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ab\Desktop\nehacollege\"/>
    </mc:Choice>
  </mc:AlternateContent>
  <xr:revisionPtr revIDLastSave="0" documentId="13_ncr:1_{6B11C821-FDB5-4240-8A15-6813B5A993FB}" xr6:coauthVersionLast="47" xr6:coauthVersionMax="47" xr10:uidLastSave="{00000000-0000-0000-0000-000000000000}"/>
  <bookViews>
    <workbookView xWindow="-110" yWindow="-110" windowWidth="19420" windowHeight="10420" xr2:uid="{E362E2A3-4071-4A6A-BA4F-6DA2BFCE37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" l="1"/>
  <c r="M24" i="1"/>
  <c r="M21" i="1"/>
  <c r="M20" i="1"/>
  <c r="M16" i="1"/>
  <c r="M14" i="1"/>
  <c r="M13" i="1"/>
  <c r="M36" i="1"/>
  <c r="M35" i="1"/>
  <c r="M33" i="1"/>
  <c r="M32" i="1"/>
  <c r="M30" i="1"/>
  <c r="M29" i="1"/>
  <c r="M28" i="1"/>
  <c r="M27" i="1"/>
  <c r="M81" i="1"/>
  <c r="M44" i="1"/>
  <c r="M42" i="1"/>
  <c r="M15" i="1"/>
  <c r="M54" i="1"/>
  <c r="M53" i="1"/>
  <c r="M47" i="1"/>
  <c r="M68" i="1"/>
  <c r="M64" i="1"/>
  <c r="M63" i="1"/>
  <c r="M60" i="1"/>
  <c r="M59" i="1"/>
  <c r="M55" i="1"/>
  <c r="M74" i="1"/>
  <c r="M71" i="1"/>
  <c r="M66" i="1"/>
  <c r="M65" i="1"/>
  <c r="M83" i="1"/>
  <c r="M82" i="1"/>
  <c r="M79" i="1"/>
  <c r="M78" i="1"/>
  <c r="M77" i="1"/>
  <c r="M96" i="1"/>
  <c r="M95" i="1"/>
  <c r="M93" i="1"/>
  <c r="M92" i="1"/>
  <c r="M88" i="1"/>
  <c r="M84" i="1"/>
  <c r="M108" i="1"/>
  <c r="M107" i="1"/>
  <c r="M106" i="1"/>
  <c r="M103" i="1"/>
  <c r="M100" i="1"/>
  <c r="M99" i="1"/>
  <c r="M98" i="1"/>
  <c r="M119" i="1"/>
  <c r="M117" i="1"/>
  <c r="M116" i="1"/>
  <c r="M115" i="1"/>
  <c r="M114" i="1"/>
  <c r="M113" i="1"/>
  <c r="M112" i="1"/>
  <c r="M110" i="1"/>
  <c r="M80" i="1"/>
  <c r="M46" i="1"/>
  <c r="M133" i="1"/>
  <c r="M132" i="1"/>
  <c r="M127" i="1"/>
  <c r="M125" i="1"/>
  <c r="M123" i="1"/>
  <c r="M122" i="1"/>
  <c r="M145" i="1"/>
  <c r="M141" i="1"/>
  <c r="M140" i="1"/>
  <c r="M139" i="1"/>
  <c r="M138" i="1"/>
  <c r="M137" i="1"/>
  <c r="M136" i="1"/>
  <c r="M153" i="1"/>
  <c r="M150" i="1"/>
  <c r="M149" i="1"/>
  <c r="M170" i="1"/>
  <c r="M167" i="1"/>
  <c r="M166" i="1"/>
  <c r="M164" i="1"/>
  <c r="M163" i="1"/>
  <c r="C3" i="2"/>
</calcChain>
</file>

<file path=xl/sharedStrings.xml><?xml version="1.0" encoding="utf-8"?>
<sst xmlns="http://schemas.openxmlformats.org/spreadsheetml/2006/main" count="1477" uniqueCount="450">
  <si>
    <t>Name</t>
  </si>
  <si>
    <t>Patient ID</t>
  </si>
  <si>
    <t>Ph No.</t>
  </si>
  <si>
    <t>Doctor</t>
  </si>
  <si>
    <t>Diagnosis</t>
  </si>
  <si>
    <t>Treatment</t>
  </si>
  <si>
    <t>Fee</t>
  </si>
  <si>
    <t>Pincode</t>
  </si>
  <si>
    <t>Status</t>
  </si>
  <si>
    <t>Age</t>
  </si>
  <si>
    <t>Gender</t>
  </si>
  <si>
    <t>Christine</t>
  </si>
  <si>
    <t>Susan</t>
  </si>
  <si>
    <t>Margaret</t>
  </si>
  <si>
    <t>Judith</t>
  </si>
  <si>
    <t>Jennifer</t>
  </si>
  <si>
    <t>Mary</t>
  </si>
  <si>
    <t>Elizabeth</t>
  </si>
  <si>
    <t>Patricia</t>
  </si>
  <si>
    <t>Linda</t>
  </si>
  <si>
    <t>Lynette</t>
  </si>
  <si>
    <t>Robyn</t>
  </si>
  <si>
    <t>Anne</t>
  </si>
  <si>
    <t>Karen</t>
  </si>
  <si>
    <t>Helen</t>
  </si>
  <si>
    <t>Diane</t>
  </si>
  <si>
    <t>Sandra</t>
  </si>
  <si>
    <t>Wendy</t>
  </si>
  <si>
    <t>Janet</t>
  </si>
  <si>
    <t>Heather</t>
  </si>
  <si>
    <t>Pamela</t>
  </si>
  <si>
    <t>Janice</t>
  </si>
  <si>
    <t>Julie</t>
  </si>
  <si>
    <t>Suzanne</t>
  </si>
  <si>
    <t>Lorraine</t>
  </si>
  <si>
    <t>Dianne</t>
  </si>
  <si>
    <t>Marilyn</t>
  </si>
  <si>
    <t>Rosemary</t>
  </si>
  <si>
    <t>Raewyn</t>
  </si>
  <si>
    <t>Kathleen</t>
  </si>
  <si>
    <t>Pauline</t>
  </si>
  <si>
    <t>Alison</t>
  </si>
  <si>
    <t>Gail</t>
  </si>
  <si>
    <t>Denise</t>
  </si>
  <si>
    <t>Sharon</t>
  </si>
  <si>
    <t>Lesley</t>
  </si>
  <si>
    <t>Catherine</t>
  </si>
  <si>
    <t>Shirley</t>
  </si>
  <si>
    <t>Beverley</t>
  </si>
  <si>
    <t>Maureen</t>
  </si>
  <si>
    <t>Deborah</t>
  </si>
  <si>
    <t>Jillian</t>
  </si>
  <si>
    <t>Ann</t>
  </si>
  <si>
    <t>Annette</t>
  </si>
  <si>
    <t>Colleen</t>
  </si>
  <si>
    <t>Jane</t>
  </si>
  <si>
    <t>Marie</t>
  </si>
  <si>
    <t>Sheryl</t>
  </si>
  <si>
    <t>Carolyn</t>
  </si>
  <si>
    <t>Frances</t>
  </si>
  <si>
    <t>Kathryn</t>
  </si>
  <si>
    <t>Kay</t>
  </si>
  <si>
    <t>Jacqueline</t>
  </si>
  <si>
    <t>Cheryl</t>
  </si>
  <si>
    <t>Ruth</t>
  </si>
  <si>
    <t>Glenda</t>
  </si>
  <si>
    <t>Maria</t>
  </si>
  <si>
    <t>Sally</t>
  </si>
  <si>
    <t>Lynda</t>
  </si>
  <si>
    <t>Lynne</t>
  </si>
  <si>
    <t>Marion</t>
  </si>
  <si>
    <t>Gillian</t>
  </si>
  <si>
    <t>Glenys</t>
  </si>
  <si>
    <t>Jan</t>
  </si>
  <si>
    <t>Jeanette</t>
  </si>
  <si>
    <t>Elaine</t>
  </si>
  <si>
    <t>Irene</t>
  </si>
  <si>
    <t>Jocelyn</t>
  </si>
  <si>
    <t>Donna</t>
  </si>
  <si>
    <t>Brenda</t>
  </si>
  <si>
    <t>Vicki</t>
  </si>
  <si>
    <t>Josephine</t>
  </si>
  <si>
    <t>Jill</t>
  </si>
  <si>
    <t>Angela</t>
  </si>
  <si>
    <t>Vivienne</t>
  </si>
  <si>
    <t>Valerie</t>
  </si>
  <si>
    <t>Shona</t>
  </si>
  <si>
    <t>Joanne</t>
  </si>
  <si>
    <t>Joy</t>
  </si>
  <si>
    <t>Lois</t>
  </si>
  <si>
    <t>Stephanie</t>
  </si>
  <si>
    <t>Joan</t>
  </si>
  <si>
    <t>Dorothy</t>
  </si>
  <si>
    <t>Diana</t>
  </si>
  <si>
    <t>Gloria</t>
  </si>
  <si>
    <t>Adrienne</t>
  </si>
  <si>
    <t>Bronwyn</t>
  </si>
  <si>
    <t>Marian</t>
  </si>
  <si>
    <t>Louise</t>
  </si>
  <si>
    <t>Virginia</t>
  </si>
  <si>
    <t>Penelope</t>
  </si>
  <si>
    <t>Lynn</t>
  </si>
  <si>
    <t>Christina</t>
  </si>
  <si>
    <t>Claire</t>
  </si>
  <si>
    <t>Leonie</t>
  </si>
  <si>
    <t>Ngaire</t>
  </si>
  <si>
    <t>John</t>
  </si>
  <si>
    <t>David</t>
  </si>
  <si>
    <t>Peter</t>
  </si>
  <si>
    <t>Michael</t>
  </si>
  <si>
    <t>Robert</t>
  </si>
  <si>
    <t>Paul</t>
  </si>
  <si>
    <t>Stephen</t>
  </si>
  <si>
    <t>Kevin</t>
  </si>
  <si>
    <t>Christopher</t>
  </si>
  <si>
    <t>Brian</t>
  </si>
  <si>
    <t>William</t>
  </si>
  <si>
    <t>Ian</t>
  </si>
  <si>
    <t>Mark</t>
  </si>
  <si>
    <t>Richard</t>
  </si>
  <si>
    <t>Alan</t>
  </si>
  <si>
    <t>Bruce</t>
  </si>
  <si>
    <t>Murray</t>
  </si>
  <si>
    <t>Graeme</t>
  </si>
  <si>
    <t>Wayne</t>
  </si>
  <si>
    <t>Gary</t>
  </si>
  <si>
    <t>Anthony</t>
  </si>
  <si>
    <t>Graham</t>
  </si>
  <si>
    <t>Barry</t>
  </si>
  <si>
    <t>Colin</t>
  </si>
  <si>
    <t>Trevor</t>
  </si>
  <si>
    <t>Kenneth</t>
  </si>
  <si>
    <t>Ross</t>
  </si>
  <si>
    <t>Grant</t>
  </si>
  <si>
    <t>Geoffrey</t>
  </si>
  <si>
    <t>Raymond</t>
  </si>
  <si>
    <t>Keith</t>
  </si>
  <si>
    <t>Allan</t>
  </si>
  <si>
    <t>Donald</t>
  </si>
  <si>
    <t>Ronald</t>
  </si>
  <si>
    <t>Roger</t>
  </si>
  <si>
    <t>Steven</t>
  </si>
  <si>
    <t>Gregory</t>
  </si>
  <si>
    <t>Neil</t>
  </si>
  <si>
    <t>Andrew</t>
  </si>
  <si>
    <t>Warren</t>
  </si>
  <si>
    <t>Garry</t>
  </si>
  <si>
    <t>Russell</t>
  </si>
  <si>
    <t>Thomas</t>
  </si>
  <si>
    <t>Dennis</t>
  </si>
  <si>
    <t>Phillip</t>
  </si>
  <si>
    <t>Stuart</t>
  </si>
  <si>
    <t>Douglas</t>
  </si>
  <si>
    <t>George</t>
  </si>
  <si>
    <t>Leslie</t>
  </si>
  <si>
    <t>Malcolm</t>
  </si>
  <si>
    <t>Gordon</t>
  </si>
  <si>
    <t>Edward</t>
  </si>
  <si>
    <t>Neville</t>
  </si>
  <si>
    <t>Terence</t>
  </si>
  <si>
    <t>Martin</t>
  </si>
  <si>
    <t>Charles</t>
  </si>
  <si>
    <t>Patrick</t>
  </si>
  <si>
    <t>Timothy</t>
  </si>
  <si>
    <t>Lindsay</t>
  </si>
  <si>
    <t>Noel</t>
  </si>
  <si>
    <t>Rex</t>
  </si>
  <si>
    <t>Kerry</t>
  </si>
  <si>
    <t>Joseph</t>
  </si>
  <si>
    <t>Brent</t>
  </si>
  <si>
    <t>Craig</t>
  </si>
  <si>
    <t>Jeffrey</t>
  </si>
  <si>
    <t>Gavin</t>
  </si>
  <si>
    <t>Rodney</t>
  </si>
  <si>
    <t>Nigel</t>
  </si>
  <si>
    <t>Alexander</t>
  </si>
  <si>
    <t>Bryan</t>
  </si>
  <si>
    <t>Owen</t>
  </si>
  <si>
    <t>Tony</t>
  </si>
  <si>
    <t>Eric</t>
  </si>
  <si>
    <t>Lawrence</t>
  </si>
  <si>
    <t>Glenn</t>
  </si>
  <si>
    <t>Arthur</t>
  </si>
  <si>
    <t>Bernard</t>
  </si>
  <si>
    <t>Denis</t>
  </si>
  <si>
    <t>Ivan</t>
  </si>
  <si>
    <t>Francis</t>
  </si>
  <si>
    <t>Mervyn</t>
  </si>
  <si>
    <t>Gerard</t>
  </si>
  <si>
    <t>Norman</t>
  </si>
  <si>
    <t>Derek</t>
  </si>
  <si>
    <t>Desmond</t>
  </si>
  <si>
    <t>Simon</t>
  </si>
  <si>
    <t>Maurice</t>
  </si>
  <si>
    <t>Nicholas</t>
  </si>
  <si>
    <t>Brett</t>
  </si>
  <si>
    <t>Daniel</t>
  </si>
  <si>
    <t>Frederick</t>
  </si>
  <si>
    <t>Roy</t>
  </si>
  <si>
    <t>Stewart</t>
  </si>
  <si>
    <t>Kelvin</t>
  </si>
  <si>
    <t>Female</t>
  </si>
  <si>
    <t>Male</t>
  </si>
  <si>
    <t>Nebulization</t>
  </si>
  <si>
    <t>Fever</t>
  </si>
  <si>
    <t>In House</t>
  </si>
  <si>
    <t>Injury</t>
  </si>
  <si>
    <t>Cured</t>
  </si>
  <si>
    <t>Bronchitis</t>
  </si>
  <si>
    <t>Dengue</t>
  </si>
  <si>
    <t>Asthma</t>
  </si>
  <si>
    <t>Jaundice</t>
  </si>
  <si>
    <t>Anemia</t>
  </si>
  <si>
    <t>covid</t>
  </si>
  <si>
    <t>Ulcer</t>
  </si>
  <si>
    <t>Cardiac Arrest</t>
  </si>
  <si>
    <t>Cholera</t>
  </si>
  <si>
    <t>Stroke</t>
  </si>
  <si>
    <t>food poisoning</t>
  </si>
  <si>
    <t>Slip Disc</t>
  </si>
  <si>
    <t>Fracture</t>
  </si>
  <si>
    <t>Sinus</t>
  </si>
  <si>
    <t>Pneumonia</t>
  </si>
  <si>
    <t>Physiotherapy</t>
  </si>
  <si>
    <t>Hydration and Antibiotic</t>
  </si>
  <si>
    <t>Blood Tranfusion and Antibiotic</t>
  </si>
  <si>
    <t>Rest and Antibiotic</t>
  </si>
  <si>
    <t>Oxygen,Rest and Isolation</t>
  </si>
  <si>
    <t>Paracetamol</t>
  </si>
  <si>
    <t>Anti-inflammatories, Nebulization</t>
  </si>
  <si>
    <t>Antibiotics, PPIs</t>
  </si>
  <si>
    <t>Phototherapy/Rest</t>
  </si>
  <si>
    <t>Rest,Rehydration</t>
  </si>
  <si>
    <t>Saline Nasal Spray,Antihistamines</t>
  </si>
  <si>
    <t>Coronary angioplasty Arrest</t>
  </si>
  <si>
    <t xml:space="preserve"> anti-arrhythmic drugs</t>
  </si>
  <si>
    <t>tPA medication/Thrombectomy</t>
  </si>
  <si>
    <t>POP/Surgery</t>
  </si>
  <si>
    <t>Stiches/Bed Rest/Ointments</t>
  </si>
  <si>
    <t>Probiotic</t>
  </si>
  <si>
    <t>Dr. Manohar</t>
  </si>
  <si>
    <t>Dr. Lala D</t>
  </si>
  <si>
    <t>Dr. Peterson M</t>
  </si>
  <si>
    <t>Dr. Ashraf D</t>
  </si>
  <si>
    <t>Dr. Priya K</t>
  </si>
  <si>
    <t>Dr. Angeline</t>
  </si>
  <si>
    <t>Dr. Daman L</t>
  </si>
  <si>
    <t>Dr. Mikeael</t>
  </si>
  <si>
    <t>Dr. Purna</t>
  </si>
  <si>
    <t>Dr. Martinez</t>
  </si>
  <si>
    <t>Dr. Kapoor</t>
  </si>
  <si>
    <t>Dr. Barathi</t>
  </si>
  <si>
    <t>Dr. Kalyani N</t>
  </si>
  <si>
    <t>Dr. Chandra</t>
  </si>
  <si>
    <t>Dr. Rita B</t>
  </si>
  <si>
    <t>Dr. Mindy Ling</t>
  </si>
  <si>
    <t>Date of admission</t>
  </si>
  <si>
    <t>000-141</t>
  </si>
  <si>
    <t>000-147</t>
  </si>
  <si>
    <t>000-162</t>
  </si>
  <si>
    <t>000-169</t>
  </si>
  <si>
    <t>000-173</t>
  </si>
  <si>
    <t>000-180</t>
  </si>
  <si>
    <t>Dr. Preksha</t>
  </si>
  <si>
    <t>000-102</t>
  </si>
  <si>
    <t>000-103</t>
  </si>
  <si>
    <t>000-105</t>
  </si>
  <si>
    <t>000-106</t>
  </si>
  <si>
    <t>000-107</t>
  </si>
  <si>
    <t>000-108</t>
  </si>
  <si>
    <t>000-109</t>
  </si>
  <si>
    <t>000-110</t>
  </si>
  <si>
    <t>000-111</t>
  </si>
  <si>
    <t>000-112</t>
  </si>
  <si>
    <t>000-113</t>
  </si>
  <si>
    <t>000-114</t>
  </si>
  <si>
    <t>000-115</t>
  </si>
  <si>
    <t>000-116</t>
  </si>
  <si>
    <t>000-117</t>
  </si>
  <si>
    <t>000-118</t>
  </si>
  <si>
    <t>000-119</t>
  </si>
  <si>
    <t>000-120</t>
  </si>
  <si>
    <t>000-121</t>
  </si>
  <si>
    <t>000-122</t>
  </si>
  <si>
    <t>000-123</t>
  </si>
  <si>
    <t>000-124</t>
  </si>
  <si>
    <t>000-125</t>
  </si>
  <si>
    <t>000-126</t>
  </si>
  <si>
    <t>000-127</t>
  </si>
  <si>
    <t>000-128</t>
  </si>
  <si>
    <t>000-129</t>
  </si>
  <si>
    <t>000-130</t>
  </si>
  <si>
    <t>000-131</t>
  </si>
  <si>
    <t>000-132</t>
  </si>
  <si>
    <t>000-133</t>
  </si>
  <si>
    <t>000-134</t>
  </si>
  <si>
    <t>000-135</t>
  </si>
  <si>
    <t>000-136</t>
  </si>
  <si>
    <t>000-137</t>
  </si>
  <si>
    <t>000-140</t>
  </si>
  <si>
    <t>000-142</t>
  </si>
  <si>
    <t>000-143</t>
  </si>
  <si>
    <t>000-144</t>
  </si>
  <si>
    <t>000-145</t>
  </si>
  <si>
    <t>000-146</t>
  </si>
  <si>
    <t>000-148</t>
  </si>
  <si>
    <t>000-149</t>
  </si>
  <si>
    <t>000-150</t>
  </si>
  <si>
    <t>000-151</t>
  </si>
  <si>
    <t>000-152</t>
  </si>
  <si>
    <t>000-153</t>
  </si>
  <si>
    <t>000-154</t>
  </si>
  <si>
    <t>000-155</t>
  </si>
  <si>
    <t>000-156</t>
  </si>
  <si>
    <t>000-157</t>
  </si>
  <si>
    <t>000-159</t>
  </si>
  <si>
    <t>000-160</t>
  </si>
  <si>
    <t>000-161</t>
  </si>
  <si>
    <t>000-163</t>
  </si>
  <si>
    <t>000-164</t>
  </si>
  <si>
    <t>000-165</t>
  </si>
  <si>
    <t>000-166</t>
  </si>
  <si>
    <t>000-167</t>
  </si>
  <si>
    <t>000-168</t>
  </si>
  <si>
    <t>000-170</t>
  </si>
  <si>
    <t>000-171</t>
  </si>
  <si>
    <t>000-172</t>
  </si>
  <si>
    <t>000-174</t>
  </si>
  <si>
    <t>000-175</t>
  </si>
  <si>
    <t>000-176</t>
  </si>
  <si>
    <t>000-177</t>
  </si>
  <si>
    <t>000-178</t>
  </si>
  <si>
    <t>000-179</t>
  </si>
  <si>
    <t>000-181</t>
  </si>
  <si>
    <t>000-182</t>
  </si>
  <si>
    <t>000-183</t>
  </si>
  <si>
    <t>000-184</t>
  </si>
  <si>
    <t>000-185</t>
  </si>
  <si>
    <t>000-186</t>
  </si>
  <si>
    <t>000-187</t>
  </si>
  <si>
    <t>000-188</t>
  </si>
  <si>
    <t>000-189</t>
  </si>
  <si>
    <t>000-190</t>
  </si>
  <si>
    <t>000-191</t>
  </si>
  <si>
    <t>000-192</t>
  </si>
  <si>
    <t>000-193</t>
  </si>
  <si>
    <t>000-194</t>
  </si>
  <si>
    <t>000-195</t>
  </si>
  <si>
    <t>000-196</t>
  </si>
  <si>
    <t>000-197</t>
  </si>
  <si>
    <t>000-198</t>
  </si>
  <si>
    <t>000-199</t>
  </si>
  <si>
    <t>001-100</t>
  </si>
  <si>
    <t>001-101</t>
  </si>
  <si>
    <t>001-102</t>
  </si>
  <si>
    <t>001-103</t>
  </si>
  <si>
    <t>001-104</t>
  </si>
  <si>
    <t>001-105</t>
  </si>
  <si>
    <t>001-106</t>
  </si>
  <si>
    <t>001-107</t>
  </si>
  <si>
    <t>001-108</t>
  </si>
  <si>
    <t>001-109</t>
  </si>
  <si>
    <t>001-110</t>
  </si>
  <si>
    <t>001-111</t>
  </si>
  <si>
    <t>001-113</t>
  </si>
  <si>
    <t>001-115</t>
  </si>
  <si>
    <t>001-116</t>
  </si>
  <si>
    <t>001-117</t>
  </si>
  <si>
    <t>001-118</t>
  </si>
  <si>
    <t>001-119</t>
  </si>
  <si>
    <t>001-120</t>
  </si>
  <si>
    <t>001-121</t>
  </si>
  <si>
    <t>001-122</t>
  </si>
  <si>
    <t>001-123</t>
  </si>
  <si>
    <t>001-124</t>
  </si>
  <si>
    <t>001-125</t>
  </si>
  <si>
    <t>001-126</t>
  </si>
  <si>
    <t>001-127</t>
  </si>
  <si>
    <t>001-128</t>
  </si>
  <si>
    <t>001-129</t>
  </si>
  <si>
    <t>001-130</t>
  </si>
  <si>
    <t>001-131</t>
  </si>
  <si>
    <t>001-132</t>
  </si>
  <si>
    <t>001-133</t>
  </si>
  <si>
    <t>001-134</t>
  </si>
  <si>
    <t>001-135</t>
  </si>
  <si>
    <t>001-136</t>
  </si>
  <si>
    <t>001-137</t>
  </si>
  <si>
    <t>001-139</t>
  </si>
  <si>
    <t>001-140</t>
  </si>
  <si>
    <t>001-141</t>
  </si>
  <si>
    <t>001-142</t>
  </si>
  <si>
    <t>001-143</t>
  </si>
  <si>
    <t>001-144</t>
  </si>
  <si>
    <t>001-145</t>
  </si>
  <si>
    <t>001-146</t>
  </si>
  <si>
    <t>001-147</t>
  </si>
  <si>
    <t>001-150</t>
  </si>
  <si>
    <t>001-151</t>
  </si>
  <si>
    <t>001-152</t>
  </si>
  <si>
    <t>001-153</t>
  </si>
  <si>
    <t>001-154</t>
  </si>
  <si>
    <t>001-155</t>
  </si>
  <si>
    <t>001-156</t>
  </si>
  <si>
    <t>001-157</t>
  </si>
  <si>
    <t>001-158</t>
  </si>
  <si>
    <t>001-159</t>
  </si>
  <si>
    <t>001-160</t>
  </si>
  <si>
    <t>001-161</t>
  </si>
  <si>
    <t>001-162</t>
  </si>
  <si>
    <t>001-163</t>
  </si>
  <si>
    <t>001-164</t>
  </si>
  <si>
    <t>001-165</t>
  </si>
  <si>
    <t>001-166</t>
  </si>
  <si>
    <t>001-167</t>
  </si>
  <si>
    <t>001-168</t>
  </si>
  <si>
    <t>001-169</t>
  </si>
  <si>
    <t>001-170</t>
  </si>
  <si>
    <t>001-171</t>
  </si>
  <si>
    <t>001-172</t>
  </si>
  <si>
    <t>001-173</t>
  </si>
  <si>
    <t>001-174</t>
  </si>
  <si>
    <t>001-175</t>
  </si>
  <si>
    <t>001-176</t>
  </si>
  <si>
    <t>001-177</t>
  </si>
  <si>
    <t>001-178</t>
  </si>
  <si>
    <t>001-179</t>
  </si>
  <si>
    <t>001-180</t>
  </si>
  <si>
    <t>001-181</t>
  </si>
  <si>
    <t>001-182</t>
  </si>
  <si>
    <t>001-183</t>
  </si>
  <si>
    <t>001-184</t>
  </si>
  <si>
    <t>001-185</t>
  </si>
  <si>
    <t>001-186</t>
  </si>
  <si>
    <t>001-187</t>
  </si>
  <si>
    <t>001-188</t>
  </si>
  <si>
    <t>001-189</t>
  </si>
  <si>
    <t>001-190</t>
  </si>
  <si>
    <t>001-191</t>
  </si>
  <si>
    <t>001-192</t>
  </si>
  <si>
    <t>001-194</t>
  </si>
  <si>
    <t>001-195</t>
  </si>
  <si>
    <t>001-196</t>
  </si>
  <si>
    <t>001-197</t>
  </si>
  <si>
    <t>001-198</t>
  </si>
  <si>
    <t>001-199</t>
  </si>
  <si>
    <t>002-100</t>
  </si>
  <si>
    <t>002-101</t>
  </si>
  <si>
    <t>Date of discharge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</si>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</sst>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142">
    <xf numFmtId="0" fontId="0" fillId="0" borderId="0"/>
    <xf numFmtId="0" fontId="16" fillId="0" borderId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50" borderId="0" applyNumberFormat="0" applyBorder="0" applyAlignment="0" applyProtection="0"/>
    <xf numFmtId="0" fontId="20" fillId="34" borderId="0" applyNumberFormat="0" applyBorder="0" applyAlignment="0" applyProtection="0"/>
    <xf numFmtId="0" fontId="21" fillId="51" borderId="10" applyNumberFormat="0" applyAlignment="0" applyProtection="0"/>
    <xf numFmtId="0" fontId="22" fillId="52" borderId="11" applyNumberFormat="0" applyAlignment="0" applyProtection="0"/>
    <xf numFmtId="0" fontId="23" fillId="0" borderId="0" applyNumberFormat="0" applyFill="0" applyBorder="0" applyAlignment="0" applyProtection="0"/>
    <xf numFmtId="0" fontId="24" fillId="35" borderId="0" applyNumberFormat="0" applyBorder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7" fillId="0" borderId="14" applyNumberFormat="0" applyFill="0" applyAlignment="0" applyProtection="0"/>
    <xf numFmtId="0" fontId="27" fillId="0" borderId="0" applyNumberFormat="0" applyFill="0" applyBorder="0" applyAlignment="0" applyProtection="0"/>
    <xf numFmtId="0" fontId="28" fillId="38" borderId="10" applyNumberFormat="0" applyAlignment="0" applyProtection="0"/>
    <xf numFmtId="0" fontId="29" fillId="0" borderId="15" applyNumberFormat="0" applyFill="0" applyAlignment="0" applyProtection="0"/>
    <xf numFmtId="0" fontId="30" fillId="53" borderId="0" applyNumberFormat="0" applyBorder="0" applyAlignment="0" applyProtection="0"/>
    <xf numFmtId="0" fontId="17" fillId="54" borderId="16" applyNumberFormat="0" applyFont="0" applyAlignment="0" applyProtection="0"/>
    <xf numFmtId="0" fontId="31" fillId="51" borderId="17" applyNumberFormat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36" fillId="4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0">
    <xf numFmtId="0" fontId="0" fillId="0" borderId="0" xfId="0"/>
    <xf numFmtId="0" fontId="38" fillId="0" borderId="0" xfId="0" applyFont="1"/>
    <xf numFmtId="0" fontId="39" fillId="0" borderId="0" xfId="0" applyFont="1"/>
    <xf numFmtId="0" fontId="3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112" applyFont="1" applyAlignment="1">
      <alignment horizontal="left"/>
    </xf>
    <xf numFmtId="14" fontId="0" fillId="0" borderId="0" xfId="0" applyNumberFormat="1"/>
    <xf numFmtId="0" fontId="0" fillId="0" borderId="0" xfId="112" applyFont="1"/>
    <xf numFmtId="0" fontId="0" fillId="0" borderId="19" xfId="112" applyFont="1" applyBorder="1" applyAlignment="1">
      <alignment horizontal="left"/>
    </xf>
    <xf numFmtId="0" fontId="0" fillId="0" borderId="0" xfId="112" applyFont="1" applyBorder="1" applyAlignment="1">
      <alignment horizontal="left"/>
    </xf>
  </cellXfs>
  <cellStyles count="142">
    <cellStyle name="20% - Accent1 2" xfId="62" xr:uid="{DFE088B2-1FF8-4DAB-8741-60130A3C172C}"/>
    <cellStyle name="20% - Accent1 2 2" xfId="99" xr:uid="{C711478F-CB78-48C1-BF39-88787D0529F1}"/>
    <cellStyle name="20% - Accent1 3" xfId="87" xr:uid="{7797B93A-0966-4834-ADF2-18135989E7F9}"/>
    <cellStyle name="20% - Accent1 3 2" xfId="116" xr:uid="{8A8F6115-62C0-48A6-B175-7B89562ADE73}"/>
    <cellStyle name="20% - Accent1 4" xfId="130" xr:uid="{77869926-F02B-42DA-9DB8-3DC6AB73B269}"/>
    <cellStyle name="20% - Accent1 5" xfId="2" xr:uid="{58DA5735-8A65-44F3-B657-C9C0CAE16EBA}"/>
    <cellStyle name="20% - Accent2 2" xfId="66" xr:uid="{B979CD62-CE09-4214-9B75-13E102642B02}"/>
    <cellStyle name="20% - Accent2 2 2" xfId="100" xr:uid="{13571BCB-FA2A-43B9-B4E0-15255E89CAA1}"/>
    <cellStyle name="20% - Accent2 3" xfId="89" xr:uid="{E0E3CF47-C47F-4892-95F7-0A8C706820F0}"/>
    <cellStyle name="20% - Accent2 3 2" xfId="118" xr:uid="{BE991FFE-7139-4CA8-B6A9-CCC78776C66C}"/>
    <cellStyle name="20% - Accent2 4" xfId="132" xr:uid="{ABB68619-433A-4A1B-A49F-92906BF84EB5}"/>
    <cellStyle name="20% - Accent2 5" xfId="3" xr:uid="{F1A34883-7967-4FBF-B90F-00D3461F61BB}"/>
    <cellStyle name="20% - Accent3 2" xfId="70" xr:uid="{0CB44894-B219-4534-9D9F-FFABF919D0D7}"/>
    <cellStyle name="20% - Accent3 2 2" xfId="101" xr:uid="{0C83C31B-15C6-4949-B34C-1903A21837B5}"/>
    <cellStyle name="20% - Accent3 3" xfId="91" xr:uid="{FC740972-049E-4070-9199-C0D96E34326B}"/>
    <cellStyle name="20% - Accent3 3 2" xfId="120" xr:uid="{A685330E-DE0B-407F-8F41-C1A80D21DA03}"/>
    <cellStyle name="20% - Accent3 4" xfId="134" xr:uid="{D742A270-7F4A-476D-B809-45E5B6568390}"/>
    <cellStyle name="20% - Accent3 5" xfId="4" xr:uid="{ADB440DB-9D91-420F-9373-FA5DFCB5AFB3}"/>
    <cellStyle name="20% - Accent4 2" xfId="74" xr:uid="{4B7ED64D-FF83-42B2-AB30-B7516B81E5F7}"/>
    <cellStyle name="20% - Accent4 2 2" xfId="102" xr:uid="{770054F7-CBB2-4DEF-B9E5-DB8B60A4030A}"/>
    <cellStyle name="20% - Accent4 3" xfId="93" xr:uid="{408C9DA3-16C5-47A9-8E10-A8E0B5752F52}"/>
    <cellStyle name="20% - Accent4 3 2" xfId="122" xr:uid="{ADE84C56-9B23-419A-B154-2624BAD37F78}"/>
    <cellStyle name="20% - Accent4 4" xfId="136" xr:uid="{48FD828A-5416-4AB2-8012-9C051023CD60}"/>
    <cellStyle name="20% - Accent4 5" xfId="5" xr:uid="{31848F7E-0803-418A-96CB-314392F470B0}"/>
    <cellStyle name="20% - Accent5 2" xfId="78" xr:uid="{F57EC24D-AC12-4754-AAA5-25BF0FF8E453}"/>
    <cellStyle name="20% - Accent5 2 2" xfId="103" xr:uid="{14D39D54-8C0C-4EE3-9BCC-7CA177BBC94C}"/>
    <cellStyle name="20% - Accent5 3" xfId="95" xr:uid="{817DC5CE-192B-42ED-AB5B-7E0E4B8AE424}"/>
    <cellStyle name="20% - Accent5 3 2" xfId="124" xr:uid="{61E46500-F72B-4681-9913-7D9D99BEF0AF}"/>
    <cellStyle name="20% - Accent5 4" xfId="138" xr:uid="{0DB3C77C-2A16-460A-8B04-B7E60E3E0980}"/>
    <cellStyle name="20% - Accent5 5" xfId="6" xr:uid="{EF3BE03A-E6E8-4478-8534-9A9FB711B473}"/>
    <cellStyle name="20% - Accent6 2" xfId="82" xr:uid="{55827F05-9389-468A-85A5-458EBF29ECF1}"/>
    <cellStyle name="20% - Accent6 2 2" xfId="104" xr:uid="{6C82092A-90FF-4E86-9B01-8F9DA910E88B}"/>
    <cellStyle name="20% - Accent6 3" xfId="97" xr:uid="{A09F00F9-AD9C-4136-9407-8EB4322A9EC1}"/>
    <cellStyle name="20% - Accent6 3 2" xfId="126" xr:uid="{61E49901-298B-49B1-8CB2-0C334F5AA448}"/>
    <cellStyle name="20% - Accent6 4" xfId="140" xr:uid="{FE76EC8B-08E8-4DEF-99BE-E39FF46F1D73}"/>
    <cellStyle name="20% - Accent6 5" xfId="7" xr:uid="{0A6C9DB7-A663-40AF-B152-A7EF52D3FACD}"/>
    <cellStyle name="40% - Accent1 2" xfId="63" xr:uid="{B6196313-9835-4FF0-A30E-279BD91DA59A}"/>
    <cellStyle name="40% - Accent1 2 2" xfId="105" xr:uid="{CE803935-CE1F-4C15-8126-23A2AB94607D}"/>
    <cellStyle name="40% - Accent1 3" xfId="88" xr:uid="{60C5FC46-8DC9-4882-B9D4-572E121164F8}"/>
    <cellStyle name="40% - Accent1 3 2" xfId="117" xr:uid="{1EB74608-CE32-4A78-8FEC-C4933D9A3888}"/>
    <cellStyle name="40% - Accent1 4" xfId="131" xr:uid="{8548650C-37E4-4D8F-9723-AFC89D19ED38}"/>
    <cellStyle name="40% - Accent1 5" xfId="8" xr:uid="{F7A3E3FF-4064-4C4C-8666-CAFF2CF11E06}"/>
    <cellStyle name="40% - Accent2 2" xfId="67" xr:uid="{CB231D94-C2F3-4D06-A0AC-006C3FC02992}"/>
    <cellStyle name="40% - Accent2 2 2" xfId="106" xr:uid="{91CEBC48-5AC5-42F6-BDC0-CB8301F25C65}"/>
    <cellStyle name="40% - Accent2 3" xfId="90" xr:uid="{0A55A4EB-4508-4CD4-8674-1258A6B17EF2}"/>
    <cellStyle name="40% - Accent2 3 2" xfId="119" xr:uid="{C1D9D28A-50E5-40F1-BD90-F2867CFD3DFC}"/>
    <cellStyle name="40% - Accent2 4" xfId="133" xr:uid="{E0F440C5-D937-472A-A80F-6B39C90C9478}"/>
    <cellStyle name="40% - Accent2 5" xfId="9" xr:uid="{1C020DCE-FA1F-442D-B213-52501102D827}"/>
    <cellStyle name="40% - Accent3 2" xfId="71" xr:uid="{52059D49-C8D0-4982-8D1D-B3EB0BD1BBAD}"/>
    <cellStyle name="40% - Accent3 2 2" xfId="107" xr:uid="{C5B0F39F-A37D-4BE0-A361-EE7715BF57FB}"/>
    <cellStyle name="40% - Accent3 3" xfId="92" xr:uid="{B6F666ED-18CB-42C4-8AED-1E70ECBF596B}"/>
    <cellStyle name="40% - Accent3 3 2" xfId="121" xr:uid="{72403BAB-9BEC-47ED-9427-EF5529CCC120}"/>
    <cellStyle name="40% - Accent3 4" xfId="135" xr:uid="{44EDF1D6-2052-401E-98AA-ECBE8FD17D5B}"/>
    <cellStyle name="40% - Accent3 5" xfId="10" xr:uid="{10A77DF3-BD99-43C8-95F7-80CBF95177A7}"/>
    <cellStyle name="40% - Accent4 2" xfId="75" xr:uid="{1BBFD057-1E18-49BE-9CD6-1F8B964FDD1A}"/>
    <cellStyle name="40% - Accent4 2 2" xfId="108" xr:uid="{4C7606CA-802C-4DD6-B96E-49617474334B}"/>
    <cellStyle name="40% - Accent4 3" xfId="94" xr:uid="{6C04AEF1-7B14-4E61-96F9-DD7E38548FCC}"/>
    <cellStyle name="40% - Accent4 3 2" xfId="123" xr:uid="{ACC6148B-7992-4AA6-85A5-15781A548D5F}"/>
    <cellStyle name="40% - Accent4 4" xfId="137" xr:uid="{8936BC5F-8CCD-4A08-9D42-BD45C881EF75}"/>
    <cellStyle name="40% - Accent4 5" xfId="11" xr:uid="{1965DE91-1DDB-418B-B45D-7FC322BB0512}"/>
    <cellStyle name="40% - Accent5 2" xfId="79" xr:uid="{C5950EB0-79E0-4CA0-8538-843F2EB1B28F}"/>
    <cellStyle name="40% - Accent5 2 2" xfId="109" xr:uid="{903ED849-3D27-402C-9CBC-CCAD665EE9C9}"/>
    <cellStyle name="40% - Accent5 3" xfId="96" xr:uid="{72DD8991-094E-418D-9256-BB64EC885B89}"/>
    <cellStyle name="40% - Accent5 3 2" xfId="125" xr:uid="{BF0B1096-0C4E-4AA7-85AC-9C7353DA8978}"/>
    <cellStyle name="40% - Accent5 4" xfId="139" xr:uid="{E8FF7CA8-3A4E-4A3E-960A-E91C7A8A5EA4}"/>
    <cellStyle name="40% - Accent5 5" xfId="12" xr:uid="{3EE961F5-9D7E-4CCA-B7EA-CE1927ABB650}"/>
    <cellStyle name="40% - Accent6 2" xfId="83" xr:uid="{D807B738-6B9D-43BE-9C62-A7A94747B350}"/>
    <cellStyle name="40% - Accent6 2 2" xfId="110" xr:uid="{23BDD47B-E47D-43C3-83FC-12D62BD47A2D}"/>
    <cellStyle name="40% - Accent6 3" xfId="98" xr:uid="{BF6DC52E-3460-40A7-B196-606BA40778AB}"/>
    <cellStyle name="40% - Accent6 3 2" xfId="127" xr:uid="{CAC2EA32-185F-4B0A-A82A-864D34617346}"/>
    <cellStyle name="40% - Accent6 4" xfId="141" xr:uid="{AB364410-3757-4EE4-A276-2D2A4F00EDE3}"/>
    <cellStyle name="40% - Accent6 5" xfId="13" xr:uid="{BBF658C3-217C-46EC-B33E-CE4DA760301B}"/>
    <cellStyle name="60% - Accent1 2" xfId="64" xr:uid="{568D5B4A-79DF-498B-AA72-AF84920AC9BD}"/>
    <cellStyle name="60% - Accent1 3" xfId="14" xr:uid="{47516D1F-3860-46A4-BBEF-15DEA030333D}"/>
    <cellStyle name="60% - Accent2 2" xfId="68" xr:uid="{78A2A309-A8A5-4331-9681-D78FFB647A2D}"/>
    <cellStyle name="60% - Accent2 3" xfId="15" xr:uid="{4293D5BD-5FAD-4DC2-B7E3-A6BF4E733589}"/>
    <cellStyle name="60% - Accent3 2" xfId="72" xr:uid="{EAE7B237-AFB1-489F-8282-70A60662D603}"/>
    <cellStyle name="60% - Accent3 3" xfId="16" xr:uid="{28C1EA16-B7B6-49F1-ABBD-C6C18D7F07BA}"/>
    <cellStyle name="60% - Accent4 2" xfId="76" xr:uid="{C079EFE1-752A-40A0-A5D9-487C9E95B126}"/>
    <cellStyle name="60% - Accent4 3" xfId="17" xr:uid="{35BBF703-6E61-4030-BD55-BB4F5E249CA3}"/>
    <cellStyle name="60% - Accent5 2" xfId="80" xr:uid="{A4E08784-02AA-4F33-8180-72166CCC7F80}"/>
    <cellStyle name="60% - Accent5 3" xfId="18" xr:uid="{0DF76D37-F7F1-4CD3-A02F-647778A8D1D7}"/>
    <cellStyle name="60% - Accent6 2" xfId="84" xr:uid="{8C8CF4E3-1AA2-4413-B49D-5B2428254EC8}"/>
    <cellStyle name="60% - Accent6 3" xfId="19" xr:uid="{3FEDE486-EB51-4A2B-9FD6-01AAA51D1E08}"/>
    <cellStyle name="Accent1 2" xfId="61" xr:uid="{6A78BB68-EA74-4685-999A-26D117F190F2}"/>
    <cellStyle name="Accent1 3" xfId="20" xr:uid="{98A7D646-3E89-4744-A9CE-8FFB50C153FE}"/>
    <cellStyle name="Accent2 2" xfId="65" xr:uid="{C2B3952F-269B-46B2-B932-EFF232B1E281}"/>
    <cellStyle name="Accent2 3" xfId="21" xr:uid="{D781D78E-C04D-4B70-B202-D5B4A076DC8E}"/>
    <cellStyle name="Accent3 2" xfId="69" xr:uid="{764F0D8F-8A60-40A0-8794-6B047AD104D4}"/>
    <cellStyle name="Accent3 3" xfId="22" xr:uid="{789AC79B-B6F7-4DE2-AA95-DFB8028725B2}"/>
    <cellStyle name="Accent4 2" xfId="73" xr:uid="{E4ACF01A-5879-4C9E-A331-F246414801FA}"/>
    <cellStyle name="Accent4 3" xfId="23" xr:uid="{414FF25D-59C2-48C1-92D6-60DAB58C96FA}"/>
    <cellStyle name="Accent5 2" xfId="77" xr:uid="{6E7A2842-69D8-4051-BA97-9DC7EA8D2BAC}"/>
    <cellStyle name="Accent5 3" xfId="24" xr:uid="{E455738F-16C3-49B8-807C-FD167AE9E925}"/>
    <cellStyle name="Accent6 2" xfId="81" xr:uid="{F88D4CB5-8E89-4068-8280-7FBE1F6DC2B2}"/>
    <cellStyle name="Accent6 3" xfId="25" xr:uid="{C809B74C-398A-496A-8873-39ACB86885C3}"/>
    <cellStyle name="Bad 2" xfId="50" xr:uid="{270929E5-68CC-41EB-A179-F3F3C03D42E1}"/>
    <cellStyle name="Bad 3" xfId="26" xr:uid="{671CE450-524D-4C72-AA07-B5CE0629EB09}"/>
    <cellStyle name="Calculation 2" xfId="54" xr:uid="{DFDA89BC-128D-4DEB-AF8B-B69937CB7B4C}"/>
    <cellStyle name="Calculation 3" xfId="27" xr:uid="{61FD0312-A76A-4AB8-B0E4-B844CECBDAB3}"/>
    <cellStyle name="Check Cell 2" xfId="56" xr:uid="{2004AAEE-7A8B-4323-BADF-E9487E629B67}"/>
    <cellStyle name="Check Cell 3" xfId="28" xr:uid="{41BC1FD1-1491-4AE6-905C-E1580FBDD631}"/>
    <cellStyle name="Explanatory Text 2" xfId="59" xr:uid="{2D55B27D-63C9-4259-A2BA-DA2506C6BD5C}"/>
    <cellStyle name="Explanatory Text 3" xfId="29" xr:uid="{1B9FE1AF-BD10-48C0-BC99-F812A2FC83FA}"/>
    <cellStyle name="Good 2" xfId="49" xr:uid="{88F09BBA-22AA-4C54-A344-7BABD1FFB4A0}"/>
    <cellStyle name="Good 3" xfId="30" xr:uid="{0FABC8DE-442A-43EC-A222-4332AB68EBA7}"/>
    <cellStyle name="Heading 1 2" xfId="45" xr:uid="{644A5296-3176-4525-B3CF-EA382AB2C6C0}"/>
    <cellStyle name="Heading 1 3" xfId="31" xr:uid="{8F4EC1FB-3735-40DC-B115-C43EE01E6EC3}"/>
    <cellStyle name="Heading 2 2" xfId="46" xr:uid="{F8581714-4E9C-4768-BF88-775F3C9E744C}"/>
    <cellStyle name="Heading 2 3" xfId="32" xr:uid="{EC910A15-BFAB-4103-9931-7A3341DF00F7}"/>
    <cellStyle name="Heading 3 2" xfId="47" xr:uid="{576560B4-A9E2-48CE-A93D-E4A7AB51F33B}"/>
    <cellStyle name="Heading 3 3" xfId="33" xr:uid="{6D699BAE-8D63-4167-9C82-97AD96A173DE}"/>
    <cellStyle name="Heading 4 2" xfId="48" xr:uid="{B6D9A699-41F4-4DC5-85D9-0394FC325820}"/>
    <cellStyle name="Heading 4 3" xfId="34" xr:uid="{8DA63FD8-3D32-4E33-9400-99C08320F051}"/>
    <cellStyle name="Input 2" xfId="52" xr:uid="{CA1A5DAF-752E-4CCD-8F08-8ED54F39CF72}"/>
    <cellStyle name="Input 3" xfId="35" xr:uid="{22987B2D-B711-43F3-9F9E-E801A17DC71D}"/>
    <cellStyle name="Linked Cell 2" xfId="55" xr:uid="{E9D1F8FA-E878-4254-8C09-506ACBB8D17D}"/>
    <cellStyle name="Linked Cell 3" xfId="36" xr:uid="{81D1EC83-A853-45BA-991F-A2F5AA9528D3}"/>
    <cellStyle name="Neutral 2" xfId="51" xr:uid="{DDBC7B6D-98F7-4C3C-B7D3-9EE19DFD62C8}"/>
    <cellStyle name="Neutral 3" xfId="37" xr:uid="{08AF878C-9601-47FE-AAA2-5D47CA25328B}"/>
    <cellStyle name="Normal" xfId="0" builtinId="0"/>
    <cellStyle name="Normal 2" xfId="43" xr:uid="{679157C6-436E-4006-BE2F-1E2CDF0D1D53}"/>
    <cellStyle name="Normal 2 2" xfId="112" xr:uid="{C22F5628-C224-42A3-BCDA-5242650E9DEB}"/>
    <cellStyle name="Normal 3" xfId="85" xr:uid="{46A3AC35-FD76-4E72-8687-F0C20E0A7C6B}"/>
    <cellStyle name="Normal 3 2" xfId="114" xr:uid="{AE480896-AF51-41CD-A75B-31CFE866D219}"/>
    <cellStyle name="Normal 4" xfId="128" xr:uid="{BB6CB2CC-3D41-4057-82E1-4B918F9CF31B}"/>
    <cellStyle name="Normal 5" xfId="111" xr:uid="{6FBAF1B6-9856-474A-A308-69EBCA93B847}"/>
    <cellStyle name="Normal 6" xfId="1" xr:uid="{0DA13441-E36E-4950-AB0F-FFED43DDBD06}"/>
    <cellStyle name="Note 2" xfId="58" xr:uid="{2BB64E0B-8163-4129-A7CF-D4D38F414A6A}"/>
    <cellStyle name="Note 2 2" xfId="113" xr:uid="{DAF729AA-569C-4855-B5FD-D24D7DB55999}"/>
    <cellStyle name="Note 3" xfId="86" xr:uid="{C65078CA-6383-4E5E-B39F-DAAB5925F280}"/>
    <cellStyle name="Note 3 2" xfId="115" xr:uid="{0DA83CD9-6761-44D9-8030-2B0D23EF6031}"/>
    <cellStyle name="Note 4" xfId="129" xr:uid="{DB39E48C-5743-4C19-8C98-6C47828EE3A7}"/>
    <cellStyle name="Note 5" xfId="38" xr:uid="{F3B6ABF7-E513-4BCF-96BE-E7DB838BC7DF}"/>
    <cellStyle name="Output 2" xfId="53" xr:uid="{20F07A9C-C968-476A-871D-C68F679909B2}"/>
    <cellStyle name="Output 3" xfId="39" xr:uid="{935A4E9C-13EC-4ED5-965D-C3C93E675F61}"/>
    <cellStyle name="Title 2" xfId="44" xr:uid="{592383DE-5201-4085-8287-86C7E52ED91A}"/>
    <cellStyle name="Title 3" xfId="40" xr:uid="{351FA28B-D643-450E-B2A0-5A12553307FC}"/>
    <cellStyle name="Total 2" xfId="60" xr:uid="{1B94BF9F-D94D-46F1-85EF-462834255836}"/>
    <cellStyle name="Total 3" xfId="41" xr:uid="{73744FDF-4CFA-44A9-AAB7-DD2DC1AAC4BB}"/>
    <cellStyle name="Warning Text 2" xfId="57" xr:uid="{198E27E7-7AF3-4BC2-92D9-25EC650F5237}"/>
    <cellStyle name="Warning Text 3" xfId="42" xr:uid="{B210791B-07B9-4B51-AC17-D9A465128BB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DAD0-76DD-4B57-A8FD-CC00ECF7203C}">
  <dimension ref="A1:O197"/>
  <sheetViews>
    <sheetView tabSelected="1" topLeftCell="A186" zoomScale="98" zoomScaleNormal="115" workbookViewId="0">
      <selection activeCell="L196" sqref="L1:L1048576"/>
    </sheetView>
  </sheetViews>
  <sheetFormatPr defaultColWidth="9.1796875" defaultRowHeight="20.5" x14ac:dyDescent="0.45"/>
  <cols>
    <col min="1" max="1" width="22" style="2" customWidth="1"/>
    <col min="2" max="2" width="20.26953125" style="2" customWidth="1"/>
    <col min="3" max="3" width="16.7265625" style="2" customWidth="1"/>
    <col min="4" max="4" width="11" style="2" customWidth="1"/>
    <col min="5" max="5" width="16.1796875" style="2" customWidth="1"/>
    <col min="6" max="6" width="19.7265625" style="2" customWidth="1"/>
    <col min="7" max="7" width="17.81640625" style="2" customWidth="1"/>
    <col min="8" max="8" width="31.453125" style="2" customWidth="1"/>
    <col min="9" max="9" width="15.1796875" style="3" customWidth="1"/>
    <col min="10" max="10" width="14.54296875" style="3" customWidth="1"/>
    <col min="11" max="11" width="13.1796875" style="2" customWidth="1"/>
    <col min="12" max="12" width="31" style="2" customWidth="1"/>
    <col min="13" max="13" width="21.90625" style="1" customWidth="1"/>
    <col min="14" max="16384" width="9.1796875" style="1"/>
  </cols>
  <sheetData>
    <row r="1" spans="1:13" ht="17.25" customHeight="1" x14ac:dyDescent="0.35">
      <c r="A1" t="s">
        <v>1</v>
      </c>
      <c r="B1" t="s">
        <v>0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s="4" t="s">
        <v>6</v>
      </c>
      <c r="J1" s="4" t="s">
        <v>7</v>
      </c>
      <c r="K1" t="s">
        <v>8</v>
      </c>
      <c r="L1" t="s">
        <v>256</v>
      </c>
      <c r="M1" t="s">
        <v>448</v>
      </c>
    </row>
    <row r="2" spans="1:13" ht="14.5" x14ac:dyDescent="0.35">
      <c r="A2" t="s">
        <v>264</v>
      </c>
      <c r="B2" s="5" t="s">
        <v>153</v>
      </c>
      <c r="C2" s="4">
        <v>13</v>
      </c>
      <c r="D2" s="4" t="s">
        <v>202</v>
      </c>
      <c r="E2" s="4">
        <v>8579000825</v>
      </c>
      <c r="F2" t="s">
        <v>254</v>
      </c>
      <c r="G2" t="s">
        <v>220</v>
      </c>
      <c r="H2" t="s">
        <v>237</v>
      </c>
      <c r="I2" s="4">
        <v>2000</v>
      </c>
      <c r="J2" s="4">
        <v>611299</v>
      </c>
      <c r="K2" t="s">
        <v>205</v>
      </c>
      <c r="L2" s="6">
        <v>44870</v>
      </c>
      <c r="M2" t="s">
        <v>449</v>
      </c>
    </row>
    <row r="3" spans="1:13" ht="14.5" x14ac:dyDescent="0.35">
      <c r="A3" t="s">
        <v>265</v>
      </c>
      <c r="B3" s="5" t="s">
        <v>190</v>
      </c>
      <c r="C3" s="4">
        <v>15</v>
      </c>
      <c r="D3" s="4" t="s">
        <v>202</v>
      </c>
      <c r="E3" s="4">
        <v>9234139472</v>
      </c>
      <c r="F3" t="s">
        <v>254</v>
      </c>
      <c r="G3" t="s">
        <v>220</v>
      </c>
      <c r="H3" t="s">
        <v>237</v>
      </c>
      <c r="I3" s="4">
        <v>2000</v>
      </c>
      <c r="J3" s="4">
        <v>308002</v>
      </c>
      <c r="K3" t="s">
        <v>205</v>
      </c>
      <c r="L3" s="6">
        <v>44888</v>
      </c>
      <c r="M3" t="s">
        <v>449</v>
      </c>
    </row>
    <row r="4" spans="1:13" ht="14.5" x14ac:dyDescent="0.35">
      <c r="A4" t="s">
        <v>266</v>
      </c>
      <c r="B4" s="5" t="s">
        <v>85</v>
      </c>
      <c r="C4" s="4">
        <v>39</v>
      </c>
      <c r="D4" s="4" t="s">
        <v>201</v>
      </c>
      <c r="E4" s="4">
        <v>7553394069</v>
      </c>
      <c r="F4" t="s">
        <v>254</v>
      </c>
      <c r="G4" t="s">
        <v>220</v>
      </c>
      <c r="H4" t="s">
        <v>237</v>
      </c>
      <c r="I4" s="4">
        <v>2000</v>
      </c>
      <c r="J4" s="4">
        <v>938679</v>
      </c>
      <c r="K4" t="s">
        <v>205</v>
      </c>
      <c r="L4" s="6">
        <v>44715</v>
      </c>
      <c r="M4" t="s">
        <v>449</v>
      </c>
    </row>
    <row r="5" spans="1:13" ht="14.5" x14ac:dyDescent="0.35">
      <c r="A5" t="s">
        <v>267</v>
      </c>
      <c r="B5" s="5" t="s">
        <v>99</v>
      </c>
      <c r="C5" s="4">
        <v>47</v>
      </c>
      <c r="D5" s="4" t="s">
        <v>201</v>
      </c>
      <c r="E5" s="4">
        <v>3124648492</v>
      </c>
      <c r="F5" t="s">
        <v>254</v>
      </c>
      <c r="G5" t="s">
        <v>220</v>
      </c>
      <c r="H5" t="s">
        <v>237</v>
      </c>
      <c r="I5" s="4">
        <v>2000</v>
      </c>
      <c r="J5" s="4">
        <v>742604</v>
      </c>
      <c r="K5" t="s">
        <v>205</v>
      </c>
      <c r="L5" s="6">
        <v>44860</v>
      </c>
      <c r="M5" t="s">
        <v>449</v>
      </c>
    </row>
    <row r="6" spans="1:13" ht="14.5" x14ac:dyDescent="0.35">
      <c r="A6" t="s">
        <v>268</v>
      </c>
      <c r="B6" s="5" t="s">
        <v>149</v>
      </c>
      <c r="C6" s="4">
        <v>50</v>
      </c>
      <c r="D6" s="4" t="s">
        <v>202</v>
      </c>
      <c r="E6" s="4">
        <v>5240248294</v>
      </c>
      <c r="F6" t="s">
        <v>254</v>
      </c>
      <c r="G6" t="s">
        <v>220</v>
      </c>
      <c r="H6" t="s">
        <v>237</v>
      </c>
      <c r="I6" s="4">
        <v>2000</v>
      </c>
      <c r="J6" s="4">
        <v>782465</v>
      </c>
      <c r="K6" t="s">
        <v>207</v>
      </c>
      <c r="L6" s="6">
        <v>44568</v>
      </c>
      <c r="M6" s="6">
        <v>44591</v>
      </c>
    </row>
    <row r="7" spans="1:13" ht="14.5" x14ac:dyDescent="0.35">
      <c r="A7" t="s">
        <v>269</v>
      </c>
      <c r="B7" s="5" t="s">
        <v>93</v>
      </c>
      <c r="C7" s="4">
        <v>58</v>
      </c>
      <c r="D7" s="4" t="s">
        <v>201</v>
      </c>
      <c r="E7" s="4">
        <v>1584816152</v>
      </c>
      <c r="F7" t="s">
        <v>254</v>
      </c>
      <c r="G7" t="s">
        <v>220</v>
      </c>
      <c r="H7" t="s">
        <v>237</v>
      </c>
      <c r="I7" s="4">
        <v>2000</v>
      </c>
      <c r="J7" s="4">
        <v>560233</v>
      </c>
      <c r="K7" t="s">
        <v>205</v>
      </c>
      <c r="L7" s="6">
        <v>44624</v>
      </c>
      <c r="M7" t="s">
        <v>449</v>
      </c>
    </row>
    <row r="8" spans="1:13" ht="14.5" x14ac:dyDescent="0.35">
      <c r="A8" t="s">
        <v>270</v>
      </c>
      <c r="B8" s="5" t="s">
        <v>50</v>
      </c>
      <c r="C8" s="4">
        <v>61</v>
      </c>
      <c r="D8" s="4" t="s">
        <v>201</v>
      </c>
      <c r="E8" s="4">
        <v>1556414368</v>
      </c>
      <c r="F8" t="s">
        <v>254</v>
      </c>
      <c r="G8" t="s">
        <v>220</v>
      </c>
      <c r="H8" t="s">
        <v>237</v>
      </c>
      <c r="I8" s="4">
        <v>2000</v>
      </c>
      <c r="J8" s="4">
        <v>884589</v>
      </c>
      <c r="K8" t="s">
        <v>207</v>
      </c>
      <c r="L8" s="6">
        <v>44606</v>
      </c>
      <c r="M8" s="6">
        <v>44620</v>
      </c>
    </row>
    <row r="9" spans="1:13" ht="14.5" x14ac:dyDescent="0.35">
      <c r="A9" t="s">
        <v>271</v>
      </c>
      <c r="B9" s="5" t="s">
        <v>92</v>
      </c>
      <c r="C9" s="4">
        <v>75</v>
      </c>
      <c r="D9" s="4" t="s">
        <v>201</v>
      </c>
      <c r="E9" s="4">
        <v>3157800432</v>
      </c>
      <c r="F9" t="s">
        <v>254</v>
      </c>
      <c r="G9" t="s">
        <v>220</v>
      </c>
      <c r="H9" t="s">
        <v>237</v>
      </c>
      <c r="I9" s="4">
        <v>2000</v>
      </c>
      <c r="J9" s="4">
        <v>784278</v>
      </c>
      <c r="K9" t="s">
        <v>205</v>
      </c>
      <c r="L9" s="6">
        <v>44628</v>
      </c>
      <c r="M9" t="s">
        <v>449</v>
      </c>
    </row>
    <row r="10" spans="1:13" ht="14.5" x14ac:dyDescent="0.35">
      <c r="A10" t="s">
        <v>272</v>
      </c>
      <c r="B10" s="5" t="s">
        <v>176</v>
      </c>
      <c r="C10" s="4">
        <v>100</v>
      </c>
      <c r="D10" s="4" t="s">
        <v>202</v>
      </c>
      <c r="E10" s="4">
        <v>8797775282</v>
      </c>
      <c r="F10" t="s">
        <v>254</v>
      </c>
      <c r="G10" t="s">
        <v>220</v>
      </c>
      <c r="H10" t="s">
        <v>237</v>
      </c>
      <c r="I10" s="4">
        <v>2000</v>
      </c>
      <c r="J10" s="4">
        <v>827588</v>
      </c>
      <c r="K10" t="s">
        <v>205</v>
      </c>
      <c r="L10" s="6">
        <v>44765</v>
      </c>
      <c r="M10" t="s">
        <v>449</v>
      </c>
    </row>
    <row r="11" spans="1:13" ht="14.5" x14ac:dyDescent="0.35">
      <c r="A11" t="s">
        <v>273</v>
      </c>
      <c r="B11" s="5" t="s">
        <v>137</v>
      </c>
      <c r="C11" s="4">
        <v>10</v>
      </c>
      <c r="D11" s="4" t="s">
        <v>202</v>
      </c>
      <c r="E11" s="4">
        <v>4885398768</v>
      </c>
      <c r="F11" t="s">
        <v>248</v>
      </c>
      <c r="G11" t="s">
        <v>211</v>
      </c>
      <c r="H11" t="s">
        <v>231</v>
      </c>
      <c r="I11" s="4">
        <v>800</v>
      </c>
      <c r="J11" s="4">
        <v>848034</v>
      </c>
      <c r="K11" t="s">
        <v>207</v>
      </c>
      <c r="L11" s="6">
        <v>44837</v>
      </c>
      <c r="M11" s="6">
        <v>44888</v>
      </c>
    </row>
    <row r="12" spans="1:13" ht="14.5" x14ac:dyDescent="0.35">
      <c r="A12" t="s">
        <v>274</v>
      </c>
      <c r="B12" s="5" t="s">
        <v>143</v>
      </c>
      <c r="C12" s="4">
        <v>10</v>
      </c>
      <c r="D12" s="4" t="s">
        <v>202</v>
      </c>
      <c r="E12" s="4">
        <v>9553603859</v>
      </c>
      <c r="F12" t="s">
        <v>248</v>
      </c>
      <c r="G12" t="s">
        <v>211</v>
      </c>
      <c r="H12" t="s">
        <v>231</v>
      </c>
      <c r="I12" s="4">
        <v>800</v>
      </c>
      <c r="J12" s="4">
        <v>658451</v>
      </c>
      <c r="K12" t="s">
        <v>205</v>
      </c>
      <c r="L12" s="6">
        <v>44658</v>
      </c>
      <c r="M12" t="s">
        <v>449</v>
      </c>
    </row>
    <row r="13" spans="1:13" ht="14.5" x14ac:dyDescent="0.35">
      <c r="A13" t="s">
        <v>275</v>
      </c>
      <c r="B13" s="5" t="s">
        <v>21</v>
      </c>
      <c r="C13" s="4">
        <v>26</v>
      </c>
      <c r="D13" s="4" t="s">
        <v>201</v>
      </c>
      <c r="E13" s="4">
        <v>4216173061</v>
      </c>
      <c r="F13" t="s">
        <v>248</v>
      </c>
      <c r="G13" t="s">
        <v>211</v>
      </c>
      <c r="H13" t="s">
        <v>231</v>
      </c>
      <c r="I13" s="4">
        <v>800</v>
      </c>
      <c r="J13" s="4">
        <v>682595</v>
      </c>
      <c r="K13" t="s">
        <v>207</v>
      </c>
      <c r="L13" s="6">
        <v>44575</v>
      </c>
      <c r="M13" s="6">
        <f>SUM(L13+7)</f>
        <v>44582</v>
      </c>
    </row>
    <row r="14" spans="1:13" ht="14.5" x14ac:dyDescent="0.35">
      <c r="A14" t="s">
        <v>276</v>
      </c>
      <c r="B14" s="5" t="s">
        <v>154</v>
      </c>
      <c r="C14" s="4">
        <v>30</v>
      </c>
      <c r="D14" s="4" t="s">
        <v>202</v>
      </c>
      <c r="E14" s="4">
        <v>4351530019</v>
      </c>
      <c r="F14" t="s">
        <v>248</v>
      </c>
      <c r="G14" t="s">
        <v>211</v>
      </c>
      <c r="H14" t="s">
        <v>231</v>
      </c>
      <c r="I14" s="4">
        <v>800</v>
      </c>
      <c r="J14" s="4">
        <v>319129</v>
      </c>
      <c r="K14" t="s">
        <v>207</v>
      </c>
      <c r="L14" s="6">
        <v>44768</v>
      </c>
      <c r="M14" s="6">
        <f>SUM(L14+9)</f>
        <v>44777</v>
      </c>
    </row>
    <row r="15" spans="1:13" ht="14.5" x14ac:dyDescent="0.35">
      <c r="A15" t="s">
        <v>277</v>
      </c>
      <c r="B15" s="5" t="s">
        <v>107</v>
      </c>
      <c r="C15" s="4">
        <v>34</v>
      </c>
      <c r="D15" s="4" t="s">
        <v>202</v>
      </c>
      <c r="E15" s="4">
        <v>3602565289</v>
      </c>
      <c r="F15" t="s">
        <v>263</v>
      </c>
      <c r="G15" t="s">
        <v>221</v>
      </c>
      <c r="H15" t="s">
        <v>233</v>
      </c>
      <c r="I15" s="4">
        <v>600</v>
      </c>
      <c r="J15" s="4">
        <v>419248</v>
      </c>
      <c r="K15" t="s">
        <v>207</v>
      </c>
      <c r="L15" s="6">
        <v>44819</v>
      </c>
      <c r="M15" s="6">
        <f>SUM(L15+7)</f>
        <v>44826</v>
      </c>
    </row>
    <row r="16" spans="1:13" ht="14.5" x14ac:dyDescent="0.35">
      <c r="A16" t="s">
        <v>277</v>
      </c>
      <c r="B16" s="5" t="s">
        <v>107</v>
      </c>
      <c r="C16" s="4">
        <v>34</v>
      </c>
      <c r="D16" s="4" t="s">
        <v>202</v>
      </c>
      <c r="E16" s="4">
        <v>3602565289</v>
      </c>
      <c r="F16" t="s">
        <v>248</v>
      </c>
      <c r="G16" t="s">
        <v>211</v>
      </c>
      <c r="H16" t="s">
        <v>231</v>
      </c>
      <c r="I16" s="4">
        <v>800</v>
      </c>
      <c r="J16" s="4">
        <v>419248</v>
      </c>
      <c r="K16" t="s">
        <v>207</v>
      </c>
      <c r="L16" s="6">
        <v>44597</v>
      </c>
      <c r="M16" s="6">
        <f>SUM(L16+11)</f>
        <v>44608</v>
      </c>
    </row>
    <row r="17" spans="1:13" ht="14.5" x14ac:dyDescent="0.35">
      <c r="A17" t="s">
        <v>278</v>
      </c>
      <c r="B17" s="5" t="s">
        <v>69</v>
      </c>
      <c r="C17" s="4">
        <v>38</v>
      </c>
      <c r="D17" s="4" t="s">
        <v>201</v>
      </c>
      <c r="E17" s="4">
        <v>5681161687</v>
      </c>
      <c r="F17" t="s">
        <v>248</v>
      </c>
      <c r="G17" t="s">
        <v>211</v>
      </c>
      <c r="H17" t="s">
        <v>231</v>
      </c>
      <c r="I17" s="4">
        <v>800</v>
      </c>
      <c r="J17" s="4">
        <v>866864</v>
      </c>
      <c r="K17" t="s">
        <v>205</v>
      </c>
      <c r="L17" s="6">
        <v>44659</v>
      </c>
      <c r="M17" t="s">
        <v>449</v>
      </c>
    </row>
    <row r="18" spans="1:13" ht="14.5" x14ac:dyDescent="0.35">
      <c r="A18" t="s">
        <v>279</v>
      </c>
      <c r="B18" s="5" t="s">
        <v>147</v>
      </c>
      <c r="C18" s="4">
        <v>39</v>
      </c>
      <c r="D18" s="4" t="s">
        <v>202</v>
      </c>
      <c r="E18" s="4">
        <v>3698228719</v>
      </c>
      <c r="F18" t="s">
        <v>248</v>
      </c>
      <c r="G18" t="s">
        <v>211</v>
      </c>
      <c r="H18" t="s">
        <v>231</v>
      </c>
      <c r="I18" s="4">
        <v>800</v>
      </c>
      <c r="J18" s="4">
        <v>193821</v>
      </c>
      <c r="K18" t="s">
        <v>205</v>
      </c>
      <c r="L18" s="6">
        <v>44661</v>
      </c>
      <c r="M18" t="s">
        <v>449</v>
      </c>
    </row>
    <row r="19" spans="1:13" ht="14.5" x14ac:dyDescent="0.35">
      <c r="A19" t="s">
        <v>280</v>
      </c>
      <c r="B19" s="5" t="s">
        <v>198</v>
      </c>
      <c r="C19" s="4">
        <v>46</v>
      </c>
      <c r="D19" s="4" t="s">
        <v>202</v>
      </c>
      <c r="E19" s="4">
        <v>6848230003</v>
      </c>
      <c r="F19" t="s">
        <v>248</v>
      </c>
      <c r="G19" t="s">
        <v>211</v>
      </c>
      <c r="H19" t="s">
        <v>231</v>
      </c>
      <c r="I19" s="4">
        <v>800</v>
      </c>
      <c r="J19" s="4">
        <v>350326</v>
      </c>
      <c r="K19" t="s">
        <v>205</v>
      </c>
      <c r="L19" s="6">
        <v>44766</v>
      </c>
      <c r="M19" t="s">
        <v>449</v>
      </c>
    </row>
    <row r="20" spans="1:13" ht="14.5" x14ac:dyDescent="0.35">
      <c r="A20" t="s">
        <v>281</v>
      </c>
      <c r="B20" s="5" t="s">
        <v>165</v>
      </c>
      <c r="C20" s="4">
        <v>51</v>
      </c>
      <c r="D20" s="4" t="s">
        <v>202</v>
      </c>
      <c r="E20" s="4">
        <v>5064185863</v>
      </c>
      <c r="F20" t="s">
        <v>248</v>
      </c>
      <c r="G20" t="s">
        <v>211</v>
      </c>
      <c r="H20" t="s">
        <v>231</v>
      </c>
      <c r="I20" s="4">
        <v>800</v>
      </c>
      <c r="J20" s="4">
        <v>618763</v>
      </c>
      <c r="K20" t="s">
        <v>207</v>
      </c>
      <c r="L20" s="6">
        <v>44776</v>
      </c>
      <c r="M20" s="6">
        <f>SUM(L20+9)</f>
        <v>44785</v>
      </c>
    </row>
    <row r="21" spans="1:13" ht="14.5" x14ac:dyDescent="0.35">
      <c r="A21" t="s">
        <v>282</v>
      </c>
      <c r="B21" s="5" t="s">
        <v>70</v>
      </c>
      <c r="C21" s="4">
        <v>52</v>
      </c>
      <c r="D21" s="4" t="s">
        <v>201</v>
      </c>
      <c r="E21" s="4">
        <v>4981619076</v>
      </c>
      <c r="F21" t="s">
        <v>248</v>
      </c>
      <c r="G21" t="s">
        <v>211</v>
      </c>
      <c r="H21" t="s">
        <v>231</v>
      </c>
      <c r="I21" s="4">
        <v>800</v>
      </c>
      <c r="J21" s="4">
        <v>612910</v>
      </c>
      <c r="K21" t="s">
        <v>207</v>
      </c>
      <c r="L21" s="6">
        <v>44781</v>
      </c>
      <c r="M21" s="6">
        <f>SUM(L21+13)</f>
        <v>44794</v>
      </c>
    </row>
    <row r="22" spans="1:13" ht="14.5" x14ac:dyDescent="0.35">
      <c r="A22" t="s">
        <v>283</v>
      </c>
      <c r="B22" s="5" t="s">
        <v>164</v>
      </c>
      <c r="C22" s="4">
        <v>57</v>
      </c>
      <c r="D22" s="4" t="s">
        <v>202</v>
      </c>
      <c r="E22" s="4">
        <v>5844303190</v>
      </c>
      <c r="F22" t="s">
        <v>248</v>
      </c>
      <c r="G22" t="s">
        <v>211</v>
      </c>
      <c r="H22" t="s">
        <v>231</v>
      </c>
      <c r="I22" s="4">
        <v>800</v>
      </c>
      <c r="J22" s="4">
        <v>828439</v>
      </c>
      <c r="K22" t="s">
        <v>205</v>
      </c>
      <c r="L22" s="6">
        <v>44731</v>
      </c>
      <c r="M22" t="s">
        <v>449</v>
      </c>
    </row>
    <row r="23" spans="1:13" ht="14.5" x14ac:dyDescent="0.35">
      <c r="A23" t="s">
        <v>284</v>
      </c>
      <c r="B23" s="5" t="s">
        <v>37</v>
      </c>
      <c r="C23" s="4">
        <v>59</v>
      </c>
      <c r="D23" s="4" t="s">
        <v>201</v>
      </c>
      <c r="E23" s="4">
        <v>7456519352</v>
      </c>
      <c r="F23" t="s">
        <v>248</v>
      </c>
      <c r="G23" t="s">
        <v>211</v>
      </c>
      <c r="H23" t="s">
        <v>231</v>
      </c>
      <c r="I23" s="4">
        <v>800</v>
      </c>
      <c r="J23" s="4">
        <v>916163</v>
      </c>
      <c r="K23" t="s">
        <v>205</v>
      </c>
      <c r="L23" s="6">
        <v>44566</v>
      </c>
      <c r="M23" t="s">
        <v>449</v>
      </c>
    </row>
    <row r="24" spans="1:13" ht="14.5" x14ac:dyDescent="0.35">
      <c r="A24" t="s">
        <v>285</v>
      </c>
      <c r="B24" s="5" t="s">
        <v>48</v>
      </c>
      <c r="C24" s="4">
        <v>87</v>
      </c>
      <c r="D24" s="4" t="s">
        <v>201</v>
      </c>
      <c r="E24" s="4">
        <v>1900547885</v>
      </c>
      <c r="F24" t="s">
        <v>248</v>
      </c>
      <c r="G24" t="s">
        <v>211</v>
      </c>
      <c r="H24" t="s">
        <v>231</v>
      </c>
      <c r="I24" s="4">
        <v>800</v>
      </c>
      <c r="J24" s="4">
        <v>857603</v>
      </c>
      <c r="K24" t="s">
        <v>207</v>
      </c>
      <c r="L24" s="6">
        <v>44609</v>
      </c>
      <c r="M24" s="6">
        <f>SUM(L24+7)</f>
        <v>44616</v>
      </c>
    </row>
    <row r="25" spans="1:13" ht="14.5" x14ac:dyDescent="0.35">
      <c r="A25" t="s">
        <v>286</v>
      </c>
      <c r="B25" s="5" t="s">
        <v>72</v>
      </c>
      <c r="C25" s="4">
        <v>87</v>
      </c>
      <c r="D25" s="4" t="s">
        <v>201</v>
      </c>
      <c r="E25" s="4">
        <v>3990322378</v>
      </c>
      <c r="F25" t="s">
        <v>248</v>
      </c>
      <c r="G25" t="s">
        <v>211</v>
      </c>
      <c r="H25" t="s">
        <v>231</v>
      </c>
      <c r="I25" s="4">
        <v>800</v>
      </c>
      <c r="J25" s="4">
        <v>950180</v>
      </c>
      <c r="K25" t="s">
        <v>207</v>
      </c>
      <c r="L25" s="6">
        <v>44754</v>
      </c>
      <c r="M25" s="6">
        <f>SUM(L25+11)</f>
        <v>44765</v>
      </c>
    </row>
    <row r="26" spans="1:13" ht="14.5" x14ac:dyDescent="0.35">
      <c r="A26" t="s">
        <v>287</v>
      </c>
      <c r="B26" s="5" t="s">
        <v>188</v>
      </c>
      <c r="C26" s="4">
        <v>95</v>
      </c>
      <c r="D26" s="4" t="s">
        <v>202</v>
      </c>
      <c r="E26" s="4">
        <v>9913703805</v>
      </c>
      <c r="F26" t="s">
        <v>248</v>
      </c>
      <c r="G26" t="s">
        <v>211</v>
      </c>
      <c r="H26" t="s">
        <v>231</v>
      </c>
      <c r="I26" s="4">
        <v>800</v>
      </c>
      <c r="J26" s="4">
        <v>926876</v>
      </c>
      <c r="K26" t="s">
        <v>205</v>
      </c>
      <c r="L26" s="6">
        <v>44871</v>
      </c>
      <c r="M26" t="s">
        <v>449</v>
      </c>
    </row>
    <row r="27" spans="1:13" ht="14.5" x14ac:dyDescent="0.35">
      <c r="A27" t="s">
        <v>288</v>
      </c>
      <c r="B27" s="5" t="s">
        <v>35</v>
      </c>
      <c r="C27" s="4">
        <v>6</v>
      </c>
      <c r="D27" s="4" t="s">
        <v>201</v>
      </c>
      <c r="E27" s="4">
        <v>4134432001</v>
      </c>
      <c r="F27" t="s">
        <v>244</v>
      </c>
      <c r="G27" t="s">
        <v>213</v>
      </c>
      <c r="H27" t="s">
        <v>227</v>
      </c>
      <c r="I27" s="4">
        <v>50000</v>
      </c>
      <c r="J27" s="4">
        <v>709139</v>
      </c>
      <c r="K27" t="s">
        <v>207</v>
      </c>
      <c r="L27" s="6">
        <v>44873</v>
      </c>
      <c r="M27" s="6">
        <f>SUM(L27+19+3)</f>
        <v>44895</v>
      </c>
    </row>
    <row r="28" spans="1:13" ht="14.5" x14ac:dyDescent="0.35">
      <c r="A28" t="s">
        <v>289</v>
      </c>
      <c r="B28" s="5" t="s">
        <v>64</v>
      </c>
      <c r="C28" s="4">
        <v>6</v>
      </c>
      <c r="D28" s="4" t="s">
        <v>201</v>
      </c>
      <c r="E28" s="4">
        <v>4312505720</v>
      </c>
      <c r="F28" t="s">
        <v>244</v>
      </c>
      <c r="G28" t="s">
        <v>213</v>
      </c>
      <c r="H28" t="s">
        <v>227</v>
      </c>
      <c r="I28" s="4">
        <v>50000</v>
      </c>
      <c r="J28" s="4">
        <v>500542</v>
      </c>
      <c r="K28" t="s">
        <v>207</v>
      </c>
      <c r="L28" s="6">
        <v>44792</v>
      </c>
      <c r="M28" s="6">
        <f>SUM(L28+19)</f>
        <v>44811</v>
      </c>
    </row>
    <row r="29" spans="1:13" ht="14.5" x14ac:dyDescent="0.35">
      <c r="A29" t="s">
        <v>290</v>
      </c>
      <c r="B29" s="5" t="s">
        <v>192</v>
      </c>
      <c r="C29" s="4">
        <v>16</v>
      </c>
      <c r="D29" s="4" t="s">
        <v>202</v>
      </c>
      <c r="E29" s="4">
        <v>3373855805</v>
      </c>
      <c r="F29" t="s">
        <v>244</v>
      </c>
      <c r="G29" t="s">
        <v>213</v>
      </c>
      <c r="H29" t="s">
        <v>227</v>
      </c>
      <c r="I29" s="4">
        <v>50000</v>
      </c>
      <c r="J29" s="4">
        <v>778105</v>
      </c>
      <c r="K29" t="s">
        <v>207</v>
      </c>
      <c r="L29" s="6">
        <v>44642</v>
      </c>
      <c r="M29" s="6">
        <f>SUM(L29+19+5)</f>
        <v>44666</v>
      </c>
    </row>
    <row r="30" spans="1:13" ht="14.5" x14ac:dyDescent="0.35">
      <c r="A30" t="s">
        <v>291</v>
      </c>
      <c r="B30" s="5" t="s">
        <v>18</v>
      </c>
      <c r="C30" s="4">
        <v>18</v>
      </c>
      <c r="D30" s="4" t="s">
        <v>201</v>
      </c>
      <c r="E30" s="4">
        <v>5208707003</v>
      </c>
      <c r="F30" t="s">
        <v>244</v>
      </c>
      <c r="G30" t="s">
        <v>213</v>
      </c>
      <c r="H30" t="s">
        <v>227</v>
      </c>
      <c r="I30" s="4">
        <v>50000</v>
      </c>
      <c r="J30" s="4">
        <v>406259</v>
      </c>
      <c r="K30" t="s">
        <v>207</v>
      </c>
      <c r="L30" s="6">
        <v>44570</v>
      </c>
      <c r="M30" s="6">
        <f>SUM(L30+18)</f>
        <v>44588</v>
      </c>
    </row>
    <row r="31" spans="1:13" ht="14.5" x14ac:dyDescent="0.35">
      <c r="A31" t="s">
        <v>292</v>
      </c>
      <c r="B31" s="5" t="s">
        <v>30</v>
      </c>
      <c r="C31" s="4">
        <v>19</v>
      </c>
      <c r="D31" s="4" t="s">
        <v>201</v>
      </c>
      <c r="E31" s="4">
        <v>8182088218</v>
      </c>
      <c r="F31" t="s">
        <v>244</v>
      </c>
      <c r="G31" t="s">
        <v>213</v>
      </c>
      <c r="H31" t="s">
        <v>227</v>
      </c>
      <c r="I31" s="4">
        <v>50000</v>
      </c>
      <c r="J31" s="4">
        <v>395941</v>
      </c>
      <c r="K31" t="s">
        <v>205</v>
      </c>
      <c r="L31" s="6">
        <v>44834</v>
      </c>
      <c r="M31" t="s">
        <v>449</v>
      </c>
    </row>
    <row r="32" spans="1:13" ht="14.5" x14ac:dyDescent="0.35">
      <c r="A32" t="s">
        <v>293</v>
      </c>
      <c r="B32" s="5" t="s">
        <v>40</v>
      </c>
      <c r="C32" s="4">
        <v>38</v>
      </c>
      <c r="D32" s="4" t="s">
        <v>201</v>
      </c>
      <c r="E32" s="4">
        <v>6593227571</v>
      </c>
      <c r="F32" t="s">
        <v>244</v>
      </c>
      <c r="G32" t="s">
        <v>213</v>
      </c>
      <c r="H32" t="s">
        <v>227</v>
      </c>
      <c r="I32" s="4">
        <v>50000</v>
      </c>
      <c r="J32" s="4">
        <v>931984</v>
      </c>
      <c r="K32" t="s">
        <v>207</v>
      </c>
      <c r="L32" s="6">
        <v>44841</v>
      </c>
      <c r="M32" s="6">
        <f>SUM(L32+19+3)</f>
        <v>44863</v>
      </c>
    </row>
    <row r="33" spans="1:15" ht="14.5" x14ac:dyDescent="0.35">
      <c r="A33" t="s">
        <v>294</v>
      </c>
      <c r="B33" s="5" t="s">
        <v>61</v>
      </c>
      <c r="C33" s="4">
        <v>42</v>
      </c>
      <c r="D33" s="4" t="s">
        <v>201</v>
      </c>
      <c r="E33" s="4">
        <v>5216303116</v>
      </c>
      <c r="F33" t="s">
        <v>244</v>
      </c>
      <c r="G33" t="s">
        <v>213</v>
      </c>
      <c r="H33" t="s">
        <v>227</v>
      </c>
      <c r="I33" s="4">
        <v>50000</v>
      </c>
      <c r="J33" s="4">
        <v>485557</v>
      </c>
      <c r="K33" t="s">
        <v>207</v>
      </c>
      <c r="L33" s="6">
        <v>44611</v>
      </c>
      <c r="M33" s="6">
        <f>SUM(L33+16)</f>
        <v>44627</v>
      </c>
    </row>
    <row r="34" spans="1:15" ht="14.5" x14ac:dyDescent="0.35">
      <c r="A34" t="s">
        <v>295</v>
      </c>
      <c r="B34" s="5" t="s">
        <v>15</v>
      </c>
      <c r="C34" s="4">
        <v>47</v>
      </c>
      <c r="D34" s="4" t="s">
        <v>201</v>
      </c>
      <c r="E34" s="4">
        <v>8295784135</v>
      </c>
      <c r="F34" t="s">
        <v>244</v>
      </c>
      <c r="G34" t="s">
        <v>213</v>
      </c>
      <c r="H34" t="s">
        <v>227</v>
      </c>
      <c r="I34" s="4">
        <v>50000</v>
      </c>
      <c r="J34" s="4">
        <v>175432</v>
      </c>
      <c r="K34" t="s">
        <v>205</v>
      </c>
      <c r="L34" s="6">
        <v>44762</v>
      </c>
      <c r="M34" t="s">
        <v>449</v>
      </c>
    </row>
    <row r="35" spans="1:15" ht="14.5" x14ac:dyDescent="0.35">
      <c r="A35" t="s">
        <v>296</v>
      </c>
      <c r="B35" s="5" t="s">
        <v>194</v>
      </c>
      <c r="C35" s="4">
        <v>47</v>
      </c>
      <c r="D35" s="4" t="s">
        <v>202</v>
      </c>
      <c r="E35" s="4">
        <v>1730289134</v>
      </c>
      <c r="F35" t="s">
        <v>244</v>
      </c>
      <c r="G35" t="s">
        <v>213</v>
      </c>
      <c r="H35" t="s">
        <v>227</v>
      </c>
      <c r="I35" s="4">
        <v>50000</v>
      </c>
      <c r="J35" s="4">
        <v>382136</v>
      </c>
      <c r="K35" t="s">
        <v>207</v>
      </c>
      <c r="L35" s="6">
        <v>44784</v>
      </c>
      <c r="M35" s="6">
        <f>SUM(L35+19+7)</f>
        <v>44810</v>
      </c>
    </row>
    <row r="36" spans="1:15" ht="14.5" x14ac:dyDescent="0.35">
      <c r="A36" t="s">
        <v>297</v>
      </c>
      <c r="B36" s="5" t="s">
        <v>157</v>
      </c>
      <c r="C36" s="4">
        <v>92</v>
      </c>
      <c r="D36" s="4" t="s">
        <v>202</v>
      </c>
      <c r="E36" s="4">
        <v>7132315445</v>
      </c>
      <c r="F36" t="s">
        <v>244</v>
      </c>
      <c r="G36" t="s">
        <v>213</v>
      </c>
      <c r="H36" t="s">
        <v>227</v>
      </c>
      <c r="I36" s="4">
        <v>50000</v>
      </c>
      <c r="J36" s="4">
        <v>794375</v>
      </c>
      <c r="K36" t="s">
        <v>207</v>
      </c>
      <c r="L36" s="6">
        <v>44841</v>
      </c>
      <c r="M36" s="6">
        <f>SUM(L36+18)</f>
        <v>44859</v>
      </c>
    </row>
    <row r="37" spans="1:15" ht="14.5" x14ac:dyDescent="0.35">
      <c r="A37" t="s">
        <v>298</v>
      </c>
      <c r="B37" s="5" t="s">
        <v>57</v>
      </c>
      <c r="C37" s="4">
        <v>7</v>
      </c>
      <c r="D37" s="4" t="s">
        <v>201</v>
      </c>
      <c r="E37" s="4">
        <v>2600116954</v>
      </c>
      <c r="F37" t="s">
        <v>263</v>
      </c>
      <c r="G37" t="s">
        <v>221</v>
      </c>
      <c r="H37" t="s">
        <v>233</v>
      </c>
      <c r="I37" s="4">
        <v>600</v>
      </c>
      <c r="J37" s="4">
        <v>607970</v>
      </c>
      <c r="K37" t="s">
        <v>205</v>
      </c>
      <c r="L37" s="6">
        <v>44627</v>
      </c>
      <c r="M37" t="s">
        <v>449</v>
      </c>
    </row>
    <row r="38" spans="1:15" ht="14.5" x14ac:dyDescent="0.35">
      <c r="A38" t="s">
        <v>299</v>
      </c>
      <c r="B38" s="5" t="s">
        <v>106</v>
      </c>
      <c r="C38" s="4">
        <v>45</v>
      </c>
      <c r="D38" s="4" t="s">
        <v>202</v>
      </c>
      <c r="E38" s="4">
        <v>2161511902</v>
      </c>
      <c r="F38" t="s">
        <v>263</v>
      </c>
      <c r="G38" t="s">
        <v>221</v>
      </c>
      <c r="H38" t="s">
        <v>233</v>
      </c>
      <c r="I38" s="4">
        <v>600</v>
      </c>
      <c r="J38" s="4">
        <v>918561</v>
      </c>
      <c r="K38" t="s">
        <v>205</v>
      </c>
      <c r="L38" s="6">
        <v>44758</v>
      </c>
      <c r="M38" t="s">
        <v>449</v>
      </c>
    </row>
    <row r="39" spans="1:15" ht="14.5" x14ac:dyDescent="0.35">
      <c r="A39" t="s">
        <v>257</v>
      </c>
      <c r="B39" s="5" t="s">
        <v>47</v>
      </c>
      <c r="C39" s="4">
        <v>46</v>
      </c>
      <c r="D39" s="4" t="s">
        <v>201</v>
      </c>
      <c r="E39" s="4">
        <v>4514208293</v>
      </c>
      <c r="F39" t="s">
        <v>263</v>
      </c>
      <c r="G39" t="s">
        <v>221</v>
      </c>
      <c r="H39" t="s">
        <v>233</v>
      </c>
      <c r="I39" s="4">
        <v>600</v>
      </c>
      <c r="J39" s="4">
        <v>222022</v>
      </c>
      <c r="K39" t="s">
        <v>205</v>
      </c>
      <c r="L39" s="6">
        <v>44851</v>
      </c>
      <c r="M39" t="s">
        <v>449</v>
      </c>
    </row>
    <row r="40" spans="1:15" ht="14.5" x14ac:dyDescent="0.35">
      <c r="A40" t="s">
        <v>300</v>
      </c>
      <c r="B40" s="5" t="s">
        <v>123</v>
      </c>
      <c r="C40" s="4">
        <v>54</v>
      </c>
      <c r="D40" s="4" t="s">
        <v>202</v>
      </c>
      <c r="E40" s="4">
        <v>6750034108</v>
      </c>
      <c r="F40" t="s">
        <v>263</v>
      </c>
      <c r="G40" t="s">
        <v>221</v>
      </c>
      <c r="H40" t="s">
        <v>233</v>
      </c>
      <c r="I40" s="4">
        <v>600</v>
      </c>
      <c r="J40" s="4">
        <v>968451</v>
      </c>
      <c r="K40" t="s">
        <v>205</v>
      </c>
      <c r="L40" s="6">
        <v>44662</v>
      </c>
      <c r="M40" t="s">
        <v>449</v>
      </c>
    </row>
    <row r="41" spans="1:15" ht="14.5" x14ac:dyDescent="0.35">
      <c r="A41" t="s">
        <v>301</v>
      </c>
      <c r="B41" s="5" t="s">
        <v>126</v>
      </c>
      <c r="C41" s="4">
        <v>54</v>
      </c>
      <c r="D41" s="4" t="s">
        <v>202</v>
      </c>
      <c r="E41" s="4">
        <v>2978153922</v>
      </c>
      <c r="F41" t="s">
        <v>263</v>
      </c>
      <c r="G41" t="s">
        <v>221</v>
      </c>
      <c r="H41" t="s">
        <v>233</v>
      </c>
      <c r="I41" s="4">
        <v>600</v>
      </c>
      <c r="J41" s="4">
        <v>989358</v>
      </c>
      <c r="K41" t="s">
        <v>205</v>
      </c>
      <c r="L41" s="6">
        <v>44907</v>
      </c>
      <c r="M41" t="s">
        <v>449</v>
      </c>
    </row>
    <row r="42" spans="1:15" ht="14.5" x14ac:dyDescent="0.35">
      <c r="A42" t="s">
        <v>302</v>
      </c>
      <c r="B42" s="5" t="s">
        <v>196</v>
      </c>
      <c r="C42" s="4">
        <v>58</v>
      </c>
      <c r="D42" s="4" t="s">
        <v>202</v>
      </c>
      <c r="E42" s="4">
        <v>2892829448</v>
      </c>
      <c r="F42" t="s">
        <v>263</v>
      </c>
      <c r="G42" t="s">
        <v>221</v>
      </c>
      <c r="H42" t="s">
        <v>233</v>
      </c>
      <c r="I42" s="4">
        <v>600</v>
      </c>
      <c r="J42" s="4">
        <v>403971</v>
      </c>
      <c r="K42" t="s">
        <v>207</v>
      </c>
      <c r="L42" s="6">
        <v>44846</v>
      </c>
      <c r="M42" s="6">
        <f>SUM(L42+9)</f>
        <v>44855</v>
      </c>
    </row>
    <row r="43" spans="1:15" ht="14.5" x14ac:dyDescent="0.35">
      <c r="A43" t="s">
        <v>303</v>
      </c>
      <c r="B43" s="5" t="s">
        <v>183</v>
      </c>
      <c r="C43" s="4">
        <v>66</v>
      </c>
      <c r="D43" s="4" t="s">
        <v>202</v>
      </c>
      <c r="E43" s="4">
        <v>1695174505</v>
      </c>
      <c r="F43" t="s">
        <v>263</v>
      </c>
      <c r="G43" t="s">
        <v>221</v>
      </c>
      <c r="H43" t="s">
        <v>233</v>
      </c>
      <c r="I43" s="4">
        <v>600</v>
      </c>
      <c r="J43" s="4">
        <v>233233</v>
      </c>
      <c r="K43" t="s">
        <v>205</v>
      </c>
      <c r="L43" s="6">
        <v>44897</v>
      </c>
      <c r="M43" t="s">
        <v>449</v>
      </c>
    </row>
    <row r="44" spans="1:15" ht="14.5" x14ac:dyDescent="0.35">
      <c r="A44" t="s">
        <v>304</v>
      </c>
      <c r="B44" s="5" t="s">
        <v>65</v>
      </c>
      <c r="C44" s="4">
        <v>69</v>
      </c>
      <c r="D44" s="4" t="s">
        <v>201</v>
      </c>
      <c r="E44" s="4">
        <v>1381508034</v>
      </c>
      <c r="F44" t="s">
        <v>263</v>
      </c>
      <c r="G44" t="s">
        <v>221</v>
      </c>
      <c r="H44" t="s">
        <v>233</v>
      </c>
      <c r="I44" s="4">
        <v>600</v>
      </c>
      <c r="J44" s="4">
        <v>339982</v>
      </c>
      <c r="K44" t="s">
        <v>207</v>
      </c>
      <c r="L44" s="6">
        <v>44849</v>
      </c>
      <c r="M44" s="6">
        <f>SUM(L44+11)</f>
        <v>44860</v>
      </c>
    </row>
    <row r="45" spans="1:15" ht="14.5" x14ac:dyDescent="0.35">
      <c r="A45" t="s">
        <v>258</v>
      </c>
      <c r="B45" s="5" t="s">
        <v>127</v>
      </c>
      <c r="C45" s="4">
        <v>26</v>
      </c>
      <c r="D45" s="4" t="s">
        <v>202</v>
      </c>
      <c r="E45" s="4">
        <v>5837974051</v>
      </c>
      <c r="F45" t="s">
        <v>253</v>
      </c>
      <c r="G45" t="s">
        <v>206</v>
      </c>
      <c r="H45" t="s">
        <v>238</v>
      </c>
      <c r="I45" s="4">
        <v>650</v>
      </c>
      <c r="J45" s="4">
        <v>829284</v>
      </c>
      <c r="K45" t="s">
        <v>205</v>
      </c>
      <c r="L45" s="6">
        <v>44857</v>
      </c>
      <c r="M45" t="s">
        <v>449</v>
      </c>
    </row>
    <row r="46" spans="1:15" ht="14.5" x14ac:dyDescent="0.35">
      <c r="A46" t="s">
        <v>258</v>
      </c>
      <c r="B46" s="5" t="s">
        <v>127</v>
      </c>
      <c r="C46" s="4">
        <v>26</v>
      </c>
      <c r="D46" s="4" t="s">
        <v>202</v>
      </c>
      <c r="E46" s="4">
        <v>5837974051</v>
      </c>
      <c r="F46" t="s">
        <v>250</v>
      </c>
      <c r="G46" t="s">
        <v>209</v>
      </c>
      <c r="H46" t="s">
        <v>232</v>
      </c>
      <c r="I46" s="4">
        <v>1000</v>
      </c>
      <c r="J46" s="4">
        <v>829284</v>
      </c>
      <c r="K46" t="s">
        <v>207</v>
      </c>
      <c r="L46" s="6">
        <v>44711</v>
      </c>
      <c r="M46" s="6">
        <f>SUM(L46+31)</f>
        <v>44742</v>
      </c>
    </row>
    <row r="47" spans="1:15" ht="14.5" x14ac:dyDescent="0.35">
      <c r="A47" t="s">
        <v>305</v>
      </c>
      <c r="B47" s="5" t="s">
        <v>29</v>
      </c>
      <c r="C47" s="4">
        <v>15</v>
      </c>
      <c r="D47" s="4" t="s">
        <v>201</v>
      </c>
      <c r="E47" s="4">
        <v>8883333481</v>
      </c>
      <c r="F47" t="s">
        <v>242</v>
      </c>
      <c r="G47" t="s">
        <v>212</v>
      </c>
      <c r="H47" t="s">
        <v>225</v>
      </c>
      <c r="I47" s="4">
        <v>3000</v>
      </c>
      <c r="J47" s="4">
        <v>106345</v>
      </c>
      <c r="K47" t="s">
        <v>207</v>
      </c>
      <c r="L47" s="6">
        <v>44704</v>
      </c>
      <c r="M47" s="6">
        <f>SUM(L47+19)</f>
        <v>44723</v>
      </c>
    </row>
    <row r="48" spans="1:15" x14ac:dyDescent="0.45">
      <c r="A48" t="s">
        <v>306</v>
      </c>
      <c r="B48" s="5" t="s">
        <v>134</v>
      </c>
      <c r="C48" s="4">
        <v>19</v>
      </c>
      <c r="D48" s="4" t="s">
        <v>202</v>
      </c>
      <c r="E48" s="4">
        <v>6989593231</v>
      </c>
      <c r="F48" t="s">
        <v>242</v>
      </c>
      <c r="G48" t="s">
        <v>212</v>
      </c>
      <c r="H48" t="s">
        <v>225</v>
      </c>
      <c r="I48" s="4">
        <v>3000</v>
      </c>
      <c r="J48" s="4">
        <v>653561</v>
      </c>
      <c r="K48" t="s">
        <v>205</v>
      </c>
      <c r="L48" s="6">
        <v>44738</v>
      </c>
      <c r="M48" t="s">
        <v>449</v>
      </c>
      <c r="O48" s="2"/>
    </row>
    <row r="49" spans="1:13" ht="14.5" x14ac:dyDescent="0.35">
      <c r="A49" t="s">
        <v>307</v>
      </c>
      <c r="B49" s="5" t="s">
        <v>155</v>
      </c>
      <c r="C49" s="4">
        <v>34</v>
      </c>
      <c r="D49" s="4" t="s">
        <v>202</v>
      </c>
      <c r="E49" s="4">
        <v>9874744302</v>
      </c>
      <c r="F49" t="s">
        <v>242</v>
      </c>
      <c r="G49" t="s">
        <v>212</v>
      </c>
      <c r="H49" t="s">
        <v>225</v>
      </c>
      <c r="I49" s="4">
        <v>3000</v>
      </c>
      <c r="J49" s="4">
        <v>874151</v>
      </c>
      <c r="K49" t="s">
        <v>205</v>
      </c>
      <c r="L49" s="6">
        <v>44772</v>
      </c>
      <c r="M49" t="s">
        <v>449</v>
      </c>
    </row>
    <row r="50" spans="1:13" ht="14.5" x14ac:dyDescent="0.35">
      <c r="A50" t="s">
        <v>308</v>
      </c>
      <c r="B50" s="5" t="s">
        <v>182</v>
      </c>
      <c r="C50" s="4">
        <v>47</v>
      </c>
      <c r="D50" s="4" t="s">
        <v>202</v>
      </c>
      <c r="E50" s="4">
        <v>2653417793</v>
      </c>
      <c r="F50" t="s">
        <v>242</v>
      </c>
      <c r="G50" t="s">
        <v>212</v>
      </c>
      <c r="H50" t="s">
        <v>225</v>
      </c>
      <c r="I50" s="4">
        <v>3000</v>
      </c>
      <c r="J50" s="4">
        <v>437145</v>
      </c>
      <c r="K50" t="s">
        <v>205</v>
      </c>
      <c r="L50" s="6">
        <v>44784</v>
      </c>
      <c r="M50" t="s">
        <v>449</v>
      </c>
    </row>
    <row r="51" spans="1:13" ht="14.5" x14ac:dyDescent="0.35">
      <c r="A51" t="s">
        <v>309</v>
      </c>
      <c r="B51" s="5" t="s">
        <v>44</v>
      </c>
      <c r="C51" s="4">
        <v>67</v>
      </c>
      <c r="D51" s="4" t="s">
        <v>201</v>
      </c>
      <c r="E51" s="4">
        <v>6819423633</v>
      </c>
      <c r="F51" t="s">
        <v>242</v>
      </c>
      <c r="G51" t="s">
        <v>212</v>
      </c>
      <c r="H51" t="s">
        <v>225</v>
      </c>
      <c r="I51" s="4">
        <v>3000</v>
      </c>
      <c r="J51" s="4">
        <v>679547</v>
      </c>
      <c r="K51" t="s">
        <v>205</v>
      </c>
      <c r="L51" s="6">
        <v>44906</v>
      </c>
      <c r="M51" t="s">
        <v>449</v>
      </c>
    </row>
    <row r="52" spans="1:13" ht="14.5" x14ac:dyDescent="0.35">
      <c r="A52" t="s">
        <v>310</v>
      </c>
      <c r="B52" s="5" t="s">
        <v>13</v>
      </c>
      <c r="C52" s="4">
        <v>84</v>
      </c>
      <c r="D52" s="4" t="s">
        <v>201</v>
      </c>
      <c r="E52" s="4">
        <v>5337393008</v>
      </c>
      <c r="F52" t="s">
        <v>242</v>
      </c>
      <c r="G52" t="s">
        <v>212</v>
      </c>
      <c r="H52" t="s">
        <v>225</v>
      </c>
      <c r="I52" s="4">
        <v>3000</v>
      </c>
      <c r="J52" s="4">
        <v>818114</v>
      </c>
      <c r="K52" t="s">
        <v>205</v>
      </c>
      <c r="L52" s="6">
        <v>44854</v>
      </c>
      <c r="M52" t="s">
        <v>449</v>
      </c>
    </row>
    <row r="53" spans="1:13" ht="14.5" x14ac:dyDescent="0.35">
      <c r="A53" t="s">
        <v>311</v>
      </c>
      <c r="B53" s="5" t="s">
        <v>180</v>
      </c>
      <c r="C53" s="4">
        <v>96</v>
      </c>
      <c r="D53" s="4" t="s">
        <v>202</v>
      </c>
      <c r="E53" s="4">
        <v>6211615768</v>
      </c>
      <c r="F53" t="s">
        <v>242</v>
      </c>
      <c r="G53" t="s">
        <v>212</v>
      </c>
      <c r="H53" t="s">
        <v>225</v>
      </c>
      <c r="I53" s="4">
        <v>3000</v>
      </c>
      <c r="J53" s="4">
        <v>812686</v>
      </c>
      <c r="K53" t="s">
        <v>207</v>
      </c>
      <c r="L53" s="6">
        <v>44677</v>
      </c>
      <c r="M53" s="6">
        <f>SUM(L53+13)</f>
        <v>44690</v>
      </c>
    </row>
    <row r="54" spans="1:13" ht="14.5" x14ac:dyDescent="0.35">
      <c r="A54" t="s">
        <v>312</v>
      </c>
      <c r="B54" s="5" t="s">
        <v>161</v>
      </c>
      <c r="C54" s="4">
        <v>99</v>
      </c>
      <c r="D54" s="4" t="s">
        <v>202</v>
      </c>
      <c r="E54" s="4">
        <v>9361079385</v>
      </c>
      <c r="F54" t="s">
        <v>242</v>
      </c>
      <c r="G54" t="s">
        <v>212</v>
      </c>
      <c r="H54" t="s">
        <v>225</v>
      </c>
      <c r="I54" s="4">
        <v>3000</v>
      </c>
      <c r="J54" s="4">
        <v>179094</v>
      </c>
      <c r="K54" t="s">
        <v>207</v>
      </c>
      <c r="L54" s="6">
        <v>44919</v>
      </c>
      <c r="M54" s="6">
        <f>SUM(L54+17)</f>
        <v>44936</v>
      </c>
    </row>
    <row r="55" spans="1:13" ht="14.5" x14ac:dyDescent="0.35">
      <c r="A55" t="s">
        <v>313</v>
      </c>
      <c r="B55" s="5" t="s">
        <v>103</v>
      </c>
      <c r="C55" s="4">
        <v>18</v>
      </c>
      <c r="D55" s="4" t="s">
        <v>201</v>
      </c>
      <c r="E55" s="4">
        <v>1887835020</v>
      </c>
      <c r="F55" t="s">
        <v>255</v>
      </c>
      <c r="G55" t="s">
        <v>218</v>
      </c>
      <c r="H55" t="s">
        <v>239</v>
      </c>
      <c r="I55" s="4">
        <v>500</v>
      </c>
      <c r="J55" s="4">
        <v>186670</v>
      </c>
      <c r="K55" t="s">
        <v>207</v>
      </c>
      <c r="L55" s="6">
        <v>44793</v>
      </c>
      <c r="M55" s="6">
        <f>SUM(L55+11)</f>
        <v>44804</v>
      </c>
    </row>
    <row r="56" spans="1:13" ht="14.5" x14ac:dyDescent="0.35">
      <c r="A56" t="s">
        <v>314</v>
      </c>
      <c r="B56" s="5" t="s">
        <v>140</v>
      </c>
      <c r="C56" s="4">
        <v>21</v>
      </c>
      <c r="D56" s="4" t="s">
        <v>202</v>
      </c>
      <c r="E56" s="4">
        <v>2544625320</v>
      </c>
      <c r="F56" t="s">
        <v>255</v>
      </c>
      <c r="G56" t="s">
        <v>218</v>
      </c>
      <c r="H56" t="s">
        <v>239</v>
      </c>
      <c r="I56" s="4">
        <v>500</v>
      </c>
      <c r="J56" s="4">
        <v>954451</v>
      </c>
      <c r="K56" t="s">
        <v>205</v>
      </c>
      <c r="L56" s="6">
        <v>44782</v>
      </c>
      <c r="M56" t="s">
        <v>449</v>
      </c>
    </row>
    <row r="57" spans="1:13" ht="14.5" x14ac:dyDescent="0.35">
      <c r="A57" t="s">
        <v>315</v>
      </c>
      <c r="B57" s="5" t="s">
        <v>84</v>
      </c>
      <c r="C57" s="4">
        <v>43</v>
      </c>
      <c r="D57" s="4" t="s">
        <v>201</v>
      </c>
      <c r="E57" s="4">
        <v>6876249634</v>
      </c>
      <c r="F57" t="s">
        <v>255</v>
      </c>
      <c r="G57" t="s">
        <v>218</v>
      </c>
      <c r="H57" t="s">
        <v>239</v>
      </c>
      <c r="I57" s="4">
        <v>500</v>
      </c>
      <c r="J57" s="4">
        <v>679303</v>
      </c>
      <c r="K57" t="s">
        <v>205</v>
      </c>
      <c r="L57" s="6">
        <v>44584</v>
      </c>
      <c r="M57" t="s">
        <v>449</v>
      </c>
    </row>
    <row r="58" spans="1:13" ht="14.5" x14ac:dyDescent="0.35">
      <c r="A58" t="s">
        <v>316</v>
      </c>
      <c r="B58" s="5" t="s">
        <v>105</v>
      </c>
      <c r="C58" s="4">
        <v>57</v>
      </c>
      <c r="D58" s="4" t="s">
        <v>201</v>
      </c>
      <c r="E58" s="4">
        <v>3172169416</v>
      </c>
      <c r="F58" t="s">
        <v>255</v>
      </c>
      <c r="G58" t="s">
        <v>218</v>
      </c>
      <c r="H58" t="s">
        <v>239</v>
      </c>
      <c r="I58" s="4">
        <v>500</v>
      </c>
      <c r="J58" s="4">
        <v>746311</v>
      </c>
      <c r="K58" t="s">
        <v>205</v>
      </c>
      <c r="L58" s="6">
        <v>44568</v>
      </c>
      <c r="M58" t="s">
        <v>449</v>
      </c>
    </row>
    <row r="59" spans="1:13" ht="14.5" x14ac:dyDescent="0.35">
      <c r="A59" t="s">
        <v>317</v>
      </c>
      <c r="B59" s="5" t="s">
        <v>166</v>
      </c>
      <c r="C59" s="4">
        <v>71</v>
      </c>
      <c r="D59" s="4" t="s">
        <v>202</v>
      </c>
      <c r="E59" s="4">
        <v>1919740867</v>
      </c>
      <c r="F59" t="s">
        <v>255</v>
      </c>
      <c r="G59" t="s">
        <v>218</v>
      </c>
      <c r="H59" t="s">
        <v>239</v>
      </c>
      <c r="I59" s="4">
        <v>500</v>
      </c>
      <c r="J59" s="4">
        <v>265273</v>
      </c>
      <c r="K59" t="s">
        <v>207</v>
      </c>
      <c r="L59" s="6">
        <v>44778</v>
      </c>
      <c r="M59" s="6">
        <f>SUM(L59+11)</f>
        <v>44789</v>
      </c>
    </row>
    <row r="60" spans="1:13" ht="14.5" x14ac:dyDescent="0.35">
      <c r="A60" t="s">
        <v>259</v>
      </c>
      <c r="B60" s="5" t="s">
        <v>67</v>
      </c>
      <c r="C60" s="4">
        <v>78</v>
      </c>
      <c r="D60" s="4" t="s">
        <v>201</v>
      </c>
      <c r="E60" s="4">
        <v>6924481041</v>
      </c>
      <c r="F60" t="s">
        <v>255</v>
      </c>
      <c r="G60" t="s">
        <v>218</v>
      </c>
      <c r="H60" t="s">
        <v>239</v>
      </c>
      <c r="I60" s="4">
        <v>500</v>
      </c>
      <c r="J60" s="4">
        <v>773137</v>
      </c>
      <c r="K60" t="s">
        <v>207</v>
      </c>
      <c r="L60" s="6">
        <v>44924</v>
      </c>
      <c r="M60" s="6">
        <f>SUM(L60+9)</f>
        <v>44933</v>
      </c>
    </row>
    <row r="61" spans="1:13" ht="14.5" x14ac:dyDescent="0.35">
      <c r="A61" t="s">
        <v>318</v>
      </c>
      <c r="B61" s="5" t="s">
        <v>118</v>
      </c>
      <c r="C61" s="4">
        <v>78</v>
      </c>
      <c r="D61" s="4" t="s">
        <v>202</v>
      </c>
      <c r="E61" s="4">
        <v>1424300280</v>
      </c>
      <c r="F61" t="s">
        <v>255</v>
      </c>
      <c r="G61" t="s">
        <v>218</v>
      </c>
      <c r="H61" t="s">
        <v>239</v>
      </c>
      <c r="I61" s="4">
        <v>500</v>
      </c>
      <c r="J61" s="4">
        <v>167785</v>
      </c>
      <c r="K61" t="s">
        <v>205</v>
      </c>
      <c r="L61" s="6">
        <v>44890</v>
      </c>
      <c r="M61" t="s">
        <v>449</v>
      </c>
    </row>
    <row r="62" spans="1:13" ht="14.5" x14ac:dyDescent="0.35">
      <c r="A62" t="s">
        <v>319</v>
      </c>
      <c r="B62" s="5" t="s">
        <v>88</v>
      </c>
      <c r="C62" s="4">
        <v>83</v>
      </c>
      <c r="D62" s="4" t="s">
        <v>201</v>
      </c>
      <c r="E62" s="4">
        <v>5379120620</v>
      </c>
      <c r="F62" t="s">
        <v>255</v>
      </c>
      <c r="G62" t="s">
        <v>218</v>
      </c>
      <c r="H62" t="s">
        <v>239</v>
      </c>
      <c r="I62" s="4">
        <v>500</v>
      </c>
      <c r="J62" s="4">
        <v>887459</v>
      </c>
      <c r="K62" t="s">
        <v>205</v>
      </c>
      <c r="L62" s="6">
        <v>44650</v>
      </c>
      <c r="M62" t="s">
        <v>449</v>
      </c>
    </row>
    <row r="63" spans="1:13" ht="14.5" x14ac:dyDescent="0.35">
      <c r="A63" t="s">
        <v>320</v>
      </c>
      <c r="B63" s="5" t="s">
        <v>142</v>
      </c>
      <c r="C63" s="4">
        <v>94</v>
      </c>
      <c r="D63" s="4" t="s">
        <v>202</v>
      </c>
      <c r="E63" s="4">
        <v>3669256285</v>
      </c>
      <c r="F63" t="s">
        <v>255</v>
      </c>
      <c r="G63" t="s">
        <v>218</v>
      </c>
      <c r="H63" t="s">
        <v>239</v>
      </c>
      <c r="I63" s="4">
        <v>500</v>
      </c>
      <c r="J63" s="4">
        <v>954114</v>
      </c>
      <c r="K63" t="s">
        <v>207</v>
      </c>
      <c r="L63" s="6">
        <v>44758</v>
      </c>
      <c r="M63" s="6">
        <f>SUM(L63+8)</f>
        <v>44766</v>
      </c>
    </row>
    <row r="64" spans="1:13" ht="14.5" x14ac:dyDescent="0.35">
      <c r="A64" t="s">
        <v>321</v>
      </c>
      <c r="B64" s="5" t="s">
        <v>193</v>
      </c>
      <c r="C64" s="4">
        <v>100</v>
      </c>
      <c r="D64" s="4" t="s">
        <v>202</v>
      </c>
      <c r="E64" s="4">
        <v>5694312490</v>
      </c>
      <c r="F64" t="s">
        <v>255</v>
      </c>
      <c r="G64" t="s">
        <v>218</v>
      </c>
      <c r="H64" t="s">
        <v>239</v>
      </c>
      <c r="I64" s="4">
        <v>500</v>
      </c>
      <c r="J64" s="4">
        <v>470923</v>
      </c>
      <c r="K64" t="s">
        <v>207</v>
      </c>
      <c r="L64" s="6">
        <v>44779</v>
      </c>
      <c r="M64" s="6">
        <f>SUM(L64+11)</f>
        <v>44790</v>
      </c>
    </row>
    <row r="65" spans="1:13" ht="14.5" x14ac:dyDescent="0.35">
      <c r="A65" t="s">
        <v>322</v>
      </c>
      <c r="B65" s="5" t="s">
        <v>136</v>
      </c>
      <c r="C65" s="4">
        <v>13</v>
      </c>
      <c r="D65" s="4" t="s">
        <v>202</v>
      </c>
      <c r="E65" s="4">
        <v>2490926549</v>
      </c>
      <c r="F65" t="s">
        <v>247</v>
      </c>
      <c r="G65" t="s">
        <v>214</v>
      </c>
      <c r="H65" t="s">
        <v>230</v>
      </c>
      <c r="I65" s="4">
        <v>1000</v>
      </c>
      <c r="J65" s="4">
        <v>433683</v>
      </c>
      <c r="K65" t="s">
        <v>207</v>
      </c>
      <c r="L65" s="6">
        <v>44609</v>
      </c>
      <c r="M65" s="6">
        <f>SUM(L65+19)</f>
        <v>44628</v>
      </c>
    </row>
    <row r="66" spans="1:13" ht="14.5" x14ac:dyDescent="0.35">
      <c r="A66" t="s">
        <v>323</v>
      </c>
      <c r="B66" s="5" t="s">
        <v>20</v>
      </c>
      <c r="C66" s="4">
        <v>25</v>
      </c>
      <c r="D66" s="4" t="s">
        <v>201</v>
      </c>
      <c r="E66" s="4">
        <v>8433940227</v>
      </c>
      <c r="F66" t="s">
        <v>247</v>
      </c>
      <c r="G66" t="s">
        <v>214</v>
      </c>
      <c r="H66" t="s">
        <v>230</v>
      </c>
      <c r="I66" s="4">
        <v>1000</v>
      </c>
      <c r="J66" s="4">
        <v>735362</v>
      </c>
      <c r="K66" t="s">
        <v>207</v>
      </c>
      <c r="L66" s="6">
        <v>44819</v>
      </c>
      <c r="M66" s="6">
        <f>SUM(L66+17)</f>
        <v>44836</v>
      </c>
    </row>
    <row r="67" spans="1:13" ht="14.5" x14ac:dyDescent="0.35">
      <c r="A67" t="s">
        <v>260</v>
      </c>
      <c r="B67" s="5" t="s">
        <v>19</v>
      </c>
      <c r="C67" s="4">
        <v>36</v>
      </c>
      <c r="D67" s="4" t="s">
        <v>201</v>
      </c>
      <c r="E67" s="4">
        <v>9930697977</v>
      </c>
      <c r="F67" t="s">
        <v>246</v>
      </c>
      <c r="G67" t="s">
        <v>208</v>
      </c>
      <c r="H67" t="s">
        <v>229</v>
      </c>
      <c r="I67" s="4">
        <v>1500</v>
      </c>
      <c r="J67" s="4">
        <v>815850</v>
      </c>
      <c r="K67" t="s">
        <v>205</v>
      </c>
      <c r="L67" s="6">
        <v>44695</v>
      </c>
      <c r="M67" t="s">
        <v>449</v>
      </c>
    </row>
    <row r="68" spans="1:13" ht="14.5" x14ac:dyDescent="0.35">
      <c r="A68" t="s">
        <v>260</v>
      </c>
      <c r="B68" s="5" t="s">
        <v>19</v>
      </c>
      <c r="C68" s="4">
        <v>36</v>
      </c>
      <c r="D68" s="4" t="s">
        <v>201</v>
      </c>
      <c r="E68" s="4">
        <v>9930697977</v>
      </c>
      <c r="F68" t="s">
        <v>255</v>
      </c>
      <c r="G68" t="s">
        <v>218</v>
      </c>
      <c r="H68" t="s">
        <v>239</v>
      </c>
      <c r="I68" s="4">
        <v>500</v>
      </c>
      <c r="J68" s="4">
        <v>815850</v>
      </c>
      <c r="K68" t="s">
        <v>207</v>
      </c>
      <c r="L68" s="6">
        <v>44739</v>
      </c>
      <c r="M68" s="6">
        <f>SUM(L68+7)</f>
        <v>44746</v>
      </c>
    </row>
    <row r="69" spans="1:13" ht="14.5" x14ac:dyDescent="0.35">
      <c r="A69" t="s">
        <v>324</v>
      </c>
      <c r="B69" s="5" t="s">
        <v>178</v>
      </c>
      <c r="C69" s="4">
        <v>45</v>
      </c>
      <c r="D69" s="4" t="s">
        <v>202</v>
      </c>
      <c r="E69" s="4">
        <v>2645914969</v>
      </c>
      <c r="F69" t="s">
        <v>247</v>
      </c>
      <c r="G69" t="s">
        <v>214</v>
      </c>
      <c r="H69" t="s">
        <v>230</v>
      </c>
      <c r="I69" s="4">
        <v>1000</v>
      </c>
      <c r="J69" s="4">
        <v>453978</v>
      </c>
      <c r="K69" t="s">
        <v>205</v>
      </c>
      <c r="L69" s="6">
        <v>44648</v>
      </c>
      <c r="M69" t="s">
        <v>449</v>
      </c>
    </row>
    <row r="70" spans="1:13" ht="14.5" x14ac:dyDescent="0.35">
      <c r="A70" t="s">
        <v>325</v>
      </c>
      <c r="B70" s="5" t="s">
        <v>139</v>
      </c>
      <c r="C70" s="4">
        <v>46</v>
      </c>
      <c r="D70" s="4" t="s">
        <v>202</v>
      </c>
      <c r="E70" s="4">
        <v>2511680883</v>
      </c>
      <c r="F70" t="s">
        <v>247</v>
      </c>
      <c r="G70" t="s">
        <v>214</v>
      </c>
      <c r="H70" t="s">
        <v>230</v>
      </c>
      <c r="I70" s="4">
        <v>1000</v>
      </c>
      <c r="J70" s="4">
        <v>321002</v>
      </c>
      <c r="K70" t="s">
        <v>205</v>
      </c>
      <c r="L70" s="6">
        <v>44652</v>
      </c>
      <c r="M70" t="s">
        <v>449</v>
      </c>
    </row>
    <row r="71" spans="1:13" ht="14.5" x14ac:dyDescent="0.35">
      <c r="A71" t="s">
        <v>326</v>
      </c>
      <c r="B71" s="5" t="s">
        <v>23</v>
      </c>
      <c r="C71" s="4">
        <v>48</v>
      </c>
      <c r="D71" s="4" t="s">
        <v>201</v>
      </c>
      <c r="E71" s="4">
        <v>4905582339</v>
      </c>
      <c r="F71" t="s">
        <v>247</v>
      </c>
      <c r="G71" t="s">
        <v>214</v>
      </c>
      <c r="H71" t="s">
        <v>230</v>
      </c>
      <c r="I71" s="4">
        <v>1000</v>
      </c>
      <c r="J71" s="4">
        <v>706631</v>
      </c>
      <c r="K71" t="s">
        <v>207</v>
      </c>
      <c r="L71" s="6">
        <v>44700</v>
      </c>
      <c r="M71" s="6">
        <f>SUM(L71+10)</f>
        <v>44710</v>
      </c>
    </row>
    <row r="72" spans="1:13" ht="14.5" x14ac:dyDescent="0.35">
      <c r="A72" t="s">
        <v>261</v>
      </c>
      <c r="B72" s="5" t="s">
        <v>135</v>
      </c>
      <c r="C72" s="4">
        <v>37</v>
      </c>
      <c r="D72" s="4" t="s">
        <v>202</v>
      </c>
      <c r="E72" s="4">
        <v>4716456912</v>
      </c>
      <c r="F72" t="s">
        <v>245</v>
      </c>
      <c r="G72" t="s">
        <v>204</v>
      </c>
      <c r="H72" t="s">
        <v>228</v>
      </c>
      <c r="I72" s="4">
        <v>500</v>
      </c>
      <c r="J72" s="4">
        <v>687290</v>
      </c>
      <c r="K72" t="s">
        <v>205</v>
      </c>
      <c r="L72" s="6">
        <v>44878</v>
      </c>
      <c r="M72" t="s">
        <v>449</v>
      </c>
    </row>
    <row r="73" spans="1:13" ht="14.5" x14ac:dyDescent="0.35">
      <c r="A73" t="s">
        <v>261</v>
      </c>
      <c r="B73" s="9" t="s">
        <v>135</v>
      </c>
      <c r="C73" s="4">
        <v>36</v>
      </c>
      <c r="D73" s="4" t="s">
        <v>202</v>
      </c>
      <c r="E73" s="4">
        <v>4716456912</v>
      </c>
      <c r="F73" t="s">
        <v>254</v>
      </c>
      <c r="G73" t="s">
        <v>220</v>
      </c>
      <c r="H73" t="s">
        <v>237</v>
      </c>
      <c r="I73" s="4">
        <v>2000</v>
      </c>
      <c r="J73" s="4">
        <v>687290</v>
      </c>
      <c r="K73" t="s">
        <v>207</v>
      </c>
      <c r="L73" s="6">
        <v>44562</v>
      </c>
      <c r="M73" s="6">
        <v>44835</v>
      </c>
    </row>
    <row r="74" spans="1:13" ht="14.5" x14ac:dyDescent="0.35">
      <c r="A74" t="s">
        <v>327</v>
      </c>
      <c r="B74" s="5" t="s">
        <v>124</v>
      </c>
      <c r="C74" s="4">
        <v>71</v>
      </c>
      <c r="D74" s="4" t="s">
        <v>202</v>
      </c>
      <c r="E74" s="4">
        <v>8854695228</v>
      </c>
      <c r="F74" t="s">
        <v>247</v>
      </c>
      <c r="G74" t="s">
        <v>214</v>
      </c>
      <c r="H74" t="s">
        <v>230</v>
      </c>
      <c r="I74" s="4">
        <v>1000</v>
      </c>
      <c r="J74" s="4">
        <v>309724</v>
      </c>
      <c r="K74" t="s">
        <v>207</v>
      </c>
      <c r="L74" s="6">
        <v>44855</v>
      </c>
      <c r="M74" s="6">
        <f>SUM(L74+13)</f>
        <v>44868</v>
      </c>
    </row>
    <row r="75" spans="1:13" ht="14.5" x14ac:dyDescent="0.35">
      <c r="A75" t="s">
        <v>328</v>
      </c>
      <c r="B75" s="5" t="s">
        <v>34</v>
      </c>
      <c r="C75" s="4">
        <v>80</v>
      </c>
      <c r="D75" s="4" t="s">
        <v>201</v>
      </c>
      <c r="E75" s="4">
        <v>7834675877</v>
      </c>
      <c r="F75" t="s">
        <v>247</v>
      </c>
      <c r="G75" t="s">
        <v>214</v>
      </c>
      <c r="H75" t="s">
        <v>230</v>
      </c>
      <c r="I75" s="4">
        <v>1000</v>
      </c>
      <c r="J75" s="4">
        <v>996525</v>
      </c>
      <c r="K75" t="s">
        <v>205</v>
      </c>
      <c r="L75" s="6">
        <v>44831</v>
      </c>
      <c r="M75" t="s">
        <v>449</v>
      </c>
    </row>
    <row r="76" spans="1:13" ht="14.5" x14ac:dyDescent="0.35">
      <c r="A76" t="s">
        <v>329</v>
      </c>
      <c r="B76" s="5" t="s">
        <v>113</v>
      </c>
      <c r="C76" s="4">
        <v>91</v>
      </c>
      <c r="D76" s="4" t="s">
        <v>202</v>
      </c>
      <c r="E76" s="4">
        <v>5346721754</v>
      </c>
      <c r="F76" t="s">
        <v>247</v>
      </c>
      <c r="G76" t="s">
        <v>214</v>
      </c>
      <c r="H76" t="s">
        <v>230</v>
      </c>
      <c r="I76" s="4">
        <v>1000</v>
      </c>
      <c r="J76" s="4">
        <v>623824</v>
      </c>
      <c r="K76" t="s">
        <v>205</v>
      </c>
      <c r="L76" s="6">
        <v>44771</v>
      </c>
      <c r="M76" t="s">
        <v>449</v>
      </c>
    </row>
    <row r="77" spans="1:13" ht="14.5" x14ac:dyDescent="0.35">
      <c r="A77" t="s">
        <v>330</v>
      </c>
      <c r="B77" s="5" t="s">
        <v>22</v>
      </c>
      <c r="C77" s="4">
        <v>67</v>
      </c>
      <c r="D77" s="4" t="s">
        <v>201</v>
      </c>
      <c r="E77" s="4">
        <v>4568274645</v>
      </c>
      <c r="F77" t="s">
        <v>249</v>
      </c>
      <c r="G77" t="s">
        <v>210</v>
      </c>
      <c r="H77" t="s">
        <v>203</v>
      </c>
      <c r="I77" s="4">
        <v>500</v>
      </c>
      <c r="J77" s="4">
        <v>111124</v>
      </c>
      <c r="K77" t="s">
        <v>207</v>
      </c>
      <c r="L77" s="6">
        <v>44653</v>
      </c>
      <c r="M77" s="6">
        <f>SUM(L77+4)</f>
        <v>44657</v>
      </c>
    </row>
    <row r="78" spans="1:13" ht="14.5" x14ac:dyDescent="0.35">
      <c r="A78" t="s">
        <v>331</v>
      </c>
      <c r="B78" s="5" t="s">
        <v>28</v>
      </c>
      <c r="C78" s="4">
        <v>74</v>
      </c>
      <c r="D78" s="4" t="s">
        <v>201</v>
      </c>
      <c r="E78" s="4">
        <v>2928953933</v>
      </c>
      <c r="F78" t="s">
        <v>249</v>
      </c>
      <c r="G78" t="s">
        <v>210</v>
      </c>
      <c r="H78" t="s">
        <v>203</v>
      </c>
      <c r="I78" s="4">
        <v>500</v>
      </c>
      <c r="J78" s="4">
        <v>466233</v>
      </c>
      <c r="K78" t="s">
        <v>207</v>
      </c>
      <c r="L78" s="6">
        <v>44696</v>
      </c>
      <c r="M78" s="6">
        <f>SUM(L78+8)</f>
        <v>44704</v>
      </c>
    </row>
    <row r="79" spans="1:13" ht="14.5" x14ac:dyDescent="0.35">
      <c r="A79" t="s">
        <v>332</v>
      </c>
      <c r="B79" s="5" t="s">
        <v>195</v>
      </c>
      <c r="C79" s="4">
        <v>89</v>
      </c>
      <c r="D79" s="4" t="s">
        <v>202</v>
      </c>
      <c r="E79" s="4">
        <v>4103401805</v>
      </c>
      <c r="F79" t="s">
        <v>249</v>
      </c>
      <c r="G79" t="s">
        <v>210</v>
      </c>
      <c r="H79" t="s">
        <v>203</v>
      </c>
      <c r="I79" s="4">
        <v>500</v>
      </c>
      <c r="J79" s="4">
        <v>480068</v>
      </c>
      <c r="K79" t="s">
        <v>207</v>
      </c>
      <c r="L79" s="6">
        <v>44808</v>
      </c>
      <c r="M79" s="6">
        <f>SUM(L79+13)</f>
        <v>44821</v>
      </c>
    </row>
    <row r="80" spans="1:13" ht="14.5" x14ac:dyDescent="0.35">
      <c r="A80" t="s">
        <v>262</v>
      </c>
      <c r="B80" s="5" t="s">
        <v>115</v>
      </c>
      <c r="C80" s="4">
        <v>41</v>
      </c>
      <c r="D80" s="4" t="s">
        <v>202</v>
      </c>
      <c r="E80" s="4">
        <v>3382639356</v>
      </c>
      <c r="F80" t="s">
        <v>250</v>
      </c>
      <c r="G80" t="s">
        <v>209</v>
      </c>
      <c r="H80" t="s">
        <v>232</v>
      </c>
      <c r="I80" s="4">
        <v>1000</v>
      </c>
      <c r="J80" s="4">
        <v>859303</v>
      </c>
      <c r="K80" t="s">
        <v>207</v>
      </c>
      <c r="L80" s="6">
        <v>44884</v>
      </c>
      <c r="M80" s="6">
        <f>SUM(L80+35)</f>
        <v>44919</v>
      </c>
    </row>
    <row r="81" spans="1:13" ht="14.5" x14ac:dyDescent="0.35">
      <c r="A81" t="s">
        <v>262</v>
      </c>
      <c r="B81" s="5" t="s">
        <v>115</v>
      </c>
      <c r="C81" s="4">
        <v>41</v>
      </c>
      <c r="D81" s="4" t="s">
        <v>202</v>
      </c>
      <c r="E81" s="4">
        <v>3382639356</v>
      </c>
      <c r="F81" t="s">
        <v>263</v>
      </c>
      <c r="G81" t="s">
        <v>221</v>
      </c>
      <c r="H81" t="s">
        <v>233</v>
      </c>
      <c r="I81" s="4">
        <v>600</v>
      </c>
      <c r="J81" s="4">
        <v>859303</v>
      </c>
      <c r="K81" t="s">
        <v>207</v>
      </c>
      <c r="L81" s="6">
        <v>44904</v>
      </c>
      <c r="M81" s="6">
        <f>SUM(L81+11)</f>
        <v>44915</v>
      </c>
    </row>
    <row r="82" spans="1:13" ht="14.5" x14ac:dyDescent="0.35">
      <c r="A82" t="s">
        <v>333</v>
      </c>
      <c r="B82" s="5" t="s">
        <v>39</v>
      </c>
      <c r="C82" s="4">
        <v>97</v>
      </c>
      <c r="D82" s="4" t="s">
        <v>201</v>
      </c>
      <c r="E82" s="4">
        <v>1697445853</v>
      </c>
      <c r="F82" t="s">
        <v>249</v>
      </c>
      <c r="G82" t="s">
        <v>210</v>
      </c>
      <c r="H82" t="s">
        <v>203</v>
      </c>
      <c r="I82" s="4">
        <v>500</v>
      </c>
      <c r="J82" s="4">
        <v>705519</v>
      </c>
      <c r="K82" t="s">
        <v>207</v>
      </c>
      <c r="L82" s="6">
        <v>44579</v>
      </c>
      <c r="M82" s="6">
        <f>SUM(L82+9)</f>
        <v>44588</v>
      </c>
    </row>
    <row r="83" spans="1:13" ht="14.5" x14ac:dyDescent="0.35">
      <c r="A83" t="s">
        <v>334</v>
      </c>
      <c r="B83" s="5" t="s">
        <v>89</v>
      </c>
      <c r="C83" s="4">
        <v>98</v>
      </c>
      <c r="D83" s="4" t="s">
        <v>201</v>
      </c>
      <c r="E83" s="4">
        <v>5137171485</v>
      </c>
      <c r="F83" t="s">
        <v>249</v>
      </c>
      <c r="G83" t="s">
        <v>210</v>
      </c>
      <c r="H83" t="s">
        <v>203</v>
      </c>
      <c r="I83" s="4">
        <v>500</v>
      </c>
      <c r="J83" s="4">
        <v>263092</v>
      </c>
      <c r="K83" t="s">
        <v>207</v>
      </c>
      <c r="L83" s="6">
        <v>44588</v>
      </c>
      <c r="M83" s="6">
        <f>SUM(L83+8)</f>
        <v>44596</v>
      </c>
    </row>
    <row r="84" spans="1:13" ht="14.5" x14ac:dyDescent="0.35">
      <c r="A84" t="s">
        <v>335</v>
      </c>
      <c r="B84" s="5" t="s">
        <v>129</v>
      </c>
      <c r="C84" s="4">
        <v>21</v>
      </c>
      <c r="D84" s="4" t="s">
        <v>202</v>
      </c>
      <c r="E84" s="4">
        <v>9314813594</v>
      </c>
      <c r="F84" t="s">
        <v>240</v>
      </c>
      <c r="G84" t="s">
        <v>219</v>
      </c>
      <c r="H84" t="s">
        <v>223</v>
      </c>
      <c r="I84" s="4">
        <v>25000</v>
      </c>
      <c r="J84" s="4">
        <v>803399</v>
      </c>
      <c r="K84" t="s">
        <v>207</v>
      </c>
      <c r="L84" s="6">
        <v>44840</v>
      </c>
      <c r="M84" s="6">
        <f>SUM(L84+96)</f>
        <v>44936</v>
      </c>
    </row>
    <row r="85" spans="1:13" ht="14.5" x14ac:dyDescent="0.35">
      <c r="A85" t="s">
        <v>336</v>
      </c>
      <c r="B85" s="5" t="s">
        <v>184</v>
      </c>
      <c r="C85" s="4">
        <v>21</v>
      </c>
      <c r="D85" s="4" t="s">
        <v>202</v>
      </c>
      <c r="E85" s="4">
        <v>1653218888</v>
      </c>
      <c r="F85" t="s">
        <v>240</v>
      </c>
      <c r="G85" t="s">
        <v>219</v>
      </c>
      <c r="H85" t="s">
        <v>223</v>
      </c>
      <c r="I85" s="4">
        <v>25000</v>
      </c>
      <c r="J85" s="4">
        <v>306512</v>
      </c>
      <c r="K85" t="s">
        <v>205</v>
      </c>
      <c r="L85" s="6">
        <v>44780</v>
      </c>
      <c r="M85" t="s">
        <v>449</v>
      </c>
    </row>
    <row r="86" spans="1:13" ht="14.5" x14ac:dyDescent="0.35">
      <c r="A86" t="s">
        <v>337</v>
      </c>
      <c r="B86" s="5" t="s">
        <v>187</v>
      </c>
      <c r="C86" s="4">
        <v>22</v>
      </c>
      <c r="D86" s="4" t="s">
        <v>202</v>
      </c>
      <c r="E86" s="4">
        <v>8697967490</v>
      </c>
      <c r="F86" t="s">
        <v>240</v>
      </c>
      <c r="G86" t="s">
        <v>219</v>
      </c>
      <c r="H86" t="s">
        <v>223</v>
      </c>
      <c r="I86" s="4">
        <v>25000</v>
      </c>
      <c r="J86" s="4">
        <v>881140</v>
      </c>
      <c r="K86" t="s">
        <v>205</v>
      </c>
      <c r="L86" s="6">
        <v>44909</v>
      </c>
      <c r="M86" t="s">
        <v>449</v>
      </c>
    </row>
    <row r="87" spans="1:13" ht="14.5" x14ac:dyDescent="0.35">
      <c r="A87" t="s">
        <v>338</v>
      </c>
      <c r="B87" s="5" t="s">
        <v>82</v>
      </c>
      <c r="C87" s="4">
        <v>31</v>
      </c>
      <c r="D87" s="4" t="s">
        <v>201</v>
      </c>
      <c r="E87" s="4">
        <v>4327640071</v>
      </c>
      <c r="F87" t="s">
        <v>240</v>
      </c>
      <c r="G87" t="s">
        <v>219</v>
      </c>
      <c r="H87" t="s">
        <v>223</v>
      </c>
      <c r="I87" s="4">
        <v>25000</v>
      </c>
      <c r="J87" s="4">
        <v>694950</v>
      </c>
      <c r="K87" t="s">
        <v>205</v>
      </c>
      <c r="L87" s="6">
        <v>44664</v>
      </c>
      <c r="M87" t="s">
        <v>449</v>
      </c>
    </row>
    <row r="88" spans="1:13" ht="14.5" x14ac:dyDescent="0.35">
      <c r="A88" t="s">
        <v>339</v>
      </c>
      <c r="B88" s="5" t="s">
        <v>31</v>
      </c>
      <c r="C88" s="4">
        <v>35</v>
      </c>
      <c r="D88" s="4" t="s">
        <v>201</v>
      </c>
      <c r="E88" s="4">
        <v>2640784748</v>
      </c>
      <c r="F88" t="s">
        <v>240</v>
      </c>
      <c r="G88" t="s">
        <v>219</v>
      </c>
      <c r="H88" t="s">
        <v>223</v>
      </c>
      <c r="I88" s="4">
        <v>25000</v>
      </c>
      <c r="J88" s="4">
        <v>674075</v>
      </c>
      <c r="K88" t="s">
        <v>207</v>
      </c>
      <c r="L88" s="6">
        <v>44763</v>
      </c>
      <c r="M88" s="6">
        <f>SUM(L88+79)</f>
        <v>44842</v>
      </c>
    </row>
    <row r="89" spans="1:13" ht="14.5" x14ac:dyDescent="0.35">
      <c r="A89" t="s">
        <v>340</v>
      </c>
      <c r="B89" s="5" t="s">
        <v>117</v>
      </c>
      <c r="C89" s="4">
        <v>40</v>
      </c>
      <c r="D89" s="4" t="s">
        <v>202</v>
      </c>
      <c r="E89" s="4">
        <v>3568143994</v>
      </c>
      <c r="F89" t="s">
        <v>240</v>
      </c>
      <c r="G89" t="s">
        <v>219</v>
      </c>
      <c r="H89" t="s">
        <v>223</v>
      </c>
      <c r="I89" s="4">
        <v>25000</v>
      </c>
      <c r="J89" s="4">
        <v>628247</v>
      </c>
      <c r="K89" t="s">
        <v>205</v>
      </c>
      <c r="L89" s="6">
        <v>44729</v>
      </c>
      <c r="M89" t="s">
        <v>449</v>
      </c>
    </row>
    <row r="90" spans="1:13" ht="14.5" x14ac:dyDescent="0.35">
      <c r="A90" t="s">
        <v>341</v>
      </c>
      <c r="B90" s="5" t="s">
        <v>146</v>
      </c>
      <c r="C90" s="4">
        <v>41</v>
      </c>
      <c r="D90" s="4" t="s">
        <v>202</v>
      </c>
      <c r="E90" s="4">
        <v>5655960102</v>
      </c>
      <c r="F90" t="s">
        <v>240</v>
      </c>
      <c r="G90" t="s">
        <v>219</v>
      </c>
      <c r="H90" t="s">
        <v>223</v>
      </c>
      <c r="I90" s="4">
        <v>25000</v>
      </c>
      <c r="J90" s="4">
        <v>152652</v>
      </c>
      <c r="K90" t="s">
        <v>205</v>
      </c>
      <c r="L90" s="6">
        <v>44782</v>
      </c>
      <c r="M90" t="s">
        <v>449</v>
      </c>
    </row>
    <row r="91" spans="1:13" ht="14.5" x14ac:dyDescent="0.35">
      <c r="A91" t="s">
        <v>342</v>
      </c>
      <c r="B91" s="5" t="s">
        <v>33</v>
      </c>
      <c r="C91" s="4">
        <v>44</v>
      </c>
      <c r="D91" s="4" t="s">
        <v>201</v>
      </c>
      <c r="E91" s="4">
        <v>7277753802</v>
      </c>
      <c r="F91" t="s">
        <v>240</v>
      </c>
      <c r="G91" t="s">
        <v>219</v>
      </c>
      <c r="H91" t="s">
        <v>223</v>
      </c>
      <c r="I91" s="4">
        <v>25000</v>
      </c>
      <c r="J91" s="4">
        <v>874219</v>
      </c>
      <c r="K91" t="s">
        <v>205</v>
      </c>
      <c r="L91" s="6">
        <v>44671</v>
      </c>
      <c r="M91" t="s">
        <v>449</v>
      </c>
    </row>
    <row r="92" spans="1:13" ht="14.5" x14ac:dyDescent="0.35">
      <c r="A92" t="s">
        <v>343</v>
      </c>
      <c r="B92" s="5" t="s">
        <v>11</v>
      </c>
      <c r="C92" s="4">
        <v>51</v>
      </c>
      <c r="D92" s="4" t="s">
        <v>201</v>
      </c>
      <c r="E92" s="4">
        <v>2647095204</v>
      </c>
      <c r="F92" t="s">
        <v>240</v>
      </c>
      <c r="G92" t="s">
        <v>219</v>
      </c>
      <c r="H92" t="s">
        <v>223</v>
      </c>
      <c r="I92" s="4">
        <v>25000</v>
      </c>
      <c r="J92" s="4">
        <v>538396</v>
      </c>
      <c r="K92" t="s">
        <v>207</v>
      </c>
      <c r="L92" s="6">
        <v>44605</v>
      </c>
      <c r="M92" s="6">
        <f>SUM(L92+69)</f>
        <v>44674</v>
      </c>
    </row>
    <row r="93" spans="1:13" ht="14.5" x14ac:dyDescent="0.35">
      <c r="A93" t="s">
        <v>344</v>
      </c>
      <c r="B93" s="5" t="s">
        <v>169</v>
      </c>
      <c r="C93" s="4">
        <v>62</v>
      </c>
      <c r="D93" s="4" t="s">
        <v>202</v>
      </c>
      <c r="E93" s="4">
        <v>2744340179</v>
      </c>
      <c r="F93" t="s">
        <v>240</v>
      </c>
      <c r="G93" t="s">
        <v>219</v>
      </c>
      <c r="H93" t="s">
        <v>223</v>
      </c>
      <c r="I93" s="4">
        <v>25000</v>
      </c>
      <c r="J93" s="4">
        <v>519974</v>
      </c>
      <c r="K93" t="s">
        <v>207</v>
      </c>
      <c r="L93" s="6">
        <v>44811</v>
      </c>
      <c r="M93" s="6">
        <f>SUM(L93+80)</f>
        <v>44891</v>
      </c>
    </row>
    <row r="94" spans="1:13" ht="14.5" x14ac:dyDescent="0.35">
      <c r="A94" t="s">
        <v>345</v>
      </c>
      <c r="B94" s="5" t="s">
        <v>26</v>
      </c>
      <c r="C94" s="4">
        <v>66</v>
      </c>
      <c r="D94" s="4" t="s">
        <v>201</v>
      </c>
      <c r="E94" s="4">
        <v>4803410172</v>
      </c>
      <c r="F94" t="s">
        <v>240</v>
      </c>
      <c r="G94" t="s">
        <v>219</v>
      </c>
      <c r="H94" t="s">
        <v>223</v>
      </c>
      <c r="I94" s="4">
        <v>25000</v>
      </c>
      <c r="J94" s="4">
        <v>188134</v>
      </c>
      <c r="K94" t="s">
        <v>205</v>
      </c>
      <c r="L94" s="6">
        <v>44597</v>
      </c>
      <c r="M94" t="s">
        <v>449</v>
      </c>
    </row>
    <row r="95" spans="1:13" ht="14.5" x14ac:dyDescent="0.35">
      <c r="A95" t="s">
        <v>346</v>
      </c>
      <c r="B95" s="5" t="s">
        <v>60</v>
      </c>
      <c r="C95" s="4">
        <v>88</v>
      </c>
      <c r="D95" s="4" t="s">
        <v>201</v>
      </c>
      <c r="E95" s="4">
        <v>7645851612</v>
      </c>
      <c r="F95" t="s">
        <v>240</v>
      </c>
      <c r="G95" t="s">
        <v>219</v>
      </c>
      <c r="H95" t="s">
        <v>223</v>
      </c>
      <c r="I95" s="4">
        <v>25000</v>
      </c>
      <c r="J95" s="4">
        <v>319928</v>
      </c>
      <c r="K95" t="s">
        <v>207</v>
      </c>
      <c r="L95" s="6">
        <v>44697</v>
      </c>
      <c r="M95" s="6">
        <f>SUM(L95+77)</f>
        <v>44774</v>
      </c>
    </row>
    <row r="96" spans="1:13" ht="14.5" x14ac:dyDescent="0.35">
      <c r="A96" t="s">
        <v>347</v>
      </c>
      <c r="B96" s="5" t="s">
        <v>172</v>
      </c>
      <c r="C96" s="4">
        <v>89</v>
      </c>
      <c r="D96" s="4" t="s">
        <v>202</v>
      </c>
      <c r="E96" s="4">
        <v>6202230083</v>
      </c>
      <c r="F96" t="s">
        <v>240</v>
      </c>
      <c r="G96" t="s">
        <v>219</v>
      </c>
      <c r="H96" t="s">
        <v>223</v>
      </c>
      <c r="I96" s="4">
        <v>25000</v>
      </c>
      <c r="J96" s="4">
        <v>610698</v>
      </c>
      <c r="K96" t="s">
        <v>207</v>
      </c>
      <c r="L96" s="6">
        <v>44670</v>
      </c>
      <c r="M96" s="6">
        <f>SUM(L96+91)</f>
        <v>44761</v>
      </c>
    </row>
    <row r="97" spans="1:13" ht="14.5" x14ac:dyDescent="0.35">
      <c r="A97" t="s">
        <v>348</v>
      </c>
      <c r="B97" s="8" t="s">
        <v>119</v>
      </c>
      <c r="C97" s="4">
        <v>2</v>
      </c>
      <c r="D97" s="4" t="s">
        <v>202</v>
      </c>
      <c r="E97" s="4">
        <v>3585023301</v>
      </c>
      <c r="F97" t="s">
        <v>241</v>
      </c>
      <c r="G97" t="s">
        <v>216</v>
      </c>
      <c r="H97" t="s">
        <v>224</v>
      </c>
      <c r="I97" s="4">
        <v>800</v>
      </c>
      <c r="J97" s="4">
        <v>999803</v>
      </c>
      <c r="K97" t="s">
        <v>205</v>
      </c>
      <c r="L97" s="6">
        <v>44882</v>
      </c>
      <c r="M97" t="s">
        <v>449</v>
      </c>
    </row>
    <row r="98" spans="1:13" ht="14.5" x14ac:dyDescent="0.35">
      <c r="A98" t="s">
        <v>349</v>
      </c>
      <c r="B98" s="9" t="s">
        <v>56</v>
      </c>
      <c r="C98" s="4">
        <v>4</v>
      </c>
      <c r="D98" s="4" t="s">
        <v>201</v>
      </c>
      <c r="E98" s="4">
        <v>9637081475</v>
      </c>
      <c r="F98" t="s">
        <v>241</v>
      </c>
      <c r="G98" t="s">
        <v>216</v>
      </c>
      <c r="H98" t="s">
        <v>224</v>
      </c>
      <c r="I98" s="4">
        <v>800</v>
      </c>
      <c r="J98" s="4">
        <v>733326</v>
      </c>
      <c r="K98" t="s">
        <v>207</v>
      </c>
      <c r="L98" s="6">
        <v>44837</v>
      </c>
      <c r="M98" s="6">
        <f>SUM(L98+19)</f>
        <v>44856</v>
      </c>
    </row>
    <row r="99" spans="1:13" ht="14.5" x14ac:dyDescent="0.35">
      <c r="A99" t="s">
        <v>350</v>
      </c>
      <c r="B99" s="5" t="s">
        <v>12</v>
      </c>
      <c r="C99" s="4">
        <v>6</v>
      </c>
      <c r="D99" s="4" t="s">
        <v>201</v>
      </c>
      <c r="E99" s="4">
        <v>9932056477</v>
      </c>
      <c r="F99" t="s">
        <v>241</v>
      </c>
      <c r="G99" t="s">
        <v>216</v>
      </c>
      <c r="H99" t="s">
        <v>224</v>
      </c>
      <c r="I99" s="4">
        <v>800</v>
      </c>
      <c r="J99" s="4">
        <v>761909</v>
      </c>
      <c r="K99" t="s">
        <v>207</v>
      </c>
      <c r="L99" s="6">
        <v>44855</v>
      </c>
      <c r="M99" s="6">
        <f>SUM(L99+15)</f>
        <v>44870</v>
      </c>
    </row>
    <row r="100" spans="1:13" ht="14.5" x14ac:dyDescent="0.35">
      <c r="A100" t="s">
        <v>351</v>
      </c>
      <c r="B100" s="5" t="s">
        <v>108</v>
      </c>
      <c r="C100" s="4">
        <v>10</v>
      </c>
      <c r="D100" s="4" t="s">
        <v>202</v>
      </c>
      <c r="E100" s="4">
        <v>9721713645</v>
      </c>
      <c r="F100" t="s">
        <v>241</v>
      </c>
      <c r="G100" t="s">
        <v>216</v>
      </c>
      <c r="H100" t="s">
        <v>224</v>
      </c>
      <c r="I100" s="4">
        <v>800</v>
      </c>
      <c r="J100" s="4">
        <v>643638</v>
      </c>
      <c r="K100" t="s">
        <v>207</v>
      </c>
      <c r="L100" s="6">
        <v>44589</v>
      </c>
      <c r="M100" s="6">
        <f>SUM(L100+18)</f>
        <v>44607</v>
      </c>
    </row>
    <row r="101" spans="1:13" ht="14.5" x14ac:dyDescent="0.35">
      <c r="A101" t="s">
        <v>352</v>
      </c>
      <c r="B101" s="7" t="s">
        <v>199</v>
      </c>
      <c r="C101" s="4">
        <v>17</v>
      </c>
      <c r="D101" s="4" t="s">
        <v>202</v>
      </c>
      <c r="E101" s="4">
        <v>5608516717</v>
      </c>
      <c r="F101" t="s">
        <v>241</v>
      </c>
      <c r="G101" t="s">
        <v>216</v>
      </c>
      <c r="H101" t="s">
        <v>224</v>
      </c>
      <c r="I101" s="4">
        <v>800</v>
      </c>
      <c r="J101" s="4">
        <v>930739</v>
      </c>
      <c r="K101" t="s">
        <v>205</v>
      </c>
      <c r="L101" s="6">
        <v>44600</v>
      </c>
      <c r="M101" t="s">
        <v>449</v>
      </c>
    </row>
    <row r="102" spans="1:13" ht="14.5" x14ac:dyDescent="0.35">
      <c r="A102" t="s">
        <v>353</v>
      </c>
      <c r="B102" s="5" t="s">
        <v>36</v>
      </c>
      <c r="C102" s="4">
        <v>24</v>
      </c>
      <c r="D102" s="4" t="s">
        <v>201</v>
      </c>
      <c r="E102" s="4">
        <v>8839076029</v>
      </c>
      <c r="F102" t="s">
        <v>253</v>
      </c>
      <c r="G102" t="s">
        <v>206</v>
      </c>
      <c r="H102" t="s">
        <v>238</v>
      </c>
      <c r="I102" s="4">
        <v>650</v>
      </c>
      <c r="J102" s="4">
        <v>334820</v>
      </c>
      <c r="K102" t="s">
        <v>205</v>
      </c>
      <c r="L102" s="6">
        <v>44841</v>
      </c>
      <c r="M102" t="s">
        <v>449</v>
      </c>
    </row>
    <row r="103" spans="1:13" ht="14.5" x14ac:dyDescent="0.35">
      <c r="A103" t="s">
        <v>353</v>
      </c>
      <c r="B103" s="5" t="s">
        <v>36</v>
      </c>
      <c r="C103" s="4">
        <v>24</v>
      </c>
      <c r="D103" s="4" t="s">
        <v>201</v>
      </c>
      <c r="E103" s="4">
        <v>8839076029</v>
      </c>
      <c r="F103" t="s">
        <v>241</v>
      </c>
      <c r="G103" t="s">
        <v>216</v>
      </c>
      <c r="H103" t="s">
        <v>224</v>
      </c>
      <c r="I103" s="4">
        <v>800</v>
      </c>
      <c r="J103" s="4">
        <v>334820</v>
      </c>
      <c r="K103" t="s">
        <v>207</v>
      </c>
      <c r="L103" s="6">
        <v>44886</v>
      </c>
      <c r="M103" s="6">
        <f>SUM(L103+19+8)</f>
        <v>44913</v>
      </c>
    </row>
    <row r="104" spans="1:13" ht="14.5" x14ac:dyDescent="0.35">
      <c r="A104" t="s">
        <v>354</v>
      </c>
      <c r="B104" s="5" t="s">
        <v>58</v>
      </c>
      <c r="C104" s="4">
        <v>34</v>
      </c>
      <c r="D104" s="4" t="s">
        <v>201</v>
      </c>
      <c r="E104" s="4">
        <v>9895385351</v>
      </c>
      <c r="F104" t="s">
        <v>241</v>
      </c>
      <c r="G104" t="s">
        <v>216</v>
      </c>
      <c r="H104" t="s">
        <v>224</v>
      </c>
      <c r="I104" s="4">
        <v>800</v>
      </c>
      <c r="J104" s="4">
        <v>381359</v>
      </c>
      <c r="K104" t="s">
        <v>205</v>
      </c>
      <c r="L104" s="6">
        <v>44895</v>
      </c>
      <c r="M104" t="s">
        <v>449</v>
      </c>
    </row>
    <row r="105" spans="1:13" ht="14.5" x14ac:dyDescent="0.35">
      <c r="A105" t="s">
        <v>355</v>
      </c>
      <c r="B105" s="5" t="s">
        <v>86</v>
      </c>
      <c r="C105" s="4">
        <v>42</v>
      </c>
      <c r="D105" s="4" t="s">
        <v>201</v>
      </c>
      <c r="E105" s="4">
        <v>2482829258</v>
      </c>
      <c r="F105" t="s">
        <v>241</v>
      </c>
      <c r="G105" t="s">
        <v>216</v>
      </c>
      <c r="H105" t="s">
        <v>224</v>
      </c>
      <c r="I105" s="4">
        <v>800</v>
      </c>
      <c r="J105" s="4">
        <v>398128</v>
      </c>
      <c r="K105" t="s">
        <v>205</v>
      </c>
      <c r="L105" s="6">
        <v>44672</v>
      </c>
      <c r="M105" t="s">
        <v>449</v>
      </c>
    </row>
    <row r="106" spans="1:13" ht="14.5" x14ac:dyDescent="0.35">
      <c r="A106" t="s">
        <v>356</v>
      </c>
      <c r="B106" s="5" t="s">
        <v>163</v>
      </c>
      <c r="C106" s="4">
        <v>45</v>
      </c>
      <c r="D106" s="4" t="s">
        <v>202</v>
      </c>
      <c r="E106" s="4">
        <v>8774997296</v>
      </c>
      <c r="F106" t="s">
        <v>241</v>
      </c>
      <c r="G106" t="s">
        <v>216</v>
      </c>
      <c r="H106" t="s">
        <v>224</v>
      </c>
      <c r="I106" s="4">
        <v>800</v>
      </c>
      <c r="J106" s="4">
        <v>869111</v>
      </c>
      <c r="K106" t="s">
        <v>207</v>
      </c>
      <c r="L106" s="6">
        <v>44641</v>
      </c>
      <c r="M106" s="6">
        <f>SUM(L106+13)</f>
        <v>44654</v>
      </c>
    </row>
    <row r="107" spans="1:13" ht="14.5" x14ac:dyDescent="0.35">
      <c r="A107" t="s">
        <v>357</v>
      </c>
      <c r="B107" s="5" t="s">
        <v>25</v>
      </c>
      <c r="C107" s="4">
        <v>51</v>
      </c>
      <c r="D107" s="4" t="s">
        <v>201</v>
      </c>
      <c r="E107" s="4">
        <v>8158915867</v>
      </c>
      <c r="F107" t="s">
        <v>241</v>
      </c>
      <c r="G107" t="s">
        <v>216</v>
      </c>
      <c r="H107" t="s">
        <v>224</v>
      </c>
      <c r="I107" s="4">
        <v>800</v>
      </c>
      <c r="J107" s="4">
        <v>441325</v>
      </c>
      <c r="K107" t="s">
        <v>207</v>
      </c>
      <c r="L107" s="6">
        <v>44832</v>
      </c>
      <c r="M107" s="6">
        <f>SUM(L107+10)</f>
        <v>44842</v>
      </c>
    </row>
    <row r="108" spans="1:13" ht="14.5" x14ac:dyDescent="0.35">
      <c r="A108" t="s">
        <v>358</v>
      </c>
      <c r="B108" s="5" t="s">
        <v>162</v>
      </c>
      <c r="C108" s="4">
        <v>68</v>
      </c>
      <c r="D108" s="4" t="s">
        <v>202</v>
      </c>
      <c r="E108" s="4">
        <v>1996900954</v>
      </c>
      <c r="F108" t="s">
        <v>241</v>
      </c>
      <c r="G108" t="s">
        <v>216</v>
      </c>
      <c r="H108" t="s">
        <v>224</v>
      </c>
      <c r="I108" s="4">
        <v>800</v>
      </c>
      <c r="J108" s="4">
        <v>722927</v>
      </c>
      <c r="K108" t="s">
        <v>207</v>
      </c>
      <c r="L108" s="6">
        <v>44644</v>
      </c>
      <c r="M108" s="6">
        <f>SUM(L108+10)</f>
        <v>44654</v>
      </c>
    </row>
    <row r="109" spans="1:13" ht="14.5" x14ac:dyDescent="0.35">
      <c r="A109" t="s">
        <v>359</v>
      </c>
      <c r="B109" s="5" t="s">
        <v>91</v>
      </c>
      <c r="C109" s="4">
        <v>79</v>
      </c>
      <c r="D109" s="4" t="s">
        <v>201</v>
      </c>
      <c r="E109" s="4">
        <v>6729159151</v>
      </c>
      <c r="F109" t="s">
        <v>241</v>
      </c>
      <c r="G109" t="s">
        <v>216</v>
      </c>
      <c r="H109" t="s">
        <v>224</v>
      </c>
      <c r="I109" s="4">
        <v>800</v>
      </c>
      <c r="J109" s="4">
        <v>389591</v>
      </c>
      <c r="K109" t="s">
        <v>205</v>
      </c>
      <c r="L109" s="6">
        <v>44572</v>
      </c>
      <c r="M109" t="s">
        <v>449</v>
      </c>
    </row>
    <row r="110" spans="1:13" ht="14.5" x14ac:dyDescent="0.35">
      <c r="A110" t="s">
        <v>360</v>
      </c>
      <c r="B110" s="5" t="s">
        <v>158</v>
      </c>
      <c r="C110" s="4">
        <v>4</v>
      </c>
      <c r="D110" s="4" t="s">
        <v>202</v>
      </c>
      <c r="E110" s="4">
        <v>8932376151</v>
      </c>
      <c r="F110" t="s">
        <v>250</v>
      </c>
      <c r="G110" t="s">
        <v>209</v>
      </c>
      <c r="H110" t="s">
        <v>232</v>
      </c>
      <c r="I110" s="4">
        <v>1000</v>
      </c>
      <c r="J110" s="4">
        <v>153649</v>
      </c>
      <c r="K110" t="s">
        <v>207</v>
      </c>
      <c r="L110" s="6">
        <v>44567</v>
      </c>
      <c r="M110" s="6">
        <f>SUM(L110+19+10)</f>
        <v>44596</v>
      </c>
    </row>
    <row r="111" spans="1:13" ht="14.5" x14ac:dyDescent="0.35">
      <c r="A111" t="s">
        <v>361</v>
      </c>
      <c r="B111" s="5" t="s">
        <v>114</v>
      </c>
      <c r="C111" s="4">
        <v>10</v>
      </c>
      <c r="D111" s="4" t="s">
        <v>202</v>
      </c>
      <c r="E111" s="4">
        <v>5625274144</v>
      </c>
      <c r="F111" t="s">
        <v>250</v>
      </c>
      <c r="G111" t="s">
        <v>209</v>
      </c>
      <c r="H111" t="s">
        <v>232</v>
      </c>
      <c r="I111" s="4">
        <v>1000</v>
      </c>
      <c r="J111" s="4">
        <v>517333</v>
      </c>
      <c r="K111" t="s">
        <v>205</v>
      </c>
      <c r="L111" s="6">
        <v>44677</v>
      </c>
      <c r="M111" t="s">
        <v>449</v>
      </c>
    </row>
    <row r="112" spans="1:13" ht="14.5" x14ac:dyDescent="0.35">
      <c r="A112" t="s">
        <v>362</v>
      </c>
      <c r="B112" s="5" t="s">
        <v>168</v>
      </c>
      <c r="C112" s="4">
        <v>17</v>
      </c>
      <c r="D112" s="4" t="s">
        <v>202</v>
      </c>
      <c r="E112" s="4">
        <v>1486458613</v>
      </c>
      <c r="F112" t="s">
        <v>250</v>
      </c>
      <c r="G112" t="s">
        <v>209</v>
      </c>
      <c r="H112" t="s">
        <v>232</v>
      </c>
      <c r="I112" s="4">
        <v>1000</v>
      </c>
      <c r="J112" s="4">
        <v>765365</v>
      </c>
      <c r="K112" t="s">
        <v>207</v>
      </c>
      <c r="L112" s="6">
        <v>44783</v>
      </c>
      <c r="M112" s="6">
        <f>SUM(L112+37)</f>
        <v>44820</v>
      </c>
    </row>
    <row r="113" spans="1:13" ht="14.5" x14ac:dyDescent="0.35">
      <c r="A113" t="s">
        <v>363</v>
      </c>
      <c r="B113" s="5" t="s">
        <v>24</v>
      </c>
      <c r="C113" s="4">
        <v>20</v>
      </c>
      <c r="D113" s="4" t="s">
        <v>201</v>
      </c>
      <c r="E113" s="4">
        <v>7832533704</v>
      </c>
      <c r="F113" t="s">
        <v>250</v>
      </c>
      <c r="G113" t="s">
        <v>209</v>
      </c>
      <c r="H113" t="s">
        <v>232</v>
      </c>
      <c r="I113" s="4">
        <v>1000</v>
      </c>
      <c r="J113" s="4">
        <v>754289</v>
      </c>
      <c r="K113" t="s">
        <v>207</v>
      </c>
      <c r="L113" s="6">
        <v>44789</v>
      </c>
      <c r="M113" s="6">
        <f>SUM(L113+44)</f>
        <v>44833</v>
      </c>
    </row>
    <row r="114" spans="1:13" ht="14.5" x14ac:dyDescent="0.35">
      <c r="A114" t="s">
        <v>364</v>
      </c>
      <c r="B114" s="5" t="s">
        <v>175</v>
      </c>
      <c r="C114" s="4">
        <v>31</v>
      </c>
      <c r="D114" s="4" t="s">
        <v>202</v>
      </c>
      <c r="E114" s="4">
        <v>1036988230</v>
      </c>
      <c r="F114" t="s">
        <v>250</v>
      </c>
      <c r="G114" t="s">
        <v>209</v>
      </c>
      <c r="H114" t="s">
        <v>232</v>
      </c>
      <c r="I114" s="4">
        <v>1000</v>
      </c>
      <c r="J114" s="4">
        <v>220841</v>
      </c>
      <c r="K114" t="s">
        <v>207</v>
      </c>
      <c r="L114" s="6">
        <v>44579</v>
      </c>
      <c r="M114" s="6">
        <f>SUM(L114+19)</f>
        <v>44598</v>
      </c>
    </row>
    <row r="115" spans="1:13" ht="14.5" x14ac:dyDescent="0.35">
      <c r="A115" t="s">
        <v>365</v>
      </c>
      <c r="B115" s="5" t="s">
        <v>95</v>
      </c>
      <c r="C115" s="4">
        <v>52</v>
      </c>
      <c r="D115" s="4" t="s">
        <v>201</v>
      </c>
      <c r="E115" s="4">
        <v>2884541444</v>
      </c>
      <c r="F115" t="s">
        <v>250</v>
      </c>
      <c r="G115" t="s">
        <v>209</v>
      </c>
      <c r="H115" t="s">
        <v>232</v>
      </c>
      <c r="I115" s="4">
        <v>1000</v>
      </c>
      <c r="J115" s="4">
        <v>248288</v>
      </c>
      <c r="K115" t="s">
        <v>207</v>
      </c>
      <c r="L115" s="6">
        <v>44835</v>
      </c>
      <c r="M115" s="6">
        <f>SUM(L115+19+3)</f>
        <v>44857</v>
      </c>
    </row>
    <row r="116" spans="1:13" ht="14.5" x14ac:dyDescent="0.35">
      <c r="A116" t="s">
        <v>366</v>
      </c>
      <c r="B116" s="5" t="s">
        <v>186</v>
      </c>
      <c r="C116" s="4">
        <v>57</v>
      </c>
      <c r="D116" s="4" t="s">
        <v>202</v>
      </c>
      <c r="E116" s="4">
        <v>6531311887</v>
      </c>
      <c r="F116" t="s">
        <v>250</v>
      </c>
      <c r="G116" t="s">
        <v>209</v>
      </c>
      <c r="H116" t="s">
        <v>232</v>
      </c>
      <c r="I116" s="4">
        <v>1000</v>
      </c>
      <c r="J116" s="4">
        <v>996206</v>
      </c>
      <c r="K116" t="s">
        <v>207</v>
      </c>
      <c r="L116" s="6">
        <v>44571</v>
      </c>
      <c r="M116" s="6">
        <f>SUM(L116+19+6)</f>
        <v>44596</v>
      </c>
    </row>
    <row r="117" spans="1:13" ht="14.5" x14ac:dyDescent="0.35">
      <c r="A117" t="s">
        <v>367</v>
      </c>
      <c r="B117" s="5" t="s">
        <v>145</v>
      </c>
      <c r="C117" s="4">
        <v>76</v>
      </c>
      <c r="D117" s="4" t="s">
        <v>202</v>
      </c>
      <c r="E117" s="4">
        <v>9969774903</v>
      </c>
      <c r="F117" t="s">
        <v>250</v>
      </c>
      <c r="G117" t="s">
        <v>209</v>
      </c>
      <c r="H117" t="s">
        <v>232</v>
      </c>
      <c r="I117" s="4">
        <v>1000</v>
      </c>
      <c r="J117" s="4">
        <v>627071</v>
      </c>
      <c r="K117" t="s">
        <v>207</v>
      </c>
      <c r="L117" s="6">
        <v>44917</v>
      </c>
      <c r="M117" s="6">
        <f>SUM(L117+30)</f>
        <v>44947</v>
      </c>
    </row>
    <row r="118" spans="1:13" ht="14.5" x14ac:dyDescent="0.35">
      <c r="A118" t="s">
        <v>368</v>
      </c>
      <c r="B118" s="5" t="s">
        <v>41</v>
      </c>
      <c r="C118" s="4">
        <v>81</v>
      </c>
      <c r="D118" s="4" t="s">
        <v>201</v>
      </c>
      <c r="E118" s="4">
        <v>7383791485</v>
      </c>
      <c r="F118" t="s">
        <v>250</v>
      </c>
      <c r="G118" t="s">
        <v>209</v>
      </c>
      <c r="H118" t="s">
        <v>232</v>
      </c>
      <c r="I118" s="4">
        <v>1000</v>
      </c>
      <c r="J118" s="4">
        <v>310502</v>
      </c>
      <c r="K118" t="s">
        <v>205</v>
      </c>
      <c r="L118" s="6">
        <v>44771</v>
      </c>
      <c r="M118" t="s">
        <v>449</v>
      </c>
    </row>
    <row r="119" spans="1:13" ht="14.5" x14ac:dyDescent="0.35">
      <c r="A119" t="s">
        <v>369</v>
      </c>
      <c r="B119" s="5" t="s">
        <v>62</v>
      </c>
      <c r="C119" s="4">
        <v>90</v>
      </c>
      <c r="D119" s="4" t="s">
        <v>201</v>
      </c>
      <c r="E119" s="4">
        <v>1832018419</v>
      </c>
      <c r="F119" t="s">
        <v>250</v>
      </c>
      <c r="G119" t="s">
        <v>209</v>
      </c>
      <c r="H119" t="s">
        <v>232</v>
      </c>
      <c r="I119" s="4">
        <v>1000</v>
      </c>
      <c r="J119" s="4">
        <v>160785</v>
      </c>
      <c r="K119" t="s">
        <v>207</v>
      </c>
      <c r="L119" s="6">
        <v>44685</v>
      </c>
      <c r="M119" s="6">
        <f>SUM(L119+19+3)</f>
        <v>44707</v>
      </c>
    </row>
    <row r="120" spans="1:13" ht="14.5" x14ac:dyDescent="0.35">
      <c r="A120" t="s">
        <v>370</v>
      </c>
      <c r="B120" s="5" t="s">
        <v>76</v>
      </c>
      <c r="C120" s="4">
        <v>100</v>
      </c>
      <c r="D120" s="4" t="s">
        <v>201</v>
      </c>
      <c r="E120" s="4">
        <v>1035923587</v>
      </c>
      <c r="F120" t="s">
        <v>250</v>
      </c>
      <c r="G120" t="s">
        <v>209</v>
      </c>
      <c r="H120" t="s">
        <v>232</v>
      </c>
      <c r="I120" s="4">
        <v>1000</v>
      </c>
      <c r="J120" s="4">
        <v>256456</v>
      </c>
      <c r="K120" t="s">
        <v>205</v>
      </c>
      <c r="L120" s="6">
        <v>44827</v>
      </c>
      <c r="M120" t="s">
        <v>449</v>
      </c>
    </row>
    <row r="121" spans="1:13" ht="14.5" x14ac:dyDescent="0.35">
      <c r="A121" t="s">
        <v>371</v>
      </c>
      <c r="B121" s="5" t="s">
        <v>87</v>
      </c>
      <c r="C121" s="4">
        <v>24</v>
      </c>
      <c r="D121" s="4" t="s">
        <v>201</v>
      </c>
      <c r="E121" s="4">
        <v>8407139321</v>
      </c>
      <c r="F121" t="s">
        <v>252</v>
      </c>
      <c r="G121" t="s">
        <v>217</v>
      </c>
      <c r="H121" t="s">
        <v>236</v>
      </c>
      <c r="I121" s="4">
        <v>65000</v>
      </c>
      <c r="J121" s="4">
        <v>263202</v>
      </c>
      <c r="K121" t="s">
        <v>205</v>
      </c>
      <c r="L121" s="6">
        <v>44607</v>
      </c>
      <c r="M121" t="s">
        <v>449</v>
      </c>
    </row>
    <row r="122" spans="1:13" ht="14.5" x14ac:dyDescent="0.35">
      <c r="A122" t="s">
        <v>372</v>
      </c>
      <c r="B122" s="5" t="s">
        <v>122</v>
      </c>
      <c r="C122" s="4">
        <v>35</v>
      </c>
      <c r="D122" s="4" t="s">
        <v>202</v>
      </c>
      <c r="E122" s="4">
        <v>1996897822</v>
      </c>
      <c r="F122" t="s">
        <v>252</v>
      </c>
      <c r="G122" t="s">
        <v>217</v>
      </c>
      <c r="H122" t="s">
        <v>236</v>
      </c>
      <c r="I122" s="4">
        <v>65000</v>
      </c>
      <c r="J122" s="4">
        <v>452564</v>
      </c>
      <c r="K122" t="s">
        <v>207</v>
      </c>
      <c r="L122" s="6">
        <v>44786</v>
      </c>
      <c r="M122" s="6">
        <f>SUM(L122+119)</f>
        <v>44905</v>
      </c>
    </row>
    <row r="123" spans="1:13" ht="14.5" x14ac:dyDescent="0.35">
      <c r="A123" t="s">
        <v>373</v>
      </c>
      <c r="B123" s="5" t="s">
        <v>159</v>
      </c>
      <c r="C123" s="4">
        <v>36</v>
      </c>
      <c r="D123" s="4" t="s">
        <v>202</v>
      </c>
      <c r="E123" s="4">
        <v>4350143338</v>
      </c>
      <c r="F123" t="s">
        <v>252</v>
      </c>
      <c r="G123" t="s">
        <v>217</v>
      </c>
      <c r="H123" t="s">
        <v>236</v>
      </c>
      <c r="I123" s="4">
        <v>65000</v>
      </c>
      <c r="J123" s="4">
        <v>723669</v>
      </c>
      <c r="K123" t="s">
        <v>207</v>
      </c>
      <c r="L123" s="6">
        <v>44778</v>
      </c>
      <c r="M123" s="6">
        <f>SUM(L123+130)</f>
        <v>44908</v>
      </c>
    </row>
    <row r="124" spans="1:13" ht="14.5" x14ac:dyDescent="0.35">
      <c r="A124" t="s">
        <v>374</v>
      </c>
      <c r="B124" s="5" t="s">
        <v>49</v>
      </c>
      <c r="C124" s="4">
        <v>48</v>
      </c>
      <c r="D124" s="4" t="s">
        <v>201</v>
      </c>
      <c r="E124" s="4">
        <v>8321794599</v>
      </c>
      <c r="F124" t="s">
        <v>252</v>
      </c>
      <c r="G124" t="s">
        <v>217</v>
      </c>
      <c r="H124" t="s">
        <v>236</v>
      </c>
      <c r="I124" s="4">
        <v>65000</v>
      </c>
      <c r="J124" s="4">
        <v>682621</v>
      </c>
      <c r="K124" t="s">
        <v>205</v>
      </c>
      <c r="L124" s="6">
        <v>44839</v>
      </c>
      <c r="M124" t="s">
        <v>449</v>
      </c>
    </row>
    <row r="125" spans="1:13" ht="14.5" x14ac:dyDescent="0.35">
      <c r="A125" t="s">
        <v>375</v>
      </c>
      <c r="B125" s="5" t="s">
        <v>54</v>
      </c>
      <c r="C125" s="4">
        <v>49</v>
      </c>
      <c r="D125" s="4" t="s">
        <v>201</v>
      </c>
      <c r="E125" s="4">
        <v>5463637883</v>
      </c>
      <c r="F125" t="s">
        <v>252</v>
      </c>
      <c r="G125" t="s">
        <v>217</v>
      </c>
      <c r="H125" t="s">
        <v>236</v>
      </c>
      <c r="I125" s="4">
        <v>65000</v>
      </c>
      <c r="J125" s="4">
        <v>921485</v>
      </c>
      <c r="K125" t="s">
        <v>207</v>
      </c>
      <c r="L125" s="6">
        <v>44866</v>
      </c>
      <c r="M125" s="6">
        <f>SUM(L125+119)</f>
        <v>44985</v>
      </c>
    </row>
    <row r="126" spans="1:13" ht="14.5" x14ac:dyDescent="0.35">
      <c r="A126" t="s">
        <v>376</v>
      </c>
      <c r="B126" s="5" t="s">
        <v>151</v>
      </c>
      <c r="C126" s="4">
        <v>66</v>
      </c>
      <c r="D126" s="4" t="s">
        <v>202</v>
      </c>
      <c r="E126" s="4">
        <v>9516707725</v>
      </c>
      <c r="F126" t="s">
        <v>252</v>
      </c>
      <c r="G126" t="s">
        <v>217</v>
      </c>
      <c r="H126" t="s">
        <v>236</v>
      </c>
      <c r="I126" s="4">
        <v>65000</v>
      </c>
      <c r="J126" s="4">
        <v>346939</v>
      </c>
      <c r="K126" t="s">
        <v>205</v>
      </c>
      <c r="L126" s="6">
        <v>44850</v>
      </c>
      <c r="M126" t="s">
        <v>449</v>
      </c>
    </row>
    <row r="127" spans="1:13" ht="14.5" x14ac:dyDescent="0.35">
      <c r="A127" t="s">
        <v>377</v>
      </c>
      <c r="B127" s="5" t="s">
        <v>45</v>
      </c>
      <c r="C127" s="4">
        <v>69</v>
      </c>
      <c r="D127" s="4" t="s">
        <v>201</v>
      </c>
      <c r="E127" s="4">
        <v>3913190214</v>
      </c>
      <c r="F127" t="s">
        <v>252</v>
      </c>
      <c r="G127" t="s">
        <v>217</v>
      </c>
      <c r="H127" t="s">
        <v>236</v>
      </c>
      <c r="I127" s="4">
        <v>65000</v>
      </c>
      <c r="J127" s="4">
        <v>464545</v>
      </c>
      <c r="K127" t="s">
        <v>207</v>
      </c>
      <c r="L127" s="6">
        <v>44776</v>
      </c>
      <c r="M127" s="6">
        <f>SUM(L127+141)</f>
        <v>44917</v>
      </c>
    </row>
    <row r="128" spans="1:13" ht="14.5" x14ac:dyDescent="0.35">
      <c r="A128" t="s">
        <v>378</v>
      </c>
      <c r="B128" s="5" t="s">
        <v>132</v>
      </c>
      <c r="C128" s="4">
        <v>77</v>
      </c>
      <c r="D128" s="4" t="s">
        <v>202</v>
      </c>
      <c r="E128" s="4">
        <v>2977583780</v>
      </c>
      <c r="F128" t="s">
        <v>252</v>
      </c>
      <c r="G128" t="s">
        <v>217</v>
      </c>
      <c r="H128" t="s">
        <v>236</v>
      </c>
      <c r="I128" s="4">
        <v>65000</v>
      </c>
      <c r="J128" s="4">
        <v>315610</v>
      </c>
      <c r="K128" t="s">
        <v>205</v>
      </c>
      <c r="L128" s="6">
        <v>44780</v>
      </c>
      <c r="M128" t="s">
        <v>449</v>
      </c>
    </row>
    <row r="129" spans="1:13" ht="14.5" x14ac:dyDescent="0.35">
      <c r="A129" t="s">
        <v>379</v>
      </c>
      <c r="B129" s="5" t="s">
        <v>191</v>
      </c>
      <c r="C129" s="4">
        <v>78</v>
      </c>
      <c r="D129" s="4" t="s">
        <v>202</v>
      </c>
      <c r="E129" s="4">
        <v>7394789418</v>
      </c>
      <c r="F129" t="s">
        <v>252</v>
      </c>
      <c r="G129" t="s">
        <v>217</v>
      </c>
      <c r="H129" t="s">
        <v>236</v>
      </c>
      <c r="I129" s="4">
        <v>65000</v>
      </c>
      <c r="J129" s="4">
        <v>340829</v>
      </c>
      <c r="K129" t="s">
        <v>205</v>
      </c>
      <c r="L129" s="6">
        <v>44696</v>
      </c>
      <c r="M129" t="s">
        <v>449</v>
      </c>
    </row>
    <row r="130" spans="1:13" ht="14.5" x14ac:dyDescent="0.35">
      <c r="A130" t="s">
        <v>380</v>
      </c>
      <c r="B130" s="5" t="s">
        <v>173</v>
      </c>
      <c r="C130" s="4">
        <v>78</v>
      </c>
      <c r="D130" s="4" t="s">
        <v>202</v>
      </c>
      <c r="E130" s="4">
        <v>3925295516</v>
      </c>
      <c r="F130" t="s">
        <v>252</v>
      </c>
      <c r="G130" t="s">
        <v>217</v>
      </c>
      <c r="H130" t="s">
        <v>236</v>
      </c>
      <c r="I130" s="4">
        <v>65000</v>
      </c>
      <c r="J130" s="4">
        <v>735730</v>
      </c>
      <c r="K130" t="s">
        <v>205</v>
      </c>
      <c r="L130" s="6">
        <v>44654</v>
      </c>
      <c r="M130" t="s">
        <v>449</v>
      </c>
    </row>
    <row r="131" spans="1:13" ht="14.5" x14ac:dyDescent="0.35">
      <c r="A131" t="s">
        <v>381</v>
      </c>
      <c r="B131" s="5" t="s">
        <v>144</v>
      </c>
      <c r="C131" s="4">
        <v>89</v>
      </c>
      <c r="D131" s="4" t="s">
        <v>202</v>
      </c>
      <c r="E131" s="4">
        <v>8636903212</v>
      </c>
      <c r="F131" t="s">
        <v>252</v>
      </c>
      <c r="G131" t="s">
        <v>217</v>
      </c>
      <c r="H131" t="s">
        <v>236</v>
      </c>
      <c r="I131" s="4">
        <v>65000</v>
      </c>
      <c r="J131" s="4">
        <v>563396</v>
      </c>
      <c r="K131" t="s">
        <v>205</v>
      </c>
      <c r="L131" s="6">
        <v>44668</v>
      </c>
      <c r="M131" t="s">
        <v>449</v>
      </c>
    </row>
    <row r="132" spans="1:13" ht="14.5" x14ac:dyDescent="0.35">
      <c r="A132" t="s">
        <v>382</v>
      </c>
      <c r="B132" s="5" t="s">
        <v>94</v>
      </c>
      <c r="C132" s="4">
        <v>90</v>
      </c>
      <c r="D132" s="4" t="s">
        <v>201</v>
      </c>
      <c r="E132" s="4">
        <v>5430438814</v>
      </c>
      <c r="F132" t="s">
        <v>252</v>
      </c>
      <c r="G132" t="s">
        <v>217</v>
      </c>
      <c r="H132" t="s">
        <v>236</v>
      </c>
      <c r="I132" s="4">
        <v>65000</v>
      </c>
      <c r="J132" s="4">
        <v>787748</v>
      </c>
      <c r="K132" t="s">
        <v>207</v>
      </c>
      <c r="L132" s="6">
        <v>44672</v>
      </c>
      <c r="M132" s="6">
        <f>SUM(L132+119)</f>
        <v>44791</v>
      </c>
    </row>
    <row r="133" spans="1:13" ht="14.5" x14ac:dyDescent="0.35">
      <c r="A133" t="s">
        <v>383</v>
      </c>
      <c r="B133" s="5" t="s">
        <v>75</v>
      </c>
      <c r="C133" s="4">
        <v>91</v>
      </c>
      <c r="D133" s="4" t="s">
        <v>201</v>
      </c>
      <c r="E133" s="4">
        <v>3596480233</v>
      </c>
      <c r="F133" t="s">
        <v>252</v>
      </c>
      <c r="G133" t="s">
        <v>217</v>
      </c>
      <c r="H133" t="s">
        <v>236</v>
      </c>
      <c r="I133" s="4">
        <v>65000</v>
      </c>
      <c r="J133" s="4">
        <v>480411</v>
      </c>
      <c r="K133" t="s">
        <v>207</v>
      </c>
      <c r="L133" s="6">
        <v>44774</v>
      </c>
      <c r="M133" s="6">
        <f>SUM(L133+101)</f>
        <v>44875</v>
      </c>
    </row>
    <row r="134" spans="1:13" ht="14.5" x14ac:dyDescent="0.35">
      <c r="A134" t="s">
        <v>384</v>
      </c>
      <c r="B134" s="5" t="s">
        <v>130</v>
      </c>
      <c r="C134" s="4">
        <v>11</v>
      </c>
      <c r="D134" s="4" t="s">
        <v>202</v>
      </c>
      <c r="E134" s="4">
        <v>9903027903</v>
      </c>
      <c r="F134" t="s">
        <v>246</v>
      </c>
      <c r="G134" t="s">
        <v>208</v>
      </c>
      <c r="H134" t="s">
        <v>229</v>
      </c>
      <c r="I134" s="4">
        <v>1500</v>
      </c>
      <c r="J134" s="4">
        <v>328067</v>
      </c>
      <c r="K134" t="s">
        <v>205</v>
      </c>
      <c r="L134" s="6">
        <v>44795</v>
      </c>
      <c r="M134" t="s">
        <v>449</v>
      </c>
    </row>
    <row r="135" spans="1:13" ht="14.5" x14ac:dyDescent="0.35">
      <c r="A135" t="s">
        <v>385</v>
      </c>
      <c r="B135" s="5" t="s">
        <v>179</v>
      </c>
      <c r="C135" s="4">
        <v>26</v>
      </c>
      <c r="D135" s="4" t="s">
        <v>202</v>
      </c>
      <c r="E135" s="4">
        <v>1887013607</v>
      </c>
      <c r="F135" t="s">
        <v>246</v>
      </c>
      <c r="G135" t="s">
        <v>208</v>
      </c>
      <c r="H135" t="s">
        <v>229</v>
      </c>
      <c r="I135" s="4">
        <v>1500</v>
      </c>
      <c r="J135" s="4">
        <v>789170</v>
      </c>
      <c r="K135" t="s">
        <v>205</v>
      </c>
      <c r="L135" s="6">
        <v>44615</v>
      </c>
      <c r="M135" t="s">
        <v>449</v>
      </c>
    </row>
    <row r="136" spans="1:13" ht="14.5" x14ac:dyDescent="0.35">
      <c r="A136" t="s">
        <v>386</v>
      </c>
      <c r="B136" s="5" t="s">
        <v>97</v>
      </c>
      <c r="C136" s="4">
        <v>30</v>
      </c>
      <c r="D136" s="4" t="s">
        <v>201</v>
      </c>
      <c r="E136" s="4">
        <v>6001384081</v>
      </c>
      <c r="F136" t="s">
        <v>246</v>
      </c>
      <c r="G136" t="s">
        <v>208</v>
      </c>
      <c r="H136" t="s">
        <v>229</v>
      </c>
      <c r="I136" s="4">
        <v>1500</v>
      </c>
      <c r="J136" s="4">
        <v>164240</v>
      </c>
      <c r="K136" t="s">
        <v>207</v>
      </c>
      <c r="L136" s="6">
        <v>44572</v>
      </c>
      <c r="M136" s="6">
        <f>SUM(L136+119)</f>
        <v>44691</v>
      </c>
    </row>
    <row r="137" spans="1:13" ht="14.5" x14ac:dyDescent="0.35">
      <c r="A137" t="s">
        <v>387</v>
      </c>
      <c r="B137" s="5" t="s">
        <v>71</v>
      </c>
      <c r="C137" s="4">
        <v>33</v>
      </c>
      <c r="D137" s="4" t="s">
        <v>201</v>
      </c>
      <c r="E137" s="4">
        <v>4234921446</v>
      </c>
      <c r="F137" t="s">
        <v>246</v>
      </c>
      <c r="G137" t="s">
        <v>208</v>
      </c>
      <c r="H137" t="s">
        <v>229</v>
      </c>
      <c r="I137" s="4">
        <v>1500</v>
      </c>
      <c r="J137" s="4">
        <v>556539</v>
      </c>
      <c r="K137" t="s">
        <v>207</v>
      </c>
      <c r="L137" s="6">
        <v>44626</v>
      </c>
      <c r="M137" s="6">
        <f>SUM(L137+60)</f>
        <v>44686</v>
      </c>
    </row>
    <row r="138" spans="1:13" ht="14.5" x14ac:dyDescent="0.35">
      <c r="A138" t="s">
        <v>388</v>
      </c>
      <c r="B138" s="5" t="s">
        <v>32</v>
      </c>
      <c r="C138" s="4">
        <v>44</v>
      </c>
      <c r="D138" s="4" t="s">
        <v>201</v>
      </c>
      <c r="E138" s="4">
        <v>2203112177</v>
      </c>
      <c r="F138" t="s">
        <v>246</v>
      </c>
      <c r="G138" t="s">
        <v>208</v>
      </c>
      <c r="H138" t="s">
        <v>229</v>
      </c>
      <c r="I138" s="4">
        <v>1500</v>
      </c>
      <c r="J138" s="4">
        <v>656073</v>
      </c>
      <c r="K138" t="s">
        <v>207</v>
      </c>
      <c r="L138" s="6">
        <v>44631</v>
      </c>
      <c r="M138" s="6">
        <f>SUM(L138+51)</f>
        <v>44682</v>
      </c>
    </row>
    <row r="139" spans="1:13" ht="14.5" x14ac:dyDescent="0.35">
      <c r="A139" t="s">
        <v>389</v>
      </c>
      <c r="B139" s="5" t="s">
        <v>100</v>
      </c>
      <c r="C139" s="4">
        <v>49</v>
      </c>
      <c r="D139" s="4" t="s">
        <v>201</v>
      </c>
      <c r="E139" s="4">
        <v>4285424021</v>
      </c>
      <c r="F139" t="s">
        <v>246</v>
      </c>
      <c r="G139" t="s">
        <v>208</v>
      </c>
      <c r="H139" t="s">
        <v>229</v>
      </c>
      <c r="I139" s="4">
        <v>1500</v>
      </c>
      <c r="J139" s="4">
        <v>754667</v>
      </c>
      <c r="K139" t="s">
        <v>207</v>
      </c>
      <c r="L139" s="6">
        <v>44893</v>
      </c>
      <c r="M139" s="6">
        <f>SUM(L139+31)</f>
        <v>44924</v>
      </c>
    </row>
    <row r="140" spans="1:13" ht="14.5" x14ac:dyDescent="0.35">
      <c r="A140" t="s">
        <v>390</v>
      </c>
      <c r="B140" s="5" t="s">
        <v>53</v>
      </c>
      <c r="C140" s="4">
        <v>54</v>
      </c>
      <c r="D140" s="4" t="s">
        <v>201</v>
      </c>
      <c r="E140" s="4">
        <v>1679992004</v>
      </c>
      <c r="F140" t="s">
        <v>246</v>
      </c>
      <c r="G140" t="s">
        <v>208</v>
      </c>
      <c r="H140" t="s">
        <v>229</v>
      </c>
      <c r="I140" s="4">
        <v>1500</v>
      </c>
      <c r="J140" s="4">
        <v>328945</v>
      </c>
      <c r="K140" t="s">
        <v>207</v>
      </c>
      <c r="L140" s="6">
        <v>44927</v>
      </c>
      <c r="M140" s="6">
        <f>SUM(L140+37)</f>
        <v>44964</v>
      </c>
    </row>
    <row r="141" spans="1:13" ht="14.5" x14ac:dyDescent="0.35">
      <c r="A141" t="s">
        <v>391</v>
      </c>
      <c r="B141" s="5" t="s">
        <v>128</v>
      </c>
      <c r="C141" s="4">
        <v>56</v>
      </c>
      <c r="D141" s="4" t="s">
        <v>202</v>
      </c>
      <c r="E141" s="4">
        <v>1327733656</v>
      </c>
      <c r="F141" t="s">
        <v>246</v>
      </c>
      <c r="G141" t="s">
        <v>208</v>
      </c>
      <c r="H141" t="s">
        <v>229</v>
      </c>
      <c r="I141" s="4">
        <v>1500</v>
      </c>
      <c r="J141" s="4">
        <v>826252</v>
      </c>
      <c r="K141" t="s">
        <v>207</v>
      </c>
      <c r="L141" s="6">
        <v>44901</v>
      </c>
      <c r="M141" s="6">
        <f>SUM(L141+44)</f>
        <v>44945</v>
      </c>
    </row>
    <row r="142" spans="1:13" ht="14.5" x14ac:dyDescent="0.35">
      <c r="A142" t="s">
        <v>392</v>
      </c>
      <c r="B142" s="5" t="s">
        <v>150</v>
      </c>
      <c r="C142" s="4">
        <v>57</v>
      </c>
      <c r="D142" s="4" t="s">
        <v>202</v>
      </c>
      <c r="E142" s="4">
        <v>3741729578</v>
      </c>
      <c r="F142" t="s">
        <v>246</v>
      </c>
      <c r="G142" t="s">
        <v>208</v>
      </c>
      <c r="H142" t="s">
        <v>229</v>
      </c>
      <c r="I142" s="4">
        <v>1500</v>
      </c>
      <c r="J142" s="4">
        <v>748030</v>
      </c>
      <c r="K142" t="s">
        <v>205</v>
      </c>
      <c r="L142" s="6">
        <v>44810</v>
      </c>
      <c r="M142" t="s">
        <v>449</v>
      </c>
    </row>
    <row r="143" spans="1:13" ht="14.5" x14ac:dyDescent="0.35">
      <c r="A143" t="s">
        <v>393</v>
      </c>
      <c r="B143" s="5" t="s">
        <v>96</v>
      </c>
      <c r="C143" s="4">
        <v>59</v>
      </c>
      <c r="D143" s="4" t="s">
        <v>201</v>
      </c>
      <c r="E143" s="4">
        <v>6765073477</v>
      </c>
      <c r="F143" t="s">
        <v>246</v>
      </c>
      <c r="G143" t="s">
        <v>208</v>
      </c>
      <c r="H143" t="s">
        <v>229</v>
      </c>
      <c r="I143" s="4">
        <v>1500</v>
      </c>
      <c r="J143" s="4">
        <v>199594</v>
      </c>
      <c r="K143" t="s">
        <v>205</v>
      </c>
      <c r="L143" s="6">
        <v>44716</v>
      </c>
      <c r="M143" t="s">
        <v>449</v>
      </c>
    </row>
    <row r="144" spans="1:13" ht="14.5" x14ac:dyDescent="0.35">
      <c r="A144" t="s">
        <v>394</v>
      </c>
      <c r="B144" s="5" t="s">
        <v>111</v>
      </c>
      <c r="C144" s="4">
        <v>61</v>
      </c>
      <c r="D144" s="4" t="s">
        <v>202</v>
      </c>
      <c r="E144" s="4">
        <v>4952905237</v>
      </c>
      <c r="F144" t="s">
        <v>246</v>
      </c>
      <c r="G144" t="s">
        <v>208</v>
      </c>
      <c r="H144" t="s">
        <v>229</v>
      </c>
      <c r="I144" s="4">
        <v>1500</v>
      </c>
      <c r="J144" s="4">
        <v>653704</v>
      </c>
      <c r="K144" t="s">
        <v>205</v>
      </c>
      <c r="L144" s="6">
        <v>44890</v>
      </c>
      <c r="M144" t="s">
        <v>449</v>
      </c>
    </row>
    <row r="145" spans="1:13" ht="14.5" x14ac:dyDescent="0.35">
      <c r="A145" t="s">
        <v>395</v>
      </c>
      <c r="B145" s="5" t="s">
        <v>90</v>
      </c>
      <c r="C145" s="4">
        <v>89</v>
      </c>
      <c r="D145" s="4" t="s">
        <v>201</v>
      </c>
      <c r="E145" s="4">
        <v>8519421951</v>
      </c>
      <c r="F145" t="s">
        <v>246</v>
      </c>
      <c r="G145" t="s">
        <v>208</v>
      </c>
      <c r="H145" t="s">
        <v>229</v>
      </c>
      <c r="I145" s="4">
        <v>1500</v>
      </c>
      <c r="J145" s="4">
        <v>995495</v>
      </c>
      <c r="K145" t="s">
        <v>207</v>
      </c>
      <c r="L145" s="6">
        <v>44680</v>
      </c>
      <c r="M145" s="6">
        <f>SUM(L145+38)</f>
        <v>44718</v>
      </c>
    </row>
    <row r="146" spans="1:13" ht="14.5" x14ac:dyDescent="0.35">
      <c r="A146" t="s">
        <v>396</v>
      </c>
      <c r="B146" s="5" t="s">
        <v>133</v>
      </c>
      <c r="C146" s="4">
        <v>12</v>
      </c>
      <c r="D146" s="4" t="s">
        <v>202</v>
      </c>
      <c r="E146" s="4">
        <v>2958893974</v>
      </c>
      <c r="F146" t="s">
        <v>253</v>
      </c>
      <c r="G146" t="s">
        <v>206</v>
      </c>
      <c r="H146" t="s">
        <v>238</v>
      </c>
      <c r="I146" s="4">
        <v>650</v>
      </c>
      <c r="J146" s="4">
        <v>950396</v>
      </c>
      <c r="K146" t="s">
        <v>205</v>
      </c>
      <c r="L146" s="6">
        <v>44662</v>
      </c>
      <c r="M146" t="s">
        <v>449</v>
      </c>
    </row>
    <row r="147" spans="1:13" ht="14.5" x14ac:dyDescent="0.35">
      <c r="A147" t="s">
        <v>397</v>
      </c>
      <c r="B147" s="5" t="s">
        <v>77</v>
      </c>
      <c r="C147" s="4">
        <v>29</v>
      </c>
      <c r="D147" s="4" t="s">
        <v>201</v>
      </c>
      <c r="E147" s="4">
        <v>6900401461</v>
      </c>
      <c r="F147" t="s">
        <v>253</v>
      </c>
      <c r="G147" t="s">
        <v>206</v>
      </c>
      <c r="H147" t="s">
        <v>238</v>
      </c>
      <c r="I147" s="4">
        <v>650</v>
      </c>
      <c r="J147" s="4">
        <v>719475</v>
      </c>
      <c r="K147" t="s">
        <v>205</v>
      </c>
      <c r="L147" s="6">
        <v>44686</v>
      </c>
      <c r="M147" t="s">
        <v>449</v>
      </c>
    </row>
    <row r="148" spans="1:13" ht="14.5" x14ac:dyDescent="0.35">
      <c r="A148" t="s">
        <v>398</v>
      </c>
      <c r="B148" s="5" t="s">
        <v>78</v>
      </c>
      <c r="C148" s="4">
        <v>47</v>
      </c>
      <c r="D148" s="4" t="s">
        <v>201</v>
      </c>
      <c r="E148" s="4">
        <v>5392073421</v>
      </c>
      <c r="F148" t="s">
        <v>253</v>
      </c>
      <c r="G148" t="s">
        <v>206</v>
      </c>
      <c r="H148" t="s">
        <v>238</v>
      </c>
      <c r="I148" s="4">
        <v>650</v>
      </c>
      <c r="J148" s="4">
        <v>410968</v>
      </c>
      <c r="K148" t="s">
        <v>205</v>
      </c>
      <c r="L148" s="6">
        <v>44687</v>
      </c>
      <c r="M148" t="s">
        <v>449</v>
      </c>
    </row>
    <row r="149" spans="1:13" ht="14.5" x14ac:dyDescent="0.35">
      <c r="A149" t="s">
        <v>399</v>
      </c>
      <c r="B149" s="5" t="s">
        <v>68</v>
      </c>
      <c r="C149" s="4">
        <v>53</v>
      </c>
      <c r="D149" s="4" t="s">
        <v>201</v>
      </c>
      <c r="E149" s="4">
        <v>7778118325</v>
      </c>
      <c r="F149" t="s">
        <v>253</v>
      </c>
      <c r="G149" t="s">
        <v>206</v>
      </c>
      <c r="H149" t="s">
        <v>238</v>
      </c>
      <c r="I149" s="4">
        <v>650</v>
      </c>
      <c r="J149" s="4">
        <v>150533</v>
      </c>
      <c r="K149" t="s">
        <v>207</v>
      </c>
      <c r="L149" s="6">
        <v>44721</v>
      </c>
      <c r="M149" s="6">
        <f>SUM(L149+19)</f>
        <v>44740</v>
      </c>
    </row>
    <row r="150" spans="1:13" ht="14.5" x14ac:dyDescent="0.35">
      <c r="A150" t="s">
        <v>400</v>
      </c>
      <c r="B150" s="5" t="s">
        <v>167</v>
      </c>
      <c r="C150" s="4">
        <v>56</v>
      </c>
      <c r="D150" s="4" t="s">
        <v>202</v>
      </c>
      <c r="E150" s="4">
        <v>4045239839</v>
      </c>
      <c r="F150" t="s">
        <v>253</v>
      </c>
      <c r="G150" t="s">
        <v>206</v>
      </c>
      <c r="H150" t="s">
        <v>238</v>
      </c>
      <c r="I150" s="4">
        <v>650</v>
      </c>
      <c r="J150" s="4">
        <v>746844</v>
      </c>
      <c r="K150" t="s">
        <v>207</v>
      </c>
      <c r="L150" s="6">
        <v>44621</v>
      </c>
      <c r="M150" s="6">
        <f>SUM(L150+17)</f>
        <v>44638</v>
      </c>
    </row>
    <row r="151" spans="1:13" ht="14.5" x14ac:dyDescent="0.35">
      <c r="A151" t="s">
        <v>401</v>
      </c>
      <c r="B151" s="5" t="s">
        <v>148</v>
      </c>
      <c r="C151" s="4">
        <v>69</v>
      </c>
      <c r="D151" s="4" t="s">
        <v>202</v>
      </c>
      <c r="E151" s="4">
        <v>7996740259</v>
      </c>
      <c r="F151" t="s">
        <v>253</v>
      </c>
      <c r="G151" t="s">
        <v>206</v>
      </c>
      <c r="H151" t="s">
        <v>238</v>
      </c>
      <c r="I151" s="4">
        <v>650</v>
      </c>
      <c r="J151" s="4">
        <v>760211</v>
      </c>
      <c r="K151" t="s">
        <v>205</v>
      </c>
      <c r="L151" s="6">
        <v>44767</v>
      </c>
      <c r="M151" t="s">
        <v>449</v>
      </c>
    </row>
    <row r="152" spans="1:13" ht="14.5" x14ac:dyDescent="0.35">
      <c r="A152" t="s">
        <v>402</v>
      </c>
      <c r="B152" s="5" t="s">
        <v>110</v>
      </c>
      <c r="C152" s="4">
        <v>70</v>
      </c>
      <c r="D152" s="4" t="s">
        <v>202</v>
      </c>
      <c r="E152" s="4">
        <v>8564656540</v>
      </c>
      <c r="F152" t="s">
        <v>253</v>
      </c>
      <c r="G152" t="s">
        <v>206</v>
      </c>
      <c r="H152" t="s">
        <v>238</v>
      </c>
      <c r="I152" s="4">
        <v>650</v>
      </c>
      <c r="J152" s="4">
        <v>224014</v>
      </c>
      <c r="K152" t="s">
        <v>205</v>
      </c>
      <c r="L152" s="6">
        <v>44651</v>
      </c>
      <c r="M152" t="s">
        <v>449</v>
      </c>
    </row>
    <row r="153" spans="1:13" ht="14.5" x14ac:dyDescent="0.35">
      <c r="A153" t="s">
        <v>403</v>
      </c>
      <c r="B153" s="5" t="s">
        <v>141</v>
      </c>
      <c r="C153" s="4">
        <v>76</v>
      </c>
      <c r="D153" s="4" t="s">
        <v>202</v>
      </c>
      <c r="E153" s="4">
        <v>4872900075</v>
      </c>
      <c r="F153" t="s">
        <v>253</v>
      </c>
      <c r="G153" t="s">
        <v>206</v>
      </c>
      <c r="H153" t="s">
        <v>238</v>
      </c>
      <c r="I153" s="4">
        <v>650</v>
      </c>
      <c r="J153" s="4">
        <v>318305</v>
      </c>
      <c r="K153" t="s">
        <v>207</v>
      </c>
      <c r="L153" s="6">
        <v>44576</v>
      </c>
      <c r="M153" s="6">
        <f>SUM(L153+19)</f>
        <v>44595</v>
      </c>
    </row>
    <row r="154" spans="1:13" ht="14.5" x14ac:dyDescent="0.35">
      <c r="A154" t="s">
        <v>404</v>
      </c>
      <c r="B154" s="5" t="s">
        <v>181</v>
      </c>
      <c r="C154" s="4">
        <v>81</v>
      </c>
      <c r="D154" s="4" t="s">
        <v>202</v>
      </c>
      <c r="E154" s="4">
        <v>8861131922</v>
      </c>
      <c r="F154" t="s">
        <v>253</v>
      </c>
      <c r="G154" t="s">
        <v>206</v>
      </c>
      <c r="H154" t="s">
        <v>238</v>
      </c>
      <c r="I154" s="4">
        <v>650</v>
      </c>
      <c r="J154" s="4">
        <v>211305</v>
      </c>
      <c r="K154" t="s">
        <v>205</v>
      </c>
      <c r="L154" s="6">
        <v>44782</v>
      </c>
      <c r="M154" t="s">
        <v>449</v>
      </c>
    </row>
    <row r="155" spans="1:13" ht="14.5" x14ac:dyDescent="0.35">
      <c r="A155" t="s">
        <v>405</v>
      </c>
      <c r="B155" s="5" t="s">
        <v>81</v>
      </c>
      <c r="C155" s="4">
        <v>88</v>
      </c>
      <c r="D155" s="4" t="s">
        <v>201</v>
      </c>
      <c r="E155" s="4">
        <v>3707822969</v>
      </c>
      <c r="F155" t="s">
        <v>253</v>
      </c>
      <c r="G155" t="s">
        <v>206</v>
      </c>
      <c r="H155" t="s">
        <v>238</v>
      </c>
      <c r="I155" s="4">
        <v>650</v>
      </c>
      <c r="J155" s="4">
        <v>602783</v>
      </c>
      <c r="K155" t="s">
        <v>205</v>
      </c>
      <c r="L155" s="6">
        <v>44706</v>
      </c>
      <c r="M155" t="s">
        <v>449</v>
      </c>
    </row>
    <row r="156" spans="1:13" ht="14.5" x14ac:dyDescent="0.35">
      <c r="A156" t="s">
        <v>406</v>
      </c>
      <c r="B156" s="5" t="s">
        <v>46</v>
      </c>
      <c r="C156" s="4">
        <v>95</v>
      </c>
      <c r="D156" s="4" t="s">
        <v>201</v>
      </c>
      <c r="E156" s="4">
        <v>6481221835</v>
      </c>
      <c r="F156" t="s">
        <v>253</v>
      </c>
      <c r="G156" t="s">
        <v>206</v>
      </c>
      <c r="H156" t="s">
        <v>238</v>
      </c>
      <c r="I156" s="4">
        <v>650</v>
      </c>
      <c r="J156" s="4">
        <v>521975</v>
      </c>
      <c r="K156" t="s">
        <v>205</v>
      </c>
      <c r="L156" s="6">
        <v>44618</v>
      </c>
      <c r="M156" t="s">
        <v>449</v>
      </c>
    </row>
    <row r="157" spans="1:13" ht="14.5" x14ac:dyDescent="0.35">
      <c r="A157" t="s">
        <v>407</v>
      </c>
      <c r="B157" s="5" t="s">
        <v>52</v>
      </c>
      <c r="C157" s="4">
        <v>29</v>
      </c>
      <c r="D157" s="4" t="s">
        <v>201</v>
      </c>
      <c r="E157" s="4">
        <v>4212750015</v>
      </c>
      <c r="F157" t="s">
        <v>251</v>
      </c>
      <c r="G157" t="s">
        <v>215</v>
      </c>
      <c r="H157" t="s">
        <v>235</v>
      </c>
      <c r="I157" s="4">
        <v>70000</v>
      </c>
      <c r="J157" s="4">
        <v>833030</v>
      </c>
      <c r="K157" t="s">
        <v>207</v>
      </c>
      <c r="L157" s="6">
        <v>44700</v>
      </c>
      <c r="M157" s="6">
        <v>44794</v>
      </c>
    </row>
    <row r="158" spans="1:13" ht="14.5" x14ac:dyDescent="0.35">
      <c r="A158" t="s">
        <v>408</v>
      </c>
      <c r="B158" s="5" t="s">
        <v>43</v>
      </c>
      <c r="C158" s="4">
        <v>34</v>
      </c>
      <c r="D158" s="4" t="s">
        <v>201</v>
      </c>
      <c r="E158" s="4">
        <v>7236980456</v>
      </c>
      <c r="F158" t="s">
        <v>251</v>
      </c>
      <c r="G158" t="s">
        <v>215</v>
      </c>
      <c r="H158" t="s">
        <v>235</v>
      </c>
      <c r="I158" s="4">
        <v>70000</v>
      </c>
      <c r="J158" s="4">
        <v>891168</v>
      </c>
      <c r="K158" t="s">
        <v>207</v>
      </c>
      <c r="L158" s="6">
        <v>44825</v>
      </c>
      <c r="M158" s="6">
        <v>44925</v>
      </c>
    </row>
    <row r="159" spans="1:13" ht="14.5" x14ac:dyDescent="0.35">
      <c r="A159" t="s">
        <v>409</v>
      </c>
      <c r="B159" s="5" t="s">
        <v>101</v>
      </c>
      <c r="C159" s="4">
        <v>34</v>
      </c>
      <c r="D159" s="4" t="s">
        <v>201</v>
      </c>
      <c r="E159" s="4">
        <v>1377863900</v>
      </c>
      <c r="F159" t="s">
        <v>251</v>
      </c>
      <c r="G159" t="s">
        <v>215</v>
      </c>
      <c r="H159" t="s">
        <v>234</v>
      </c>
      <c r="I159" s="4">
        <v>100000</v>
      </c>
      <c r="J159" s="4">
        <v>844138</v>
      </c>
      <c r="K159" t="s">
        <v>205</v>
      </c>
      <c r="L159" s="6">
        <v>44916</v>
      </c>
      <c r="M159" t="s">
        <v>449</v>
      </c>
    </row>
    <row r="160" spans="1:13" ht="14.5" x14ac:dyDescent="0.35">
      <c r="A160" t="s">
        <v>410</v>
      </c>
      <c r="B160" s="5" t="s">
        <v>171</v>
      </c>
      <c r="C160" s="4">
        <v>42</v>
      </c>
      <c r="D160" s="4" t="s">
        <v>202</v>
      </c>
      <c r="E160" s="4">
        <v>1135292716</v>
      </c>
      <c r="F160" t="s">
        <v>251</v>
      </c>
      <c r="G160" t="s">
        <v>215</v>
      </c>
      <c r="H160" t="s">
        <v>234</v>
      </c>
      <c r="I160" s="4">
        <v>80000</v>
      </c>
      <c r="J160" s="4">
        <v>737164</v>
      </c>
      <c r="K160" t="s">
        <v>207</v>
      </c>
      <c r="L160" s="6">
        <v>44807</v>
      </c>
      <c r="M160" s="6">
        <v>44896</v>
      </c>
    </row>
    <row r="161" spans="1:13" ht="14.5" x14ac:dyDescent="0.35">
      <c r="A161" t="s">
        <v>411</v>
      </c>
      <c r="B161" s="5" t="s">
        <v>83</v>
      </c>
      <c r="C161" s="4">
        <v>55</v>
      </c>
      <c r="D161" s="4" t="s">
        <v>201</v>
      </c>
      <c r="E161" s="4">
        <v>5619705996</v>
      </c>
      <c r="F161" t="s">
        <v>251</v>
      </c>
      <c r="G161" t="s">
        <v>215</v>
      </c>
      <c r="H161" t="s">
        <v>234</v>
      </c>
      <c r="I161" s="4">
        <v>100000</v>
      </c>
      <c r="J161" s="4">
        <v>196975</v>
      </c>
      <c r="K161" t="s">
        <v>207</v>
      </c>
      <c r="L161" s="6">
        <v>44675</v>
      </c>
      <c r="M161" s="6">
        <v>44761</v>
      </c>
    </row>
    <row r="162" spans="1:13" ht="14.5" x14ac:dyDescent="0.35">
      <c r="A162" t="s">
        <v>412</v>
      </c>
      <c r="B162" s="5" t="s">
        <v>55</v>
      </c>
      <c r="C162" s="4">
        <v>56</v>
      </c>
      <c r="D162" s="4" t="s">
        <v>201</v>
      </c>
      <c r="E162" s="4">
        <v>4383799689</v>
      </c>
      <c r="F162" t="s">
        <v>251</v>
      </c>
      <c r="G162" t="s">
        <v>215</v>
      </c>
      <c r="H162" t="s">
        <v>235</v>
      </c>
      <c r="I162" s="4">
        <v>70000</v>
      </c>
      <c r="J162" s="4">
        <v>309487</v>
      </c>
      <c r="K162" t="s">
        <v>207</v>
      </c>
      <c r="L162" s="6">
        <v>44598</v>
      </c>
      <c r="M162" s="6">
        <v>44743</v>
      </c>
    </row>
    <row r="163" spans="1:13" ht="14.5" x14ac:dyDescent="0.35">
      <c r="A163" t="s">
        <v>413</v>
      </c>
      <c r="B163" s="5" t="s">
        <v>116</v>
      </c>
      <c r="C163" s="4">
        <v>56</v>
      </c>
      <c r="D163" s="4" t="s">
        <v>202</v>
      </c>
      <c r="E163" s="4">
        <v>6666784369</v>
      </c>
      <c r="F163" t="s">
        <v>251</v>
      </c>
      <c r="G163" t="s">
        <v>215</v>
      </c>
      <c r="H163" t="s">
        <v>234</v>
      </c>
      <c r="I163" s="4">
        <v>100000</v>
      </c>
      <c r="J163" s="4">
        <v>499147</v>
      </c>
      <c r="K163" t="s">
        <v>207</v>
      </c>
      <c r="L163" s="6">
        <v>44921</v>
      </c>
      <c r="M163" s="6">
        <f>SUM(L163+130)</f>
        <v>45051</v>
      </c>
    </row>
    <row r="164" spans="1:13" ht="14.5" x14ac:dyDescent="0.35">
      <c r="A164" t="s">
        <v>414</v>
      </c>
      <c r="B164" s="5" t="s">
        <v>98</v>
      </c>
      <c r="C164" s="4">
        <v>57</v>
      </c>
      <c r="D164" s="4" t="s">
        <v>201</v>
      </c>
      <c r="E164" s="4">
        <v>1115097065</v>
      </c>
      <c r="F164" t="s">
        <v>251</v>
      </c>
      <c r="G164" t="s">
        <v>215</v>
      </c>
      <c r="H164" t="s">
        <v>234</v>
      </c>
      <c r="I164" s="4">
        <v>100000</v>
      </c>
      <c r="J164" s="4">
        <v>329049</v>
      </c>
      <c r="K164" t="s">
        <v>207</v>
      </c>
      <c r="L164" s="6">
        <v>44739</v>
      </c>
      <c r="M164" s="6">
        <f>SUM(L164+110)</f>
        <v>44849</v>
      </c>
    </row>
    <row r="165" spans="1:13" ht="14.5" x14ac:dyDescent="0.35">
      <c r="A165" t="s">
        <v>415</v>
      </c>
      <c r="B165" s="5" t="s">
        <v>189</v>
      </c>
      <c r="C165" s="4">
        <v>58</v>
      </c>
      <c r="D165" s="4" t="s">
        <v>202</v>
      </c>
      <c r="E165" s="4">
        <v>6293288788</v>
      </c>
      <c r="F165" t="s">
        <v>251</v>
      </c>
      <c r="G165" t="s">
        <v>215</v>
      </c>
      <c r="H165" t="s">
        <v>234</v>
      </c>
      <c r="I165" s="4">
        <v>80000</v>
      </c>
      <c r="J165" s="4">
        <v>396925</v>
      </c>
      <c r="K165" t="s">
        <v>205</v>
      </c>
      <c r="L165" s="6">
        <v>44835</v>
      </c>
      <c r="M165" t="s">
        <v>449</v>
      </c>
    </row>
    <row r="166" spans="1:13" ht="14.5" x14ac:dyDescent="0.35">
      <c r="A166" t="s">
        <v>416</v>
      </c>
      <c r="B166" s="5" t="s">
        <v>152</v>
      </c>
      <c r="C166" s="4">
        <v>61</v>
      </c>
      <c r="D166" s="4" t="s">
        <v>202</v>
      </c>
      <c r="E166" s="4">
        <v>7633690646</v>
      </c>
      <c r="F166" t="s">
        <v>251</v>
      </c>
      <c r="G166" t="s">
        <v>215</v>
      </c>
      <c r="H166" t="s">
        <v>234</v>
      </c>
      <c r="I166" s="4">
        <v>80000</v>
      </c>
      <c r="J166" s="4">
        <v>714164</v>
      </c>
      <c r="K166" t="s">
        <v>207</v>
      </c>
      <c r="L166" s="6">
        <v>44688</v>
      </c>
      <c r="M166" s="6">
        <f>SUM(L166+100)</f>
        <v>44788</v>
      </c>
    </row>
    <row r="167" spans="1:13" ht="14.5" x14ac:dyDescent="0.35">
      <c r="A167" t="s">
        <v>417</v>
      </c>
      <c r="B167" s="5" t="s">
        <v>63</v>
      </c>
      <c r="C167" s="4">
        <v>72</v>
      </c>
      <c r="D167" s="4" t="s">
        <v>201</v>
      </c>
      <c r="E167" s="4">
        <v>9638695780</v>
      </c>
      <c r="F167" t="s">
        <v>251</v>
      </c>
      <c r="G167" t="s">
        <v>215</v>
      </c>
      <c r="H167" t="s">
        <v>235</v>
      </c>
      <c r="I167" s="4">
        <v>70000</v>
      </c>
      <c r="J167" s="4">
        <v>327658</v>
      </c>
      <c r="K167" t="s">
        <v>207</v>
      </c>
      <c r="L167" s="6">
        <v>44880</v>
      </c>
      <c r="M167" s="6">
        <f>SUM(L167+93)</f>
        <v>44973</v>
      </c>
    </row>
    <row r="168" spans="1:13" ht="14.5" x14ac:dyDescent="0.35">
      <c r="A168" t="s">
        <v>418</v>
      </c>
      <c r="B168" s="5" t="s">
        <v>102</v>
      </c>
      <c r="C168" s="4">
        <v>81</v>
      </c>
      <c r="D168" s="4" t="s">
        <v>201</v>
      </c>
      <c r="E168" s="4">
        <v>5347970028</v>
      </c>
      <c r="F168" t="s">
        <v>251</v>
      </c>
      <c r="G168" t="s">
        <v>215</v>
      </c>
      <c r="H168" t="s">
        <v>234</v>
      </c>
      <c r="I168" s="4">
        <v>100000</v>
      </c>
      <c r="J168" s="4">
        <v>637835</v>
      </c>
      <c r="K168" t="s">
        <v>205</v>
      </c>
      <c r="L168" s="6">
        <v>44728</v>
      </c>
      <c r="M168" t="s">
        <v>449</v>
      </c>
    </row>
    <row r="169" spans="1:13" ht="14.5" x14ac:dyDescent="0.35">
      <c r="A169" t="s">
        <v>419</v>
      </c>
      <c r="B169" s="5" t="s">
        <v>38</v>
      </c>
      <c r="C169" s="4">
        <v>88</v>
      </c>
      <c r="D169" s="4" t="s">
        <v>201</v>
      </c>
      <c r="E169" s="4">
        <v>1027079348</v>
      </c>
      <c r="F169" t="s">
        <v>251</v>
      </c>
      <c r="G169" t="s">
        <v>215</v>
      </c>
      <c r="H169" t="s">
        <v>235</v>
      </c>
      <c r="I169" s="4">
        <v>70000</v>
      </c>
      <c r="J169" s="4">
        <v>700984</v>
      </c>
      <c r="K169" t="s">
        <v>205</v>
      </c>
      <c r="L169" s="6">
        <v>44653</v>
      </c>
      <c r="M169" t="s">
        <v>449</v>
      </c>
    </row>
    <row r="170" spans="1:13" ht="14.5" x14ac:dyDescent="0.35">
      <c r="A170" t="s">
        <v>420</v>
      </c>
      <c r="B170" s="5" t="s">
        <v>73</v>
      </c>
      <c r="C170" s="4">
        <v>99</v>
      </c>
      <c r="D170" s="4" t="s">
        <v>201</v>
      </c>
      <c r="E170" s="4">
        <v>3055724681</v>
      </c>
      <c r="F170" t="s">
        <v>251</v>
      </c>
      <c r="G170" t="s">
        <v>215</v>
      </c>
      <c r="H170" t="s">
        <v>235</v>
      </c>
      <c r="I170" s="4">
        <v>70000</v>
      </c>
      <c r="J170" s="4">
        <v>471386</v>
      </c>
      <c r="K170" t="s">
        <v>207</v>
      </c>
      <c r="L170" s="6">
        <v>44584</v>
      </c>
      <c r="M170" s="6">
        <f>SUM(L170-119)</f>
        <v>44465</v>
      </c>
    </row>
    <row r="171" spans="1:13" ht="14.5" x14ac:dyDescent="0.35">
      <c r="A171" t="s">
        <v>421</v>
      </c>
      <c r="B171" s="5" t="s">
        <v>197</v>
      </c>
      <c r="C171" s="4">
        <v>7</v>
      </c>
      <c r="D171" s="4" t="s">
        <v>202</v>
      </c>
      <c r="E171" s="4">
        <v>7448797831</v>
      </c>
      <c r="F171" t="s">
        <v>243</v>
      </c>
      <c r="G171" t="s">
        <v>222</v>
      </c>
      <c r="H171" t="s">
        <v>226</v>
      </c>
      <c r="I171" s="4">
        <v>500</v>
      </c>
      <c r="J171" s="4">
        <v>173537</v>
      </c>
      <c r="K171" t="s">
        <v>205</v>
      </c>
      <c r="L171" s="6">
        <v>44771</v>
      </c>
      <c r="M171" t="s">
        <v>449</v>
      </c>
    </row>
    <row r="172" spans="1:13" ht="14.5" x14ac:dyDescent="0.35">
      <c r="A172" t="s">
        <v>422</v>
      </c>
      <c r="B172" s="7" t="s">
        <v>104</v>
      </c>
      <c r="C172" s="4">
        <v>9</v>
      </c>
      <c r="D172" s="4" t="s">
        <v>201</v>
      </c>
      <c r="E172" s="4">
        <v>7688118786</v>
      </c>
      <c r="F172" t="s">
        <v>243</v>
      </c>
      <c r="G172" t="s">
        <v>222</v>
      </c>
      <c r="H172" t="s">
        <v>226</v>
      </c>
      <c r="I172" s="4">
        <v>500</v>
      </c>
      <c r="J172" s="4">
        <v>620107</v>
      </c>
      <c r="K172" t="s">
        <v>207</v>
      </c>
      <c r="L172" s="6">
        <v>44724</v>
      </c>
      <c r="M172" s="6">
        <v>44774</v>
      </c>
    </row>
    <row r="173" spans="1:13" ht="14.5" x14ac:dyDescent="0.35">
      <c r="A173" t="s">
        <v>423</v>
      </c>
      <c r="B173" s="5" t="s">
        <v>27</v>
      </c>
      <c r="C173" s="4">
        <v>11</v>
      </c>
      <c r="D173" s="4" t="s">
        <v>201</v>
      </c>
      <c r="E173" s="4">
        <v>9809667499</v>
      </c>
      <c r="F173" t="s">
        <v>243</v>
      </c>
      <c r="G173" t="s">
        <v>222</v>
      </c>
      <c r="H173" t="s">
        <v>226</v>
      </c>
      <c r="I173" s="4">
        <v>500</v>
      </c>
      <c r="J173" s="4">
        <v>438004</v>
      </c>
      <c r="K173" t="s">
        <v>205</v>
      </c>
      <c r="L173" s="6">
        <v>44573</v>
      </c>
      <c r="M173" t="s">
        <v>449</v>
      </c>
    </row>
    <row r="174" spans="1:13" ht="14.5" x14ac:dyDescent="0.35">
      <c r="A174" t="s">
        <v>424</v>
      </c>
      <c r="B174" s="5" t="s">
        <v>200</v>
      </c>
      <c r="C174" s="4">
        <v>11</v>
      </c>
      <c r="D174" s="4" t="s">
        <v>202</v>
      </c>
      <c r="E174" s="4">
        <v>6553715675</v>
      </c>
      <c r="F174" t="s">
        <v>243</v>
      </c>
      <c r="G174" t="s">
        <v>222</v>
      </c>
      <c r="H174" t="s">
        <v>226</v>
      </c>
      <c r="I174" s="4">
        <v>500</v>
      </c>
      <c r="J174" s="4">
        <v>645220</v>
      </c>
      <c r="K174" t="s">
        <v>205</v>
      </c>
      <c r="L174" s="6">
        <v>44907</v>
      </c>
      <c r="M174" t="s">
        <v>449</v>
      </c>
    </row>
    <row r="175" spans="1:13" ht="14.5" x14ac:dyDescent="0.35">
      <c r="A175" t="s">
        <v>425</v>
      </c>
      <c r="B175" s="5" t="s">
        <v>131</v>
      </c>
      <c r="C175" s="4">
        <v>14</v>
      </c>
      <c r="D175" s="4" t="s">
        <v>202</v>
      </c>
      <c r="E175" s="4">
        <v>1190431843</v>
      </c>
      <c r="F175" t="s">
        <v>243</v>
      </c>
      <c r="G175" t="s">
        <v>222</v>
      </c>
      <c r="H175" t="s">
        <v>226</v>
      </c>
      <c r="I175" s="4">
        <v>500</v>
      </c>
      <c r="J175" s="4">
        <v>587986</v>
      </c>
      <c r="K175" t="s">
        <v>205</v>
      </c>
      <c r="L175" s="6">
        <v>44925</v>
      </c>
      <c r="M175" t="s">
        <v>449</v>
      </c>
    </row>
    <row r="176" spans="1:13" ht="14.5" x14ac:dyDescent="0.35">
      <c r="A176" t="s">
        <v>426</v>
      </c>
      <c r="B176" s="5" t="s">
        <v>14</v>
      </c>
      <c r="C176" s="4">
        <v>21</v>
      </c>
      <c r="D176" s="4" t="s">
        <v>201</v>
      </c>
      <c r="E176" s="4">
        <v>7403500838</v>
      </c>
      <c r="F176" t="s">
        <v>243</v>
      </c>
      <c r="G176" t="s">
        <v>222</v>
      </c>
      <c r="H176" t="s">
        <v>226</v>
      </c>
      <c r="I176" s="4">
        <v>500</v>
      </c>
      <c r="J176" s="4">
        <v>461092</v>
      </c>
      <c r="K176" t="s">
        <v>207</v>
      </c>
      <c r="L176" s="6">
        <v>44660</v>
      </c>
      <c r="M176" s="6">
        <v>44682</v>
      </c>
    </row>
    <row r="177" spans="1:13" ht="14.5" x14ac:dyDescent="0.35">
      <c r="A177" t="s">
        <v>427</v>
      </c>
      <c r="B177" s="5" t="s">
        <v>79</v>
      </c>
      <c r="C177" s="4">
        <v>23</v>
      </c>
      <c r="D177" s="4" t="s">
        <v>201</v>
      </c>
      <c r="E177" s="4">
        <v>3275698072</v>
      </c>
      <c r="F177" t="s">
        <v>243</v>
      </c>
      <c r="G177" t="s">
        <v>222</v>
      </c>
      <c r="H177" t="s">
        <v>226</v>
      </c>
      <c r="I177" s="4">
        <v>500</v>
      </c>
      <c r="J177" s="4">
        <v>524139</v>
      </c>
      <c r="K177" t="s">
        <v>205</v>
      </c>
      <c r="L177" s="6">
        <v>44798</v>
      </c>
      <c r="M177" t="s">
        <v>449</v>
      </c>
    </row>
    <row r="178" spans="1:13" ht="14.5" x14ac:dyDescent="0.35">
      <c r="A178" t="s">
        <v>428</v>
      </c>
      <c r="B178" s="5" t="s">
        <v>66</v>
      </c>
      <c r="C178" s="4">
        <v>25</v>
      </c>
      <c r="D178" s="4" t="s">
        <v>201</v>
      </c>
      <c r="E178" s="4">
        <v>8821172028</v>
      </c>
      <c r="F178" t="s">
        <v>243</v>
      </c>
      <c r="G178" t="s">
        <v>222</v>
      </c>
      <c r="H178" t="s">
        <v>226</v>
      </c>
      <c r="I178" s="4">
        <v>500</v>
      </c>
      <c r="J178" s="4">
        <v>822250</v>
      </c>
      <c r="K178" t="s">
        <v>207</v>
      </c>
      <c r="L178" s="6">
        <v>44652</v>
      </c>
      <c r="M178" s="6">
        <v>44690</v>
      </c>
    </row>
    <row r="179" spans="1:13" ht="14.5" x14ac:dyDescent="0.35">
      <c r="A179" t="s">
        <v>429</v>
      </c>
      <c r="B179" s="5" t="s">
        <v>120</v>
      </c>
      <c r="C179" s="4">
        <v>32</v>
      </c>
      <c r="D179" s="4" t="s">
        <v>202</v>
      </c>
      <c r="E179" s="4">
        <v>6621678630</v>
      </c>
      <c r="F179" t="s">
        <v>243</v>
      </c>
      <c r="G179" t="s">
        <v>222</v>
      </c>
      <c r="H179" t="s">
        <v>226</v>
      </c>
      <c r="I179" s="4">
        <v>500</v>
      </c>
      <c r="J179" s="4">
        <v>256422</v>
      </c>
      <c r="K179" t="s">
        <v>207</v>
      </c>
      <c r="L179" s="6">
        <v>44643</v>
      </c>
      <c r="M179" s="6">
        <v>44675</v>
      </c>
    </row>
    <row r="180" spans="1:13" ht="14.5" x14ac:dyDescent="0.35">
      <c r="A180" t="s">
        <v>430</v>
      </c>
      <c r="B180" s="5" t="s">
        <v>160</v>
      </c>
      <c r="C180" s="4">
        <v>34</v>
      </c>
      <c r="D180" s="4" t="s">
        <v>202</v>
      </c>
      <c r="E180" s="4">
        <v>1102235278</v>
      </c>
      <c r="F180" t="s">
        <v>243</v>
      </c>
      <c r="G180" t="s">
        <v>222</v>
      </c>
      <c r="H180" t="s">
        <v>226</v>
      </c>
      <c r="I180" s="4">
        <v>500</v>
      </c>
      <c r="J180" s="4">
        <v>360167</v>
      </c>
      <c r="K180" t="s">
        <v>205</v>
      </c>
      <c r="L180" s="6">
        <v>44572</v>
      </c>
      <c r="M180" t="s">
        <v>449</v>
      </c>
    </row>
    <row r="181" spans="1:13" ht="14.5" x14ac:dyDescent="0.35">
      <c r="A181" t="s">
        <v>431</v>
      </c>
      <c r="B181" s="5" t="s">
        <v>170</v>
      </c>
      <c r="C181" s="4">
        <v>51</v>
      </c>
      <c r="D181" s="4" t="s">
        <v>202</v>
      </c>
      <c r="E181" s="4">
        <v>7390656379</v>
      </c>
      <c r="F181" t="s">
        <v>243</v>
      </c>
      <c r="G181" t="s">
        <v>222</v>
      </c>
      <c r="H181" t="s">
        <v>226</v>
      </c>
      <c r="I181" s="4">
        <v>500</v>
      </c>
      <c r="J181" s="4">
        <v>275410</v>
      </c>
      <c r="K181" t="s">
        <v>207</v>
      </c>
      <c r="L181" s="6">
        <v>44671</v>
      </c>
      <c r="M181" s="6">
        <v>44681</v>
      </c>
    </row>
    <row r="182" spans="1:13" ht="14.5" x14ac:dyDescent="0.35">
      <c r="A182" t="s">
        <v>432</v>
      </c>
      <c r="B182" s="5" t="s">
        <v>125</v>
      </c>
      <c r="C182" s="4">
        <v>62</v>
      </c>
      <c r="D182" s="4" t="s">
        <v>202</v>
      </c>
      <c r="E182" s="4">
        <v>2599163720</v>
      </c>
      <c r="F182" t="s">
        <v>243</v>
      </c>
      <c r="G182" t="s">
        <v>222</v>
      </c>
      <c r="H182" t="s">
        <v>226</v>
      </c>
      <c r="I182" s="4">
        <v>500</v>
      </c>
      <c r="J182" s="4">
        <v>643324</v>
      </c>
      <c r="K182" t="s">
        <v>207</v>
      </c>
      <c r="L182" s="6">
        <v>44900</v>
      </c>
      <c r="M182" s="6">
        <v>44926</v>
      </c>
    </row>
    <row r="183" spans="1:13" ht="14.5" x14ac:dyDescent="0.35">
      <c r="A183" t="s">
        <v>433</v>
      </c>
      <c r="B183" s="5" t="s">
        <v>138</v>
      </c>
      <c r="C183" s="4">
        <v>66</v>
      </c>
      <c r="D183" s="4" t="s">
        <v>202</v>
      </c>
      <c r="E183" s="4">
        <v>5518077731</v>
      </c>
      <c r="F183" t="s">
        <v>243</v>
      </c>
      <c r="G183" t="s">
        <v>222</v>
      </c>
      <c r="H183" t="s">
        <v>226</v>
      </c>
      <c r="I183" s="4">
        <v>500</v>
      </c>
      <c r="J183" s="4">
        <v>436264</v>
      </c>
      <c r="K183" t="s">
        <v>207</v>
      </c>
      <c r="L183" s="6">
        <v>44715</v>
      </c>
      <c r="M183" s="6">
        <v>44743</v>
      </c>
    </row>
    <row r="184" spans="1:13" ht="14.5" x14ac:dyDescent="0.35">
      <c r="A184" t="s">
        <v>434</v>
      </c>
      <c r="B184" s="5" t="s">
        <v>109</v>
      </c>
      <c r="C184" s="4">
        <v>73</v>
      </c>
      <c r="D184" s="4" t="s">
        <v>202</v>
      </c>
      <c r="E184" s="4">
        <v>4253404519</v>
      </c>
      <c r="F184" t="s">
        <v>243</v>
      </c>
      <c r="G184" t="s">
        <v>222</v>
      </c>
      <c r="H184" t="s">
        <v>226</v>
      </c>
      <c r="I184" s="4">
        <v>500</v>
      </c>
      <c r="J184" s="4">
        <v>806473</v>
      </c>
      <c r="K184" t="s">
        <v>205</v>
      </c>
      <c r="L184" s="6">
        <v>44674</v>
      </c>
      <c r="M184" t="s">
        <v>449</v>
      </c>
    </row>
    <row r="185" spans="1:13" ht="14.5" x14ac:dyDescent="0.35">
      <c r="A185" t="s">
        <v>435</v>
      </c>
      <c r="B185" s="5" t="s">
        <v>74</v>
      </c>
      <c r="C185" s="4">
        <v>80</v>
      </c>
      <c r="D185" s="4" t="s">
        <v>201</v>
      </c>
      <c r="E185" s="4">
        <v>2763018541</v>
      </c>
      <c r="F185" t="s">
        <v>243</v>
      </c>
      <c r="G185" t="s">
        <v>222</v>
      </c>
      <c r="H185" t="s">
        <v>226</v>
      </c>
      <c r="I185" s="4">
        <v>500</v>
      </c>
      <c r="J185" s="4">
        <v>526695</v>
      </c>
      <c r="K185" t="s">
        <v>207</v>
      </c>
      <c r="L185" s="6">
        <v>44697</v>
      </c>
      <c r="M185" s="6">
        <v>44841</v>
      </c>
    </row>
    <row r="186" spans="1:13" ht="14.5" x14ac:dyDescent="0.35">
      <c r="A186" t="s">
        <v>436</v>
      </c>
      <c r="B186" s="5" t="s">
        <v>112</v>
      </c>
      <c r="C186" s="4">
        <v>11</v>
      </c>
      <c r="D186" s="4" t="s">
        <v>202</v>
      </c>
      <c r="E186" s="4">
        <v>4875689260</v>
      </c>
      <c r="F186" t="s">
        <v>245</v>
      </c>
      <c r="G186" t="s">
        <v>204</v>
      </c>
      <c r="H186" t="s">
        <v>228</v>
      </c>
      <c r="I186" s="4">
        <v>500</v>
      </c>
      <c r="J186" s="4">
        <v>456415</v>
      </c>
      <c r="K186" t="s">
        <v>205</v>
      </c>
      <c r="L186" s="6">
        <v>44638</v>
      </c>
      <c r="M186" t="s">
        <v>449</v>
      </c>
    </row>
    <row r="187" spans="1:13" ht="14.5" x14ac:dyDescent="0.35">
      <c r="A187" t="s">
        <v>437</v>
      </c>
      <c r="B187" s="5" t="s">
        <v>80</v>
      </c>
      <c r="C187" s="4">
        <v>15</v>
      </c>
      <c r="D187" s="4" t="s">
        <v>201</v>
      </c>
      <c r="E187" s="4">
        <v>6352295720</v>
      </c>
      <c r="F187" t="s">
        <v>245</v>
      </c>
      <c r="G187" t="s">
        <v>204</v>
      </c>
      <c r="H187" t="s">
        <v>228</v>
      </c>
      <c r="I187" s="4">
        <v>500</v>
      </c>
      <c r="J187" s="4">
        <v>634413</v>
      </c>
      <c r="K187" t="s">
        <v>207</v>
      </c>
      <c r="L187" s="6">
        <v>44826</v>
      </c>
      <c r="M187" s="6">
        <v>44835</v>
      </c>
    </row>
    <row r="188" spans="1:13" ht="14.5" x14ac:dyDescent="0.35">
      <c r="A188" t="s">
        <v>438</v>
      </c>
      <c r="B188" s="5" t="s">
        <v>16</v>
      </c>
      <c r="C188" s="4">
        <v>20</v>
      </c>
      <c r="D188" s="4" t="s">
        <v>201</v>
      </c>
      <c r="E188" s="4">
        <v>7387640799</v>
      </c>
      <c r="F188" t="s">
        <v>245</v>
      </c>
      <c r="G188" t="s">
        <v>204</v>
      </c>
      <c r="H188" t="s">
        <v>228</v>
      </c>
      <c r="I188" s="4">
        <v>500</v>
      </c>
      <c r="J188" s="4">
        <v>871854</v>
      </c>
      <c r="K188" t="s">
        <v>207</v>
      </c>
      <c r="L188" s="6">
        <v>44682</v>
      </c>
      <c r="M188" s="6">
        <v>44688</v>
      </c>
    </row>
    <row r="189" spans="1:13" ht="14.5" x14ac:dyDescent="0.35">
      <c r="A189" t="s">
        <v>439</v>
      </c>
      <c r="B189" s="5" t="s">
        <v>51</v>
      </c>
      <c r="C189" s="4">
        <v>35</v>
      </c>
      <c r="D189" s="4" t="s">
        <v>201</v>
      </c>
      <c r="E189" s="4">
        <v>1926667138</v>
      </c>
      <c r="F189" t="s">
        <v>245</v>
      </c>
      <c r="G189" t="s">
        <v>204</v>
      </c>
      <c r="H189" t="s">
        <v>228</v>
      </c>
      <c r="I189" s="4">
        <v>500</v>
      </c>
      <c r="J189" s="4">
        <v>114398</v>
      </c>
      <c r="K189" t="s">
        <v>207</v>
      </c>
      <c r="L189" s="6">
        <v>44666</v>
      </c>
      <c r="M189" s="6">
        <v>44670</v>
      </c>
    </row>
    <row r="190" spans="1:13" ht="14.5" x14ac:dyDescent="0.35">
      <c r="A190" t="s">
        <v>440</v>
      </c>
      <c r="B190" s="5" t="s">
        <v>177</v>
      </c>
      <c r="C190" s="4">
        <v>37</v>
      </c>
      <c r="D190" s="4" t="s">
        <v>202</v>
      </c>
      <c r="E190" s="4">
        <v>5463529980</v>
      </c>
      <c r="F190" t="s">
        <v>245</v>
      </c>
      <c r="G190" t="s">
        <v>204</v>
      </c>
      <c r="H190" t="s">
        <v>228</v>
      </c>
      <c r="I190" s="4">
        <v>500</v>
      </c>
      <c r="J190" s="4">
        <v>199429</v>
      </c>
      <c r="K190" t="s">
        <v>205</v>
      </c>
      <c r="L190" s="6">
        <v>44670</v>
      </c>
      <c r="M190" t="s">
        <v>449</v>
      </c>
    </row>
    <row r="191" spans="1:13" ht="14.5" x14ac:dyDescent="0.35">
      <c r="A191" t="s">
        <v>441</v>
      </c>
      <c r="B191" s="5" t="s">
        <v>59</v>
      </c>
      <c r="C191" s="4">
        <v>43</v>
      </c>
      <c r="D191" s="4" t="s">
        <v>201</v>
      </c>
      <c r="E191" s="4">
        <v>9316003936</v>
      </c>
      <c r="F191" t="s">
        <v>245</v>
      </c>
      <c r="G191" t="s">
        <v>204</v>
      </c>
      <c r="H191" t="s">
        <v>228</v>
      </c>
      <c r="I191" s="4">
        <v>500</v>
      </c>
      <c r="J191" s="4">
        <v>876828</v>
      </c>
      <c r="K191" t="s">
        <v>207</v>
      </c>
      <c r="L191" s="6">
        <v>44653</v>
      </c>
      <c r="M191" s="6">
        <v>44665</v>
      </c>
    </row>
    <row r="192" spans="1:13" ht="14.5" x14ac:dyDescent="0.35">
      <c r="A192" t="s">
        <v>442</v>
      </c>
      <c r="B192" s="5" t="s">
        <v>174</v>
      </c>
      <c r="C192" s="4">
        <v>48</v>
      </c>
      <c r="D192" s="4" t="s">
        <v>202</v>
      </c>
      <c r="E192" s="4">
        <v>2178523828</v>
      </c>
      <c r="F192" t="s">
        <v>245</v>
      </c>
      <c r="G192" t="s">
        <v>204</v>
      </c>
      <c r="H192" t="s">
        <v>228</v>
      </c>
      <c r="I192" s="4">
        <v>500</v>
      </c>
      <c r="J192" s="4">
        <v>191769</v>
      </c>
      <c r="K192" t="s">
        <v>207</v>
      </c>
      <c r="L192" s="6">
        <v>44914</v>
      </c>
      <c r="M192" s="6">
        <v>44916</v>
      </c>
    </row>
    <row r="193" spans="1:13" ht="14.5" x14ac:dyDescent="0.35">
      <c r="A193" t="s">
        <v>443</v>
      </c>
      <c r="B193" s="5" t="s">
        <v>42</v>
      </c>
      <c r="C193" s="4">
        <v>59</v>
      </c>
      <c r="D193" s="4" t="s">
        <v>201</v>
      </c>
      <c r="E193" s="4">
        <v>7033694460</v>
      </c>
      <c r="F193" t="s">
        <v>245</v>
      </c>
      <c r="G193" t="s">
        <v>204</v>
      </c>
      <c r="H193" t="s">
        <v>228</v>
      </c>
      <c r="I193" s="4">
        <v>500</v>
      </c>
      <c r="J193" s="4">
        <v>826540</v>
      </c>
      <c r="K193" t="s">
        <v>205</v>
      </c>
      <c r="L193" s="6">
        <v>44651</v>
      </c>
      <c r="M193" t="s">
        <v>449</v>
      </c>
    </row>
    <row r="194" spans="1:13" ht="14.5" x14ac:dyDescent="0.35">
      <c r="A194" t="s">
        <v>444</v>
      </c>
      <c r="B194" s="5" t="s">
        <v>17</v>
      </c>
      <c r="C194" s="4">
        <v>62</v>
      </c>
      <c r="D194" s="4" t="s">
        <v>201</v>
      </c>
      <c r="E194" s="4">
        <v>6547831058</v>
      </c>
      <c r="F194" t="s">
        <v>245</v>
      </c>
      <c r="G194" t="s">
        <v>204</v>
      </c>
      <c r="H194" t="s">
        <v>228</v>
      </c>
      <c r="I194" s="4">
        <v>500</v>
      </c>
      <c r="J194" s="4">
        <v>639437</v>
      </c>
      <c r="K194" t="s">
        <v>207</v>
      </c>
      <c r="L194" s="6">
        <v>44684</v>
      </c>
      <c r="M194" s="6">
        <v>44691</v>
      </c>
    </row>
    <row r="195" spans="1:13" ht="14.5" x14ac:dyDescent="0.35">
      <c r="A195" t="s">
        <v>445</v>
      </c>
      <c r="B195" s="5" t="s">
        <v>156</v>
      </c>
      <c r="C195" s="4">
        <v>65</v>
      </c>
      <c r="D195" s="4" t="s">
        <v>202</v>
      </c>
      <c r="E195" s="4">
        <v>2250200733</v>
      </c>
      <c r="F195" t="s">
        <v>245</v>
      </c>
      <c r="G195" t="s">
        <v>204</v>
      </c>
      <c r="H195" t="s">
        <v>228</v>
      </c>
      <c r="I195" s="4">
        <v>500</v>
      </c>
      <c r="J195" s="4">
        <v>834815</v>
      </c>
      <c r="K195" t="s">
        <v>207</v>
      </c>
      <c r="L195" s="6">
        <v>44833</v>
      </c>
      <c r="M195" s="6">
        <v>44840</v>
      </c>
    </row>
    <row r="196" spans="1:13" ht="14.5" x14ac:dyDescent="0.35">
      <c r="A196" t="s">
        <v>446</v>
      </c>
      <c r="B196" s="5" t="s">
        <v>121</v>
      </c>
      <c r="C196" s="4">
        <v>83</v>
      </c>
      <c r="D196" s="4" t="s">
        <v>202</v>
      </c>
      <c r="E196" s="4">
        <v>8293670704</v>
      </c>
      <c r="F196" t="s">
        <v>245</v>
      </c>
      <c r="G196" t="s">
        <v>204</v>
      </c>
      <c r="H196" t="s">
        <v>228</v>
      </c>
      <c r="I196" s="4">
        <v>500</v>
      </c>
      <c r="J196" s="4">
        <v>207243</v>
      </c>
      <c r="K196" t="s">
        <v>205</v>
      </c>
      <c r="L196" s="6">
        <v>44665</v>
      </c>
      <c r="M196" t="s">
        <v>449</v>
      </c>
    </row>
    <row r="197" spans="1:13" ht="14.5" x14ac:dyDescent="0.35">
      <c r="A197" t="s">
        <v>447</v>
      </c>
      <c r="B197" s="8" t="s">
        <v>185</v>
      </c>
      <c r="C197" s="4">
        <v>100</v>
      </c>
      <c r="D197" s="4" t="s">
        <v>202</v>
      </c>
      <c r="E197" s="4">
        <v>7757410826</v>
      </c>
      <c r="F197" t="s">
        <v>245</v>
      </c>
      <c r="G197" t="s">
        <v>204</v>
      </c>
      <c r="H197" t="s">
        <v>228</v>
      </c>
      <c r="I197" s="4">
        <v>500</v>
      </c>
      <c r="J197" s="4">
        <v>656526</v>
      </c>
      <c r="K197" t="s">
        <v>205</v>
      </c>
      <c r="L197" s="6">
        <v>44757</v>
      </c>
      <c r="M197" t="s">
        <v>449</v>
      </c>
    </row>
  </sheetData>
  <sortState xmlns:xlrd2="http://schemas.microsoft.com/office/spreadsheetml/2017/richdata2" ref="A2:M197">
    <sortCondition ref="A2:A197"/>
  </sortState>
  <phoneticPr fontId="37" type="noConversion"/>
  <conditionalFormatting sqref="B1:B1048576">
    <cfRule type="duplicateValues" dxfId="4" priority="5"/>
  </conditionalFormatting>
  <conditionalFormatting sqref="A1">
    <cfRule type="duplicateValues" dxfId="3" priority="4"/>
  </conditionalFormatting>
  <conditionalFormatting sqref="A1:A1048576">
    <cfRule type="duplicateValues" dxfId="2" priority="3"/>
  </conditionalFormatting>
  <conditionalFormatting sqref="J1:J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5B8B-7303-41F7-9B49-376085119E1D}">
  <dimension ref="A1:C197"/>
  <sheetViews>
    <sheetView workbookViewId="0">
      <selection activeCell="C4" sqref="C4"/>
    </sheetView>
  </sheetViews>
  <sheetFormatPr defaultRowHeight="20.5" x14ac:dyDescent="0.45"/>
  <cols>
    <col min="1" max="1" width="31" style="2" customWidth="1"/>
    <col min="3" max="3" width="10.08984375" customWidth="1"/>
  </cols>
  <sheetData>
    <row r="1" spans="1:3" ht="14.5" x14ac:dyDescent="0.35">
      <c r="A1" t="s">
        <v>256</v>
      </c>
    </row>
    <row r="2" spans="1:3" ht="14.5" x14ac:dyDescent="0.35">
      <c r="A2" s="6">
        <v>44878</v>
      </c>
    </row>
    <row r="3" spans="1:3" ht="14.5" x14ac:dyDescent="0.35">
      <c r="A3" s="6">
        <v>44638</v>
      </c>
      <c r="B3">
        <v>31</v>
      </c>
      <c r="C3" s="6">
        <f>SUM(A3+B3)</f>
        <v>44669</v>
      </c>
    </row>
    <row r="4" spans="1:3" ht="14.5" x14ac:dyDescent="0.35">
      <c r="A4" s="6">
        <v>44826</v>
      </c>
    </row>
    <row r="5" spans="1:3" ht="14.5" x14ac:dyDescent="0.35">
      <c r="A5" s="6">
        <v>44682</v>
      </c>
    </row>
    <row r="6" spans="1:3" ht="14.5" x14ac:dyDescent="0.35">
      <c r="A6" s="6">
        <v>44666</v>
      </c>
    </row>
    <row r="7" spans="1:3" ht="14.5" x14ac:dyDescent="0.35">
      <c r="A7" s="6">
        <v>44670</v>
      </c>
    </row>
    <row r="8" spans="1:3" ht="14.5" x14ac:dyDescent="0.35">
      <c r="A8" s="6">
        <v>44653</v>
      </c>
    </row>
    <row r="9" spans="1:3" ht="14.5" x14ac:dyDescent="0.35">
      <c r="A9" s="6">
        <v>44914</v>
      </c>
    </row>
    <row r="10" spans="1:3" ht="14.5" x14ac:dyDescent="0.35">
      <c r="A10" s="6">
        <v>44651</v>
      </c>
    </row>
    <row r="11" spans="1:3" ht="14.5" x14ac:dyDescent="0.35">
      <c r="A11" s="6">
        <v>44684</v>
      </c>
    </row>
    <row r="12" spans="1:3" ht="14.5" x14ac:dyDescent="0.35">
      <c r="A12" s="6">
        <v>44833</v>
      </c>
    </row>
    <row r="13" spans="1:3" ht="14.5" x14ac:dyDescent="0.35">
      <c r="A13" s="6">
        <v>44665</v>
      </c>
    </row>
    <row r="14" spans="1:3" ht="14.5" x14ac:dyDescent="0.35">
      <c r="A14" s="6">
        <v>44757</v>
      </c>
    </row>
    <row r="15" spans="1:3" ht="14.5" x14ac:dyDescent="0.35">
      <c r="A15" s="6">
        <v>44771</v>
      </c>
    </row>
    <row r="16" spans="1:3" ht="14.5" x14ac:dyDescent="0.35">
      <c r="A16" s="6">
        <v>44724</v>
      </c>
    </row>
    <row r="17" spans="1:1" ht="14.5" x14ac:dyDescent="0.35">
      <c r="A17" s="6">
        <v>44573</v>
      </c>
    </row>
    <row r="18" spans="1:1" ht="14.5" x14ac:dyDescent="0.35">
      <c r="A18" s="6">
        <v>44907</v>
      </c>
    </row>
    <row r="19" spans="1:1" ht="14.5" x14ac:dyDescent="0.35">
      <c r="A19" s="6">
        <v>44925</v>
      </c>
    </row>
    <row r="20" spans="1:1" ht="14.5" x14ac:dyDescent="0.35">
      <c r="A20" s="6">
        <v>44660</v>
      </c>
    </row>
    <row r="21" spans="1:1" ht="14.5" x14ac:dyDescent="0.35">
      <c r="A21" s="6">
        <v>44798</v>
      </c>
    </row>
    <row r="22" spans="1:1" ht="14.5" x14ac:dyDescent="0.35">
      <c r="A22" s="6">
        <v>44652</v>
      </c>
    </row>
    <row r="23" spans="1:1" ht="14.5" x14ac:dyDescent="0.35">
      <c r="A23" s="6">
        <v>44643</v>
      </c>
    </row>
    <row r="24" spans="1:1" ht="14.5" x14ac:dyDescent="0.35">
      <c r="A24" s="6">
        <v>44572</v>
      </c>
    </row>
    <row r="25" spans="1:1" ht="14.5" x14ac:dyDescent="0.35">
      <c r="A25" s="6">
        <v>44671</v>
      </c>
    </row>
    <row r="26" spans="1:1" ht="14.5" x14ac:dyDescent="0.35">
      <c r="A26" s="6">
        <v>44900</v>
      </c>
    </row>
    <row r="27" spans="1:1" ht="14.5" x14ac:dyDescent="0.35">
      <c r="A27" s="6">
        <v>44715</v>
      </c>
    </row>
    <row r="28" spans="1:1" ht="14.5" x14ac:dyDescent="0.35">
      <c r="A28" s="6">
        <v>44674</v>
      </c>
    </row>
    <row r="29" spans="1:1" ht="14.5" x14ac:dyDescent="0.35">
      <c r="A29" s="6">
        <v>44697</v>
      </c>
    </row>
    <row r="30" spans="1:1" ht="14.5" x14ac:dyDescent="0.35">
      <c r="A30" s="6">
        <v>44700</v>
      </c>
    </row>
    <row r="31" spans="1:1" ht="14.5" x14ac:dyDescent="0.35">
      <c r="A31" s="6">
        <v>44825</v>
      </c>
    </row>
    <row r="32" spans="1:1" ht="14.5" x14ac:dyDescent="0.35">
      <c r="A32" s="6">
        <v>44916</v>
      </c>
    </row>
    <row r="33" spans="1:1" ht="14.5" x14ac:dyDescent="0.35">
      <c r="A33" s="6">
        <v>44807</v>
      </c>
    </row>
    <row r="34" spans="1:1" ht="14.5" x14ac:dyDescent="0.35">
      <c r="A34" s="6">
        <v>44675</v>
      </c>
    </row>
    <row r="35" spans="1:1" ht="14.5" x14ac:dyDescent="0.35">
      <c r="A35" s="6">
        <v>44598</v>
      </c>
    </row>
    <row r="36" spans="1:1" ht="14.5" x14ac:dyDescent="0.35">
      <c r="A36" s="6">
        <v>44921</v>
      </c>
    </row>
    <row r="37" spans="1:1" ht="14.5" x14ac:dyDescent="0.35">
      <c r="A37" s="6">
        <v>44739</v>
      </c>
    </row>
    <row r="38" spans="1:1" ht="14.5" x14ac:dyDescent="0.35">
      <c r="A38" s="6">
        <v>44835</v>
      </c>
    </row>
    <row r="39" spans="1:1" ht="14.5" x14ac:dyDescent="0.35">
      <c r="A39" s="6">
        <v>44688</v>
      </c>
    </row>
    <row r="40" spans="1:1" ht="14.5" x14ac:dyDescent="0.35">
      <c r="A40" s="6">
        <v>44880</v>
      </c>
    </row>
    <row r="41" spans="1:1" ht="14.5" x14ac:dyDescent="0.35">
      <c r="A41" s="6">
        <v>44728</v>
      </c>
    </row>
    <row r="42" spans="1:1" ht="14.5" x14ac:dyDescent="0.35">
      <c r="A42" s="6">
        <v>44653</v>
      </c>
    </row>
    <row r="43" spans="1:1" ht="14.5" x14ac:dyDescent="0.35">
      <c r="A43" s="6">
        <v>44584</v>
      </c>
    </row>
    <row r="44" spans="1:1" ht="14.5" x14ac:dyDescent="0.35">
      <c r="A44" s="6">
        <v>44857</v>
      </c>
    </row>
    <row r="45" spans="1:1" ht="14.5" x14ac:dyDescent="0.35">
      <c r="A45" s="6">
        <v>44841</v>
      </c>
    </row>
    <row r="46" spans="1:1" ht="14.5" x14ac:dyDescent="0.35">
      <c r="A46" s="6">
        <v>44662</v>
      </c>
    </row>
    <row r="47" spans="1:1" ht="14.5" x14ac:dyDescent="0.35">
      <c r="A47" s="6">
        <v>44686</v>
      </c>
    </row>
    <row r="48" spans="1:1" ht="14.5" x14ac:dyDescent="0.35">
      <c r="A48" s="6">
        <v>44687</v>
      </c>
    </row>
    <row r="49" spans="1:1" ht="14.5" x14ac:dyDescent="0.35">
      <c r="A49" s="6">
        <v>44721</v>
      </c>
    </row>
    <row r="50" spans="1:1" ht="14.5" x14ac:dyDescent="0.35">
      <c r="A50" s="6">
        <v>44621</v>
      </c>
    </row>
    <row r="51" spans="1:1" ht="14.5" x14ac:dyDescent="0.35">
      <c r="A51" s="6">
        <v>44767</v>
      </c>
    </row>
    <row r="52" spans="1:1" ht="14.5" x14ac:dyDescent="0.35">
      <c r="A52" s="6">
        <v>44651</v>
      </c>
    </row>
    <row r="53" spans="1:1" ht="14.5" x14ac:dyDescent="0.35">
      <c r="A53" s="6">
        <v>44576</v>
      </c>
    </row>
    <row r="54" spans="1:1" ht="14.5" x14ac:dyDescent="0.35">
      <c r="A54" s="6">
        <v>44782</v>
      </c>
    </row>
    <row r="55" spans="1:1" ht="14.5" x14ac:dyDescent="0.35">
      <c r="A55" s="6">
        <v>44706</v>
      </c>
    </row>
    <row r="56" spans="1:1" ht="14.5" x14ac:dyDescent="0.35">
      <c r="A56" s="6">
        <v>44618</v>
      </c>
    </row>
    <row r="57" spans="1:1" ht="14.5" x14ac:dyDescent="0.35">
      <c r="A57" s="6">
        <v>44695</v>
      </c>
    </row>
    <row r="58" spans="1:1" ht="14.5" x14ac:dyDescent="0.35">
      <c r="A58" s="6">
        <v>44795</v>
      </c>
    </row>
    <row r="59" spans="1:1" ht="14.5" x14ac:dyDescent="0.35">
      <c r="A59" s="6">
        <v>44615</v>
      </c>
    </row>
    <row r="60" spans="1:1" ht="14.5" x14ac:dyDescent="0.35">
      <c r="A60" s="6">
        <v>44572</v>
      </c>
    </row>
    <row r="61" spans="1:1" ht="14.5" x14ac:dyDescent="0.35">
      <c r="A61" s="6">
        <v>44626</v>
      </c>
    </row>
    <row r="62" spans="1:1" ht="14.5" x14ac:dyDescent="0.35">
      <c r="A62" s="6">
        <v>44631</v>
      </c>
    </row>
    <row r="63" spans="1:1" ht="14.5" x14ac:dyDescent="0.35">
      <c r="A63" s="6">
        <v>44893</v>
      </c>
    </row>
    <row r="64" spans="1:1" ht="14.5" x14ac:dyDescent="0.35">
      <c r="A64" s="6">
        <v>44927</v>
      </c>
    </row>
    <row r="65" spans="1:1" ht="14.5" x14ac:dyDescent="0.35">
      <c r="A65" s="6">
        <v>44901</v>
      </c>
    </row>
    <row r="66" spans="1:1" ht="14.5" x14ac:dyDescent="0.35">
      <c r="A66" s="6">
        <v>44810</v>
      </c>
    </row>
    <row r="67" spans="1:1" ht="14.5" x14ac:dyDescent="0.35">
      <c r="A67" s="6">
        <v>44716</v>
      </c>
    </row>
    <row r="68" spans="1:1" ht="14.5" x14ac:dyDescent="0.35">
      <c r="A68" s="6">
        <v>44890</v>
      </c>
    </row>
    <row r="69" spans="1:1" ht="14.5" x14ac:dyDescent="0.35">
      <c r="A69" s="6">
        <v>44680</v>
      </c>
    </row>
    <row r="70" spans="1:1" ht="14.5" x14ac:dyDescent="0.35">
      <c r="A70" s="6">
        <v>44607</v>
      </c>
    </row>
    <row r="71" spans="1:1" ht="14.5" x14ac:dyDescent="0.35">
      <c r="A71" s="6">
        <v>44786</v>
      </c>
    </row>
    <row r="72" spans="1:1" ht="14.5" x14ac:dyDescent="0.35">
      <c r="A72" s="6">
        <v>44778</v>
      </c>
    </row>
    <row r="73" spans="1:1" ht="14.5" x14ac:dyDescent="0.35">
      <c r="A73" s="6">
        <v>44839</v>
      </c>
    </row>
    <row r="74" spans="1:1" ht="14.5" x14ac:dyDescent="0.35">
      <c r="A74" s="6">
        <v>44866</v>
      </c>
    </row>
    <row r="75" spans="1:1" ht="14.5" x14ac:dyDescent="0.35">
      <c r="A75" s="6">
        <v>44850</v>
      </c>
    </row>
    <row r="76" spans="1:1" ht="14.5" x14ac:dyDescent="0.35">
      <c r="A76" s="6">
        <v>44776</v>
      </c>
    </row>
    <row r="77" spans="1:1" ht="14.5" x14ac:dyDescent="0.35">
      <c r="A77" s="6">
        <v>44780</v>
      </c>
    </row>
    <row r="78" spans="1:1" ht="14.5" x14ac:dyDescent="0.35">
      <c r="A78" s="6">
        <v>44696</v>
      </c>
    </row>
    <row r="79" spans="1:1" ht="14.5" x14ac:dyDescent="0.35">
      <c r="A79" s="6">
        <v>44654</v>
      </c>
    </row>
    <row r="80" spans="1:1" ht="14.5" x14ac:dyDescent="0.35">
      <c r="A80" s="6">
        <v>44668</v>
      </c>
    </row>
    <row r="81" spans="1:1" ht="14.5" x14ac:dyDescent="0.35">
      <c r="A81" s="6">
        <v>44672</v>
      </c>
    </row>
    <row r="82" spans="1:1" ht="14.5" x14ac:dyDescent="0.35">
      <c r="A82" s="6">
        <v>44774</v>
      </c>
    </row>
    <row r="83" spans="1:1" ht="14.5" x14ac:dyDescent="0.35">
      <c r="A83" s="6">
        <v>44711</v>
      </c>
    </row>
    <row r="84" spans="1:1" ht="14.5" x14ac:dyDescent="0.35">
      <c r="A84" s="6">
        <v>44884</v>
      </c>
    </row>
    <row r="85" spans="1:1" ht="14.5" x14ac:dyDescent="0.35">
      <c r="A85" s="6">
        <v>44567</v>
      </c>
    </row>
    <row r="86" spans="1:1" ht="14.5" x14ac:dyDescent="0.35">
      <c r="A86" s="6">
        <v>44677</v>
      </c>
    </row>
    <row r="87" spans="1:1" ht="14.5" x14ac:dyDescent="0.35">
      <c r="A87" s="6">
        <v>44783</v>
      </c>
    </row>
    <row r="88" spans="1:1" ht="14.5" x14ac:dyDescent="0.35">
      <c r="A88" s="6">
        <v>44789</v>
      </c>
    </row>
    <row r="89" spans="1:1" ht="14.5" x14ac:dyDescent="0.35">
      <c r="A89" s="6">
        <v>44579</v>
      </c>
    </row>
    <row r="90" spans="1:1" ht="14.5" x14ac:dyDescent="0.35">
      <c r="A90" s="6">
        <v>44835</v>
      </c>
    </row>
    <row r="91" spans="1:1" ht="14.5" x14ac:dyDescent="0.35">
      <c r="A91" s="6">
        <v>44571</v>
      </c>
    </row>
    <row r="92" spans="1:1" ht="14.5" x14ac:dyDescent="0.35">
      <c r="A92" s="6">
        <v>44917</v>
      </c>
    </row>
    <row r="93" spans="1:1" ht="14.5" x14ac:dyDescent="0.35">
      <c r="A93" s="6">
        <v>44771</v>
      </c>
    </row>
    <row r="94" spans="1:1" ht="14.5" x14ac:dyDescent="0.35">
      <c r="A94" s="6">
        <v>44685</v>
      </c>
    </row>
    <row r="95" spans="1:1" ht="14.5" x14ac:dyDescent="0.35">
      <c r="A95" s="6">
        <v>44827</v>
      </c>
    </row>
    <row r="96" spans="1:1" ht="14.5" x14ac:dyDescent="0.35">
      <c r="A96" s="6">
        <v>44882</v>
      </c>
    </row>
    <row r="97" spans="1:1" ht="14.5" x14ac:dyDescent="0.35">
      <c r="A97" s="6">
        <v>44837</v>
      </c>
    </row>
    <row r="98" spans="1:1" ht="14.5" x14ac:dyDescent="0.35">
      <c r="A98" s="6">
        <v>44855</v>
      </c>
    </row>
    <row r="99" spans="1:1" ht="14.5" x14ac:dyDescent="0.35">
      <c r="A99" s="6">
        <v>44589</v>
      </c>
    </row>
    <row r="100" spans="1:1" ht="14.5" x14ac:dyDescent="0.35">
      <c r="A100" s="6">
        <v>44600</v>
      </c>
    </row>
    <row r="101" spans="1:1" ht="14.5" x14ac:dyDescent="0.35">
      <c r="A101" s="6">
        <v>44886</v>
      </c>
    </row>
    <row r="102" spans="1:1" ht="14.5" x14ac:dyDescent="0.35">
      <c r="A102" s="6">
        <v>44895</v>
      </c>
    </row>
    <row r="103" spans="1:1" ht="14.5" x14ac:dyDescent="0.35">
      <c r="A103" s="6">
        <v>44672</v>
      </c>
    </row>
    <row r="104" spans="1:1" ht="14.5" x14ac:dyDescent="0.35">
      <c r="A104" s="6">
        <v>44641</v>
      </c>
    </row>
    <row r="105" spans="1:1" ht="14.5" x14ac:dyDescent="0.35">
      <c r="A105" s="6">
        <v>44832</v>
      </c>
    </row>
    <row r="106" spans="1:1" ht="14.5" x14ac:dyDescent="0.35">
      <c r="A106" s="6">
        <v>44644</v>
      </c>
    </row>
    <row r="107" spans="1:1" ht="14.5" x14ac:dyDescent="0.35">
      <c r="A107" s="6">
        <v>44572</v>
      </c>
    </row>
    <row r="108" spans="1:1" ht="14.5" x14ac:dyDescent="0.35">
      <c r="A108" s="6">
        <v>44840</v>
      </c>
    </row>
    <row r="109" spans="1:1" ht="14.5" x14ac:dyDescent="0.35">
      <c r="A109" s="6">
        <v>44780</v>
      </c>
    </row>
    <row r="110" spans="1:1" ht="14.5" x14ac:dyDescent="0.35">
      <c r="A110" s="6">
        <v>44909</v>
      </c>
    </row>
    <row r="111" spans="1:1" ht="14.5" x14ac:dyDescent="0.35">
      <c r="A111" s="6">
        <v>44664</v>
      </c>
    </row>
    <row r="112" spans="1:1" ht="14.5" x14ac:dyDescent="0.35">
      <c r="A112" s="6">
        <v>44763</v>
      </c>
    </row>
    <row r="113" spans="1:1" ht="14.5" x14ac:dyDescent="0.35">
      <c r="A113" s="6">
        <v>44729</v>
      </c>
    </row>
    <row r="114" spans="1:1" ht="14.5" x14ac:dyDescent="0.35">
      <c r="A114" s="6">
        <v>44782</v>
      </c>
    </row>
    <row r="115" spans="1:1" ht="14.5" x14ac:dyDescent="0.35">
      <c r="A115" s="6">
        <v>44671</v>
      </c>
    </row>
    <row r="116" spans="1:1" ht="14.5" x14ac:dyDescent="0.35">
      <c r="A116" s="6">
        <v>44605</v>
      </c>
    </row>
    <row r="117" spans="1:1" ht="14.5" x14ac:dyDescent="0.35">
      <c r="A117" s="6">
        <v>44811</v>
      </c>
    </row>
    <row r="118" spans="1:1" ht="14.5" x14ac:dyDescent="0.35">
      <c r="A118" s="6">
        <v>44597</v>
      </c>
    </row>
    <row r="119" spans="1:1" ht="14.5" x14ac:dyDescent="0.35">
      <c r="A119" s="6">
        <v>44697</v>
      </c>
    </row>
    <row r="120" spans="1:1" ht="14.5" x14ac:dyDescent="0.35">
      <c r="A120" s="6">
        <v>44670</v>
      </c>
    </row>
    <row r="121" spans="1:1" ht="14.5" x14ac:dyDescent="0.35">
      <c r="A121" s="6">
        <v>44653</v>
      </c>
    </row>
    <row r="122" spans="1:1" ht="14.5" x14ac:dyDescent="0.35">
      <c r="A122" s="6">
        <v>44696</v>
      </c>
    </row>
    <row r="123" spans="1:1" ht="14.5" x14ac:dyDescent="0.35">
      <c r="A123" s="6">
        <v>44808</v>
      </c>
    </row>
    <row r="124" spans="1:1" ht="14.5" x14ac:dyDescent="0.35">
      <c r="A124" s="6">
        <v>44579</v>
      </c>
    </row>
    <row r="125" spans="1:1" ht="14.5" x14ac:dyDescent="0.35">
      <c r="A125" s="6">
        <v>44588</v>
      </c>
    </row>
    <row r="126" spans="1:1" ht="14.5" x14ac:dyDescent="0.35">
      <c r="A126" s="6">
        <v>44609</v>
      </c>
    </row>
    <row r="127" spans="1:1" ht="14.5" x14ac:dyDescent="0.35">
      <c r="A127" s="6">
        <v>44819</v>
      </c>
    </row>
    <row r="128" spans="1:1" ht="14.5" x14ac:dyDescent="0.35">
      <c r="A128" s="6">
        <v>44648</v>
      </c>
    </row>
    <row r="129" spans="1:1" ht="14.5" x14ac:dyDescent="0.35">
      <c r="A129" s="6">
        <v>44652</v>
      </c>
    </row>
    <row r="130" spans="1:1" ht="14.5" x14ac:dyDescent="0.35">
      <c r="A130" s="6">
        <v>44700</v>
      </c>
    </row>
    <row r="131" spans="1:1" ht="14.5" x14ac:dyDescent="0.35">
      <c r="A131" s="6">
        <v>44855</v>
      </c>
    </row>
    <row r="132" spans="1:1" ht="14.5" x14ac:dyDescent="0.35">
      <c r="A132" s="6">
        <v>44831</v>
      </c>
    </row>
    <row r="133" spans="1:1" ht="14.5" x14ac:dyDescent="0.35">
      <c r="A133" s="6">
        <v>44771</v>
      </c>
    </row>
    <row r="134" spans="1:1" ht="14.5" x14ac:dyDescent="0.35">
      <c r="A134" s="6">
        <v>44793</v>
      </c>
    </row>
    <row r="135" spans="1:1" ht="14.5" x14ac:dyDescent="0.35">
      <c r="A135" s="6">
        <v>44782</v>
      </c>
    </row>
    <row r="136" spans="1:1" ht="14.5" x14ac:dyDescent="0.35">
      <c r="A136" s="6">
        <v>44584</v>
      </c>
    </row>
    <row r="137" spans="1:1" ht="14.5" x14ac:dyDescent="0.35">
      <c r="A137" s="6">
        <v>44568</v>
      </c>
    </row>
    <row r="138" spans="1:1" ht="14.5" x14ac:dyDescent="0.35">
      <c r="A138" s="6">
        <v>44778</v>
      </c>
    </row>
    <row r="139" spans="1:1" ht="14.5" x14ac:dyDescent="0.35">
      <c r="A139" s="6">
        <v>44924</v>
      </c>
    </row>
    <row r="140" spans="1:1" ht="14.5" x14ac:dyDescent="0.35">
      <c r="A140" s="6">
        <v>44890</v>
      </c>
    </row>
    <row r="141" spans="1:1" ht="14.5" x14ac:dyDescent="0.35">
      <c r="A141" s="6">
        <v>44650</v>
      </c>
    </row>
    <row r="142" spans="1:1" ht="14.5" x14ac:dyDescent="0.35">
      <c r="A142" s="6">
        <v>44758</v>
      </c>
    </row>
    <row r="143" spans="1:1" ht="14.5" x14ac:dyDescent="0.35">
      <c r="A143" s="6">
        <v>44779</v>
      </c>
    </row>
    <row r="144" spans="1:1" ht="14.5" x14ac:dyDescent="0.35">
      <c r="A144" s="6">
        <v>44739</v>
      </c>
    </row>
    <row r="145" spans="1:1" ht="14.5" x14ac:dyDescent="0.35">
      <c r="A145" s="6">
        <v>44704</v>
      </c>
    </row>
    <row r="146" spans="1:1" ht="14.5" x14ac:dyDescent="0.35">
      <c r="A146" s="6">
        <v>44738</v>
      </c>
    </row>
    <row r="147" spans="1:1" ht="14.5" x14ac:dyDescent="0.35">
      <c r="A147" s="6">
        <v>44772</v>
      </c>
    </row>
    <row r="148" spans="1:1" ht="14.5" x14ac:dyDescent="0.35">
      <c r="A148" s="6">
        <v>44784</v>
      </c>
    </row>
    <row r="149" spans="1:1" ht="14.5" x14ac:dyDescent="0.35">
      <c r="A149" s="6">
        <v>44906</v>
      </c>
    </row>
    <row r="150" spans="1:1" ht="14.5" x14ac:dyDescent="0.35">
      <c r="A150" s="6">
        <v>44854</v>
      </c>
    </row>
    <row r="151" spans="1:1" ht="14.5" x14ac:dyDescent="0.35">
      <c r="A151" s="6">
        <v>44677</v>
      </c>
    </row>
    <row r="152" spans="1:1" ht="14.5" x14ac:dyDescent="0.35">
      <c r="A152" s="6">
        <v>44919</v>
      </c>
    </row>
    <row r="153" spans="1:1" ht="14.5" x14ac:dyDescent="0.35">
      <c r="A153" s="6">
        <v>44819</v>
      </c>
    </row>
    <row r="154" spans="1:1" ht="14.5" x14ac:dyDescent="0.35">
      <c r="A154" s="6">
        <v>44627</v>
      </c>
    </row>
    <row r="155" spans="1:1" ht="14.5" x14ac:dyDescent="0.35">
      <c r="A155" s="6">
        <v>44758</v>
      </c>
    </row>
    <row r="156" spans="1:1" ht="14.5" x14ac:dyDescent="0.35">
      <c r="A156" s="6">
        <v>44851</v>
      </c>
    </row>
    <row r="157" spans="1:1" ht="14.5" x14ac:dyDescent="0.35">
      <c r="A157" s="6">
        <v>44662</v>
      </c>
    </row>
    <row r="158" spans="1:1" ht="14.5" x14ac:dyDescent="0.35">
      <c r="A158" s="6">
        <v>44907</v>
      </c>
    </row>
    <row r="159" spans="1:1" ht="14.5" x14ac:dyDescent="0.35">
      <c r="A159" s="6">
        <v>44846</v>
      </c>
    </row>
    <row r="160" spans="1:1" ht="14.5" x14ac:dyDescent="0.35">
      <c r="A160" s="6">
        <v>44897</v>
      </c>
    </row>
    <row r="161" spans="1:1" ht="14.5" x14ac:dyDescent="0.35">
      <c r="A161" s="6">
        <v>44849</v>
      </c>
    </row>
    <row r="162" spans="1:1" ht="14.5" x14ac:dyDescent="0.35">
      <c r="A162" s="6">
        <v>44904</v>
      </c>
    </row>
    <row r="163" spans="1:1" ht="14.5" x14ac:dyDescent="0.35">
      <c r="A163" s="6">
        <v>44873</v>
      </c>
    </row>
    <row r="164" spans="1:1" ht="14.5" x14ac:dyDescent="0.35">
      <c r="A164" s="6">
        <v>44792</v>
      </c>
    </row>
    <row r="165" spans="1:1" ht="14.5" x14ac:dyDescent="0.35">
      <c r="A165" s="6">
        <v>44642</v>
      </c>
    </row>
    <row r="166" spans="1:1" ht="14.5" x14ac:dyDescent="0.35">
      <c r="A166" s="6">
        <v>44570</v>
      </c>
    </row>
    <row r="167" spans="1:1" ht="14.5" x14ac:dyDescent="0.35">
      <c r="A167" s="6">
        <v>44834</v>
      </c>
    </row>
    <row r="168" spans="1:1" ht="14.5" x14ac:dyDescent="0.35">
      <c r="A168" s="6">
        <v>44841</v>
      </c>
    </row>
    <row r="169" spans="1:1" ht="14.5" x14ac:dyDescent="0.35">
      <c r="A169" s="6">
        <v>44611</v>
      </c>
    </row>
    <row r="170" spans="1:1" ht="14.5" x14ac:dyDescent="0.35">
      <c r="A170" s="6">
        <v>44762</v>
      </c>
    </row>
    <row r="171" spans="1:1" ht="14.5" x14ac:dyDescent="0.35">
      <c r="A171" s="6">
        <v>44784</v>
      </c>
    </row>
    <row r="172" spans="1:1" ht="14.5" x14ac:dyDescent="0.35">
      <c r="A172" s="6">
        <v>44841</v>
      </c>
    </row>
    <row r="173" spans="1:1" ht="14.5" x14ac:dyDescent="0.35">
      <c r="A173" s="6">
        <v>44837</v>
      </c>
    </row>
    <row r="174" spans="1:1" ht="14.5" x14ac:dyDescent="0.35">
      <c r="A174" s="6">
        <v>44658</v>
      </c>
    </row>
    <row r="175" spans="1:1" ht="14.5" x14ac:dyDescent="0.35">
      <c r="A175" s="6">
        <v>44575</v>
      </c>
    </row>
    <row r="176" spans="1:1" ht="14.5" x14ac:dyDescent="0.35">
      <c r="A176" s="6">
        <v>44768</v>
      </c>
    </row>
    <row r="177" spans="1:1" ht="14.5" x14ac:dyDescent="0.35">
      <c r="A177" s="6">
        <v>44597</v>
      </c>
    </row>
    <row r="178" spans="1:1" ht="14.5" x14ac:dyDescent="0.35">
      <c r="A178" s="6">
        <v>44659</v>
      </c>
    </row>
    <row r="179" spans="1:1" ht="14.5" x14ac:dyDescent="0.35">
      <c r="A179" s="6">
        <v>44661</v>
      </c>
    </row>
    <row r="180" spans="1:1" ht="14.5" x14ac:dyDescent="0.35">
      <c r="A180" s="6">
        <v>44766</v>
      </c>
    </row>
    <row r="181" spans="1:1" ht="14.5" x14ac:dyDescent="0.35">
      <c r="A181" s="6">
        <v>44776</v>
      </c>
    </row>
    <row r="182" spans="1:1" ht="14.5" x14ac:dyDescent="0.35">
      <c r="A182" s="6">
        <v>44781</v>
      </c>
    </row>
    <row r="183" spans="1:1" ht="14.5" x14ac:dyDescent="0.35">
      <c r="A183" s="6">
        <v>44731</v>
      </c>
    </row>
    <row r="184" spans="1:1" ht="14.5" x14ac:dyDescent="0.35">
      <c r="A184" s="6">
        <v>44566</v>
      </c>
    </row>
    <row r="185" spans="1:1" ht="14.5" x14ac:dyDescent="0.35">
      <c r="A185" s="6">
        <v>44609</v>
      </c>
    </row>
    <row r="186" spans="1:1" ht="14.5" x14ac:dyDescent="0.35">
      <c r="A186" s="6">
        <v>44754</v>
      </c>
    </row>
    <row r="187" spans="1:1" ht="14.5" x14ac:dyDescent="0.35">
      <c r="A187" s="6">
        <v>44871</v>
      </c>
    </row>
    <row r="188" spans="1:1" ht="14.5" x14ac:dyDescent="0.35">
      <c r="A188" s="6">
        <v>44870</v>
      </c>
    </row>
    <row r="189" spans="1:1" ht="14.5" x14ac:dyDescent="0.35">
      <c r="A189" s="6">
        <v>44888</v>
      </c>
    </row>
    <row r="190" spans="1:1" ht="14.5" x14ac:dyDescent="0.35">
      <c r="A190" s="6">
        <v>44715</v>
      </c>
    </row>
    <row r="191" spans="1:1" ht="14.5" x14ac:dyDescent="0.35">
      <c r="A191" s="6">
        <v>44860</v>
      </c>
    </row>
    <row r="192" spans="1:1" ht="14.5" x14ac:dyDescent="0.35">
      <c r="A192" s="6">
        <v>44568</v>
      </c>
    </row>
    <row r="193" spans="1:1" ht="14.5" x14ac:dyDescent="0.35">
      <c r="A193" s="6">
        <v>44624</v>
      </c>
    </row>
    <row r="194" spans="1:1" ht="14.5" x14ac:dyDescent="0.35">
      <c r="A194" s="6">
        <v>44606</v>
      </c>
    </row>
    <row r="195" spans="1:1" ht="14.5" x14ac:dyDescent="0.35">
      <c r="A195" s="6">
        <v>44628</v>
      </c>
    </row>
    <row r="196" spans="1:1" ht="14.5" x14ac:dyDescent="0.35">
      <c r="A196" s="6">
        <v>44765</v>
      </c>
    </row>
    <row r="197" spans="1:1" ht="14.5" x14ac:dyDescent="0.35">
      <c r="A197" s="6">
        <v>44562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 Bhaskar</dc:creator>
  <cp:lastModifiedBy>Prabha Bhaskar</cp:lastModifiedBy>
  <dcterms:created xsi:type="dcterms:W3CDTF">2022-11-24T08:58:07Z</dcterms:created>
  <dcterms:modified xsi:type="dcterms:W3CDTF">2022-12-30T10:08:02Z</dcterms:modified>
</cp:coreProperties>
</file>