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random_spec/"/>
    </mc:Choice>
  </mc:AlternateContent>
  <xr:revisionPtr revIDLastSave="0" documentId="13_ncr:1_{A7C86344-634C-9248-88E8-E486D4481309}" xr6:coauthVersionLast="45" xr6:coauthVersionMax="45" xr10:uidLastSave="{00000000-0000-0000-0000-000000000000}"/>
  <bookViews>
    <workbookView xWindow="1580" yWindow="460" windowWidth="18680" windowHeight="17540" firstSheet="7" activeTab="16" xr2:uid="{046D8398-3926-BA49-B589-05E3F247FBF7}"/>
  </bookViews>
  <sheets>
    <sheet name="g2d3" sheetId="26" r:id="rId1"/>
    <sheet name="g2d4" sheetId="25" r:id="rId2"/>
    <sheet name="g2d5" sheetId="22" r:id="rId3"/>
    <sheet name="g3d3" sheetId="45" r:id="rId4"/>
    <sheet name="g3d4" sheetId="46" r:id="rId5"/>
    <sheet name="g3d5" sheetId="1" r:id="rId6"/>
    <sheet name="g3d6" sheetId="13" r:id="rId7"/>
    <sheet name="g3d7" sheetId="14" r:id="rId8"/>
    <sheet name="g4d4" sheetId="2" r:id="rId9"/>
    <sheet name="g4d5" sheetId="15" r:id="rId10"/>
    <sheet name="g4d6" sheetId="16" r:id="rId11"/>
    <sheet name="g5d5" sheetId="3" r:id="rId12"/>
    <sheet name="g5d6" sheetId="17" r:id="rId13"/>
    <sheet name="g5d7" sheetId="18" r:id="rId14"/>
    <sheet name="g6d7" sheetId="27" r:id="rId15"/>
    <sheet name="g3d5 real" sheetId="33" r:id="rId16"/>
    <sheet name="g3d6 real" sheetId="3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14" l="1"/>
  <c r="G61" i="13"/>
  <c r="G5" i="45" l="1"/>
  <c r="G5" i="26"/>
  <c r="G6" i="26"/>
  <c r="G10" i="26"/>
  <c r="G11" i="26"/>
  <c r="G15" i="26"/>
  <c r="S47" i="45" l="1"/>
  <c r="Q38" i="45"/>
  <c r="R38" i="45"/>
  <c r="I26" i="45"/>
  <c r="J26" i="45"/>
  <c r="K26" i="45"/>
  <c r="L26" i="45"/>
  <c r="M26" i="45"/>
  <c r="N26" i="45"/>
  <c r="O26" i="45"/>
  <c r="P26" i="45"/>
  <c r="Q26" i="45"/>
  <c r="R26" i="45"/>
  <c r="S26" i="45"/>
  <c r="T26" i="45"/>
  <c r="U26" i="45"/>
  <c r="V26" i="45"/>
  <c r="AA65" i="45"/>
  <c r="Z65" i="45"/>
  <c r="Y65" i="45"/>
  <c r="X65" i="45"/>
  <c r="W65" i="45"/>
  <c r="V65" i="45"/>
  <c r="U65" i="45"/>
  <c r="T65" i="45"/>
  <c r="S65" i="45"/>
  <c r="R65" i="45"/>
  <c r="Q65" i="45"/>
  <c r="P65" i="45"/>
  <c r="O65" i="45"/>
  <c r="N65" i="45"/>
  <c r="M65" i="45"/>
  <c r="L65" i="45"/>
  <c r="K65" i="45"/>
  <c r="J65" i="45"/>
  <c r="I65" i="45"/>
  <c r="H65" i="45"/>
  <c r="AA56" i="45"/>
  <c r="Z56" i="45"/>
  <c r="Y56" i="45"/>
  <c r="X56" i="45"/>
  <c r="W56" i="45"/>
  <c r="V56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AA47" i="45"/>
  <c r="Z47" i="45"/>
  <c r="Y47" i="45"/>
  <c r="X47" i="45"/>
  <c r="W47" i="45"/>
  <c r="V47" i="45"/>
  <c r="U47" i="45"/>
  <c r="T47" i="45"/>
  <c r="R47" i="45"/>
  <c r="Q47" i="45"/>
  <c r="P47" i="45"/>
  <c r="O47" i="45"/>
  <c r="N47" i="45"/>
  <c r="M47" i="45"/>
  <c r="L47" i="45"/>
  <c r="K47" i="45"/>
  <c r="J47" i="45"/>
  <c r="I47" i="45"/>
  <c r="H47" i="45"/>
  <c r="AA38" i="45"/>
  <c r="Z38" i="45"/>
  <c r="Y38" i="45"/>
  <c r="X38" i="45"/>
  <c r="W38" i="45"/>
  <c r="V38" i="45"/>
  <c r="U38" i="45"/>
  <c r="T38" i="45"/>
  <c r="S38" i="45"/>
  <c r="P38" i="45"/>
  <c r="O38" i="45"/>
  <c r="N38" i="45"/>
  <c r="M38" i="45"/>
  <c r="L38" i="45"/>
  <c r="K38" i="45"/>
  <c r="J38" i="45"/>
  <c r="I38" i="45"/>
  <c r="H38" i="45"/>
  <c r="AA29" i="45"/>
  <c r="Z29" i="45"/>
  <c r="Y29" i="45"/>
  <c r="X29" i="45"/>
  <c r="W29" i="45"/>
  <c r="V29" i="45"/>
  <c r="U29" i="45"/>
  <c r="T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G67" i="45"/>
  <c r="F67" i="45"/>
  <c r="G66" i="45"/>
  <c r="F66" i="45"/>
  <c r="G58" i="45"/>
  <c r="F58" i="45"/>
  <c r="G57" i="45"/>
  <c r="F57" i="45"/>
  <c r="G49" i="45"/>
  <c r="F49" i="45"/>
  <c r="G48" i="45"/>
  <c r="F48" i="45"/>
  <c r="G40" i="45"/>
  <c r="F40" i="45"/>
  <c r="G39" i="45"/>
  <c r="F39" i="45"/>
  <c r="G31" i="45"/>
  <c r="F31" i="45"/>
  <c r="G30" i="45"/>
  <c r="F30" i="45"/>
  <c r="G22" i="45"/>
  <c r="F22" i="45"/>
  <c r="G21" i="45"/>
  <c r="F21" i="45"/>
  <c r="C61" i="45"/>
  <c r="B62" i="45"/>
  <c r="H6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Z62" i="45"/>
  <c r="AA62" i="45"/>
  <c r="F63" i="45"/>
  <c r="G63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4" i="45"/>
  <c r="F14" i="45"/>
  <c r="G13" i="45"/>
  <c r="F13" i="45"/>
  <c r="E66" i="45" l="1"/>
  <c r="E57" i="45"/>
  <c r="E48" i="45"/>
  <c r="E39" i="45"/>
  <c r="E30" i="45"/>
  <c r="E21" i="45"/>
  <c r="E13" i="45"/>
  <c r="L34" i="46"/>
  <c r="M34" i="46"/>
  <c r="N34" i="46"/>
  <c r="O34" i="46"/>
  <c r="P34" i="46"/>
  <c r="Q34" i="46"/>
  <c r="G41" i="46" l="1"/>
  <c r="F41" i="46"/>
  <c r="G40" i="46"/>
  <c r="F40" i="46"/>
  <c r="AA39" i="46"/>
  <c r="Z39" i="46"/>
  <c r="Y39" i="46"/>
  <c r="X39" i="46"/>
  <c r="W39" i="46"/>
  <c r="V39" i="46"/>
  <c r="U39" i="46"/>
  <c r="T39" i="46"/>
  <c r="S39" i="46"/>
  <c r="R39" i="46"/>
  <c r="Q39" i="46"/>
  <c r="P39" i="46"/>
  <c r="O39" i="46"/>
  <c r="N39" i="46"/>
  <c r="M39" i="46"/>
  <c r="L39" i="46"/>
  <c r="K39" i="46"/>
  <c r="J39" i="46"/>
  <c r="I39" i="46"/>
  <c r="H39" i="46"/>
  <c r="B39" i="46"/>
  <c r="C38" i="46"/>
  <c r="G36" i="46"/>
  <c r="F36" i="46"/>
  <c r="G35" i="46"/>
  <c r="F35" i="46"/>
  <c r="AA34" i="46"/>
  <c r="Z34" i="46"/>
  <c r="Y34" i="46"/>
  <c r="X34" i="46"/>
  <c r="W34" i="46"/>
  <c r="V34" i="46"/>
  <c r="U34" i="46"/>
  <c r="T34" i="46"/>
  <c r="S34" i="46"/>
  <c r="R34" i="46"/>
  <c r="K34" i="46"/>
  <c r="J34" i="46"/>
  <c r="I34" i="46"/>
  <c r="H34" i="46"/>
  <c r="B34" i="46"/>
  <c r="C33" i="46"/>
  <c r="G31" i="46"/>
  <c r="F31" i="46"/>
  <c r="G30" i="46"/>
  <c r="F30" i="46"/>
  <c r="AA29" i="46"/>
  <c r="Z29" i="46"/>
  <c r="Y29" i="46"/>
  <c r="X29" i="46"/>
  <c r="W29" i="46"/>
  <c r="V29" i="46"/>
  <c r="U29" i="46"/>
  <c r="T2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B29" i="46"/>
  <c r="C28" i="46"/>
  <c r="G26" i="46"/>
  <c r="F26" i="46"/>
  <c r="G25" i="46"/>
  <c r="F25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N24" i="46"/>
  <c r="M24" i="46"/>
  <c r="L24" i="46"/>
  <c r="K24" i="46"/>
  <c r="J24" i="46"/>
  <c r="I24" i="46"/>
  <c r="H24" i="46"/>
  <c r="B24" i="46"/>
  <c r="C23" i="46"/>
  <c r="G21" i="46"/>
  <c r="F21" i="46"/>
  <c r="G20" i="46"/>
  <c r="F20" i="46"/>
  <c r="AA19" i="46"/>
  <c r="Z19" i="46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B19" i="46"/>
  <c r="C18" i="46"/>
  <c r="G16" i="46"/>
  <c r="F16" i="46"/>
  <c r="G15" i="46"/>
  <c r="E15" i="46" s="1"/>
  <c r="F15" i="46"/>
  <c r="AA14" i="46"/>
  <c r="Z14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B14" i="46"/>
  <c r="C13" i="46"/>
  <c r="G11" i="46"/>
  <c r="E10" i="46" s="1"/>
  <c r="F11" i="46"/>
  <c r="G10" i="46"/>
  <c r="F10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B9" i="46"/>
  <c r="C8" i="46"/>
  <c r="G6" i="46"/>
  <c r="F6" i="46"/>
  <c r="G5" i="46"/>
  <c r="F5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B4" i="46"/>
  <c r="C3" i="46"/>
  <c r="G64" i="45"/>
  <c r="E63" i="45" s="1"/>
  <c r="F64" i="45"/>
  <c r="G55" i="45"/>
  <c r="F55" i="45"/>
  <c r="G54" i="45"/>
  <c r="F54" i="45"/>
  <c r="AA53" i="45"/>
  <c r="Z53" i="45"/>
  <c r="Y53" i="45"/>
  <c r="X53" i="45"/>
  <c r="W53" i="45"/>
  <c r="V53" i="45"/>
  <c r="U53" i="45"/>
  <c r="T53" i="45"/>
  <c r="S53" i="45"/>
  <c r="R53" i="45"/>
  <c r="Q53" i="45"/>
  <c r="P53" i="45"/>
  <c r="O53" i="45"/>
  <c r="N53" i="45"/>
  <c r="M53" i="45"/>
  <c r="L53" i="45"/>
  <c r="K53" i="45"/>
  <c r="J53" i="45"/>
  <c r="I53" i="45"/>
  <c r="H53" i="45"/>
  <c r="B53" i="45"/>
  <c r="C52" i="45"/>
  <c r="G46" i="45"/>
  <c r="F46" i="45"/>
  <c r="G45" i="45"/>
  <c r="F45" i="45"/>
  <c r="AA44" i="45"/>
  <c r="Z44" i="45"/>
  <c r="Y4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B44" i="45"/>
  <c r="C43" i="45"/>
  <c r="G37" i="45"/>
  <c r="F37" i="45"/>
  <c r="G36" i="45"/>
  <c r="F36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B35" i="45"/>
  <c r="C34" i="45"/>
  <c r="G28" i="45"/>
  <c r="F28" i="45"/>
  <c r="G27" i="45"/>
  <c r="F27" i="45"/>
  <c r="AA26" i="45"/>
  <c r="Z26" i="45"/>
  <c r="Y26" i="45"/>
  <c r="X26" i="45"/>
  <c r="W26" i="45"/>
  <c r="H26" i="45"/>
  <c r="B26" i="45"/>
  <c r="C25" i="45"/>
  <c r="G19" i="45"/>
  <c r="F19" i="45"/>
  <c r="G18" i="45"/>
  <c r="F18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B17" i="45"/>
  <c r="C16" i="45"/>
  <c r="G11" i="45"/>
  <c r="F11" i="45"/>
  <c r="G10" i="45"/>
  <c r="G2" i="45" s="1"/>
  <c r="F10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B9" i="45"/>
  <c r="C8" i="45"/>
  <c r="G6" i="45"/>
  <c r="G3" i="45" s="1"/>
  <c r="F6" i="45"/>
  <c r="F5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B4" i="45"/>
  <c r="C3" i="45"/>
  <c r="G2" i="46" l="1"/>
  <c r="G3" i="46"/>
  <c r="E25" i="46"/>
  <c r="E36" i="45"/>
  <c r="E40" i="46"/>
  <c r="E35" i="46"/>
  <c r="E30" i="46"/>
  <c r="E20" i="46"/>
  <c r="E5" i="46"/>
  <c r="E27" i="45"/>
  <c r="E18" i="45"/>
  <c r="E10" i="45"/>
  <c r="E5" i="45"/>
  <c r="E45" i="45"/>
  <c r="E54" i="45"/>
  <c r="G66" i="1"/>
  <c r="F66" i="1"/>
  <c r="G65" i="1"/>
  <c r="F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B64" i="1"/>
  <c r="C63" i="1"/>
  <c r="B69" i="22"/>
  <c r="G71" i="22"/>
  <c r="F71" i="22"/>
  <c r="G70" i="22"/>
  <c r="F70" i="22"/>
  <c r="AA69" i="22"/>
  <c r="Z69" i="22"/>
  <c r="Y69" i="22"/>
  <c r="X69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C68" i="22"/>
  <c r="E65" i="1" l="1"/>
  <c r="E70" i="22"/>
  <c r="E30" i="34"/>
  <c r="G41" i="34"/>
  <c r="E40" i="34" s="1"/>
  <c r="G40" i="34"/>
  <c r="G36" i="34"/>
  <c r="E35" i="34" s="1"/>
  <c r="G35" i="34"/>
  <c r="G31" i="34"/>
  <c r="G30" i="34"/>
  <c r="G26" i="34"/>
  <c r="E25" i="34" s="1"/>
  <c r="G25" i="34"/>
  <c r="G21" i="34"/>
  <c r="E20" i="34" s="1"/>
  <c r="G20" i="34"/>
  <c r="G16" i="34"/>
  <c r="E15" i="34" s="1"/>
  <c r="G15" i="34"/>
  <c r="G11" i="34"/>
  <c r="E10" i="34" s="1"/>
  <c r="G10" i="34"/>
  <c r="G6" i="34"/>
  <c r="E5" i="34" s="1"/>
  <c r="G5" i="34"/>
  <c r="B39" i="34"/>
  <c r="B34" i="34"/>
  <c r="B29" i="34"/>
  <c r="B24" i="34"/>
  <c r="B19" i="34"/>
  <c r="B14" i="34"/>
  <c r="B9" i="34"/>
  <c r="B4" i="34"/>
  <c r="B39" i="33"/>
  <c r="B34" i="33"/>
  <c r="B29" i="33"/>
  <c r="B24" i="33"/>
  <c r="B19" i="33"/>
  <c r="B14" i="33"/>
  <c r="B9" i="33"/>
  <c r="B4" i="33"/>
  <c r="B69" i="25" l="1"/>
  <c r="B64" i="25"/>
  <c r="B59" i="25"/>
  <c r="B54" i="25"/>
  <c r="B49" i="25"/>
  <c r="B44" i="25"/>
  <c r="B39" i="25"/>
  <c r="B34" i="25"/>
  <c r="B29" i="25"/>
  <c r="B24" i="25"/>
  <c r="B19" i="25"/>
  <c r="B14" i="25"/>
  <c r="B9" i="25"/>
  <c r="B4" i="25"/>
  <c r="B39" i="18"/>
  <c r="B34" i="18"/>
  <c r="B29" i="18"/>
  <c r="B24" i="18"/>
  <c r="B19" i="18"/>
  <c r="B14" i="18"/>
  <c r="B9" i="18"/>
  <c r="B4" i="18"/>
  <c r="B39" i="17"/>
  <c r="B34" i="17"/>
  <c r="B29" i="17"/>
  <c r="B24" i="17"/>
  <c r="B19" i="17"/>
  <c r="B14" i="17"/>
  <c r="B9" i="17"/>
  <c r="B4" i="17"/>
  <c r="B39" i="3"/>
  <c r="B34" i="3"/>
  <c r="B29" i="3"/>
  <c r="B24" i="3"/>
  <c r="B19" i="3"/>
  <c r="B14" i="3"/>
  <c r="B9" i="3"/>
  <c r="B4" i="3"/>
  <c r="B39" i="16"/>
  <c r="B34" i="16"/>
  <c r="B29" i="16"/>
  <c r="B24" i="16"/>
  <c r="B19" i="16"/>
  <c r="B14" i="16"/>
  <c r="B9" i="16"/>
  <c r="B4" i="16"/>
  <c r="C38" i="16"/>
  <c r="C33" i="16"/>
  <c r="C28" i="16"/>
  <c r="C23" i="16"/>
  <c r="C18" i="16"/>
  <c r="C13" i="16"/>
  <c r="C8" i="16"/>
  <c r="C3" i="16"/>
  <c r="B39" i="15"/>
  <c r="B34" i="15"/>
  <c r="B29" i="15"/>
  <c r="B24" i="15"/>
  <c r="B19" i="15"/>
  <c r="B14" i="15"/>
  <c r="B9" i="15"/>
  <c r="B4" i="15"/>
  <c r="B39" i="2"/>
  <c r="B34" i="2"/>
  <c r="B29" i="2"/>
  <c r="B24" i="2"/>
  <c r="B19" i="2"/>
  <c r="B14" i="2"/>
  <c r="B9" i="2"/>
  <c r="B4" i="2"/>
  <c r="B64" i="14"/>
  <c r="B59" i="14"/>
  <c r="B54" i="14"/>
  <c r="B49" i="14"/>
  <c r="B44" i="14"/>
  <c r="B39" i="14"/>
  <c r="B34" i="14"/>
  <c r="B29" i="14"/>
  <c r="B24" i="14"/>
  <c r="B19" i="14"/>
  <c r="B14" i="14"/>
  <c r="B9" i="14"/>
  <c r="B4" i="14"/>
  <c r="B64" i="13"/>
  <c r="B4" i="13"/>
  <c r="B59" i="13"/>
  <c r="B54" i="13"/>
  <c r="B49" i="13"/>
  <c r="B44" i="13"/>
  <c r="B39" i="13"/>
  <c r="B34" i="13"/>
  <c r="B29" i="13"/>
  <c r="B24" i="13"/>
  <c r="B19" i="13"/>
  <c r="B14" i="13"/>
  <c r="B9" i="13"/>
  <c r="B39" i="27" l="1"/>
  <c r="C38" i="27"/>
  <c r="B34" i="27"/>
  <c r="C33" i="27"/>
  <c r="B29" i="27"/>
  <c r="C28" i="27"/>
  <c r="B24" i="27"/>
  <c r="C23" i="27"/>
  <c r="B19" i="27"/>
  <c r="C18" i="27"/>
  <c r="B14" i="27"/>
  <c r="C13" i="27"/>
  <c r="B9" i="27"/>
  <c r="C8" i="27"/>
  <c r="B4" i="27"/>
  <c r="C3" i="27"/>
  <c r="C38" i="18"/>
  <c r="C33" i="18"/>
  <c r="C28" i="18"/>
  <c r="C23" i="18"/>
  <c r="C18" i="18"/>
  <c r="C13" i="18"/>
  <c r="C8" i="18"/>
  <c r="C3" i="18"/>
  <c r="C38" i="17"/>
  <c r="C33" i="17"/>
  <c r="C28" i="17"/>
  <c r="C23" i="17"/>
  <c r="C18" i="17"/>
  <c r="C13" i="17"/>
  <c r="C8" i="17"/>
  <c r="C3" i="17"/>
  <c r="C38" i="3"/>
  <c r="C33" i="3"/>
  <c r="C28" i="3"/>
  <c r="C23" i="3"/>
  <c r="C18" i="3"/>
  <c r="C13" i="3"/>
  <c r="C8" i="3"/>
  <c r="C3" i="3"/>
  <c r="C38" i="15"/>
  <c r="C33" i="15"/>
  <c r="C28" i="15"/>
  <c r="C23" i="15"/>
  <c r="C18" i="15"/>
  <c r="C13" i="15"/>
  <c r="C8" i="15"/>
  <c r="C3" i="15"/>
  <c r="C38" i="2"/>
  <c r="C33" i="2"/>
  <c r="C28" i="2"/>
  <c r="C23" i="2"/>
  <c r="C18" i="2"/>
  <c r="C13" i="2"/>
  <c r="C8" i="2"/>
  <c r="C3" i="2"/>
  <c r="C63" i="14"/>
  <c r="C58" i="14"/>
  <c r="C53" i="14"/>
  <c r="C48" i="14"/>
  <c r="C43" i="14"/>
  <c r="C38" i="14"/>
  <c r="C33" i="14"/>
  <c r="C28" i="14"/>
  <c r="C23" i="14"/>
  <c r="C18" i="14"/>
  <c r="C13" i="14"/>
  <c r="C8" i="14"/>
  <c r="C3" i="14"/>
  <c r="C63" i="13"/>
  <c r="C58" i="13"/>
  <c r="C53" i="13"/>
  <c r="C48" i="13"/>
  <c r="C43" i="13"/>
  <c r="C38" i="13"/>
  <c r="C33" i="13"/>
  <c r="C28" i="13"/>
  <c r="C23" i="13"/>
  <c r="C18" i="13"/>
  <c r="C13" i="13"/>
  <c r="C8" i="13"/>
  <c r="C3" i="13"/>
  <c r="B49" i="1"/>
  <c r="B59" i="1"/>
  <c r="C58" i="1"/>
  <c r="B54" i="1"/>
  <c r="C53" i="1"/>
  <c r="C48" i="1"/>
  <c r="B44" i="1"/>
  <c r="C43" i="1"/>
  <c r="B39" i="1"/>
  <c r="C38" i="1"/>
  <c r="B34" i="1"/>
  <c r="C33" i="1"/>
  <c r="B29" i="1"/>
  <c r="C28" i="1"/>
  <c r="B24" i="1"/>
  <c r="C23" i="1"/>
  <c r="B19" i="1"/>
  <c r="C18" i="1"/>
  <c r="B14" i="1"/>
  <c r="C13" i="1"/>
  <c r="B9" i="1"/>
  <c r="C8" i="1"/>
  <c r="B4" i="1"/>
  <c r="C3" i="1"/>
  <c r="C63" i="22"/>
  <c r="C58" i="22"/>
  <c r="C53" i="22"/>
  <c r="C48" i="22"/>
  <c r="C43" i="22"/>
  <c r="C38" i="22"/>
  <c r="C33" i="22"/>
  <c r="C28" i="22"/>
  <c r="C23" i="22"/>
  <c r="C18" i="22"/>
  <c r="C13" i="22"/>
  <c r="C8" i="22"/>
  <c r="C3" i="22"/>
  <c r="C68" i="25"/>
  <c r="C63" i="25"/>
  <c r="C58" i="25"/>
  <c r="C53" i="25"/>
  <c r="C48" i="25"/>
  <c r="C43" i="25"/>
  <c r="C38" i="25"/>
  <c r="C33" i="25"/>
  <c r="C28" i="25"/>
  <c r="C23" i="25"/>
  <c r="C18" i="25"/>
  <c r="C13" i="25"/>
  <c r="C8" i="25"/>
  <c r="C3" i="25"/>
  <c r="B64" i="22"/>
  <c r="B59" i="22"/>
  <c r="B54" i="22"/>
  <c r="B49" i="22"/>
  <c r="B44" i="22"/>
  <c r="B39" i="22"/>
  <c r="B34" i="22"/>
  <c r="B29" i="22"/>
  <c r="B24" i="22"/>
  <c r="B19" i="22"/>
  <c r="B14" i="22"/>
  <c r="B9" i="22"/>
  <c r="B4" i="22"/>
  <c r="B69" i="26"/>
  <c r="C68" i="26"/>
  <c r="C63" i="26"/>
  <c r="C58" i="26"/>
  <c r="C53" i="26"/>
  <c r="C48" i="26"/>
  <c r="C43" i="26"/>
  <c r="C38" i="26"/>
  <c r="C33" i="26"/>
  <c r="C28" i="26"/>
  <c r="C23" i="26"/>
  <c r="C18" i="26"/>
  <c r="C13" i="26"/>
  <c r="C8" i="26"/>
  <c r="C3" i="26"/>
  <c r="B64" i="26"/>
  <c r="B59" i="26"/>
  <c r="B54" i="26"/>
  <c r="B49" i="26"/>
  <c r="B44" i="26"/>
  <c r="B39" i="26"/>
  <c r="B34" i="26"/>
  <c r="B29" i="26"/>
  <c r="B24" i="26"/>
  <c r="B19" i="26"/>
  <c r="B14" i="26"/>
  <c r="B9" i="26"/>
  <c r="B4" i="26"/>
  <c r="AA39" i="33" l="1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1" i="33"/>
  <c r="F41" i="33"/>
  <c r="G40" i="33"/>
  <c r="F40" i="33"/>
  <c r="G36" i="33"/>
  <c r="F36" i="33"/>
  <c r="G35" i="33"/>
  <c r="F35" i="33"/>
  <c r="G31" i="33"/>
  <c r="F31" i="33"/>
  <c r="G30" i="33"/>
  <c r="F30" i="33"/>
  <c r="G26" i="33"/>
  <c r="F26" i="33"/>
  <c r="G25" i="33"/>
  <c r="F25" i="33"/>
  <c r="G21" i="33"/>
  <c r="F21" i="33"/>
  <c r="G20" i="33"/>
  <c r="F20" i="33"/>
  <c r="G16" i="33"/>
  <c r="F16" i="33"/>
  <c r="G15" i="33"/>
  <c r="F15" i="33"/>
  <c r="G11" i="33"/>
  <c r="F11" i="33"/>
  <c r="G10" i="33"/>
  <c r="E10" i="33" s="1"/>
  <c r="F10" i="33"/>
  <c r="G6" i="33"/>
  <c r="F6" i="33"/>
  <c r="G5" i="33"/>
  <c r="F5" i="33"/>
  <c r="C38" i="33"/>
  <c r="C33" i="33"/>
  <c r="C28" i="33"/>
  <c r="C23" i="33"/>
  <c r="C18" i="33"/>
  <c r="C13" i="33"/>
  <c r="C8" i="33"/>
  <c r="C3" i="33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1" i="27"/>
  <c r="F41" i="27"/>
  <c r="G40" i="27"/>
  <c r="F40" i="27"/>
  <c r="G36" i="27"/>
  <c r="F36" i="27"/>
  <c r="G35" i="27"/>
  <c r="F35" i="27"/>
  <c r="G31" i="27"/>
  <c r="F31" i="27"/>
  <c r="G30" i="27"/>
  <c r="F30" i="27"/>
  <c r="G26" i="27"/>
  <c r="F26" i="27"/>
  <c r="G25" i="27"/>
  <c r="F25" i="27"/>
  <c r="E25" i="27"/>
  <c r="G21" i="27"/>
  <c r="F21" i="27"/>
  <c r="G20" i="27"/>
  <c r="F20" i="27"/>
  <c r="G16" i="27"/>
  <c r="F16" i="27"/>
  <c r="G15" i="27"/>
  <c r="F15" i="27"/>
  <c r="G11" i="27"/>
  <c r="F11" i="27"/>
  <c r="G10" i="27"/>
  <c r="F10" i="27"/>
  <c r="G6" i="27"/>
  <c r="G3" i="27" s="1"/>
  <c r="F6" i="27"/>
  <c r="G5" i="27"/>
  <c r="F5" i="27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1" i="18"/>
  <c r="F41" i="18"/>
  <c r="G40" i="18"/>
  <c r="F40" i="18"/>
  <c r="G36" i="18"/>
  <c r="F36" i="18"/>
  <c r="G35" i="18"/>
  <c r="F35" i="18"/>
  <c r="G31" i="18"/>
  <c r="F31" i="18"/>
  <c r="G30" i="18"/>
  <c r="F30" i="18"/>
  <c r="G26" i="18"/>
  <c r="F26" i="18"/>
  <c r="G25" i="18"/>
  <c r="F25" i="18"/>
  <c r="G21" i="18"/>
  <c r="F21" i="18"/>
  <c r="G20" i="18"/>
  <c r="E20" i="18" s="1"/>
  <c r="F20" i="18"/>
  <c r="G16" i="18"/>
  <c r="F16" i="18"/>
  <c r="G15" i="18"/>
  <c r="F15" i="18"/>
  <c r="G11" i="18"/>
  <c r="F11" i="18"/>
  <c r="G10" i="18"/>
  <c r="E10" i="18" s="1"/>
  <c r="F10" i="18"/>
  <c r="G6" i="18"/>
  <c r="G3" i="18" s="1"/>
  <c r="F6" i="18"/>
  <c r="G5" i="18"/>
  <c r="F5" i="18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1" i="17"/>
  <c r="F41" i="17"/>
  <c r="G40" i="17"/>
  <c r="E40" i="17" s="1"/>
  <c r="F40" i="17"/>
  <c r="G36" i="17"/>
  <c r="F36" i="17"/>
  <c r="G35" i="17"/>
  <c r="F35" i="17"/>
  <c r="G31" i="17"/>
  <c r="F31" i="17"/>
  <c r="G30" i="17"/>
  <c r="E30" i="17" s="1"/>
  <c r="F30" i="17"/>
  <c r="G26" i="17"/>
  <c r="F26" i="17"/>
  <c r="G25" i="17"/>
  <c r="F25" i="17"/>
  <c r="G21" i="17"/>
  <c r="F21" i="17"/>
  <c r="G20" i="17"/>
  <c r="F20" i="17"/>
  <c r="G16" i="17"/>
  <c r="F16" i="17"/>
  <c r="G15" i="17"/>
  <c r="F15" i="17"/>
  <c r="G11" i="17"/>
  <c r="F11" i="17"/>
  <c r="G10" i="17"/>
  <c r="F10" i="17"/>
  <c r="G6" i="17"/>
  <c r="F6" i="17"/>
  <c r="G5" i="17"/>
  <c r="F5" i="17"/>
  <c r="G41" i="3"/>
  <c r="F41" i="3"/>
  <c r="G40" i="3"/>
  <c r="F40" i="3"/>
  <c r="G36" i="3"/>
  <c r="F36" i="3"/>
  <c r="G35" i="3"/>
  <c r="F35" i="3"/>
  <c r="G31" i="3"/>
  <c r="F31" i="3"/>
  <c r="G30" i="3"/>
  <c r="F30" i="3"/>
  <c r="G26" i="3"/>
  <c r="F26" i="3"/>
  <c r="G25" i="3"/>
  <c r="F25" i="3"/>
  <c r="G21" i="3"/>
  <c r="F21" i="3"/>
  <c r="G20" i="3"/>
  <c r="E20" i="3" s="1"/>
  <c r="F20" i="3"/>
  <c r="G16" i="3"/>
  <c r="F16" i="3"/>
  <c r="G15" i="3"/>
  <c r="F15" i="3"/>
  <c r="G11" i="3"/>
  <c r="E10" i="3" s="1"/>
  <c r="F11" i="3"/>
  <c r="G10" i="3"/>
  <c r="F10" i="3"/>
  <c r="G6" i="3"/>
  <c r="G3" i="3" s="1"/>
  <c r="F6" i="3"/>
  <c r="G5" i="3"/>
  <c r="F5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1" i="16"/>
  <c r="F41" i="16"/>
  <c r="G40" i="16"/>
  <c r="F40" i="16"/>
  <c r="G36" i="16"/>
  <c r="F36" i="16"/>
  <c r="G35" i="16"/>
  <c r="F35" i="16"/>
  <c r="G31" i="16"/>
  <c r="F31" i="16"/>
  <c r="G30" i="16"/>
  <c r="F30" i="16"/>
  <c r="G26" i="16"/>
  <c r="F26" i="16"/>
  <c r="G25" i="16"/>
  <c r="F25" i="16"/>
  <c r="G21" i="16"/>
  <c r="F21" i="16"/>
  <c r="G20" i="16"/>
  <c r="F20" i="16"/>
  <c r="G16" i="16"/>
  <c r="F16" i="16"/>
  <c r="G15" i="16"/>
  <c r="F15" i="16"/>
  <c r="G11" i="16"/>
  <c r="F11" i="16"/>
  <c r="G10" i="16"/>
  <c r="F10" i="16"/>
  <c r="G6" i="16"/>
  <c r="F6" i="16"/>
  <c r="G5" i="16"/>
  <c r="F5" i="16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1" i="15"/>
  <c r="F41" i="15"/>
  <c r="G40" i="15"/>
  <c r="F40" i="15"/>
  <c r="G36" i="15"/>
  <c r="F36" i="15"/>
  <c r="G35" i="15"/>
  <c r="F35" i="15"/>
  <c r="G31" i="15"/>
  <c r="F31" i="15"/>
  <c r="G30" i="15"/>
  <c r="F30" i="15"/>
  <c r="G26" i="15"/>
  <c r="F26" i="15"/>
  <c r="G25" i="15"/>
  <c r="F25" i="15"/>
  <c r="G21" i="15"/>
  <c r="F21" i="15"/>
  <c r="G20" i="15"/>
  <c r="F20" i="15"/>
  <c r="G16" i="15"/>
  <c r="F16" i="15"/>
  <c r="G15" i="15"/>
  <c r="F15" i="15"/>
  <c r="G11" i="15"/>
  <c r="F11" i="15"/>
  <c r="G10" i="15"/>
  <c r="F10" i="15"/>
  <c r="G6" i="15"/>
  <c r="F6" i="15"/>
  <c r="G5" i="15"/>
  <c r="F5" i="15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1" i="2"/>
  <c r="F41" i="2"/>
  <c r="G40" i="2"/>
  <c r="F40" i="2"/>
  <c r="G36" i="2"/>
  <c r="F36" i="2"/>
  <c r="G35" i="2"/>
  <c r="F35" i="2"/>
  <c r="G31" i="2"/>
  <c r="F31" i="2"/>
  <c r="G30" i="2"/>
  <c r="F30" i="2"/>
  <c r="G26" i="2"/>
  <c r="F26" i="2"/>
  <c r="G25" i="2"/>
  <c r="F25" i="2"/>
  <c r="G21" i="2"/>
  <c r="F21" i="2"/>
  <c r="G20" i="2"/>
  <c r="F20" i="2"/>
  <c r="G16" i="2"/>
  <c r="F16" i="2"/>
  <c r="G15" i="2"/>
  <c r="F15" i="2"/>
  <c r="G11" i="2"/>
  <c r="F11" i="2"/>
  <c r="G10" i="2"/>
  <c r="F10" i="2"/>
  <c r="G6" i="2"/>
  <c r="F6" i="2"/>
  <c r="G5" i="2"/>
  <c r="F5" i="2"/>
  <c r="G66" i="14"/>
  <c r="F66" i="14"/>
  <c r="G65" i="14"/>
  <c r="F65" i="14"/>
  <c r="F61" i="14"/>
  <c r="G60" i="14"/>
  <c r="F60" i="14"/>
  <c r="G56" i="14"/>
  <c r="F56" i="14"/>
  <c r="G55" i="14"/>
  <c r="F55" i="14"/>
  <c r="G51" i="14"/>
  <c r="E50" i="14" s="1"/>
  <c r="F51" i="14"/>
  <c r="G50" i="14"/>
  <c r="F50" i="14"/>
  <c r="G46" i="14"/>
  <c r="F46" i="14"/>
  <c r="G45" i="14"/>
  <c r="F45" i="14"/>
  <c r="G41" i="14"/>
  <c r="F41" i="14"/>
  <c r="G40" i="14"/>
  <c r="F40" i="14"/>
  <c r="G36" i="14"/>
  <c r="F36" i="14"/>
  <c r="G35" i="14"/>
  <c r="F35" i="14"/>
  <c r="G31" i="14"/>
  <c r="F31" i="14"/>
  <c r="G30" i="14"/>
  <c r="F30" i="14"/>
  <c r="G26" i="14"/>
  <c r="F26" i="14"/>
  <c r="G25" i="14"/>
  <c r="F25" i="14"/>
  <c r="G21" i="14"/>
  <c r="F21" i="14"/>
  <c r="G20" i="14"/>
  <c r="F20" i="14"/>
  <c r="G16" i="14"/>
  <c r="E15" i="14" s="1"/>
  <c r="F16" i="14"/>
  <c r="G15" i="14"/>
  <c r="F15" i="14"/>
  <c r="G11" i="14"/>
  <c r="E10" i="14" s="1"/>
  <c r="F11" i="14"/>
  <c r="G10" i="14"/>
  <c r="F10" i="14"/>
  <c r="G6" i="14"/>
  <c r="G3" i="14" s="1"/>
  <c r="F6" i="14"/>
  <c r="G5" i="14"/>
  <c r="F5" i="14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66" i="13"/>
  <c r="F66" i="13"/>
  <c r="G65" i="13"/>
  <c r="F65" i="13"/>
  <c r="F61" i="13"/>
  <c r="G60" i="13"/>
  <c r="F60" i="13"/>
  <c r="G56" i="13"/>
  <c r="F56" i="13"/>
  <c r="G55" i="13"/>
  <c r="F55" i="13"/>
  <c r="G51" i="13"/>
  <c r="F51" i="13"/>
  <c r="G50" i="13"/>
  <c r="F50" i="13"/>
  <c r="G46" i="13"/>
  <c r="F46" i="13"/>
  <c r="G45" i="13"/>
  <c r="F45" i="13"/>
  <c r="G41" i="13"/>
  <c r="F41" i="13"/>
  <c r="G40" i="13"/>
  <c r="F40" i="13"/>
  <c r="G36" i="13"/>
  <c r="F36" i="13"/>
  <c r="G35" i="13"/>
  <c r="F35" i="13"/>
  <c r="G31" i="13"/>
  <c r="E30" i="13" s="1"/>
  <c r="F31" i="13"/>
  <c r="G30" i="13"/>
  <c r="F30" i="13"/>
  <c r="G26" i="13"/>
  <c r="F26" i="13"/>
  <c r="G25" i="13"/>
  <c r="F25" i="13"/>
  <c r="G21" i="13"/>
  <c r="F21" i="13"/>
  <c r="G20" i="13"/>
  <c r="F20" i="13"/>
  <c r="G16" i="13"/>
  <c r="F16" i="13"/>
  <c r="G15" i="13"/>
  <c r="F15" i="13"/>
  <c r="G11" i="13"/>
  <c r="F11" i="13"/>
  <c r="G10" i="13"/>
  <c r="F10" i="13"/>
  <c r="G6" i="13"/>
  <c r="G3" i="13" s="1"/>
  <c r="F6" i="13"/>
  <c r="G5" i="13"/>
  <c r="F5" i="13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AA64" i="22"/>
  <c r="Z64" i="22"/>
  <c r="Y64" i="22"/>
  <c r="X64" i="22"/>
  <c r="W64" i="22"/>
  <c r="V64" i="22"/>
  <c r="U64" i="22"/>
  <c r="T64" i="22"/>
  <c r="S64" i="22"/>
  <c r="R64" i="22"/>
  <c r="Q64" i="22"/>
  <c r="P64" i="22"/>
  <c r="O64" i="22"/>
  <c r="N64" i="22"/>
  <c r="M64" i="22"/>
  <c r="L64" i="22"/>
  <c r="K64" i="22"/>
  <c r="J64" i="22"/>
  <c r="I64" i="22"/>
  <c r="H64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AA69" i="25"/>
  <c r="Z69" i="25"/>
  <c r="Y69" i="25"/>
  <c r="X69" i="25"/>
  <c r="W69" i="25"/>
  <c r="V69" i="25"/>
  <c r="U69" i="25"/>
  <c r="T69" i="25"/>
  <c r="S69" i="25"/>
  <c r="R69" i="25"/>
  <c r="Q69" i="25"/>
  <c r="P69" i="25"/>
  <c r="O69" i="25"/>
  <c r="N69" i="25"/>
  <c r="M69" i="25"/>
  <c r="L69" i="25"/>
  <c r="K69" i="25"/>
  <c r="J69" i="25"/>
  <c r="I69" i="25"/>
  <c r="H69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H64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AA64" i="26"/>
  <c r="Z64" i="26"/>
  <c r="Y64" i="26"/>
  <c r="X64" i="26"/>
  <c r="W64" i="26"/>
  <c r="V64" i="26"/>
  <c r="U64" i="26"/>
  <c r="T64" i="26"/>
  <c r="S64" i="26"/>
  <c r="R64" i="26"/>
  <c r="Q64" i="26"/>
  <c r="P64" i="26"/>
  <c r="O64" i="26"/>
  <c r="N64" i="26"/>
  <c r="M64" i="26"/>
  <c r="L64" i="26"/>
  <c r="K64" i="26"/>
  <c r="J64" i="26"/>
  <c r="I64" i="26"/>
  <c r="H64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W9" i="26"/>
  <c r="X9" i="26"/>
  <c r="Y9" i="26"/>
  <c r="Z9" i="26"/>
  <c r="AA9" i="26"/>
  <c r="F41" i="34"/>
  <c r="F40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C38" i="34"/>
  <c r="F36" i="34"/>
  <c r="F35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C33" i="34"/>
  <c r="F31" i="34"/>
  <c r="F30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C28" i="34"/>
  <c r="F26" i="34"/>
  <c r="F25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C23" i="34"/>
  <c r="F21" i="34"/>
  <c r="F20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C18" i="34"/>
  <c r="F16" i="34"/>
  <c r="F15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C13" i="34"/>
  <c r="F11" i="34"/>
  <c r="F10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C8" i="34"/>
  <c r="F6" i="34"/>
  <c r="F5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C3" i="34"/>
  <c r="G61" i="1"/>
  <c r="F61" i="1"/>
  <c r="G60" i="1"/>
  <c r="F60" i="1"/>
  <c r="G56" i="1"/>
  <c r="F56" i="1"/>
  <c r="G55" i="1"/>
  <c r="F55" i="1"/>
  <c r="G51" i="1"/>
  <c r="F51" i="1"/>
  <c r="G50" i="1"/>
  <c r="E50" i="1" s="1"/>
  <c r="F50" i="1"/>
  <c r="G46" i="1"/>
  <c r="F46" i="1"/>
  <c r="G45" i="1"/>
  <c r="F45" i="1"/>
  <c r="G41" i="1"/>
  <c r="F41" i="1"/>
  <c r="G40" i="1"/>
  <c r="E40" i="1" s="1"/>
  <c r="F40" i="1"/>
  <c r="G36" i="1"/>
  <c r="F36" i="1"/>
  <c r="G35" i="1"/>
  <c r="F35" i="1"/>
  <c r="G31" i="1"/>
  <c r="F31" i="1"/>
  <c r="G30" i="1"/>
  <c r="E30" i="1" s="1"/>
  <c r="F30" i="1"/>
  <c r="G26" i="1"/>
  <c r="F26" i="1"/>
  <c r="G25" i="1"/>
  <c r="F25" i="1"/>
  <c r="G21" i="1"/>
  <c r="F21" i="1"/>
  <c r="G20" i="1"/>
  <c r="F20" i="1"/>
  <c r="G16" i="1"/>
  <c r="F16" i="1"/>
  <c r="G15" i="1"/>
  <c r="F15" i="1"/>
  <c r="G11" i="1"/>
  <c r="F11" i="1"/>
  <c r="G10" i="1"/>
  <c r="F10" i="1"/>
  <c r="G6" i="1"/>
  <c r="G3" i="1" s="1"/>
  <c r="F6" i="1"/>
  <c r="G5" i="1"/>
  <c r="F5" i="1"/>
  <c r="G66" i="22"/>
  <c r="F66" i="22"/>
  <c r="G65" i="22"/>
  <c r="F65" i="22"/>
  <c r="G61" i="22"/>
  <c r="F61" i="22"/>
  <c r="G60" i="22"/>
  <c r="F60" i="22"/>
  <c r="G56" i="22"/>
  <c r="F56" i="22"/>
  <c r="G55" i="22"/>
  <c r="F55" i="22"/>
  <c r="G51" i="22"/>
  <c r="F51" i="22"/>
  <c r="G50" i="22"/>
  <c r="F50" i="22"/>
  <c r="G46" i="22"/>
  <c r="F46" i="22"/>
  <c r="G45" i="22"/>
  <c r="F45" i="22"/>
  <c r="G41" i="22"/>
  <c r="F41" i="22"/>
  <c r="G40" i="22"/>
  <c r="F40" i="22"/>
  <c r="G36" i="22"/>
  <c r="F36" i="22"/>
  <c r="G35" i="22"/>
  <c r="F35" i="22"/>
  <c r="G31" i="22"/>
  <c r="F31" i="22"/>
  <c r="G30" i="22"/>
  <c r="F30" i="22"/>
  <c r="G26" i="22"/>
  <c r="F26" i="22"/>
  <c r="G25" i="22"/>
  <c r="F25" i="22"/>
  <c r="G21" i="22"/>
  <c r="F21" i="22"/>
  <c r="G20" i="22"/>
  <c r="F20" i="22"/>
  <c r="G16" i="22"/>
  <c r="F16" i="22"/>
  <c r="G15" i="22"/>
  <c r="F15" i="22"/>
  <c r="G11" i="22"/>
  <c r="F11" i="22"/>
  <c r="G10" i="22"/>
  <c r="F10" i="22"/>
  <c r="G6" i="22"/>
  <c r="F6" i="22"/>
  <c r="G5" i="22"/>
  <c r="F5" i="22"/>
  <c r="G71" i="25"/>
  <c r="F71" i="25"/>
  <c r="G70" i="25"/>
  <c r="F70" i="25"/>
  <c r="G66" i="25"/>
  <c r="F66" i="25"/>
  <c r="G65" i="25"/>
  <c r="F65" i="25"/>
  <c r="G61" i="25"/>
  <c r="F61" i="25"/>
  <c r="G60" i="25"/>
  <c r="F60" i="25"/>
  <c r="G56" i="25"/>
  <c r="F56" i="25"/>
  <c r="G55" i="25"/>
  <c r="E55" i="25" s="1"/>
  <c r="F55" i="25"/>
  <c r="G51" i="25"/>
  <c r="F51" i="25"/>
  <c r="G50" i="25"/>
  <c r="F50" i="25"/>
  <c r="G46" i="25"/>
  <c r="F46" i="25"/>
  <c r="G45" i="25"/>
  <c r="F45" i="25"/>
  <c r="G41" i="25"/>
  <c r="F41" i="25"/>
  <c r="G40" i="25"/>
  <c r="F40" i="25"/>
  <c r="G36" i="25"/>
  <c r="F36" i="25"/>
  <c r="G35" i="25"/>
  <c r="F35" i="25"/>
  <c r="E35" i="25"/>
  <c r="G31" i="25"/>
  <c r="F31" i="25"/>
  <c r="G30" i="25"/>
  <c r="F30" i="25"/>
  <c r="G26" i="25"/>
  <c r="F26" i="25"/>
  <c r="G25" i="25"/>
  <c r="F25" i="25"/>
  <c r="G21" i="25"/>
  <c r="E20" i="25" s="1"/>
  <c r="F21" i="25"/>
  <c r="G20" i="25"/>
  <c r="F20" i="25"/>
  <c r="G16" i="25"/>
  <c r="F16" i="25"/>
  <c r="G15" i="25"/>
  <c r="F15" i="25"/>
  <c r="G11" i="25"/>
  <c r="F11" i="25"/>
  <c r="G10" i="25"/>
  <c r="F10" i="25"/>
  <c r="G6" i="25"/>
  <c r="G3" i="25" s="1"/>
  <c r="F6" i="25"/>
  <c r="G5" i="25"/>
  <c r="F5" i="25"/>
  <c r="F6" i="26"/>
  <c r="F5" i="26"/>
  <c r="G71" i="26"/>
  <c r="F71" i="26"/>
  <c r="G70" i="26"/>
  <c r="F70" i="26"/>
  <c r="G66" i="26"/>
  <c r="F66" i="26"/>
  <c r="G65" i="26"/>
  <c r="F65" i="26"/>
  <c r="G61" i="26"/>
  <c r="F61" i="26"/>
  <c r="G60" i="26"/>
  <c r="F60" i="26"/>
  <c r="G56" i="26"/>
  <c r="F56" i="26"/>
  <c r="G55" i="26"/>
  <c r="F55" i="26"/>
  <c r="G51" i="26"/>
  <c r="F51" i="26"/>
  <c r="G50" i="26"/>
  <c r="F50" i="26"/>
  <c r="G46" i="26"/>
  <c r="F46" i="26"/>
  <c r="G45" i="26"/>
  <c r="F45" i="26"/>
  <c r="G41" i="26"/>
  <c r="F41" i="26"/>
  <c r="G40" i="26"/>
  <c r="E40" i="26" s="1"/>
  <c r="F40" i="26"/>
  <c r="G36" i="26"/>
  <c r="F36" i="26"/>
  <c r="G35" i="26"/>
  <c r="F35" i="26"/>
  <c r="G31" i="26"/>
  <c r="F31" i="26"/>
  <c r="G30" i="26"/>
  <c r="F30" i="26"/>
  <c r="G26" i="26"/>
  <c r="F26" i="26"/>
  <c r="G25" i="26"/>
  <c r="F25" i="26"/>
  <c r="G21" i="26"/>
  <c r="F21" i="26"/>
  <c r="G20" i="26"/>
  <c r="F20" i="26"/>
  <c r="G16" i="26"/>
  <c r="F16" i="26"/>
  <c r="F15" i="26"/>
  <c r="F11" i="26"/>
  <c r="F10" i="26"/>
  <c r="E55" i="26" l="1"/>
  <c r="E5" i="25"/>
  <c r="G2" i="25"/>
  <c r="E20" i="26"/>
  <c r="G2" i="26"/>
  <c r="E15" i="26"/>
  <c r="G3" i="26"/>
  <c r="E65" i="26"/>
  <c r="E15" i="25"/>
  <c r="G2" i="22"/>
  <c r="G3" i="2"/>
  <c r="E5" i="13"/>
  <c r="G2" i="13"/>
  <c r="E15" i="13"/>
  <c r="E25" i="13"/>
  <c r="E45" i="13"/>
  <c r="E55" i="13"/>
  <c r="E65" i="13"/>
  <c r="E5" i="14"/>
  <c r="G2" i="14"/>
  <c r="E30" i="3"/>
  <c r="G3" i="22"/>
  <c r="E35" i="14"/>
  <c r="E45" i="14"/>
  <c r="G2" i="15"/>
  <c r="E15" i="15"/>
  <c r="E25" i="15"/>
  <c r="G2" i="16"/>
  <c r="G2" i="3"/>
  <c r="E30" i="18"/>
  <c r="G2" i="17"/>
  <c r="E30" i="27"/>
  <c r="G2" i="1"/>
  <c r="E15" i="1"/>
  <c r="E35" i="1"/>
  <c r="E45" i="1"/>
  <c r="E55" i="1"/>
  <c r="G3" i="15"/>
  <c r="G3" i="16"/>
  <c r="G2" i="18"/>
  <c r="E15" i="18"/>
  <c r="E25" i="18"/>
  <c r="E5" i="27"/>
  <c r="G2" i="27"/>
  <c r="E15" i="27"/>
  <c r="E10" i="13"/>
  <c r="E20" i="13"/>
  <c r="G3" i="17"/>
  <c r="E15" i="17"/>
  <c r="G2" i="2"/>
  <c r="E10" i="15"/>
  <c r="E20" i="15"/>
  <c r="E30" i="15"/>
  <c r="E10" i="26"/>
  <c r="E50" i="13"/>
  <c r="E60" i="13"/>
  <c r="E25" i="26"/>
  <c r="E45" i="26"/>
  <c r="E10" i="25"/>
  <c r="E55" i="14"/>
  <c r="E40" i="2"/>
  <c r="E5" i="15"/>
  <c r="E15" i="3"/>
  <c r="E25" i="3"/>
  <c r="E10" i="27"/>
  <c r="E20" i="27"/>
  <c r="E30" i="14"/>
  <c r="E40" i="14"/>
  <c r="E5" i="33"/>
  <c r="E30" i="26"/>
  <c r="E50" i="26"/>
  <c r="E60" i="26"/>
  <c r="E70" i="26"/>
  <c r="E60" i="25"/>
  <c r="E60" i="22"/>
  <c r="E35" i="26"/>
  <c r="E5" i="26"/>
  <c r="E60" i="14"/>
  <c r="E65" i="14"/>
  <c r="E5" i="2"/>
  <c r="E10" i="2"/>
  <c r="E15" i="2"/>
  <c r="E20" i="2"/>
  <c r="E25" i="2"/>
  <c r="E30" i="2"/>
  <c r="E35" i="15"/>
  <c r="E40" i="15"/>
  <c r="E5" i="3"/>
  <c r="E35" i="3"/>
  <c r="E40" i="3"/>
  <c r="E5" i="17"/>
  <c r="E10" i="17"/>
  <c r="E20" i="17"/>
  <c r="E25" i="17"/>
  <c r="E5" i="18"/>
  <c r="E25" i="33"/>
  <c r="E30" i="33"/>
  <c r="E35" i="33"/>
  <c r="E40" i="33"/>
  <c r="E40" i="25"/>
  <c r="E45" i="25"/>
  <c r="E50" i="25"/>
  <c r="E35" i="13"/>
  <c r="E40" i="13"/>
  <c r="E20" i="14"/>
  <c r="E25" i="14"/>
  <c r="E35" i="17"/>
  <c r="E35" i="18"/>
  <c r="E40" i="18"/>
  <c r="E35" i="27"/>
  <c r="E40" i="27"/>
  <c r="E55" i="22"/>
  <c r="E5" i="16"/>
  <c r="E15" i="16"/>
  <c r="E20" i="16"/>
  <c r="E25" i="16"/>
  <c r="E30" i="16"/>
  <c r="E35" i="16"/>
  <c r="E40" i="16"/>
  <c r="E10" i="16"/>
  <c r="E15" i="22"/>
  <c r="E20" i="22"/>
  <c r="E25" i="22"/>
  <c r="E30" i="22"/>
  <c r="E40" i="22"/>
  <c r="E45" i="22"/>
  <c r="E50" i="22"/>
  <c r="E5" i="22"/>
  <c r="E10" i="22"/>
  <c r="E35" i="22"/>
  <c r="E65" i="22"/>
  <c r="E25" i="25"/>
  <c r="E30" i="25"/>
  <c r="E65" i="25"/>
  <c r="E70" i="25"/>
  <c r="E5" i="1"/>
  <c r="E10" i="1"/>
  <c r="E20" i="1"/>
  <c r="E25" i="1"/>
  <c r="E60" i="1"/>
  <c r="E15" i="33"/>
  <c r="E20" i="33"/>
  <c r="E35" i="2"/>
  <c r="I9" i="26" l="1"/>
  <c r="H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</calcChain>
</file>

<file path=xl/sharedStrings.xml><?xml version="1.0" encoding="utf-8"?>
<sst xmlns="http://schemas.openxmlformats.org/spreadsheetml/2006/main" count="1565" uniqueCount="66">
  <si>
    <t>all</t>
  </si>
  <si>
    <t>irreducible</t>
  </si>
  <si>
    <t>rejected tuples </t>
  </si>
  <si>
    <t>expected value</t>
  </si>
  <si>
    <t>g3d5</t>
  </si>
  <si>
    <t>Note: red are Non-Arveson points</t>
  </si>
  <si>
    <t>g3d6</t>
  </si>
  <si>
    <t>g4d4</t>
  </si>
  <si>
    <t>g4d5</t>
  </si>
  <si>
    <t>g5d5</t>
  </si>
  <si>
    <t>g3d7</t>
  </si>
  <si>
    <t>g4d6</t>
  </si>
  <si>
    <t>g5d7</t>
  </si>
  <si>
    <t>g5d6</t>
  </si>
  <si>
    <t>{{8,14,8},{8,15,31}}</t>
  </si>
  <si>
    <t>{{5,6,87},{5,7,2}}</t>
  </si>
  <si>
    <r>
      <t>{</t>
    </r>
    <r>
      <rPr>
        <sz val="12"/>
        <color rgb="FFFF0000"/>
        <rFont val="Calibri (Body)_x0000_"/>
      </rPr>
      <t>{2,8,1}</t>
    </r>
    <r>
      <rPr>
        <sz val="12"/>
        <color theme="1"/>
        <rFont val="Calibri"/>
        <family val="2"/>
        <scheme val="minor"/>
      </rPr>
      <t>,{2,8,928}}</t>
    </r>
  </si>
  <si>
    <r>
      <t>{</t>
    </r>
    <r>
      <rPr>
        <sz val="12"/>
        <color rgb="FFFF0000"/>
        <rFont val="Calibri (Body)_x0000_"/>
      </rPr>
      <t>{6,48,1}</t>
    </r>
    <r>
      <rPr>
        <sz val="12"/>
        <color theme="1"/>
        <rFont val="Calibri"/>
        <family val="2"/>
        <scheme val="minor"/>
      </rPr>
      <t>,{6,48,117}}</t>
    </r>
  </si>
  <si>
    <r>
      <t>{</t>
    </r>
    <r>
      <rPr>
        <sz val="12"/>
        <color rgb="FFFF0000"/>
        <rFont val="Calibri (Body)_x0000_"/>
      </rPr>
      <t>{7,63,1</t>
    </r>
    <r>
      <rPr>
        <sz val="12"/>
        <color rgb="FFFF0000"/>
        <rFont val="Calibri"/>
        <family val="2"/>
        <scheme val="minor"/>
      </rPr>
      <t>}</t>
    </r>
    <r>
      <rPr>
        <sz val="12"/>
        <color theme="1"/>
        <rFont val="Calibri"/>
        <family val="2"/>
        <scheme val="minor"/>
      </rPr>
      <t>,{7,63,95}}</t>
    </r>
  </si>
  <si>
    <r>
      <t>{</t>
    </r>
    <r>
      <rPr>
        <sz val="12"/>
        <color rgb="FFFF0000"/>
        <rFont val="Calibri (Body)_x0000_"/>
      </rPr>
      <t>{8,80,1}</t>
    </r>
    <r>
      <rPr>
        <sz val="12"/>
        <color theme="1"/>
        <rFont val="Calibri"/>
        <family val="2"/>
        <scheme val="minor"/>
      </rPr>
      <t>,{8,80,57}}</t>
    </r>
  </si>
  <si>
    <t xml:space="preserve">   </t>
  </si>
  <si>
    <r>
      <t>{</t>
    </r>
    <r>
      <rPr>
        <sz val="12"/>
        <color theme="1"/>
        <rFont val="Calibri (Body)_x0000_"/>
      </rPr>
      <t>{8,14,3}</t>
    </r>
    <r>
      <rPr>
        <sz val="12"/>
        <color theme="1"/>
        <rFont val="Calibri"/>
        <family val="2"/>
        <scheme val="minor"/>
      </rPr>
      <t>,{8,15,6}}</t>
    </r>
  </si>
  <si>
    <r>
      <t>{</t>
    </r>
    <r>
      <rPr>
        <sz val="12"/>
        <color rgb="FFFF0000"/>
        <rFont val="Calibri (Body)_x0000_"/>
      </rPr>
      <t>{2,10,1}</t>
    </r>
    <r>
      <rPr>
        <sz val="12"/>
        <color theme="1"/>
        <rFont val="Calibri"/>
        <family val="2"/>
        <scheme val="minor"/>
      </rPr>
      <t>,{2,8,3485}}</t>
    </r>
  </si>
  <si>
    <t>g2d5</t>
  </si>
  <si>
    <t>g2d3</t>
  </si>
  <si>
    <t>g2d4</t>
  </si>
  <si>
    <r>
      <t>{</t>
    </r>
    <r>
      <rPr>
        <sz val="12"/>
        <color rgb="FFFF0000"/>
        <rFont val="Calibri (Body)_x0000_"/>
      </rPr>
      <t>{2,11,1}</t>
    </r>
    <r>
      <rPr>
        <sz val="12"/>
        <color theme="1"/>
        <rFont val="Calibri"/>
        <family val="2"/>
        <scheme val="minor"/>
      </rPr>
      <t>,{2,11,118}}</t>
    </r>
  </si>
  <si>
    <r>
      <t>{</t>
    </r>
    <r>
      <rPr>
        <sz val="12"/>
        <color rgb="FFFF0000"/>
        <rFont val="Calibri (Body)_x0000_"/>
      </rPr>
      <t>{2,6,20}</t>
    </r>
    <r>
      <rPr>
        <sz val="12"/>
        <color theme="1"/>
        <rFont val="Calibri"/>
        <family val="2"/>
        <scheme val="minor"/>
      </rPr>
      <t>,{2,6,669}}</t>
    </r>
  </si>
  <si>
    <r>
      <t>{</t>
    </r>
    <r>
      <rPr>
        <sz val="12"/>
        <color rgb="FFFF0000"/>
        <rFont val="Calibri (Body)_x0000_"/>
      </rPr>
      <t>{3,8,2}</t>
    </r>
    <r>
      <rPr>
        <sz val="12"/>
        <color theme="1"/>
        <rFont val="Calibri"/>
        <family val="2"/>
        <scheme val="minor"/>
      </rPr>
      <t>,{3,8,2614}}</t>
    </r>
  </si>
  <si>
    <r>
      <t>{</t>
    </r>
    <r>
      <rPr>
        <sz val="12"/>
        <color rgb="FFFF0000"/>
        <rFont val="Calibri (Body)_x0000_"/>
      </rPr>
      <t>{4,17,3}</t>
    </r>
    <r>
      <rPr>
        <sz val="12"/>
        <color theme="1"/>
        <rFont val="Calibri"/>
        <family val="2"/>
        <scheme val="minor"/>
      </rPr>
      <t>,{4,17,131}}</t>
    </r>
  </si>
  <si>
    <r>
      <t>{</t>
    </r>
    <r>
      <rPr>
        <sz val="12"/>
        <color rgb="FFFF0000"/>
        <rFont val="Calibri (Body)_x0000_"/>
      </rPr>
      <t>{5,12,5}</t>
    </r>
    <r>
      <rPr>
        <sz val="12"/>
        <color theme="1"/>
        <rFont val="Calibri"/>
        <family val="2"/>
        <scheme val="minor"/>
      </rPr>
      <t>,{5,12,3514}}</t>
    </r>
  </si>
  <si>
    <r>
      <t>{</t>
    </r>
    <r>
      <rPr>
        <sz val="12"/>
        <color rgb="FFFF0000"/>
        <rFont val="Calibri (Body)_x0000_"/>
      </rPr>
      <t>{5,20,2}</t>
    </r>
    <r>
      <rPr>
        <sz val="12"/>
        <color theme="1"/>
        <rFont val="Calibri"/>
        <family val="2"/>
        <scheme val="minor"/>
      </rPr>
      <t>,{5,20,491}}</t>
    </r>
  </si>
  <si>
    <r>
      <t>{</t>
    </r>
    <r>
      <rPr>
        <sz val="12"/>
        <color rgb="FFFF0000"/>
        <rFont val="Calibri (Body)_x0000_"/>
      </rPr>
      <t>{8,29,1}</t>
    </r>
    <r>
      <rPr>
        <sz val="12"/>
        <color theme="1"/>
        <rFont val="Calibri"/>
        <family val="2"/>
        <scheme val="minor"/>
      </rPr>
      <t>,{8,29,2221}}</t>
    </r>
  </si>
  <si>
    <r>
      <t>{</t>
    </r>
    <r>
      <rPr>
        <sz val="12"/>
        <color rgb="FFFF0000"/>
        <rFont val="Calibri (Body)_x0000_"/>
      </rPr>
      <t>{10,1}</t>
    </r>
    <r>
      <rPr>
        <sz val="12"/>
        <color theme="1"/>
        <rFont val="Calibri"/>
        <family val="2"/>
        <scheme val="minor"/>
      </rPr>
      <t>,{10,3416}}</t>
    </r>
  </si>
  <si>
    <r>
      <t>{</t>
    </r>
    <r>
      <rPr>
        <sz val="12"/>
        <color rgb="FFFF0000"/>
        <rFont val="Calibri (Body)_x0000_"/>
      </rPr>
      <t>{7,26,1}</t>
    </r>
    <r>
      <rPr>
        <sz val="12"/>
        <color theme="1"/>
        <rFont val="Calibri"/>
        <family val="2"/>
        <scheme val="minor"/>
      </rPr>
      <t>,{7,26,1571}}</t>
    </r>
  </si>
  <si>
    <r>
      <t>{</t>
    </r>
    <r>
      <rPr>
        <sz val="12"/>
        <color rgb="FFFF0000"/>
        <rFont val="Calibri (Body)_x0000_"/>
      </rPr>
      <t>{8,18,1}</t>
    </r>
    <r>
      <rPr>
        <sz val="12"/>
        <color theme="1"/>
        <rFont val="Calibri"/>
        <family val="2"/>
        <scheme val="minor"/>
      </rPr>
      <t>,{8,18,3679}}</t>
    </r>
  </si>
  <si>
    <r>
      <t>{</t>
    </r>
    <r>
      <rPr>
        <sz val="12"/>
        <color rgb="FFFF0000"/>
        <rFont val="Calibri (Body)_x0000_"/>
      </rPr>
      <t>{6,23,1}</t>
    </r>
    <r>
      <rPr>
        <sz val="12"/>
        <color theme="1"/>
        <rFont val="Calibri"/>
        <family val="2"/>
        <scheme val="minor"/>
      </rPr>
      <t>,{6,23,987}}</t>
    </r>
  </si>
  <si>
    <r>
      <t>{</t>
    </r>
    <r>
      <rPr>
        <sz val="12"/>
        <color rgb="FFFF0000"/>
        <rFont val="Calibri (Body)_x0000_"/>
      </rPr>
      <t>{4,10}</t>
    </r>
    <r>
      <rPr>
        <sz val="12"/>
        <color theme="1"/>
        <rFont val="Calibri"/>
        <family val="2"/>
        <scheme val="minor"/>
      </rPr>
      <t>,{4,2821}}   {</t>
    </r>
    <r>
      <rPr>
        <sz val="12"/>
        <color rgb="FFFF0000"/>
        <rFont val="Calibri (Body)_x0000_"/>
      </rPr>
      <t>{4,10,6}</t>
    </r>
    <r>
      <rPr>
        <sz val="12"/>
        <color theme="1"/>
        <rFont val="Calibri"/>
        <family val="2"/>
        <scheme val="minor"/>
      </rPr>
      <t>,{4,10,2663}}</t>
    </r>
  </si>
  <si>
    <r>
      <t>{</t>
    </r>
    <r>
      <rPr>
        <sz val="12"/>
        <color rgb="FFFF0000"/>
        <rFont val="Calibri (Body)_x0000_"/>
      </rPr>
      <t>{7,8}</t>
    </r>
    <r>
      <rPr>
        <sz val="12"/>
        <color theme="1"/>
        <rFont val="Calibri"/>
        <family val="2"/>
        <scheme val="minor"/>
      </rPr>
      <t>,{7,4219}}   {</t>
    </r>
    <r>
      <rPr>
        <sz val="12"/>
        <color rgb="FFFF0000"/>
        <rFont val="Calibri (Body)_x0000_"/>
      </rPr>
      <t>{7,16,2}</t>
    </r>
    <r>
      <rPr>
        <sz val="12"/>
        <color theme="1"/>
        <rFont val="Calibri"/>
        <family val="2"/>
        <scheme val="minor"/>
      </rPr>
      <t>,{7,16,3751}}</t>
    </r>
  </si>
  <si>
    <r>
      <t>{</t>
    </r>
    <r>
      <rPr>
        <sz val="12"/>
        <color rgb="FFFF0000"/>
        <rFont val="Calibri (Body)_x0000_"/>
      </rPr>
      <t>{10,2}</t>
    </r>
    <r>
      <rPr>
        <sz val="12"/>
        <color theme="1"/>
        <rFont val="Calibri"/>
        <family val="2"/>
        <scheme val="minor"/>
      </rPr>
      <t>,{10,2693}}</t>
    </r>
  </si>
  <si>
    <r>
      <t>{</t>
    </r>
    <r>
      <rPr>
        <sz val="12"/>
        <color rgb="FFFF0000"/>
        <rFont val="Calibri (Body)_x0000_"/>
      </rPr>
      <t>{12,1}</t>
    </r>
    <r>
      <rPr>
        <sz val="12"/>
        <color theme="1"/>
        <rFont val="Calibri"/>
        <family val="2"/>
        <scheme val="minor"/>
      </rPr>
      <t>,{12,2887}}</t>
    </r>
  </si>
  <si>
    <r>
      <t>{</t>
    </r>
    <r>
      <rPr>
        <sz val="12"/>
        <color rgb="FFFF0000"/>
        <rFont val="Calibri (Body)_x0000_"/>
      </rPr>
      <t>{12,41,1}</t>
    </r>
    <r>
      <rPr>
        <sz val="12"/>
        <color theme="1"/>
        <rFont val="Calibri"/>
        <family val="2"/>
        <scheme val="minor"/>
      </rPr>
      <t>,{12,41,2354}}</t>
    </r>
  </si>
  <si>
    <r>
      <t>{</t>
    </r>
    <r>
      <rPr>
        <sz val="12"/>
        <color rgb="FFFF0000"/>
        <rFont val="Calibri (Body)_x0000_"/>
      </rPr>
      <t>{13,28,1}</t>
    </r>
    <r>
      <rPr>
        <sz val="12"/>
        <color theme="1"/>
        <rFont val="Calibri"/>
        <family val="2"/>
        <scheme val="minor"/>
      </rPr>
      <t>,{13,28,2247}}</t>
    </r>
  </si>
  <si>
    <t>g6d7</t>
  </si>
  <si>
    <t/>
  </si>
  <si>
    <t>reducible %</t>
  </si>
  <si>
    <t>Total</t>
  </si>
  <si>
    <t>gn/d</t>
  </si>
  <si>
    <t># expr</t>
  </si>
  <si>
    <t>seed</t>
  </si>
  <si>
    <t>-</t>
  </si>
  <si>
    <t>1234,2384,1935,4294,13914,14789,13804,16824,1574,64794</t>
  </si>
  <si>
    <t>1000,1000,1000,1000,1000,1000,1000,1000,1000,1000</t>
  </si>
  <si>
    <t>1234,2384,1935,4294,13914,14789,13804,16824,1574,9125</t>
  </si>
  <si>
    <t>1234,5693,7734,1312,1474,5173,7373,9215,6549,4342</t>
  </si>
  <si>
    <t>2000, 8000</t>
  </si>
  <si>
    <t>6, 609</t>
  </si>
  <si>
    <t>g3d3</t>
  </si>
  <si>
    <t>g3d4</t>
  </si>
  <si>
    <t>Arveson</t>
  </si>
  <si>
    <t>Non-Arv</t>
  </si>
  <si>
    <t>{7, 9, 1}, {7, 10, 39}</t>
  </si>
  <si>
    <t>{9, 11, 8}, {9, 12, 1}</t>
  </si>
  <si>
    <t>{10, 27, 1}, {10, 28, 24}</t>
  </si>
  <si>
    <t>{11, 22, 11}, {11, 23, 3}</t>
  </si>
  <si>
    <t>Note: red are Non-Arveson points, this spreadsheet is a little different from the other ones because there are too many non-Arv kernel dimensions observed. It is easier to record them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</si>
</sst>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 (Body)_x0000_"/>
    </font>
    <font>
      <sz val="12"/>
      <color theme="1"/>
      <name val="Calibri (Body)_x0000_"/>
    </font>
    <font>
      <sz val="12"/>
      <color theme="1"/>
      <name val="Calibri"/>
      <family val="2"/>
      <scheme val="minor"/>
    </font>
    <font>
      <sz val="13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Fill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0" applyFont="1"/>
    <xf numFmtId="0" fontId="0" fillId="0" borderId="2" xfId="0" applyFont="1" applyBorder="1" applyAlignment="1">
      <alignment vertical="center"/>
    </xf>
    <xf numFmtId="0" fontId="1" fillId="0" borderId="0" xfId="0" applyFont="1" applyFill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402D-ECDB-8541-BAB2-127E89387301}">
  <dimension ref="A1:AB72"/>
  <sheetViews>
    <sheetView zoomScale="92" workbookViewId="0">
      <selection activeCell="L13" sqref="L13"/>
    </sheetView>
  </sheetViews>
  <sheetFormatPr baseColWidth="10" defaultRowHeight="16"/>
  <cols>
    <col min="1" max="1" width="7.1640625" bestFit="1" customWidth="1"/>
    <col min="2" max="2" width="6" style="20" customWidth="1"/>
    <col min="4" max="4" width="13.83203125" bestFit="1" customWidth="1"/>
    <col min="5" max="5" width="10.6640625" bestFit="1" customWidth="1"/>
    <col min="6" max="6" width="13.33203125" style="20" bestFit="1" customWidth="1"/>
    <col min="7" max="7" width="7" style="36" bestFit="1" customWidth="1"/>
    <col min="27" max="27" width="10.83203125" style="20"/>
  </cols>
  <sheetData>
    <row r="1" spans="1:28" ht="21">
      <c r="A1" s="13">
        <v>2</v>
      </c>
      <c r="B1" s="17">
        <v>3</v>
      </c>
      <c r="C1" s="13" t="s">
        <v>24</v>
      </c>
      <c r="D1" s="13"/>
      <c r="E1" s="13"/>
      <c r="F1" s="17"/>
      <c r="G1" s="34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C2" s="3" t="s">
        <v>5</v>
      </c>
      <c r="D2" s="2"/>
      <c r="E2" s="2"/>
      <c r="F2" s="19"/>
      <c r="G2" s="56">
        <f>SUM(G5,G10,G15,G20,G25,G30,G35,G40,G45,G50,G55,G60,G65,G70)</f>
        <v>121199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X2" s="2"/>
      <c r="Y2" s="2"/>
      <c r="Z2" s="2"/>
      <c r="AA2" s="19"/>
      <c r="AB2" s="2"/>
    </row>
    <row r="3" spans="1:28">
      <c r="A3" s="2">
        <v>1</v>
      </c>
      <c r="C3" s="2" t="str">
        <f>CONCATENATE($C$1,"n",A3)</f>
        <v>g2d3n1</v>
      </c>
      <c r="D3" s="2"/>
      <c r="E3" s="2"/>
      <c r="F3" s="19"/>
      <c r="G3" s="56">
        <f>SUM(G6,G11,G16,G21,G26,G31,G36,G41,G46,G51,G56,G61,G66,G71)</f>
        <v>54871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W3" s="11"/>
      <c r="X3" s="2"/>
      <c r="Y3" s="2"/>
      <c r="Z3" s="2"/>
      <c r="AA3" s="19"/>
      <c r="AB3" s="2"/>
    </row>
    <row r="4" spans="1:28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>
        <f>IF(H5&lt;&gt;0,H$1,"")</f>
        <v>1</v>
      </c>
      <c r="I4" s="7" t="str">
        <f t="shared" ref="I4:P4" si="0">IF(I5&lt;&gt;0,I$1,"")</f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48</v>
      </c>
      <c r="B5" s="19">
        <v>1000</v>
      </c>
      <c r="C5" s="2" t="s">
        <v>0</v>
      </c>
      <c r="D5" s="59">
        <v>307</v>
      </c>
      <c r="E5" s="58">
        <f>1-G6/G5</f>
        <v>0</v>
      </c>
      <c r="F5" s="33">
        <f>SUMPRODUCT(H$1:AA$1,H5:AA5)/SUM(H5:AA5)</f>
        <v>1</v>
      </c>
      <c r="G5" s="37">
        <f>SUM(H5:AA5)</f>
        <v>985</v>
      </c>
      <c r="H5" s="2">
        <v>985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W5" s="11"/>
      <c r="X5" s="2"/>
      <c r="Y5" s="2"/>
      <c r="Z5" s="2"/>
      <c r="AA5" s="19"/>
      <c r="AB5" s="2"/>
    </row>
    <row r="6" spans="1:28">
      <c r="A6" s="2" t="s">
        <v>49</v>
      </c>
      <c r="B6" s="32">
        <v>64794</v>
      </c>
      <c r="C6" s="2" t="s">
        <v>1</v>
      </c>
      <c r="D6" s="59"/>
      <c r="E6" s="58"/>
      <c r="F6" s="33">
        <f>SUMPRODUCT(H$1:AA$1,H6:AA6)/SUM(H6:AA6)</f>
        <v>1</v>
      </c>
      <c r="G6" s="37">
        <f>SUM(H6:AA6)</f>
        <v>985</v>
      </c>
      <c r="H6" s="2">
        <v>985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W6" s="11"/>
      <c r="X6" s="2"/>
      <c r="Y6" s="2"/>
      <c r="Z6" s="2"/>
      <c r="AA6" s="19"/>
      <c r="AB6" s="2"/>
    </row>
    <row r="7" spans="1:28">
      <c r="A7" s="3"/>
      <c r="B7" s="39"/>
      <c r="C7" s="3"/>
      <c r="D7" s="2"/>
      <c r="E7" s="2"/>
      <c r="F7" s="19"/>
      <c r="G7" s="3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W7" s="11"/>
      <c r="X7" s="2"/>
      <c r="Y7" s="2"/>
      <c r="Z7" s="2"/>
      <c r="AA7" s="19"/>
      <c r="AB7" s="2"/>
    </row>
    <row r="8" spans="1:28">
      <c r="A8" s="2">
        <v>2</v>
      </c>
      <c r="C8" s="2" t="str">
        <f>CONCATENATE($C$1,"n",A8)</f>
        <v>g2d3n2</v>
      </c>
      <c r="D8" s="2"/>
      <c r="E8" s="2"/>
      <c r="F8" s="19"/>
      <c r="G8" s="3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W8" s="11"/>
      <c r="X8" s="2"/>
      <c r="Y8" s="2"/>
      <c r="Z8" s="2"/>
      <c r="AA8" s="19"/>
      <c r="AB8" s="2"/>
    </row>
    <row r="9" spans="1:28">
      <c r="A9" s="2" t="s">
        <v>47</v>
      </c>
      <c r="B9" s="44">
        <f>CEILING($A$1*A8/$B$1,1)</f>
        <v>2</v>
      </c>
      <c r="C9" s="2"/>
      <c r="D9" s="2" t="s">
        <v>2</v>
      </c>
      <c r="E9" s="2" t="s">
        <v>45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 t="str">
        <f t="shared" si="2"/>
        <v/>
      </c>
      <c r="K9" s="7" t="str">
        <f t="shared" si="2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48</v>
      </c>
      <c r="B10" s="46" t="s">
        <v>52</v>
      </c>
      <c r="C10" s="2" t="s">
        <v>0</v>
      </c>
      <c r="D10" s="59">
        <v>2881</v>
      </c>
      <c r="E10" s="58">
        <f>1-G11/G10</f>
        <v>0.92838978740718137</v>
      </c>
      <c r="F10" s="33">
        <f>SUMPRODUCT(H$1:AA$1,H10:AA10)/SUM(H10:AA10)</f>
        <v>1.9815888515919031</v>
      </c>
      <c r="G10" s="37">
        <f>SUM(H10:AA10)</f>
        <v>9831</v>
      </c>
      <c r="H10" s="3">
        <v>181</v>
      </c>
      <c r="I10" s="25">
        <v>9650</v>
      </c>
      <c r="J10" s="25"/>
      <c r="K10" s="25"/>
      <c r="L10" s="2"/>
      <c r="M10" s="2"/>
      <c r="N10" s="2"/>
      <c r="O10" s="2"/>
      <c r="P10" s="2"/>
      <c r="Q10" s="2"/>
      <c r="R10" s="2"/>
      <c r="S10" s="2"/>
      <c r="T10" s="2"/>
      <c r="U10" s="11"/>
      <c r="V10" s="11"/>
      <c r="W10" s="11"/>
      <c r="X10" s="2"/>
      <c r="Y10" s="2"/>
      <c r="Z10" s="2"/>
      <c r="AA10" s="19"/>
      <c r="AB10" s="2"/>
    </row>
    <row r="11" spans="1:28">
      <c r="A11" s="2" t="s">
        <v>49</v>
      </c>
      <c r="B11" s="46" t="s">
        <v>51</v>
      </c>
      <c r="C11" s="2" t="s">
        <v>1</v>
      </c>
      <c r="D11" s="59"/>
      <c r="E11" s="58"/>
      <c r="F11" s="33">
        <f>SUMPRODUCT(H$1:AA$1,H11:AA11)/SUM(H11:AA11)</f>
        <v>1.7428977272727273</v>
      </c>
      <c r="G11" s="37">
        <f>SUM(H11:AA11)</f>
        <v>704</v>
      </c>
      <c r="H11" s="3">
        <v>181</v>
      </c>
      <c r="I11" s="25">
        <v>523</v>
      </c>
      <c r="J11" s="25"/>
      <c r="K11" s="25"/>
      <c r="L11" s="2"/>
      <c r="M11" s="2"/>
      <c r="N11" s="2"/>
      <c r="O11" s="2"/>
      <c r="P11" s="2"/>
      <c r="Q11" s="2"/>
      <c r="R11" s="2"/>
      <c r="S11" s="2"/>
      <c r="T11" s="2"/>
      <c r="U11" s="11"/>
      <c r="V11" s="11"/>
      <c r="W11" s="11"/>
      <c r="X11" s="2"/>
      <c r="Y11" s="2"/>
      <c r="Z11" s="2"/>
      <c r="AA11" s="19"/>
      <c r="AB11" s="2"/>
    </row>
    <row r="12" spans="1:28">
      <c r="A12" s="2"/>
      <c r="B12" s="19"/>
      <c r="C12" s="2"/>
      <c r="D12" s="2"/>
      <c r="E12" s="2"/>
      <c r="F12" s="19"/>
      <c r="G12" s="35"/>
      <c r="H12" s="25"/>
      <c r="I12" s="25"/>
      <c r="J12" s="25"/>
      <c r="K12" s="25"/>
      <c r="L12" s="2"/>
      <c r="M12" s="2"/>
      <c r="N12" s="2"/>
      <c r="O12" s="2"/>
      <c r="P12" s="2"/>
      <c r="Q12" s="2"/>
      <c r="R12" s="2"/>
      <c r="S12" s="2"/>
      <c r="T12" s="2"/>
      <c r="U12" s="11"/>
      <c r="V12" s="11"/>
      <c r="W12" s="11"/>
      <c r="X12" s="2"/>
      <c r="Y12" s="2"/>
      <c r="Z12" s="2"/>
      <c r="AA12" s="19"/>
      <c r="AB12" s="2"/>
    </row>
    <row r="13" spans="1:28">
      <c r="A13" s="2">
        <v>3</v>
      </c>
      <c r="C13" s="2" t="str">
        <f>CONCATENATE($C$1,"n",A13)</f>
        <v>g2d3n3</v>
      </c>
      <c r="D13" s="2"/>
      <c r="E13" s="2"/>
      <c r="F13" s="19"/>
      <c r="G13" s="3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1"/>
      <c r="V13" s="11"/>
      <c r="W13" s="11"/>
      <c r="X13" s="2"/>
      <c r="Y13" s="2"/>
      <c r="Z13" s="2"/>
      <c r="AA13" s="19"/>
      <c r="AB13" s="2"/>
    </row>
    <row r="14" spans="1:28">
      <c r="A14" s="2" t="s">
        <v>47</v>
      </c>
      <c r="B14" s="44">
        <f>CEILING($A$1*A13/$B$1,1)</f>
        <v>2</v>
      </c>
      <c r="C14" s="2"/>
      <c r="D14" s="2" t="s">
        <v>2</v>
      </c>
      <c r="E14" s="2" t="s">
        <v>45</v>
      </c>
      <c r="F14" s="19" t="s">
        <v>3</v>
      </c>
      <c r="G14" s="35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 t="str">
        <f t="shared" si="4"/>
        <v/>
      </c>
      <c r="L14" s="7" t="str">
        <f t="shared" si="4"/>
        <v/>
      </c>
      <c r="M14" s="7" t="str">
        <f t="shared" si="4"/>
        <v/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48</v>
      </c>
      <c r="B15" s="46" t="s">
        <v>52</v>
      </c>
      <c r="C15" s="2" t="s">
        <v>0</v>
      </c>
      <c r="D15" s="59">
        <v>2890</v>
      </c>
      <c r="E15" s="58">
        <f>1-G16/G15</f>
        <v>0.92791475135812784</v>
      </c>
      <c r="F15" s="33">
        <f>SUMPRODUCT(H$1:AA$1,H15:AA15)/SUM(H15:AA15)</f>
        <v>2.9276013372335981</v>
      </c>
      <c r="G15" s="37">
        <f>SUM(H15:AA15)</f>
        <v>9572</v>
      </c>
      <c r="H15" s="25"/>
      <c r="I15" s="25">
        <v>693</v>
      </c>
      <c r="J15" s="25">
        <v>8879</v>
      </c>
      <c r="K15" s="25"/>
      <c r="L15" s="25"/>
      <c r="M15" s="2"/>
      <c r="N15" s="2"/>
      <c r="O15" s="2"/>
      <c r="P15" s="2"/>
      <c r="Q15" s="2"/>
      <c r="R15" s="2"/>
      <c r="S15" s="2"/>
      <c r="T15" s="2"/>
      <c r="U15" s="11"/>
      <c r="V15" s="11"/>
      <c r="W15" s="11"/>
      <c r="X15" s="2"/>
      <c r="Y15" s="2"/>
      <c r="Z15" s="2"/>
      <c r="AA15" s="19"/>
      <c r="AB15" s="2"/>
    </row>
    <row r="16" spans="1:28">
      <c r="A16" s="2" t="s">
        <v>49</v>
      </c>
      <c r="B16" s="46" t="s">
        <v>51</v>
      </c>
      <c r="C16" s="2" t="s">
        <v>1</v>
      </c>
      <c r="D16" s="59"/>
      <c r="E16" s="58"/>
      <c r="F16" s="33">
        <f>SUMPRODUCT(H$1:AA$1,H16:AA16)/SUM(H16:AA16)</f>
        <v>2.0014492753623188</v>
      </c>
      <c r="G16" s="37">
        <f>SUM(H16:AA16)</f>
        <v>690</v>
      </c>
      <c r="H16" s="25"/>
      <c r="I16" s="25">
        <v>689</v>
      </c>
      <c r="J16" s="25">
        <v>1</v>
      </c>
      <c r="K16" s="25"/>
      <c r="L16" s="25"/>
      <c r="M16" s="2"/>
      <c r="N16" s="2"/>
      <c r="O16" s="2"/>
      <c r="P16" s="2"/>
      <c r="Q16" s="2"/>
      <c r="R16" s="2"/>
      <c r="S16" s="2"/>
      <c r="T16" s="2"/>
      <c r="U16" s="11"/>
      <c r="V16" s="11"/>
      <c r="W16" s="11"/>
      <c r="X16" s="2"/>
      <c r="Y16" s="2"/>
      <c r="Z16" s="2"/>
      <c r="AA16" s="19"/>
      <c r="AB16" s="2"/>
    </row>
    <row r="17" spans="1:28">
      <c r="A17" s="2"/>
      <c r="B17" s="19"/>
      <c r="C17" s="2"/>
      <c r="D17" s="2"/>
      <c r="E17" s="2"/>
      <c r="F17" s="19"/>
      <c r="G17" s="35"/>
      <c r="H17" s="2"/>
      <c r="I17" s="5" t="s">
        <v>27</v>
      </c>
      <c r="J17" s="15"/>
      <c r="K17" s="25"/>
      <c r="L17" s="25"/>
      <c r="M17" s="2"/>
      <c r="N17" s="2"/>
      <c r="O17" s="2"/>
      <c r="P17" s="2"/>
      <c r="Q17" s="2"/>
      <c r="R17" s="2"/>
      <c r="S17" s="2"/>
      <c r="T17" s="2"/>
      <c r="U17" s="11"/>
      <c r="V17" s="11"/>
      <c r="W17" s="11"/>
      <c r="X17" s="2"/>
      <c r="Y17" s="2"/>
      <c r="Z17" s="2"/>
      <c r="AA17" s="19"/>
      <c r="AB17" s="2"/>
    </row>
    <row r="18" spans="1:28">
      <c r="A18" s="2">
        <v>4</v>
      </c>
      <c r="C18" s="2" t="str">
        <f>CONCATENATE($C$1,"n",A18)</f>
        <v>g2d3n4</v>
      </c>
      <c r="D18" s="2"/>
      <c r="E18" s="2"/>
      <c r="F18" s="19"/>
      <c r="G18" s="3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1"/>
      <c r="V18" s="11"/>
      <c r="W18" s="11"/>
      <c r="X18" s="2"/>
      <c r="Y18" s="2"/>
      <c r="Z18" s="2"/>
      <c r="AA18" s="19"/>
      <c r="AB18" s="2"/>
    </row>
    <row r="19" spans="1:28">
      <c r="A19" s="2" t="s">
        <v>47</v>
      </c>
      <c r="B19" s="44">
        <f>CEILING($A$1*A18/$B$1,1)</f>
        <v>3</v>
      </c>
      <c r="C19" s="2"/>
      <c r="D19" s="2" t="s">
        <v>2</v>
      </c>
      <c r="E19" s="2" t="s">
        <v>45</v>
      </c>
      <c r="F19" s="19" t="s">
        <v>3</v>
      </c>
      <c r="G19" s="35"/>
      <c r="H19" s="7" t="str">
        <f>IF(H20&lt;&gt;0,H$1,"")</f>
        <v/>
      </c>
      <c r="I19" s="7">
        <f t="shared" ref="I19:P19" si="6">IF(I20&lt;&gt;0,I$1,"")</f>
        <v>2</v>
      </c>
      <c r="J19" s="7">
        <f t="shared" si="6"/>
        <v>3</v>
      </c>
      <c r="K19" s="7">
        <f t="shared" si="6"/>
        <v>4</v>
      </c>
      <c r="L19" s="7" t="str">
        <f t="shared" si="6"/>
        <v/>
      </c>
      <c r="M19" s="7" t="str">
        <f t="shared" si="6"/>
        <v/>
      </c>
      <c r="N19" s="7" t="str">
        <f t="shared" si="6"/>
        <v/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46" t="s">
        <v>52</v>
      </c>
      <c r="C20" s="2" t="s">
        <v>0</v>
      </c>
      <c r="D20" s="59">
        <v>2922</v>
      </c>
      <c r="E20" s="58">
        <f>1-G21/G20</f>
        <v>0.82988119020082007</v>
      </c>
      <c r="F20" s="33">
        <f>SUMPRODUCT(H$1:AA$1,H20:AA20)/SUM(H20:AA20)</f>
        <v>3.821364735569341</v>
      </c>
      <c r="G20" s="37">
        <f>SUM(H20:AA20)</f>
        <v>9511</v>
      </c>
      <c r="H20" s="2"/>
      <c r="I20" s="3">
        <v>2</v>
      </c>
      <c r="J20" s="25">
        <v>1695</v>
      </c>
      <c r="K20" s="25">
        <v>7814</v>
      </c>
      <c r="L20" s="25"/>
      <c r="M20" s="2"/>
      <c r="N20" s="2"/>
      <c r="O20" s="2"/>
      <c r="P20" s="2"/>
      <c r="Q20" s="2"/>
      <c r="R20" s="2"/>
      <c r="S20" s="2"/>
      <c r="T20" s="2"/>
      <c r="U20" s="11"/>
      <c r="V20" s="11"/>
      <c r="W20" s="11"/>
      <c r="X20" s="2"/>
      <c r="Y20" s="2"/>
      <c r="Z20" s="2"/>
      <c r="AA20" s="19"/>
      <c r="AB20" s="2"/>
    </row>
    <row r="21" spans="1:28">
      <c r="A21" s="2" t="s">
        <v>49</v>
      </c>
      <c r="B21" s="46" t="s">
        <v>51</v>
      </c>
      <c r="C21" s="2" t="s">
        <v>1</v>
      </c>
      <c r="D21" s="59"/>
      <c r="E21" s="58"/>
      <c r="F21" s="33">
        <f>SUMPRODUCT(H$1:AA$1,H21:AA21)/SUM(H21:AA21)</f>
        <v>2.9987639060568605</v>
      </c>
      <c r="G21" s="37">
        <f>SUM(H21:AA21)</f>
        <v>1618</v>
      </c>
      <c r="H21" s="2"/>
      <c r="I21" s="3">
        <v>2</v>
      </c>
      <c r="J21" s="25">
        <v>1616</v>
      </c>
      <c r="K21" s="25">
        <v>0</v>
      </c>
      <c r="L21" s="25"/>
      <c r="M21" s="2"/>
      <c r="N21" s="2"/>
      <c r="O21" s="2"/>
      <c r="P21" s="2"/>
      <c r="Q21" s="2"/>
      <c r="R21" s="2"/>
      <c r="S21" s="2"/>
      <c r="T21" s="2"/>
      <c r="U21" s="11"/>
      <c r="V21" s="11"/>
      <c r="W21" s="11"/>
      <c r="X21" s="2"/>
      <c r="Y21" s="2"/>
      <c r="Z21" s="2"/>
      <c r="AA21" s="19"/>
      <c r="AB21" s="2"/>
    </row>
    <row r="22" spans="1:28">
      <c r="A22" s="2"/>
      <c r="B22" s="19"/>
      <c r="C22" s="2"/>
      <c r="D22" s="2"/>
      <c r="E22" s="2"/>
      <c r="F22" s="19"/>
      <c r="G22" s="35"/>
      <c r="H22" s="2"/>
      <c r="I22" s="25"/>
      <c r="J22" s="5" t="s">
        <v>28</v>
      </c>
      <c r="K22" s="5"/>
      <c r="L22" s="25"/>
      <c r="M22" s="25"/>
      <c r="N22" s="2"/>
      <c r="O22" s="2"/>
      <c r="P22" s="2"/>
      <c r="Q22" s="2"/>
      <c r="R22" s="2"/>
      <c r="S22" s="2"/>
      <c r="T22" s="2"/>
      <c r="U22" s="11"/>
      <c r="V22" s="11"/>
      <c r="W22" s="11"/>
      <c r="X22" s="2"/>
      <c r="Y22" s="2"/>
      <c r="Z22" s="2"/>
      <c r="AA22" s="19"/>
      <c r="AB22" s="2"/>
    </row>
    <row r="23" spans="1:28">
      <c r="A23" s="2">
        <v>5</v>
      </c>
      <c r="C23" s="2" t="str">
        <f>CONCATENATE($C$1,"n",A23)</f>
        <v>g2d3n5</v>
      </c>
      <c r="D23" s="2"/>
      <c r="E23" s="2"/>
      <c r="F23" s="19"/>
      <c r="G23" s="3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1"/>
      <c r="V23" s="11"/>
      <c r="W23" s="11"/>
      <c r="X23" s="2"/>
      <c r="Y23" s="2"/>
      <c r="Z23" s="2"/>
      <c r="AA23" s="19"/>
      <c r="AB23" s="2"/>
    </row>
    <row r="24" spans="1:28">
      <c r="A24" s="2" t="s">
        <v>47</v>
      </c>
      <c r="B24" s="44">
        <f>CEILING($A$1*A23/$B$1,1)</f>
        <v>4</v>
      </c>
      <c r="C24" s="2"/>
      <c r="D24" s="2" t="s">
        <v>2</v>
      </c>
      <c r="E24" s="2" t="s">
        <v>45</v>
      </c>
      <c r="F24" s="19" t="s">
        <v>3</v>
      </c>
      <c r="G24" s="35"/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 t="str">
        <f t="shared" si="8"/>
        <v/>
      </c>
      <c r="N24" s="7" t="str">
        <f t="shared" si="8"/>
        <v/>
      </c>
      <c r="O24" s="7" t="str">
        <f t="shared" si="8"/>
        <v/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46" t="s">
        <v>52</v>
      </c>
      <c r="C25" s="2" t="s">
        <v>0</v>
      </c>
      <c r="D25" s="59">
        <v>2956</v>
      </c>
      <c r="E25" s="58">
        <f>1-G26/G25</f>
        <v>0.71472392638036808</v>
      </c>
      <c r="F25" s="33">
        <f>SUMPRODUCT(H$1:AA$1,H25:AA25)/SUM(H25:AA25)</f>
        <v>4.6946266130738312</v>
      </c>
      <c r="G25" s="37">
        <f>SUM(H25:AA25)</f>
        <v>9454</v>
      </c>
      <c r="H25" s="2"/>
      <c r="I25" s="2"/>
      <c r="J25" s="21">
        <v>28</v>
      </c>
      <c r="K25" s="25">
        <v>2831</v>
      </c>
      <c r="L25" s="25">
        <v>6595</v>
      </c>
      <c r="M25" s="2"/>
      <c r="N25" s="2"/>
      <c r="O25" s="2"/>
      <c r="P25" s="2"/>
      <c r="Q25" s="2"/>
      <c r="R25" s="2"/>
      <c r="S25" s="2"/>
      <c r="T25" s="2"/>
      <c r="U25" s="11"/>
      <c r="V25" s="11"/>
      <c r="W25" s="11"/>
      <c r="X25" s="2"/>
      <c r="Y25" s="2"/>
      <c r="Z25" s="2"/>
      <c r="AA25" s="19"/>
      <c r="AB25" s="2"/>
    </row>
    <row r="26" spans="1:28">
      <c r="A26" s="2" t="s">
        <v>49</v>
      </c>
      <c r="B26" s="46" t="s">
        <v>51</v>
      </c>
      <c r="C26" s="2" t="s">
        <v>1</v>
      </c>
      <c r="D26" s="59"/>
      <c r="E26" s="58"/>
      <c r="F26" s="33">
        <f>SUMPRODUCT(H$1:AA$1,H26:AA26)/SUM(H26:AA26)</f>
        <v>3.9896180941787169</v>
      </c>
      <c r="G26" s="37">
        <f>SUM(H26:AA26)</f>
        <v>2697</v>
      </c>
      <c r="H26" s="2"/>
      <c r="I26" s="2"/>
      <c r="J26" s="21">
        <v>28</v>
      </c>
      <c r="K26" s="25">
        <v>2669</v>
      </c>
      <c r="L26" s="25">
        <v>0</v>
      </c>
      <c r="M26" s="2"/>
      <c r="N26" s="2"/>
      <c r="O26" s="2"/>
      <c r="P26" s="2"/>
      <c r="Q26" s="2"/>
      <c r="R26" s="2"/>
      <c r="S26" s="2"/>
      <c r="T26" s="2"/>
      <c r="U26" s="11"/>
      <c r="V26" s="11"/>
      <c r="W26" s="11"/>
      <c r="X26" s="2"/>
      <c r="Y26" s="2"/>
      <c r="Z26" s="2"/>
      <c r="AA26" s="19"/>
      <c r="AB26" s="2"/>
    </row>
    <row r="27" spans="1:28">
      <c r="A27" s="2"/>
      <c r="B27" s="19"/>
      <c r="C27" s="2"/>
      <c r="D27" s="2"/>
      <c r="E27" s="2"/>
      <c r="F27" s="19"/>
      <c r="G27" s="35"/>
      <c r="H27" s="2"/>
      <c r="I27" s="2"/>
      <c r="J27" s="25"/>
      <c r="K27" s="5" t="s">
        <v>37</v>
      </c>
      <c r="L27" s="15"/>
      <c r="M27" s="5"/>
      <c r="N27" s="2"/>
      <c r="O27" s="2"/>
      <c r="P27" s="2"/>
      <c r="Q27" s="2"/>
      <c r="R27" s="2"/>
      <c r="S27" s="2"/>
      <c r="T27" s="2"/>
      <c r="U27" s="11"/>
      <c r="V27" s="11"/>
      <c r="W27" s="11"/>
      <c r="X27" s="2"/>
      <c r="Y27" s="2"/>
      <c r="Z27" s="2"/>
      <c r="AA27" s="19"/>
      <c r="AB27" s="2"/>
    </row>
    <row r="28" spans="1:28">
      <c r="A28" s="2">
        <v>6</v>
      </c>
      <c r="C28" s="2" t="str">
        <f>CONCATENATE($C$1,"n",A28)</f>
        <v>g2d3n6</v>
      </c>
      <c r="D28" s="2"/>
      <c r="E28" s="2"/>
      <c r="F28" s="19"/>
      <c r="G28" s="3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1"/>
      <c r="V28" s="11"/>
      <c r="W28" s="11"/>
      <c r="X28" s="2"/>
      <c r="Y28" s="2"/>
      <c r="Z28" s="2"/>
      <c r="AA28" s="19"/>
      <c r="AB28" s="2"/>
    </row>
    <row r="29" spans="1:28">
      <c r="A29" s="2" t="s">
        <v>47</v>
      </c>
      <c r="B29" s="44">
        <f>CEILING($A$1*A28/$B$1,1)</f>
        <v>4</v>
      </c>
      <c r="C29" s="2"/>
      <c r="D29" s="2" t="s">
        <v>2</v>
      </c>
      <c r="E29" s="2" t="s">
        <v>45</v>
      </c>
      <c r="F29" s="19" t="s">
        <v>3</v>
      </c>
      <c r="G29" s="35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 t="str">
        <f t="shared" si="10"/>
        <v/>
      </c>
      <c r="O29" s="7" t="str">
        <f t="shared" si="10"/>
        <v/>
      </c>
      <c r="P29" s="7" t="str">
        <f t="shared" si="10"/>
        <v/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46" t="s">
        <v>52</v>
      </c>
      <c r="C30" s="2" t="s">
        <v>0</v>
      </c>
      <c r="D30" s="59">
        <v>2934</v>
      </c>
      <c r="E30" s="58">
        <f>1-G31/G30</f>
        <v>0.60770634324353334</v>
      </c>
      <c r="F30" s="33">
        <f>SUMPRODUCT(H$1:AA$1,H30:AA30)/SUM(H30:AA30)</f>
        <v>5.5648813995921431</v>
      </c>
      <c r="G30" s="37">
        <f>SUM(H30:AA30)</f>
        <v>9317</v>
      </c>
      <c r="H30" s="2"/>
      <c r="I30" s="2"/>
      <c r="J30" s="25"/>
      <c r="K30" s="25">
        <v>134</v>
      </c>
      <c r="L30" s="25">
        <v>3786</v>
      </c>
      <c r="M30" s="25">
        <v>5397</v>
      </c>
      <c r="N30" s="25"/>
      <c r="O30" s="2"/>
      <c r="P30" s="2"/>
      <c r="Q30" s="2"/>
      <c r="R30" s="2"/>
      <c r="S30" s="2"/>
      <c r="T30" s="2"/>
      <c r="U30" s="11"/>
      <c r="V30" s="11"/>
      <c r="W30" s="11"/>
      <c r="X30" s="2"/>
      <c r="Y30" s="2"/>
      <c r="Z30" s="2"/>
      <c r="AA30" s="19"/>
      <c r="AB30" s="2"/>
    </row>
    <row r="31" spans="1:28">
      <c r="A31" s="2" t="s">
        <v>49</v>
      </c>
      <c r="B31" s="46" t="s">
        <v>51</v>
      </c>
      <c r="C31" s="2" t="s">
        <v>1</v>
      </c>
      <c r="D31" s="59"/>
      <c r="E31" s="58"/>
      <c r="F31" s="33">
        <f>SUMPRODUCT(H$1:AA$1,H31:AA31)/SUM(H31:AA31)</f>
        <v>4.9638850889192883</v>
      </c>
      <c r="G31" s="37">
        <f>SUM(H31:AA31)</f>
        <v>3655</v>
      </c>
      <c r="H31" s="2"/>
      <c r="I31" s="2"/>
      <c r="J31" s="25"/>
      <c r="K31" s="25">
        <v>134</v>
      </c>
      <c r="L31" s="25">
        <v>3519</v>
      </c>
      <c r="M31" s="25">
        <v>2</v>
      </c>
      <c r="N31" s="25"/>
      <c r="O31" s="2"/>
      <c r="P31" s="2"/>
      <c r="Q31" s="2"/>
      <c r="R31" s="2"/>
      <c r="S31" s="2"/>
      <c r="T31" s="2"/>
      <c r="U31" s="11"/>
      <c r="V31" s="11"/>
      <c r="W31" s="11"/>
      <c r="X31" s="2"/>
      <c r="Y31" s="2"/>
      <c r="Z31" s="2"/>
      <c r="AA31" s="19"/>
      <c r="AB31" s="2"/>
    </row>
    <row r="32" spans="1:28">
      <c r="A32" s="2"/>
      <c r="B32" s="19"/>
      <c r="C32" s="2"/>
      <c r="D32" s="2"/>
      <c r="E32" s="2"/>
      <c r="F32" s="19"/>
      <c r="G32" s="35"/>
      <c r="H32" s="2"/>
      <c r="I32" s="2"/>
      <c r="J32" s="2"/>
      <c r="K32" s="5" t="s">
        <v>29</v>
      </c>
      <c r="L32" s="5" t="s">
        <v>30</v>
      </c>
      <c r="M32" s="15"/>
      <c r="N32" s="25"/>
      <c r="O32" s="2"/>
      <c r="P32" s="2"/>
      <c r="Q32" s="2"/>
      <c r="R32" s="2"/>
      <c r="S32" s="2"/>
      <c r="T32" s="2"/>
      <c r="U32" s="11"/>
      <c r="V32" s="11"/>
      <c r="W32" s="11"/>
      <c r="X32" s="2"/>
      <c r="Y32" s="2"/>
      <c r="Z32" s="2"/>
      <c r="AA32" s="19"/>
      <c r="AB32" s="2"/>
    </row>
    <row r="33" spans="1:28">
      <c r="A33" s="2">
        <v>7</v>
      </c>
      <c r="C33" s="2" t="str">
        <f>CONCATENATE($C$1,"n",A33)</f>
        <v>g2d3n7</v>
      </c>
      <c r="D33" s="2"/>
      <c r="E33" s="2"/>
      <c r="F33" s="19"/>
      <c r="G33" s="3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1"/>
      <c r="V33" s="11"/>
      <c r="W33" s="11"/>
      <c r="X33" s="2"/>
      <c r="Y33" s="2"/>
      <c r="Z33" s="2"/>
      <c r="AA33" s="19"/>
      <c r="AB33" s="2"/>
    </row>
    <row r="34" spans="1:28">
      <c r="A34" s="2" t="s">
        <v>47</v>
      </c>
      <c r="B34" s="44">
        <f>CEILING($A$1*A33/$B$1,1)</f>
        <v>5</v>
      </c>
      <c r="C34" s="2"/>
      <c r="D34" s="2" t="s">
        <v>2</v>
      </c>
      <c r="E34" s="2" t="s">
        <v>45</v>
      </c>
      <c r="F34" s="19" t="s">
        <v>3</v>
      </c>
      <c r="G34" s="35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 t="str">
        <f t="shared" si="12"/>
        <v/>
      </c>
      <c r="P34" s="7" t="str">
        <f t="shared" si="12"/>
        <v/>
      </c>
      <c r="Q34" s="7" t="str">
        <f>IF(Q35&lt;&gt;0,Q$1,"")</f>
        <v/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46" t="s">
        <v>52</v>
      </c>
      <c r="C35" s="2" t="s">
        <v>0</v>
      </c>
      <c r="D35" s="59">
        <v>2861</v>
      </c>
      <c r="E35" s="58">
        <f>1-G36/G35</f>
        <v>0.52908229211546742</v>
      </c>
      <c r="F35" s="33">
        <f>SUMPRODUCT(H$1:AA$1,H35:AA35)/SUM(H35:AA35)</f>
        <v>6.4433433864713487</v>
      </c>
      <c r="G35" s="37">
        <f>SUM(H35:AA35)</f>
        <v>9284</v>
      </c>
      <c r="H35" s="2"/>
      <c r="I35" s="2"/>
      <c r="J35" s="25"/>
      <c r="K35" s="25"/>
      <c r="L35" s="25">
        <v>493</v>
      </c>
      <c r="M35" s="25">
        <v>4182</v>
      </c>
      <c r="N35" s="25">
        <v>4609</v>
      </c>
      <c r="O35" s="25"/>
      <c r="P35" s="2"/>
      <c r="Q35" s="2"/>
      <c r="R35" s="2"/>
      <c r="S35" s="2"/>
      <c r="T35" s="2"/>
      <c r="U35" s="11"/>
      <c r="V35" s="11"/>
      <c r="W35" s="11"/>
      <c r="X35" s="2"/>
      <c r="Y35" s="2"/>
      <c r="Z35" s="2"/>
      <c r="AA35" s="19"/>
      <c r="AB35" s="2"/>
    </row>
    <row r="36" spans="1:28">
      <c r="A36" s="2" t="s">
        <v>49</v>
      </c>
      <c r="B36" s="46" t="s">
        <v>51</v>
      </c>
      <c r="C36" s="2" t="s">
        <v>1</v>
      </c>
      <c r="D36" s="59"/>
      <c r="E36" s="58"/>
      <c r="F36" s="33">
        <f>SUMPRODUCT(H$1:AA$1,H36:AA36)/SUM(H36:AA36)</f>
        <v>5.8874656907593774</v>
      </c>
      <c r="G36" s="37">
        <f>SUM(H36:AA36)</f>
        <v>4372</v>
      </c>
      <c r="H36" s="2"/>
      <c r="I36" s="2"/>
      <c r="J36" s="25"/>
      <c r="K36" s="25"/>
      <c r="L36" s="25">
        <v>493</v>
      </c>
      <c r="M36" s="25">
        <v>3878</v>
      </c>
      <c r="N36" s="25">
        <v>1</v>
      </c>
      <c r="O36" s="25"/>
      <c r="P36" s="2"/>
      <c r="Q36" s="2"/>
      <c r="R36" s="2"/>
      <c r="S36" s="2"/>
      <c r="T36" s="2"/>
      <c r="U36" s="11"/>
      <c r="V36" s="11"/>
      <c r="W36" s="11"/>
      <c r="X36" s="2"/>
      <c r="Y36" s="2"/>
      <c r="Z36" s="2"/>
      <c r="AA36" s="19"/>
      <c r="AB36" s="2"/>
    </row>
    <row r="37" spans="1:28">
      <c r="L37" s="5" t="s">
        <v>31</v>
      </c>
      <c r="M37" s="5"/>
      <c r="N37" s="25"/>
      <c r="O37" s="25"/>
      <c r="P37" s="2"/>
      <c r="Q37" s="2"/>
      <c r="R37" s="2"/>
      <c r="S37" s="2"/>
      <c r="T37" s="2"/>
      <c r="AB37" s="2"/>
    </row>
    <row r="38" spans="1:28">
      <c r="A38" s="2">
        <v>8</v>
      </c>
      <c r="C38" s="2" t="str">
        <f>CONCATENATE($C$1,"n",A38)</f>
        <v>g2d3n8</v>
      </c>
      <c r="D38" s="2"/>
      <c r="E38" s="2"/>
      <c r="F38" s="19"/>
      <c r="G38" s="3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1"/>
      <c r="V38" s="11"/>
      <c r="W38" s="11"/>
      <c r="X38" s="2"/>
      <c r="Y38" s="2"/>
      <c r="Z38" s="2"/>
      <c r="AA38" s="19"/>
      <c r="AB38" s="2"/>
    </row>
    <row r="39" spans="1:28">
      <c r="A39" s="2" t="s">
        <v>47</v>
      </c>
      <c r="B39" s="44">
        <f>CEILING($A$1*A38/$B$1,1)</f>
        <v>6</v>
      </c>
      <c r="C39" s="2"/>
      <c r="D39" s="2" t="s">
        <v>2</v>
      </c>
      <c r="E39" s="2" t="s">
        <v>45</v>
      </c>
      <c r="F39" s="19" t="s">
        <v>3</v>
      </c>
      <c r="G39" s="35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 t="str">
        <f t="shared" si="14"/>
        <v/>
      </c>
      <c r="Q39" s="7" t="str">
        <f>IF(Q40&lt;&gt;0,Q$1,"")</f>
        <v/>
      </c>
      <c r="R39" s="7" t="str">
        <f t="shared" ref="R39:AA39" si="15">IF(R40&lt;&gt;0,R$1,"")</f>
        <v/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46" t="s">
        <v>52</v>
      </c>
      <c r="C40" s="2" t="s">
        <v>0</v>
      </c>
      <c r="D40" s="59">
        <v>2955</v>
      </c>
      <c r="E40" s="58">
        <f>1-G41/G40</f>
        <v>0.48658589355257464</v>
      </c>
      <c r="F40" s="33">
        <f>SUMPRODUCT(H$1:AA$1,H40:AA40)/SUM(H40:AA40)</f>
        <v>7.3269147555170919</v>
      </c>
      <c r="G40" s="37">
        <f>SUM(H40:AA40)</f>
        <v>9244</v>
      </c>
      <c r="H40" s="2"/>
      <c r="I40" s="2"/>
      <c r="J40" s="26"/>
      <c r="K40" s="26"/>
      <c r="L40" s="57">
        <v>5</v>
      </c>
      <c r="M40" s="26">
        <v>990</v>
      </c>
      <c r="N40" s="26">
        <v>4227</v>
      </c>
      <c r="O40" s="25">
        <v>4022</v>
      </c>
      <c r="P40" s="2"/>
      <c r="Q40" s="2"/>
      <c r="R40" s="2"/>
      <c r="S40" s="2"/>
      <c r="T40" s="2"/>
      <c r="U40" s="11"/>
      <c r="V40" s="11"/>
      <c r="W40" s="11"/>
      <c r="X40" s="2"/>
      <c r="Y40" s="2"/>
      <c r="Z40" s="2"/>
      <c r="AA40" s="19"/>
      <c r="AB40" s="2"/>
    </row>
    <row r="41" spans="1:28">
      <c r="A41" s="2" t="s">
        <v>49</v>
      </c>
      <c r="B41" s="46" t="s">
        <v>51</v>
      </c>
      <c r="C41" s="2" t="s">
        <v>1</v>
      </c>
      <c r="D41" s="59"/>
      <c r="E41" s="58"/>
      <c r="F41" s="33">
        <f>SUMPRODUCT(H$1:AA$1,H41:AA41)/SUM(H41:AA41)</f>
        <v>6.7897176569742941</v>
      </c>
      <c r="G41" s="37">
        <f>SUM(H41:AA41)</f>
        <v>4746</v>
      </c>
      <c r="H41" s="2"/>
      <c r="I41" s="2"/>
      <c r="J41" s="26"/>
      <c r="K41" s="26"/>
      <c r="L41" s="57">
        <v>5</v>
      </c>
      <c r="M41" s="26">
        <v>988</v>
      </c>
      <c r="N41" s="26">
        <v>3753</v>
      </c>
      <c r="O41" s="25">
        <v>0</v>
      </c>
      <c r="P41" s="2"/>
      <c r="Q41" s="2"/>
      <c r="R41" s="2"/>
      <c r="S41" s="2"/>
      <c r="T41" s="2"/>
      <c r="U41" s="11"/>
      <c r="V41" s="11"/>
      <c r="W41" s="11"/>
      <c r="X41" s="2"/>
      <c r="Y41" s="2"/>
      <c r="Z41" s="2"/>
      <c r="AA41" s="19"/>
      <c r="AB41" s="2"/>
    </row>
    <row r="42" spans="1:28">
      <c r="M42" s="5" t="s">
        <v>36</v>
      </c>
      <c r="N42" s="5" t="s">
        <v>38</v>
      </c>
      <c r="O42" s="15"/>
      <c r="P42" s="15"/>
      <c r="AB42" s="2"/>
    </row>
    <row r="43" spans="1:28">
      <c r="A43" s="2">
        <v>9</v>
      </c>
      <c r="C43" s="2" t="str">
        <f>CONCATENATE($C$1,"n",A43)</f>
        <v>g2d3n9</v>
      </c>
      <c r="D43" s="2"/>
      <c r="E43" s="2"/>
      <c r="F43" s="19"/>
      <c r="G43" s="3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11"/>
      <c r="W43" s="11"/>
      <c r="X43" s="2"/>
      <c r="Y43" s="2"/>
      <c r="Z43" s="2"/>
      <c r="AA43" s="19"/>
      <c r="AB43" s="2"/>
    </row>
    <row r="44" spans="1:28">
      <c r="A44" s="2" t="s">
        <v>47</v>
      </c>
      <c r="B44" s="44">
        <f>CEILING($A$1*A43/$B$1,1)</f>
        <v>6</v>
      </c>
      <c r="C44" s="2"/>
      <c r="D44" s="2" t="s">
        <v>2</v>
      </c>
      <c r="E44" s="2" t="s">
        <v>45</v>
      </c>
      <c r="F44" s="19" t="s">
        <v>3</v>
      </c>
      <c r="G44" s="35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 t="str">
        <f t="shared" si="16"/>
        <v/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 t="str">
        <f>IF(Q45&lt;&gt;0,Q$1,"")</f>
        <v/>
      </c>
      <c r="R44" s="7" t="str">
        <f t="shared" ref="R44:AA44" si="17">IF(R45&lt;&gt;0,R$1,"")</f>
        <v/>
      </c>
      <c r="S44" s="7" t="str">
        <f t="shared" si="17"/>
        <v/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2" t="s">
        <v>48</v>
      </c>
      <c r="B45" s="46" t="s">
        <v>52</v>
      </c>
      <c r="C45" s="2" t="s">
        <v>0</v>
      </c>
      <c r="D45" s="59">
        <v>3055</v>
      </c>
      <c r="E45" s="58">
        <f>1-G46/G45</f>
        <v>0.42173011890476708</v>
      </c>
      <c r="F45" s="33">
        <f>SUMPRODUCT(H$1:AA$1,H45:AA45)/SUM(H45:AA45)</f>
        <v>8.1905748881858838</v>
      </c>
      <c r="G45" s="37">
        <f>SUM(H45:AA45)</f>
        <v>9167</v>
      </c>
      <c r="H45" s="2"/>
      <c r="I45" s="2"/>
      <c r="M45" s="26">
        <v>49</v>
      </c>
      <c r="N45" s="26">
        <v>1584</v>
      </c>
      <c r="O45" s="26">
        <v>4105</v>
      </c>
      <c r="P45" s="25">
        <v>3429</v>
      </c>
      <c r="Q45" s="2"/>
      <c r="R45" s="2"/>
      <c r="S45" s="2"/>
      <c r="T45" s="2"/>
      <c r="U45" s="11"/>
      <c r="V45" s="11"/>
      <c r="W45" s="11"/>
      <c r="X45" s="2"/>
      <c r="Y45" s="2"/>
      <c r="Z45" s="2"/>
      <c r="AA45" s="19"/>
      <c r="AB45" s="2"/>
    </row>
    <row r="46" spans="1:28">
      <c r="A46" s="2" t="s">
        <v>49</v>
      </c>
      <c r="B46" s="46" t="s">
        <v>51</v>
      </c>
      <c r="C46" s="2" t="s">
        <v>1</v>
      </c>
      <c r="D46" s="59"/>
      <c r="E46" s="58"/>
      <c r="F46" s="33">
        <f>SUMPRODUCT(H$1:AA$1,H46:AA46)/SUM(H46:AA46)</f>
        <v>7.6851537445764952</v>
      </c>
      <c r="G46" s="37">
        <f>SUM(H46:AA46)</f>
        <v>5301</v>
      </c>
      <c r="H46" s="2"/>
      <c r="I46" s="2"/>
      <c r="M46" s="26">
        <v>49</v>
      </c>
      <c r="N46" s="26">
        <v>1572</v>
      </c>
      <c r="O46" s="26">
        <v>3679</v>
      </c>
      <c r="P46" s="25">
        <v>1</v>
      </c>
      <c r="Q46" s="2"/>
      <c r="R46" s="2"/>
      <c r="S46" s="2"/>
      <c r="T46" s="2"/>
      <c r="U46" s="11"/>
      <c r="V46" s="11"/>
      <c r="W46" s="11"/>
      <c r="X46" s="2"/>
      <c r="Y46" s="2"/>
      <c r="Z46" s="2"/>
      <c r="AA46" s="19"/>
      <c r="AB46" s="2"/>
    </row>
    <row r="47" spans="1:28">
      <c r="N47" s="5" t="s">
        <v>34</v>
      </c>
      <c r="O47" s="5" t="s">
        <v>35</v>
      </c>
      <c r="P47" s="15"/>
      <c r="AB47" s="2"/>
    </row>
    <row r="48" spans="1:28">
      <c r="A48" s="2">
        <v>10</v>
      </c>
      <c r="C48" s="2" t="str">
        <f>CONCATENATE($C$1,"n",A48)</f>
        <v>g2d3n10</v>
      </c>
      <c r="D48" s="2"/>
      <c r="E48" s="2"/>
      <c r="F48" s="19"/>
      <c r="G48" s="3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1"/>
      <c r="V48" s="11"/>
      <c r="W48" s="11"/>
      <c r="X48" s="2"/>
      <c r="Y48" s="2"/>
      <c r="Z48" s="2"/>
      <c r="AA48" s="19"/>
      <c r="AB48" s="2"/>
    </row>
    <row r="49" spans="1:28">
      <c r="A49" s="2" t="s">
        <v>47</v>
      </c>
      <c r="B49" s="44">
        <f>CEILING($A$1*A48/$B$1,1)</f>
        <v>7</v>
      </c>
      <c r="C49" s="2"/>
      <c r="D49" s="2" t="s">
        <v>2</v>
      </c>
      <c r="E49" s="2" t="s">
        <v>45</v>
      </c>
      <c r="F49" s="19" t="s">
        <v>3</v>
      </c>
      <c r="G49" s="35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 t="str">
        <f t="shared" si="18"/>
        <v/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 t="str">
        <f t="shared" ref="R49:AA49" si="19">IF(R50&lt;&gt;0,R$1,"")</f>
        <v/>
      </c>
      <c r="S49" s="7" t="str">
        <f t="shared" si="19"/>
        <v/>
      </c>
      <c r="T49" s="7" t="str">
        <f t="shared" si="19"/>
        <v/>
      </c>
      <c r="U49" s="7" t="str">
        <f t="shared" si="19"/>
        <v/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2" t="s">
        <v>48</v>
      </c>
      <c r="B50" s="46" t="s">
        <v>52</v>
      </c>
      <c r="C50" s="2" t="s">
        <v>0</v>
      </c>
      <c r="D50" s="59">
        <v>2930</v>
      </c>
      <c r="E50" s="58">
        <f>1-G51/G50</f>
        <v>0.38188629352137504</v>
      </c>
      <c r="F50" s="33">
        <f>SUMPRODUCT(H$1:AA$1,H50:AA50)/SUM(H50:AA50)</f>
        <v>9.0623622741295726</v>
      </c>
      <c r="G50" s="37">
        <f>SUM(H50:AA50)</f>
        <v>9076</v>
      </c>
      <c r="H50" s="2"/>
      <c r="I50" s="2"/>
      <c r="L50" s="26"/>
      <c r="M50" s="26"/>
      <c r="N50" s="26">
        <v>121</v>
      </c>
      <c r="O50" s="25">
        <v>2233</v>
      </c>
      <c r="P50" s="25">
        <v>3681</v>
      </c>
      <c r="Q50" s="25">
        <v>3041</v>
      </c>
      <c r="R50" s="25"/>
      <c r="S50" s="2"/>
      <c r="T50" s="2"/>
      <c r="U50" s="11"/>
      <c r="V50" s="11"/>
      <c r="W50" s="11"/>
      <c r="X50" s="2"/>
      <c r="Y50" s="2"/>
      <c r="Z50" s="2"/>
      <c r="AA50" s="19"/>
      <c r="AB50" s="2"/>
    </row>
    <row r="51" spans="1:28">
      <c r="A51" s="2" t="s">
        <v>49</v>
      </c>
      <c r="B51" s="46" t="s">
        <v>51</v>
      </c>
      <c r="C51" s="2" t="s">
        <v>1</v>
      </c>
      <c r="D51" s="59"/>
      <c r="E51" s="58"/>
      <c r="F51" s="33">
        <f>SUMPRODUCT(H$1:AA$1,H51:AA51)/SUM(H51:AA51)</f>
        <v>8.56078431372549</v>
      </c>
      <c r="G51" s="37">
        <f>SUM(H51:AA51)</f>
        <v>5610</v>
      </c>
      <c r="H51" s="2"/>
      <c r="I51" s="2"/>
      <c r="L51" s="26"/>
      <c r="M51" s="26"/>
      <c r="N51" s="26">
        <v>121</v>
      </c>
      <c r="O51" s="25">
        <v>2222</v>
      </c>
      <c r="P51" s="25">
        <v>3267</v>
      </c>
      <c r="Q51" s="25">
        <v>0</v>
      </c>
      <c r="R51" s="25"/>
      <c r="S51" s="2"/>
      <c r="T51" s="2"/>
      <c r="U51" s="11"/>
      <c r="V51" s="11"/>
      <c r="W51" s="11"/>
      <c r="X51" s="2"/>
      <c r="Y51" s="2"/>
      <c r="Z51" s="2"/>
      <c r="AA51" s="19"/>
      <c r="AB51" s="2"/>
    </row>
    <row r="52" spans="1:28">
      <c r="O52" s="5" t="s">
        <v>32</v>
      </c>
      <c r="P52" s="15"/>
      <c r="AB52" s="2"/>
    </row>
    <row r="53" spans="1:28">
      <c r="A53" s="2">
        <v>11</v>
      </c>
      <c r="C53" s="2" t="str">
        <f>CONCATENATE($C$1,"n",A53)</f>
        <v>g2d3n11</v>
      </c>
      <c r="D53" s="2"/>
      <c r="E53" s="2"/>
      <c r="F53" s="19"/>
      <c r="G53" s="3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11"/>
      <c r="V53" s="11"/>
      <c r="W53" s="11"/>
      <c r="X53" s="2"/>
      <c r="Y53" s="2"/>
      <c r="Z53" s="2"/>
      <c r="AA53" s="19"/>
      <c r="AB53" s="2"/>
    </row>
    <row r="54" spans="1:28">
      <c r="A54" s="2" t="s">
        <v>47</v>
      </c>
      <c r="B54" s="44">
        <f>CEILING($A$1*A53/$B$1,1)</f>
        <v>8</v>
      </c>
      <c r="C54" s="2"/>
      <c r="D54" s="2" t="s">
        <v>2</v>
      </c>
      <c r="E54" s="2" t="s">
        <v>45</v>
      </c>
      <c r="F54" s="19" t="s">
        <v>3</v>
      </c>
      <c r="G54" s="35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 t="str">
        <f t="shared" si="20"/>
        <v/>
      </c>
      <c r="N54" s="7" t="str">
        <f t="shared" si="20"/>
        <v/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 t="str">
        <f t="shared" si="21"/>
        <v/>
      </c>
      <c r="T54" s="7" t="str">
        <f t="shared" si="21"/>
        <v/>
      </c>
      <c r="U54" s="7" t="str">
        <f t="shared" si="21"/>
        <v/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2" t="s">
        <v>48</v>
      </c>
      <c r="B55" s="46" t="s">
        <v>52</v>
      </c>
      <c r="C55" s="2" t="s">
        <v>0</v>
      </c>
      <c r="D55" s="59">
        <v>3014</v>
      </c>
      <c r="E55" s="58">
        <f>1-G56/G55</f>
        <v>0.34529744101030246</v>
      </c>
      <c r="F55" s="33">
        <f>SUMPRODUCT(H$1:AA$1,H55:AA55)/SUM(H55:AA55)</f>
        <v>9.9317602747313618</v>
      </c>
      <c r="G55" s="37">
        <f>SUM(H55:AA55)</f>
        <v>9027</v>
      </c>
      <c r="H55" s="2"/>
      <c r="I55" s="2"/>
      <c r="N55" s="26"/>
      <c r="O55" s="25">
        <v>350</v>
      </c>
      <c r="P55" s="25">
        <v>2588</v>
      </c>
      <c r="Q55" s="25">
        <v>3417</v>
      </c>
      <c r="R55" s="25">
        <v>2672</v>
      </c>
      <c r="S55" s="25"/>
      <c r="T55" s="2"/>
      <c r="U55" s="11"/>
      <c r="V55" s="11"/>
      <c r="W55" s="11"/>
      <c r="X55" s="2"/>
      <c r="Y55" s="2"/>
      <c r="Z55" s="2"/>
      <c r="AA55" s="19"/>
      <c r="AB55" s="2"/>
    </row>
    <row r="56" spans="1:28">
      <c r="A56" s="2" t="s">
        <v>49</v>
      </c>
      <c r="B56" s="46" t="s">
        <v>51</v>
      </c>
      <c r="C56" s="2" t="s">
        <v>1</v>
      </c>
      <c r="D56" s="59"/>
      <c r="E56" s="58"/>
      <c r="F56" s="33">
        <f>SUMPRODUCT(H$1:AA$1,H56:AA56)/SUM(H56:AA56)</f>
        <v>9.4461928934010153</v>
      </c>
      <c r="G56" s="37">
        <f>SUM(H56:AA56)</f>
        <v>5910</v>
      </c>
      <c r="H56" s="2"/>
      <c r="I56" s="2"/>
      <c r="N56" s="26"/>
      <c r="O56" s="25">
        <v>350</v>
      </c>
      <c r="P56" s="25">
        <v>2575</v>
      </c>
      <c r="Q56" s="25">
        <v>2983</v>
      </c>
      <c r="R56" s="25">
        <v>2</v>
      </c>
      <c r="S56" s="25"/>
      <c r="T56" s="2"/>
      <c r="U56" s="11"/>
      <c r="V56" s="11"/>
      <c r="W56" s="11"/>
      <c r="X56" s="2"/>
      <c r="Y56" s="2"/>
      <c r="Z56" s="2"/>
      <c r="AA56" s="19"/>
      <c r="AB56" s="2"/>
    </row>
    <row r="57" spans="1:28">
      <c r="Q57" s="5" t="s">
        <v>33</v>
      </c>
      <c r="R57" s="15"/>
      <c r="AB57" s="2"/>
    </row>
    <row r="58" spans="1:28">
      <c r="A58" s="2">
        <v>12</v>
      </c>
      <c r="C58" s="2" t="str">
        <f>CONCATENATE($C$1,"n",A58)</f>
        <v>g2d3n12</v>
      </c>
      <c r="D58" s="2"/>
      <c r="E58" s="2"/>
      <c r="F58" s="19"/>
      <c r="G58" s="3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11"/>
      <c r="V58" s="11"/>
      <c r="W58" s="11"/>
      <c r="X58" s="2"/>
      <c r="Y58" s="2"/>
      <c r="Z58" s="2"/>
      <c r="AA58" s="19"/>
      <c r="AB58" s="2"/>
    </row>
    <row r="59" spans="1:28">
      <c r="A59" s="2" t="s">
        <v>47</v>
      </c>
      <c r="B59" s="44">
        <f>CEILING($A$1*A58/$B$1,1)</f>
        <v>8</v>
      </c>
      <c r="C59" s="2"/>
      <c r="D59" s="2" t="s">
        <v>2</v>
      </c>
      <c r="E59" s="2" t="s">
        <v>45</v>
      </c>
      <c r="F59" s="19" t="s">
        <v>3</v>
      </c>
      <c r="G59" s="35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 t="str">
        <f t="shared" si="22"/>
        <v/>
      </c>
      <c r="O59" s="7">
        <f t="shared" si="22"/>
        <v>8</v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 t="str">
        <f t="shared" si="23"/>
        <v/>
      </c>
      <c r="U59" s="7" t="str">
        <f t="shared" si="23"/>
        <v/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2" t="s">
        <v>48</v>
      </c>
      <c r="B60" s="46" t="s">
        <v>52</v>
      </c>
      <c r="C60" s="2" t="s">
        <v>0</v>
      </c>
      <c r="D60" s="59">
        <v>3038</v>
      </c>
      <c r="E60" s="58">
        <f>1-G61/G60</f>
        <v>0.32884337081153292</v>
      </c>
      <c r="F60" s="33">
        <f>SUMPRODUCT(H$1:AA$1,H60:AA60)/SUM(H60:AA60)</f>
        <v>10.819659356562395</v>
      </c>
      <c r="G60" s="37">
        <f>SUM(H60:AA60)</f>
        <v>8983</v>
      </c>
      <c r="H60" s="2"/>
      <c r="I60" s="2"/>
      <c r="N60" s="26"/>
      <c r="O60" s="25">
        <v>7</v>
      </c>
      <c r="P60" s="25">
        <v>681</v>
      </c>
      <c r="Q60" s="25">
        <v>2695</v>
      </c>
      <c r="R60" s="25">
        <v>3142</v>
      </c>
      <c r="S60" s="25">
        <v>2458</v>
      </c>
      <c r="T60" s="25"/>
      <c r="U60" s="11"/>
      <c r="V60" s="11"/>
      <c r="W60" s="11"/>
      <c r="X60" s="2"/>
      <c r="Y60" s="2"/>
      <c r="Z60" s="2"/>
      <c r="AA60" s="19"/>
      <c r="AB60" s="2"/>
    </row>
    <row r="61" spans="1:28">
      <c r="A61" s="2" t="s">
        <v>49</v>
      </c>
      <c r="B61" s="46" t="s">
        <v>51</v>
      </c>
      <c r="C61" s="2" t="s">
        <v>1</v>
      </c>
      <c r="D61" s="59"/>
      <c r="E61" s="58"/>
      <c r="F61" s="33">
        <f>SUMPRODUCT(H$1:AA$1,H61:AA61)/SUM(H61:AA61)</f>
        <v>10.328744402056726</v>
      </c>
      <c r="G61" s="37">
        <f>SUM(H61:AA61)</f>
        <v>6029</v>
      </c>
      <c r="H61" s="2"/>
      <c r="I61" s="2"/>
      <c r="N61" s="26"/>
      <c r="O61" s="25">
        <v>7</v>
      </c>
      <c r="P61" s="25">
        <v>681</v>
      </c>
      <c r="Q61" s="25">
        <v>2664</v>
      </c>
      <c r="R61" s="25">
        <v>2677</v>
      </c>
      <c r="S61" s="25">
        <v>0</v>
      </c>
      <c r="T61" s="25"/>
      <c r="U61" s="11"/>
      <c r="V61" s="11"/>
      <c r="W61" s="11"/>
      <c r="X61" s="2"/>
      <c r="Y61" s="2"/>
      <c r="Z61" s="2"/>
      <c r="AA61" s="19"/>
      <c r="AB61" s="2"/>
    </row>
    <row r="62" spans="1:28">
      <c r="Q62" s="5" t="s">
        <v>39</v>
      </c>
      <c r="R62" s="15"/>
      <c r="AB62" s="2"/>
    </row>
    <row r="63" spans="1:28">
      <c r="A63" s="2">
        <v>13</v>
      </c>
      <c r="C63" s="2" t="str">
        <f>CONCATENATE($C$1,"n",A63)</f>
        <v>g2d3n13</v>
      </c>
      <c r="D63" s="2"/>
      <c r="E63" s="2"/>
      <c r="F63" s="19"/>
      <c r="G63" s="3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11"/>
      <c r="V63" s="11"/>
      <c r="W63" s="11"/>
      <c r="X63" s="2"/>
      <c r="Y63" s="2"/>
      <c r="Z63" s="2"/>
      <c r="AA63" s="19"/>
      <c r="AB63" s="2"/>
    </row>
    <row r="64" spans="1:28">
      <c r="A64" s="2" t="s">
        <v>47</v>
      </c>
      <c r="B64" s="44">
        <f>CEILING($A$1*A63/$B$1,1)</f>
        <v>9</v>
      </c>
      <c r="C64" s="2"/>
      <c r="D64" s="2" t="s">
        <v>2</v>
      </c>
      <c r="E64" s="2" t="s">
        <v>45</v>
      </c>
      <c r="F64" s="19" t="s">
        <v>3</v>
      </c>
      <c r="G64" s="35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 t="str">
        <f t="shared" si="24"/>
        <v/>
      </c>
      <c r="O64" s="7" t="str">
        <f t="shared" si="24"/>
        <v/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 t="str">
        <f t="shared" si="25"/>
        <v/>
      </c>
      <c r="V64" s="10" t="str">
        <f t="shared" si="25"/>
        <v/>
      </c>
      <c r="W64" s="10" t="str">
        <f t="shared" si="25"/>
        <v/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2" t="s">
        <v>48</v>
      </c>
      <c r="B65" s="46" t="s">
        <v>52</v>
      </c>
      <c r="C65" s="2" t="s">
        <v>0</v>
      </c>
      <c r="D65" s="59">
        <v>2890</v>
      </c>
      <c r="E65" s="58">
        <f>1-G66/G65</f>
        <v>0.30102212737279566</v>
      </c>
      <c r="F65" s="33">
        <f>SUMPRODUCT(H$1:AA$1,H65:AA65)/SUM(H65:AA65)</f>
        <v>11.695158935190385</v>
      </c>
      <c r="G65" s="37">
        <f>SUM(H65:AA65)</f>
        <v>8903</v>
      </c>
      <c r="H65" s="2"/>
      <c r="I65" s="2"/>
      <c r="O65" s="25"/>
      <c r="P65" s="2">
        <v>37</v>
      </c>
      <c r="Q65" s="2">
        <v>1055</v>
      </c>
      <c r="R65" s="2">
        <v>2708</v>
      </c>
      <c r="S65" s="2">
        <v>2888</v>
      </c>
      <c r="T65" s="2">
        <v>2215</v>
      </c>
      <c r="U65" s="11"/>
      <c r="V65" s="11"/>
      <c r="W65" s="11"/>
      <c r="X65" s="2"/>
      <c r="Y65" s="2"/>
      <c r="Z65" s="2"/>
      <c r="AA65" s="19"/>
      <c r="AB65" s="2"/>
    </row>
    <row r="66" spans="1:28">
      <c r="A66" s="2" t="s">
        <v>49</v>
      </c>
      <c r="B66" s="46" t="s">
        <v>51</v>
      </c>
      <c r="C66" s="2" t="s">
        <v>1</v>
      </c>
      <c r="D66" s="59"/>
      <c r="E66" s="58"/>
      <c r="F66" s="33">
        <f>SUMPRODUCT(H$1:AA$1,H66:AA66)/SUM(H66:AA66)</f>
        <v>11.211794954202153</v>
      </c>
      <c r="G66" s="37">
        <f>SUM(H66:AA66)</f>
        <v>6223</v>
      </c>
      <c r="H66" s="2"/>
      <c r="I66" s="2"/>
      <c r="O66" s="25"/>
      <c r="P66" s="25">
        <v>37</v>
      </c>
      <c r="Q66" s="25">
        <v>1054</v>
      </c>
      <c r="R66" s="25">
        <v>2687</v>
      </c>
      <c r="S66" s="25">
        <v>2444</v>
      </c>
      <c r="T66" s="25">
        <v>1</v>
      </c>
      <c r="U66" s="12"/>
      <c r="V66" s="11"/>
      <c r="W66" s="11"/>
      <c r="X66" s="2"/>
      <c r="Y66" s="2"/>
      <c r="Z66" s="2"/>
      <c r="AA66" s="19"/>
      <c r="AB66" s="2"/>
    </row>
    <row r="67" spans="1:28">
      <c r="S67" s="5" t="s">
        <v>40</v>
      </c>
      <c r="T67" s="15"/>
      <c r="AB67" s="2"/>
    </row>
    <row r="68" spans="1:28">
      <c r="A68" s="2">
        <v>14</v>
      </c>
      <c r="C68" s="2" t="str">
        <f>CONCATENATE($C$1,"n",A68)</f>
        <v>g2d3n14</v>
      </c>
      <c r="D68" s="4"/>
      <c r="E68" s="4"/>
      <c r="F68" s="19"/>
      <c r="G68" s="35"/>
      <c r="AB68" s="2"/>
    </row>
    <row r="69" spans="1:28">
      <c r="A69" s="2" t="s">
        <v>47</v>
      </c>
      <c r="B69" s="44">
        <f>CEILING($A$1*A68/$B$1,1)</f>
        <v>10</v>
      </c>
      <c r="C69" s="2"/>
      <c r="D69" s="2" t="s">
        <v>2</v>
      </c>
      <c r="E69" s="2" t="s">
        <v>45</v>
      </c>
      <c r="F69" s="19" t="s">
        <v>3</v>
      </c>
      <c r="G69" s="35"/>
      <c r="H69" s="7" t="str">
        <f>IF(H70&lt;&gt;0,H$1,"")</f>
        <v/>
      </c>
      <c r="I69" s="7" t="str">
        <f t="shared" ref="I69:P69" si="26">IF(I70&lt;&gt;0,I$1,"")</f>
        <v/>
      </c>
      <c r="J69" s="7" t="str">
        <f t="shared" si="26"/>
        <v/>
      </c>
      <c r="K69" s="7" t="str">
        <f t="shared" si="26"/>
        <v/>
      </c>
      <c r="L69" s="7" t="str">
        <f t="shared" si="26"/>
        <v/>
      </c>
      <c r="M69" s="7" t="str">
        <f t="shared" si="26"/>
        <v/>
      </c>
      <c r="N69" s="7" t="str">
        <f t="shared" si="26"/>
        <v/>
      </c>
      <c r="O69" s="7" t="str">
        <f t="shared" si="26"/>
        <v/>
      </c>
      <c r="P69" s="7" t="str">
        <f t="shared" si="26"/>
        <v/>
      </c>
      <c r="Q69" s="7">
        <f>IF(Q70&lt;&gt;0,Q$1,"")</f>
        <v>10</v>
      </c>
      <c r="R69" s="7">
        <f t="shared" ref="R69:AA69" si="27">IF(R70&lt;&gt;0,R$1,"")</f>
        <v>11</v>
      </c>
      <c r="S69" s="7">
        <f t="shared" si="27"/>
        <v>12</v>
      </c>
      <c r="T69" s="7">
        <f t="shared" si="27"/>
        <v>13</v>
      </c>
      <c r="U69" s="7">
        <f t="shared" si="27"/>
        <v>14</v>
      </c>
      <c r="V69" s="10" t="str">
        <f t="shared" si="27"/>
        <v/>
      </c>
      <c r="W69" s="10" t="str">
        <f t="shared" si="27"/>
        <v/>
      </c>
      <c r="X69" s="10" t="str">
        <f t="shared" si="27"/>
        <v/>
      </c>
      <c r="Y69" s="10" t="str">
        <f t="shared" si="27"/>
        <v/>
      </c>
      <c r="Z69" s="10" t="str">
        <f t="shared" si="27"/>
        <v/>
      </c>
      <c r="AA69" s="18" t="str">
        <f t="shared" si="27"/>
        <v/>
      </c>
      <c r="AB69" s="2"/>
    </row>
    <row r="70" spans="1:28">
      <c r="A70" s="2" t="s">
        <v>48</v>
      </c>
      <c r="B70" s="46" t="s">
        <v>52</v>
      </c>
      <c r="C70" s="2" t="s">
        <v>0</v>
      </c>
      <c r="D70" s="59">
        <v>2923</v>
      </c>
      <c r="E70" s="58">
        <f>1-G71/G70</f>
        <v>0.28422837761447151</v>
      </c>
      <c r="F70" s="33">
        <f>SUMPRODUCT(H$1:AA$1,H70:AA70)/SUM(H70:AA70)</f>
        <v>12.556133408705483</v>
      </c>
      <c r="G70" s="37">
        <f>SUM(H70:AA70)</f>
        <v>8845</v>
      </c>
      <c r="Q70" s="26">
        <v>112</v>
      </c>
      <c r="R70" s="26">
        <v>1618</v>
      </c>
      <c r="S70" s="26">
        <v>2387</v>
      </c>
      <c r="T70" s="26">
        <v>2695</v>
      </c>
      <c r="U70" s="26">
        <v>2033</v>
      </c>
      <c r="V70" s="26"/>
      <c r="AB70" s="2"/>
    </row>
    <row r="71" spans="1:28">
      <c r="A71" s="2" t="s">
        <v>49</v>
      </c>
      <c r="B71" s="46" t="s">
        <v>51</v>
      </c>
      <c r="C71" s="2" t="s">
        <v>1</v>
      </c>
      <c r="D71" s="59"/>
      <c r="E71" s="58"/>
      <c r="F71" s="33">
        <f>SUMPRODUCT(H$1:AA$1,H71:AA71)/SUM(H71:AA71)</f>
        <v>12.064444795450955</v>
      </c>
      <c r="G71" s="37">
        <f>SUM(H71:AA71)</f>
        <v>6331</v>
      </c>
      <c r="Q71" s="26">
        <v>112</v>
      </c>
      <c r="R71" s="26">
        <v>1616</v>
      </c>
      <c r="S71" s="26">
        <v>2355</v>
      </c>
      <c r="T71" s="26">
        <v>2248</v>
      </c>
      <c r="U71" s="26">
        <v>0</v>
      </c>
      <c r="V71" s="26"/>
      <c r="AB71" s="2"/>
    </row>
    <row r="72" spans="1:28">
      <c r="S72" s="5" t="s">
        <v>41</v>
      </c>
      <c r="T72" s="5" t="s">
        <v>42</v>
      </c>
      <c r="U72" s="15"/>
    </row>
  </sheetData>
  <mergeCells count="28">
    <mergeCell ref="D65:D66"/>
    <mergeCell ref="D35:D36"/>
    <mergeCell ref="D10:D11"/>
    <mergeCell ref="D15:D16"/>
    <mergeCell ref="D20:D21"/>
    <mergeCell ref="D25:D26"/>
    <mergeCell ref="D30:D31"/>
    <mergeCell ref="D40:D41"/>
    <mergeCell ref="D45:D46"/>
    <mergeCell ref="D50:D51"/>
    <mergeCell ref="D55:D56"/>
    <mergeCell ref="D60:D61"/>
    <mergeCell ref="E60:E61"/>
    <mergeCell ref="E65:E66"/>
    <mergeCell ref="E70:E71"/>
    <mergeCell ref="D5:D6"/>
    <mergeCell ref="E5:E6"/>
    <mergeCell ref="E35:E36"/>
    <mergeCell ref="E40:E41"/>
    <mergeCell ref="E45:E46"/>
    <mergeCell ref="E50:E51"/>
    <mergeCell ref="E55:E56"/>
    <mergeCell ref="E10:E11"/>
    <mergeCell ref="E15:E16"/>
    <mergeCell ref="E20:E21"/>
    <mergeCell ref="E25:E26"/>
    <mergeCell ref="E30:E31"/>
    <mergeCell ref="D70:D7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87F7-7C02-B645-BF54-607E11F5B5B0}">
  <dimension ref="A1:AB71"/>
  <sheetViews>
    <sheetView topLeftCell="G1" zoomScale="57" zoomScaleNormal="100" workbookViewId="0">
      <pane ySplit="1" topLeftCell="A7" activePane="bottomLeft" state="frozen"/>
      <selection pane="bottomLeft" activeCell="Q30" sqref="Q30:W38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" style="36" bestFit="1" customWidth="1"/>
    <col min="22" max="23" width="10.83203125" style="9"/>
    <col min="27" max="27" width="10.83203125" style="20"/>
  </cols>
  <sheetData>
    <row r="1" spans="1:28" ht="21">
      <c r="A1" s="13">
        <v>4</v>
      </c>
      <c r="B1" s="17">
        <v>5</v>
      </c>
      <c r="C1" s="13" t="s">
        <v>8</v>
      </c>
      <c r="D1" s="13"/>
      <c r="E1" s="13"/>
      <c r="F1" s="17"/>
      <c r="G1" s="38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9"/>
      <c r="C2" s="3" t="s">
        <v>5</v>
      </c>
      <c r="D2" s="2"/>
      <c r="E2" s="2"/>
      <c r="F2" s="19"/>
      <c r="G2" s="56">
        <f>SUM(G5,G10,G15,G20,G25,G30,G35,G40,G45,G50,G55,G60,G65,G70)</f>
        <v>74530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g4d5n1</v>
      </c>
      <c r="D3" s="2"/>
      <c r="E3" s="2"/>
      <c r="F3" s="19"/>
      <c r="G3" s="56">
        <f>SUM(G6,G11,G16,G21,G26,G31,G36,G41,G46,G51,G56,G61,G66,G71)</f>
        <v>71673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48</v>
      </c>
      <c r="B5" s="19">
        <v>10000</v>
      </c>
      <c r="C5" s="2" t="s">
        <v>0</v>
      </c>
      <c r="D5" s="59">
        <v>468</v>
      </c>
      <c r="E5" s="58">
        <f>1-G6/G5</f>
        <v>0</v>
      </c>
      <c r="F5" s="33">
        <f>SUMPRODUCT(H$1:AA$1,H5:AA5)/SUM(H5:AA5)</f>
        <v>1.6382486160040262</v>
      </c>
      <c r="G5" s="37">
        <f>SUM(H5:AA5)</f>
        <v>9935</v>
      </c>
      <c r="H5" s="2">
        <v>3594</v>
      </c>
      <c r="I5" s="2">
        <v>6341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49</v>
      </c>
      <c r="B6" s="32">
        <v>12345</v>
      </c>
      <c r="C6" s="2" t="s">
        <v>1</v>
      </c>
      <c r="D6" s="59"/>
      <c r="E6" s="58"/>
      <c r="F6" s="33">
        <f>SUMPRODUCT(H$1:AA$1,H6:AA6)/SUM(H6:AA6)</f>
        <v>1.6382486160040262</v>
      </c>
      <c r="G6" s="37">
        <f>SUM(H6:AA6)</f>
        <v>9935</v>
      </c>
      <c r="H6" s="2">
        <v>3594</v>
      </c>
      <c r="I6" s="2">
        <v>6341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AB6" s="2"/>
    </row>
    <row r="7" spans="1:28">
      <c r="A7" s="3"/>
      <c r="B7" s="39"/>
      <c r="C7" s="3"/>
      <c r="D7" s="2"/>
      <c r="E7" s="2"/>
      <c r="F7" s="19"/>
      <c r="G7" s="3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AB7" s="2"/>
    </row>
    <row r="8" spans="1:28">
      <c r="A8" s="2">
        <v>2</v>
      </c>
      <c r="C8" s="2" t="str">
        <f>CONCATENATE($C$1,"n",A8)</f>
        <v>g4d5n2</v>
      </c>
      <c r="D8" s="2"/>
      <c r="E8" s="2"/>
      <c r="F8" s="19"/>
      <c r="G8" s="3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AB8" s="2"/>
    </row>
    <row r="9" spans="1:28">
      <c r="A9" s="2" t="s">
        <v>47</v>
      </c>
      <c r="B9" s="44">
        <f>CEILING($A$1*A8/$B$1,1)</f>
        <v>2</v>
      </c>
      <c r="C9" s="2"/>
      <c r="D9" s="2" t="s">
        <v>2</v>
      </c>
      <c r="E9" s="2" t="s">
        <v>45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48</v>
      </c>
      <c r="B10" s="19">
        <v>10000</v>
      </c>
      <c r="C10" s="2" t="s">
        <v>0</v>
      </c>
      <c r="D10" s="59">
        <v>450</v>
      </c>
      <c r="E10" s="58">
        <f>1-G11/G10</f>
        <v>0.20536530840361755</v>
      </c>
      <c r="F10" s="33">
        <f>SUMPRODUCT(H$1:AA$1,H10:AA10)/SUM(H10:AA10)</f>
        <v>2.9793720150391221</v>
      </c>
      <c r="G10" s="37">
        <f>SUM(H10:AA10)</f>
        <v>9841</v>
      </c>
      <c r="H10" s="3"/>
      <c r="I10" s="2">
        <v>2221</v>
      </c>
      <c r="J10" s="2">
        <v>5602</v>
      </c>
      <c r="K10" s="2">
        <v>2018</v>
      </c>
      <c r="L10" s="2"/>
      <c r="M10" s="2"/>
      <c r="N10" s="2"/>
      <c r="O10" s="2"/>
      <c r="P10" s="2"/>
      <c r="Q10" s="2"/>
      <c r="R10" s="2"/>
      <c r="S10" s="2"/>
      <c r="T10" s="2"/>
      <c r="U10" s="11"/>
      <c r="V10" s="11"/>
      <c r="AB10" s="2"/>
    </row>
    <row r="11" spans="1:28">
      <c r="A11" s="2" t="s">
        <v>49</v>
      </c>
      <c r="B11" s="32">
        <v>12345</v>
      </c>
      <c r="C11" s="2" t="s">
        <v>1</v>
      </c>
      <c r="D11" s="59"/>
      <c r="E11" s="58"/>
      <c r="F11" s="33">
        <f>SUMPRODUCT(H$1:AA$1,H11:AA11)/SUM(H11:AA11)</f>
        <v>2.716240409207161</v>
      </c>
      <c r="G11" s="37">
        <f>SUM(H11:AA11)</f>
        <v>7820</v>
      </c>
      <c r="H11" s="3"/>
      <c r="I11" s="25">
        <v>2221</v>
      </c>
      <c r="J11" s="25">
        <v>5597</v>
      </c>
      <c r="K11" s="25">
        <v>2</v>
      </c>
      <c r="L11" s="25"/>
      <c r="M11" s="25"/>
      <c r="N11" s="25"/>
      <c r="O11" s="25"/>
      <c r="P11" s="25"/>
      <c r="Q11" s="25"/>
      <c r="R11" s="2"/>
      <c r="S11" s="2"/>
      <c r="T11" s="2"/>
      <c r="U11" s="11"/>
      <c r="V11" s="11"/>
      <c r="AB11" s="2"/>
    </row>
    <row r="12" spans="1:28">
      <c r="A12" s="2"/>
      <c r="B12" s="19"/>
      <c r="C12" s="2"/>
      <c r="D12" s="2"/>
      <c r="E12" s="2"/>
      <c r="F12" s="19"/>
      <c r="G12" s="35"/>
      <c r="H12" s="2"/>
      <c r="I12" s="25"/>
      <c r="J12" s="25"/>
      <c r="K12" s="25"/>
      <c r="L12" s="25"/>
      <c r="M12" s="25"/>
      <c r="N12" s="25"/>
      <c r="O12" s="25"/>
      <c r="P12" s="25"/>
      <c r="Q12" s="25"/>
      <c r="R12" s="2"/>
      <c r="S12" s="2"/>
      <c r="T12" s="2"/>
      <c r="U12" s="11"/>
      <c r="V12" s="11"/>
      <c r="AB12" s="2"/>
    </row>
    <row r="13" spans="1:28">
      <c r="A13" s="2">
        <v>3</v>
      </c>
      <c r="C13" s="2" t="str">
        <f>CONCATENATE($C$1,"n",A13)</f>
        <v>g4d5n3</v>
      </c>
      <c r="D13" s="2"/>
      <c r="E13" s="2"/>
      <c r="F13" s="19"/>
      <c r="G13" s="35"/>
      <c r="H13" s="2"/>
      <c r="I13" s="25"/>
      <c r="J13" s="25"/>
      <c r="K13" s="25"/>
      <c r="L13" s="25"/>
      <c r="M13" s="25"/>
      <c r="N13" s="25"/>
      <c r="O13" s="25"/>
      <c r="P13" s="25"/>
      <c r="Q13" s="25"/>
      <c r="R13" s="2"/>
      <c r="S13" s="2"/>
      <c r="T13" s="2"/>
      <c r="U13" s="11"/>
      <c r="V13" s="11"/>
      <c r="AB13" s="2"/>
    </row>
    <row r="14" spans="1:28">
      <c r="A14" s="2" t="s">
        <v>47</v>
      </c>
      <c r="B14" s="44">
        <f>CEILING($A$1*A13/$B$1,1)</f>
        <v>3</v>
      </c>
      <c r="C14" s="2"/>
      <c r="D14" s="2" t="s">
        <v>2</v>
      </c>
      <c r="E14" s="2" t="s">
        <v>45</v>
      </c>
      <c r="F14" s="19" t="s">
        <v>3</v>
      </c>
      <c r="G14" s="35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48</v>
      </c>
      <c r="B15" s="19">
        <v>10000</v>
      </c>
      <c r="C15" s="2" t="s">
        <v>0</v>
      </c>
      <c r="D15" s="59">
        <v>469</v>
      </c>
      <c r="E15" s="58">
        <f>1-G16/G15</f>
        <v>7.7089883985687946E-2</v>
      </c>
      <c r="F15" s="33">
        <f>SUMPRODUCT(H$1:AA$1,H15:AA15)/SUM(H15:AA15)</f>
        <v>3.9504499620513931</v>
      </c>
      <c r="G15" s="37">
        <f>SUM(H15:AA15)</f>
        <v>9223</v>
      </c>
      <c r="H15" s="2"/>
      <c r="I15" s="21">
        <v>1</v>
      </c>
      <c r="J15" s="7">
        <v>1679</v>
      </c>
      <c r="K15" s="7">
        <v>6766</v>
      </c>
      <c r="L15" s="7">
        <v>330</v>
      </c>
      <c r="M15" s="7">
        <v>447</v>
      </c>
      <c r="N15" s="25"/>
      <c r="O15" s="25"/>
      <c r="P15" s="25"/>
      <c r="Q15" s="25"/>
      <c r="R15" s="2"/>
      <c r="S15" s="2"/>
      <c r="T15" s="2"/>
      <c r="U15" s="11"/>
      <c r="V15" s="11"/>
      <c r="AB15" s="2"/>
    </row>
    <row r="16" spans="1:28">
      <c r="A16" s="2" t="s">
        <v>49</v>
      </c>
      <c r="B16" s="32">
        <v>12345</v>
      </c>
      <c r="C16" s="2" t="s">
        <v>1</v>
      </c>
      <c r="D16" s="59"/>
      <c r="E16" s="58"/>
      <c r="F16" s="33">
        <f>SUMPRODUCT(H$1:AA$1,H16:AA16)/SUM(H16:AA16)</f>
        <v>3.8107377819548871</v>
      </c>
      <c r="G16" s="37">
        <f>SUM(H16:AA16)</f>
        <v>8512</v>
      </c>
      <c r="H16" s="2"/>
      <c r="I16" s="21">
        <v>1</v>
      </c>
      <c r="J16" s="7">
        <v>1679</v>
      </c>
      <c r="K16" s="7">
        <v>6762</v>
      </c>
      <c r="L16" s="7">
        <v>70</v>
      </c>
      <c r="M16" s="7">
        <v>0</v>
      </c>
      <c r="N16" s="25"/>
      <c r="O16" s="25"/>
      <c r="P16" s="25"/>
      <c r="Q16" s="25"/>
      <c r="R16" s="2"/>
      <c r="S16" s="2"/>
      <c r="T16" s="2"/>
      <c r="U16" s="11"/>
      <c r="V16" s="11"/>
      <c r="AB16" s="2"/>
    </row>
    <row r="17" spans="1:28">
      <c r="A17" s="2"/>
      <c r="B17" s="19"/>
      <c r="C17" s="2"/>
      <c r="D17" s="2"/>
      <c r="E17" s="2"/>
      <c r="F17" s="19"/>
      <c r="G17" s="35"/>
      <c r="H17" s="2"/>
      <c r="I17" s="25"/>
      <c r="J17" s="25"/>
      <c r="K17" s="25"/>
      <c r="L17" s="25"/>
      <c r="M17" s="25"/>
      <c r="N17" s="25"/>
      <c r="O17" s="25"/>
      <c r="P17" s="25"/>
      <c r="Q17" s="25"/>
      <c r="R17" s="2"/>
      <c r="S17" s="2"/>
      <c r="T17" s="2"/>
      <c r="U17" s="11"/>
      <c r="V17" s="11"/>
      <c r="AB17" s="2"/>
    </row>
    <row r="18" spans="1:28">
      <c r="A18" s="2">
        <v>4</v>
      </c>
      <c r="C18" s="2" t="str">
        <f>CONCATENATE($C$1,"n",A18)</f>
        <v>g4d5n4</v>
      </c>
      <c r="D18" s="2"/>
      <c r="E18" s="2"/>
      <c r="F18" s="19"/>
      <c r="G18" s="35"/>
      <c r="H18" s="2"/>
      <c r="I18" s="25"/>
      <c r="J18" s="25"/>
      <c r="K18" s="25"/>
      <c r="L18" s="25"/>
      <c r="M18" s="25"/>
      <c r="N18" s="25"/>
      <c r="O18" s="25"/>
      <c r="P18" s="25"/>
      <c r="Q18" s="25"/>
      <c r="R18" s="2"/>
      <c r="S18" s="2"/>
      <c r="T18" s="2"/>
      <c r="U18" s="11"/>
      <c r="V18" s="11"/>
      <c r="AB18" s="2"/>
    </row>
    <row r="19" spans="1:28">
      <c r="A19" s="2" t="s">
        <v>47</v>
      </c>
      <c r="B19" s="44">
        <f>CEILING($A$1*A18/$B$1,1)</f>
        <v>4</v>
      </c>
      <c r="C19" s="2"/>
      <c r="D19" s="2" t="s">
        <v>2</v>
      </c>
      <c r="E19" s="2" t="s">
        <v>45</v>
      </c>
      <c r="F19" s="19" t="s">
        <v>3</v>
      </c>
      <c r="G19" s="35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19">
        <v>10000</v>
      </c>
      <c r="C20" s="2" t="s">
        <v>0</v>
      </c>
      <c r="D20" s="59">
        <v>496</v>
      </c>
      <c r="E20" s="58">
        <f>1-G21/G20</f>
        <v>1.0512625988945534E-2</v>
      </c>
      <c r="F20" s="33">
        <f>SUMPRODUCT(H$1:AA$1,H20:AA20)/SUM(H20:AA20)</f>
        <v>4.9837433618727651</v>
      </c>
      <c r="G20" s="37">
        <f>SUM(H20:AA20)</f>
        <v>9227</v>
      </c>
      <c r="H20" s="2"/>
      <c r="I20" s="25"/>
      <c r="J20" s="7"/>
      <c r="K20" s="7">
        <v>1400</v>
      </c>
      <c r="L20" s="7">
        <v>6758</v>
      </c>
      <c r="M20" s="7">
        <v>975</v>
      </c>
      <c r="N20" s="7">
        <v>7</v>
      </c>
      <c r="O20" s="25">
        <v>87</v>
      </c>
      <c r="P20" s="25"/>
      <c r="Q20" s="25"/>
      <c r="R20" s="2"/>
      <c r="S20" s="2"/>
      <c r="T20" s="2"/>
      <c r="U20" s="11"/>
      <c r="V20" s="11"/>
      <c r="AB20" s="2"/>
    </row>
    <row r="21" spans="1:28">
      <c r="A21" s="2" t="s">
        <v>49</v>
      </c>
      <c r="B21" s="32">
        <v>12345</v>
      </c>
      <c r="C21" s="2" t="s">
        <v>1</v>
      </c>
      <c r="D21" s="59"/>
      <c r="E21" s="58"/>
      <c r="F21" s="33">
        <f>SUMPRODUCT(H$1:AA$1,H21:AA21)/SUM(H21:AA21)</f>
        <v>4.9531215772179626</v>
      </c>
      <c r="G21" s="37">
        <f>SUM(H21:AA21)</f>
        <v>9130</v>
      </c>
      <c r="H21" s="2"/>
      <c r="I21" s="25"/>
      <c r="J21" s="7"/>
      <c r="K21" s="7">
        <v>1400</v>
      </c>
      <c r="L21" s="7">
        <v>6758</v>
      </c>
      <c r="M21" s="7">
        <v>972</v>
      </c>
      <c r="N21" s="7">
        <v>0</v>
      </c>
      <c r="O21" s="25">
        <v>0</v>
      </c>
      <c r="P21" s="25"/>
      <c r="Q21" s="25"/>
      <c r="R21" s="2"/>
      <c r="S21" s="2"/>
      <c r="T21" s="2"/>
      <c r="U21" s="11"/>
      <c r="V21" s="11"/>
      <c r="AB21" s="2"/>
    </row>
    <row r="22" spans="1:28">
      <c r="A22" s="2"/>
      <c r="B22" s="19"/>
      <c r="C22" s="2"/>
      <c r="D22" s="2"/>
      <c r="E22" s="2"/>
      <c r="F22" s="19"/>
      <c r="G22" s="35"/>
      <c r="H22" s="2"/>
      <c r="I22" s="25"/>
      <c r="J22" s="25"/>
      <c r="K22" s="25"/>
      <c r="L22" s="25"/>
      <c r="M22" s="25"/>
      <c r="N22" s="25"/>
      <c r="O22" s="25"/>
      <c r="P22" s="25"/>
      <c r="Q22" s="25"/>
      <c r="R22" s="2"/>
      <c r="S22" s="2"/>
      <c r="T22" s="2"/>
      <c r="U22" s="11"/>
      <c r="V22" s="11"/>
      <c r="AB22" s="2"/>
    </row>
    <row r="23" spans="1:28">
      <c r="A23" s="2">
        <v>5</v>
      </c>
      <c r="C23" s="2" t="str">
        <f>CONCATENATE($C$1,"n",A23)</f>
        <v>g4d5n5</v>
      </c>
      <c r="D23" s="2"/>
      <c r="E23" s="2"/>
      <c r="F23" s="19"/>
      <c r="G23" s="35"/>
      <c r="H23" s="2"/>
      <c r="I23" s="25"/>
      <c r="J23" s="25"/>
      <c r="K23" s="25"/>
      <c r="L23" s="25"/>
      <c r="M23" s="25"/>
      <c r="N23" s="25"/>
      <c r="O23" s="25"/>
      <c r="P23" s="25"/>
      <c r="Q23" s="25"/>
      <c r="R23" s="2"/>
      <c r="S23" s="2"/>
      <c r="T23" s="2"/>
      <c r="U23" s="11"/>
      <c r="V23" s="11"/>
      <c r="AB23" s="2"/>
    </row>
    <row r="24" spans="1:28">
      <c r="A24" s="2" t="s">
        <v>47</v>
      </c>
      <c r="B24" s="44">
        <f>CEILING($A$1*A23/$B$1,1)</f>
        <v>4</v>
      </c>
      <c r="C24" s="2"/>
      <c r="D24" s="2" t="s">
        <v>2</v>
      </c>
      <c r="E24" s="2" t="s">
        <v>45</v>
      </c>
      <c r="F24" s="19" t="s">
        <v>3</v>
      </c>
      <c r="G24" s="35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 t="str">
        <f t="shared" si="8"/>
        <v/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19">
        <v>10000</v>
      </c>
      <c r="C25" s="2" t="s">
        <v>0</v>
      </c>
      <c r="D25" s="59">
        <v>482</v>
      </c>
      <c r="E25" s="58">
        <f>1-G26/G25</f>
        <v>2.7100271002710175E-3</v>
      </c>
      <c r="F25" s="33">
        <f>SUMPRODUCT(H$1:AA$1,H25:AA25)/SUM(H25:AA25)</f>
        <v>6.051490514905149</v>
      </c>
      <c r="G25" s="37">
        <f>SUM(H25:AA25)</f>
        <v>9225</v>
      </c>
      <c r="H25" s="2"/>
      <c r="I25" s="25"/>
      <c r="J25" s="7"/>
      <c r="K25" s="7"/>
      <c r="L25" s="7">
        <v>1221</v>
      </c>
      <c r="M25" s="7">
        <v>6380</v>
      </c>
      <c r="N25" s="7">
        <v>1590</v>
      </c>
      <c r="O25" s="25">
        <v>15</v>
      </c>
      <c r="P25" s="25"/>
      <c r="Q25" s="25">
        <v>19</v>
      </c>
      <c r="R25" s="2"/>
      <c r="S25" s="2"/>
      <c r="T25" s="2"/>
      <c r="U25" s="11"/>
      <c r="V25" s="11"/>
      <c r="AB25" s="2"/>
    </row>
    <row r="26" spans="1:28">
      <c r="A26" s="2" t="s">
        <v>49</v>
      </c>
      <c r="B26" s="32">
        <v>12345</v>
      </c>
      <c r="C26" s="2" t="s">
        <v>1</v>
      </c>
      <c r="D26" s="59"/>
      <c r="E26" s="58"/>
      <c r="F26" s="33">
        <f>SUMPRODUCT(H$1:AA$1,H26:AA26)/SUM(H26:AA26)</f>
        <v>6.0420652173913041</v>
      </c>
      <c r="G26" s="37">
        <f>SUM(H26:AA26)</f>
        <v>9200</v>
      </c>
      <c r="H26" s="2"/>
      <c r="I26" s="25"/>
      <c r="J26" s="7"/>
      <c r="K26" s="7"/>
      <c r="L26" s="7">
        <v>1221</v>
      </c>
      <c r="M26" s="7">
        <v>6380</v>
      </c>
      <c r="N26" s="7">
        <v>1590</v>
      </c>
      <c r="O26" s="25">
        <v>9</v>
      </c>
      <c r="P26" s="25"/>
      <c r="Q26" s="25">
        <v>0</v>
      </c>
      <c r="R26" s="2"/>
      <c r="S26" s="2"/>
      <c r="T26" s="2"/>
      <c r="U26" s="11"/>
      <c r="V26" s="11"/>
      <c r="AB26" s="2"/>
    </row>
    <row r="27" spans="1:28">
      <c r="A27" s="2"/>
      <c r="B27" s="19"/>
      <c r="C27" s="2"/>
      <c r="D27" s="2"/>
      <c r="E27" s="2"/>
      <c r="F27" s="19"/>
      <c r="G27" s="35"/>
      <c r="H27" s="2"/>
      <c r="I27" s="2"/>
      <c r="J27" s="2"/>
      <c r="K27" s="2"/>
      <c r="L27" s="2"/>
      <c r="M27" s="2"/>
      <c r="N27" s="2"/>
      <c r="O27" s="16" t="s">
        <v>21</v>
      </c>
      <c r="P27" s="5"/>
      <c r="Q27" s="2"/>
      <c r="R27" s="2"/>
      <c r="S27" s="2"/>
      <c r="T27" s="2"/>
      <c r="U27" s="11"/>
      <c r="V27" s="11"/>
      <c r="AB27" s="2"/>
    </row>
    <row r="28" spans="1:28">
      <c r="A28" s="2">
        <v>6</v>
      </c>
      <c r="C28" s="2" t="str">
        <f>CONCATENATE($C$1,"n",A28)</f>
        <v>g4d5n6</v>
      </c>
      <c r="D28" s="2"/>
      <c r="E28" s="2"/>
      <c r="F28" s="19"/>
      <c r="G28" s="3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1"/>
      <c r="V28" s="11"/>
      <c r="AB28" s="2"/>
    </row>
    <row r="29" spans="1:28">
      <c r="A29" s="2" t="s">
        <v>47</v>
      </c>
      <c r="B29" s="44">
        <f>CEILING($A$1*A28/$B$1,1)</f>
        <v>5</v>
      </c>
      <c r="C29" s="2"/>
      <c r="D29" s="2" t="s">
        <v>2</v>
      </c>
      <c r="E29" s="2" t="s">
        <v>45</v>
      </c>
      <c r="F29" s="19" t="s">
        <v>3</v>
      </c>
      <c r="G29" s="35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 t="str">
        <f t="shared" ref="R29:AA29" si="11">IF(R30&lt;&gt;0,R$1,"")</f>
        <v/>
      </c>
      <c r="S29" s="7">
        <f t="shared" si="11"/>
        <v>12</v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19">
        <v>10000</v>
      </c>
      <c r="C30" s="2" t="s">
        <v>0</v>
      </c>
      <c r="D30" s="59">
        <v>495</v>
      </c>
      <c r="E30" s="58">
        <f>1-G31/G30</f>
        <v>2.2031284423884578E-4</v>
      </c>
      <c r="F30" s="33">
        <f>SUMPRODUCT(H$1:AA$1,H30:AA30)/SUM(H30:AA30)</f>
        <v>7.1328486450760078</v>
      </c>
      <c r="G30" s="37">
        <f>SUM(H30:AA30)</f>
        <v>9078</v>
      </c>
      <c r="H30" s="2"/>
      <c r="I30" s="2"/>
      <c r="J30" s="2"/>
      <c r="K30" s="4"/>
      <c r="L30" s="4">
        <v>2</v>
      </c>
      <c r="M30" s="4">
        <v>1016</v>
      </c>
      <c r="N30" s="4">
        <v>5878</v>
      </c>
      <c r="O30" s="4">
        <v>2145</v>
      </c>
      <c r="P30" s="2">
        <v>34</v>
      </c>
      <c r="Q30" s="25">
        <v>1</v>
      </c>
      <c r="R30" s="25"/>
      <c r="S30" s="25">
        <v>2</v>
      </c>
      <c r="T30" s="25"/>
      <c r="U30" s="12"/>
      <c r="V30" s="12"/>
      <c r="W30" s="24"/>
      <c r="AB30" s="2"/>
    </row>
    <row r="31" spans="1:28">
      <c r="A31" s="2" t="s">
        <v>49</v>
      </c>
      <c r="B31" s="32">
        <v>12345</v>
      </c>
      <c r="C31" s="2" t="s">
        <v>1</v>
      </c>
      <c r="D31" s="59"/>
      <c r="E31" s="58"/>
      <c r="F31" s="33">
        <f>SUMPRODUCT(H$1:AA$1,H31:AA31)/SUM(H31:AA31)</f>
        <v>7.1317761128250332</v>
      </c>
      <c r="G31" s="37">
        <f>SUM(H31:AA31)</f>
        <v>9076</v>
      </c>
      <c r="H31" s="2"/>
      <c r="I31" s="2"/>
      <c r="J31" s="2"/>
      <c r="K31" s="4"/>
      <c r="L31" s="4">
        <v>2</v>
      </c>
      <c r="M31" s="4">
        <v>1016</v>
      </c>
      <c r="N31" s="4">
        <v>5878</v>
      </c>
      <c r="O31" s="4">
        <v>2145</v>
      </c>
      <c r="P31" s="2">
        <v>34</v>
      </c>
      <c r="Q31" s="25">
        <v>1</v>
      </c>
      <c r="R31" s="25"/>
      <c r="S31" s="25">
        <v>0</v>
      </c>
      <c r="T31" s="25"/>
      <c r="U31" s="12"/>
      <c r="V31" s="12"/>
      <c r="W31" s="24"/>
      <c r="AB31" s="2"/>
    </row>
    <row r="32" spans="1:28">
      <c r="A32" s="2"/>
      <c r="B32" s="19"/>
      <c r="C32" s="2"/>
      <c r="D32" s="2"/>
      <c r="E32" s="2"/>
      <c r="F32" s="19"/>
      <c r="G32" s="35"/>
      <c r="H32" s="2"/>
      <c r="I32" s="2"/>
      <c r="J32" s="2"/>
      <c r="K32" s="2"/>
      <c r="L32" s="2"/>
      <c r="M32" s="2"/>
      <c r="N32" s="2"/>
      <c r="O32" s="2"/>
      <c r="P32" s="2"/>
      <c r="Q32" s="25"/>
      <c r="R32" s="25"/>
      <c r="S32" s="25"/>
      <c r="T32" s="25"/>
      <c r="U32" s="12"/>
      <c r="V32" s="12"/>
      <c r="W32" s="24"/>
      <c r="AB32" s="2"/>
    </row>
    <row r="33" spans="1:28">
      <c r="A33" s="2">
        <v>7</v>
      </c>
      <c r="C33" s="2" t="str">
        <f>CONCATENATE($C$1,"n",A33)</f>
        <v>g4d5n7</v>
      </c>
      <c r="D33" s="2"/>
      <c r="E33" s="2"/>
      <c r="F33" s="19"/>
      <c r="G33" s="35"/>
      <c r="H33" s="2"/>
      <c r="I33" s="2"/>
      <c r="J33" s="2"/>
      <c r="K33" s="2"/>
      <c r="L33" s="2"/>
      <c r="M33" s="2"/>
      <c r="N33" s="2"/>
      <c r="O33" s="2"/>
      <c r="P33" s="2"/>
      <c r="Q33" s="25"/>
      <c r="R33" s="25"/>
      <c r="S33" s="25"/>
      <c r="T33" s="25"/>
      <c r="U33" s="12"/>
      <c r="V33" s="12"/>
      <c r="W33" s="24"/>
      <c r="AB33" s="2"/>
    </row>
    <row r="34" spans="1:28">
      <c r="A34" s="2" t="s">
        <v>47</v>
      </c>
      <c r="B34" s="44">
        <f>CEILING($A$1*A33/$B$1,1)</f>
        <v>6</v>
      </c>
      <c r="C34" s="2"/>
      <c r="D34" s="2" t="s">
        <v>2</v>
      </c>
      <c r="E34" s="2" t="s">
        <v>45</v>
      </c>
      <c r="F34" s="19" t="s">
        <v>3</v>
      </c>
      <c r="G34" s="35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>
        <f t="shared" si="13"/>
        <v>14</v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19">
        <v>10000</v>
      </c>
      <c r="C35" s="2" t="s">
        <v>0</v>
      </c>
      <c r="D35" s="59">
        <v>458</v>
      </c>
      <c r="E35" s="58">
        <f>1-G36/G35</f>
        <v>1.1102475852120541E-4</v>
      </c>
      <c r="F35" s="33">
        <f>SUMPRODUCT(H$1:AA$1,H35:AA35)/SUM(H35:AA35)</f>
        <v>8.1989563672699006</v>
      </c>
      <c r="G35" s="37">
        <f>SUM(H35:AA35)</f>
        <v>9007</v>
      </c>
      <c r="H35" s="2"/>
      <c r="I35" s="2"/>
      <c r="J35" s="2"/>
      <c r="K35" s="2"/>
      <c r="L35" s="4"/>
      <c r="M35" s="4">
        <v>3</v>
      </c>
      <c r="N35" s="4">
        <v>954</v>
      </c>
      <c r="O35" s="2">
        <v>5391</v>
      </c>
      <c r="P35" s="4">
        <v>2570</v>
      </c>
      <c r="Q35" s="25">
        <v>88</v>
      </c>
      <c r="R35" s="25"/>
      <c r="S35" s="25"/>
      <c r="T35" s="25"/>
      <c r="U35" s="12">
        <v>1</v>
      </c>
      <c r="V35" s="12"/>
      <c r="W35" s="24"/>
      <c r="AB35" s="2"/>
    </row>
    <row r="36" spans="1:28">
      <c r="A36" s="2" t="s">
        <v>49</v>
      </c>
      <c r="B36" s="32">
        <v>12345</v>
      </c>
      <c r="C36" s="2" t="s">
        <v>1</v>
      </c>
      <c r="D36" s="59"/>
      <c r="E36" s="58"/>
      <c r="F36" s="33">
        <f>SUMPRODUCT(H$1:AA$1,H36:AA36)/SUM(H36:AA36)</f>
        <v>8.1983122362869203</v>
      </c>
      <c r="G36" s="37">
        <f>SUM(H36:AA36)</f>
        <v>9006</v>
      </c>
      <c r="H36" s="2"/>
      <c r="I36" s="2"/>
      <c r="J36" s="2"/>
      <c r="K36" s="2"/>
      <c r="L36" s="4"/>
      <c r="M36" s="4">
        <v>3</v>
      </c>
      <c r="N36" s="4">
        <v>954</v>
      </c>
      <c r="O36" s="2">
        <v>5391</v>
      </c>
      <c r="P36" s="4">
        <v>2570</v>
      </c>
      <c r="Q36" s="25">
        <v>88</v>
      </c>
      <c r="R36" s="25"/>
      <c r="S36" s="25"/>
      <c r="T36" s="25"/>
      <c r="U36" s="12">
        <v>0</v>
      </c>
      <c r="V36" s="12"/>
      <c r="W36" s="24"/>
      <c r="AB36" s="2"/>
    </row>
    <row r="37" spans="1:28">
      <c r="D37" s="2"/>
      <c r="H37" s="2"/>
      <c r="I37" s="2"/>
      <c r="J37" s="2"/>
      <c r="K37" s="2"/>
      <c r="L37" s="2"/>
      <c r="M37" s="2"/>
      <c r="N37" s="2"/>
      <c r="O37" s="2"/>
      <c r="P37" s="2"/>
      <c r="Q37" s="25"/>
      <c r="R37" s="25"/>
      <c r="S37" s="25"/>
      <c r="T37" s="25"/>
      <c r="U37" s="12"/>
      <c r="V37" s="12"/>
      <c r="W37" s="24"/>
      <c r="AB37" s="2"/>
    </row>
    <row r="38" spans="1:28">
      <c r="A38" s="2">
        <v>8</v>
      </c>
      <c r="C38" s="2" t="str">
        <f>CONCATENATE($C$1,"n",A38)</f>
        <v>g4d5n8</v>
      </c>
      <c r="D38" s="2"/>
      <c r="E38" s="2"/>
      <c r="F38" s="19"/>
      <c r="G38" s="35"/>
      <c r="H38" s="2"/>
      <c r="I38" s="2"/>
      <c r="J38" s="2"/>
      <c r="K38" s="2"/>
      <c r="L38" s="2"/>
      <c r="M38" s="2"/>
      <c r="N38" s="2"/>
      <c r="O38" s="2"/>
      <c r="P38" s="2"/>
      <c r="Q38" s="25"/>
      <c r="R38" s="25"/>
      <c r="S38" s="25"/>
      <c r="T38" s="25"/>
      <c r="U38" s="12"/>
      <c r="V38" s="12"/>
      <c r="W38" s="24"/>
      <c r="AB38" s="2"/>
    </row>
    <row r="39" spans="1:28">
      <c r="A39" s="2" t="s">
        <v>47</v>
      </c>
      <c r="B39" s="44">
        <f>CEILING($A$1*A38/$B$1,1)</f>
        <v>7</v>
      </c>
      <c r="C39" s="2"/>
      <c r="D39" s="2" t="s">
        <v>2</v>
      </c>
      <c r="E39" s="2" t="s">
        <v>45</v>
      </c>
      <c r="F39" s="19" t="s">
        <v>3</v>
      </c>
      <c r="G39" s="35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19">
        <v>10000</v>
      </c>
      <c r="C40" s="2" t="s">
        <v>0</v>
      </c>
      <c r="D40" s="59">
        <v>480</v>
      </c>
      <c r="E40" s="58">
        <f>1-G41/G40</f>
        <v>0</v>
      </c>
      <c r="F40" s="33">
        <f>SUMPRODUCT(H$1:AA$1,H40:AA40)/SUM(H40:AA40)</f>
        <v>9.2943073159884371</v>
      </c>
      <c r="G40" s="37">
        <f>SUM(H40:AA40)</f>
        <v>8994</v>
      </c>
      <c r="H40" s="2"/>
      <c r="I40" s="2"/>
      <c r="J40" s="2"/>
      <c r="K40" s="2"/>
      <c r="L40" s="2"/>
      <c r="M40" s="4"/>
      <c r="N40" s="4">
        <v>6</v>
      </c>
      <c r="O40" s="4">
        <v>818</v>
      </c>
      <c r="P40" s="2">
        <v>4912</v>
      </c>
      <c r="Q40" s="4">
        <v>3039</v>
      </c>
      <c r="R40" s="2">
        <v>219</v>
      </c>
      <c r="S40" s="2"/>
      <c r="T40" s="2"/>
      <c r="U40" s="12"/>
      <c r="V40" s="11"/>
      <c r="AB40" s="2"/>
    </row>
    <row r="41" spans="1:28">
      <c r="A41" s="2" t="s">
        <v>49</v>
      </c>
      <c r="B41" s="32">
        <v>12345</v>
      </c>
      <c r="C41" s="2" t="s">
        <v>1</v>
      </c>
      <c r="D41" s="59"/>
      <c r="E41" s="58"/>
      <c r="F41" s="33">
        <f>SUMPRODUCT(H$1:AA$1,H41:AA41)/SUM(H41:AA41)</f>
        <v>9.2943073159884371</v>
      </c>
      <c r="G41" s="37">
        <f>SUM(H41:AA41)</f>
        <v>8994</v>
      </c>
      <c r="H41" s="2"/>
      <c r="I41" s="2"/>
      <c r="J41" s="2"/>
      <c r="K41" s="2"/>
      <c r="L41" s="2"/>
      <c r="M41" s="4"/>
      <c r="N41" s="4">
        <v>6</v>
      </c>
      <c r="O41" s="4">
        <v>818</v>
      </c>
      <c r="P41" s="2">
        <v>4912</v>
      </c>
      <c r="Q41" s="4">
        <v>3039</v>
      </c>
      <c r="R41" s="2">
        <v>219</v>
      </c>
      <c r="S41" s="2"/>
      <c r="T41" s="2"/>
      <c r="U41" s="12"/>
      <c r="V41" s="11"/>
      <c r="AB41" s="2"/>
    </row>
    <row r="42" spans="1:28">
      <c r="D42" s="2"/>
      <c r="E42" s="2"/>
      <c r="F42" s="19"/>
      <c r="G42" s="3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2"/>
      <c r="V42" s="11"/>
      <c r="AB42" s="2"/>
    </row>
    <row r="43" spans="1:28">
      <c r="A43" s="2"/>
      <c r="C43" s="2"/>
      <c r="AB43" s="2"/>
    </row>
    <row r="44" spans="1:28">
      <c r="A44" s="2"/>
      <c r="B44" s="44"/>
      <c r="C44" s="2"/>
      <c r="AB44" s="2"/>
    </row>
    <row r="45" spans="1:28">
      <c r="A45" s="2"/>
      <c r="B45" s="19"/>
      <c r="C45" s="2"/>
      <c r="AB45" s="2"/>
    </row>
    <row r="46" spans="1:28">
      <c r="A46" s="2"/>
      <c r="B46" s="32"/>
      <c r="C46" s="2"/>
      <c r="AB46" s="2"/>
    </row>
    <row r="47" spans="1:28">
      <c r="AB47" s="2"/>
    </row>
    <row r="48" spans="1:28">
      <c r="A48" s="2"/>
      <c r="C48" s="2"/>
      <c r="AB48" s="2"/>
    </row>
    <row r="49" spans="1:28">
      <c r="A49" s="2"/>
      <c r="B49" s="44"/>
      <c r="C49" s="2"/>
      <c r="AB49" s="2"/>
    </row>
    <row r="50" spans="1:28">
      <c r="A50" s="2"/>
      <c r="B50" s="19"/>
      <c r="C50" s="2"/>
      <c r="AB50" s="2"/>
    </row>
    <row r="51" spans="1:28">
      <c r="A51" s="2"/>
      <c r="B51" s="32"/>
      <c r="C51" s="2"/>
      <c r="AB51" s="2"/>
    </row>
    <row r="52" spans="1:28">
      <c r="AB52" s="2"/>
    </row>
    <row r="53" spans="1:28">
      <c r="A53" s="2"/>
      <c r="C53" s="2"/>
      <c r="AB53" s="2"/>
    </row>
    <row r="54" spans="1:28">
      <c r="A54" s="2"/>
      <c r="B54" s="44"/>
      <c r="C54" s="2"/>
      <c r="AB54" s="2"/>
    </row>
    <row r="55" spans="1:28">
      <c r="A55" s="2"/>
      <c r="B55" s="19"/>
      <c r="C55" s="2"/>
      <c r="AB55" s="2"/>
    </row>
    <row r="56" spans="1:28">
      <c r="A56" s="2"/>
      <c r="B56" s="32"/>
      <c r="C56" s="2"/>
      <c r="AB56" s="2"/>
    </row>
    <row r="57" spans="1:28">
      <c r="AB57" s="2"/>
    </row>
    <row r="58" spans="1:28">
      <c r="A58" s="2"/>
      <c r="C58" s="2"/>
      <c r="AB58" s="2"/>
    </row>
    <row r="59" spans="1:28">
      <c r="A59" s="2"/>
      <c r="B59" s="44"/>
      <c r="C59" s="2"/>
      <c r="AB59" s="2"/>
    </row>
    <row r="60" spans="1:28">
      <c r="A60" s="2"/>
      <c r="B60" s="19"/>
      <c r="C60" s="2"/>
      <c r="AB60" s="2"/>
    </row>
    <row r="61" spans="1:28">
      <c r="A61" s="2"/>
      <c r="B61" s="32"/>
      <c r="C61" s="2"/>
      <c r="AB61" s="2"/>
    </row>
    <row r="63" spans="1:28">
      <c r="A63" s="2"/>
      <c r="C63" s="2"/>
    </row>
    <row r="64" spans="1:28">
      <c r="A64" s="2"/>
      <c r="B64" s="44"/>
      <c r="C64" s="2"/>
    </row>
    <row r="65" spans="1:3">
      <c r="A65" s="2"/>
      <c r="B65" s="19"/>
      <c r="C65" s="2"/>
    </row>
    <row r="66" spans="1:3">
      <c r="A66" s="2"/>
      <c r="B66" s="32"/>
      <c r="C66" s="2"/>
    </row>
    <row r="68" spans="1:3">
      <c r="A68" s="2"/>
      <c r="C68" s="2"/>
    </row>
    <row r="69" spans="1:3">
      <c r="A69" s="2"/>
      <c r="B69" s="44"/>
      <c r="C69" s="2"/>
    </row>
    <row r="70" spans="1:3">
      <c r="A70" s="2"/>
      <c r="B70" s="19"/>
      <c r="C70" s="2"/>
    </row>
    <row r="71" spans="1:3">
      <c r="A71" s="2"/>
      <c r="B71" s="19"/>
      <c r="C71" s="2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A936-CD64-6246-A9D1-6B90AFE3C1ED}">
  <dimension ref="A1:AB71"/>
  <sheetViews>
    <sheetView zoomScale="69" zoomScaleNormal="100" workbookViewId="0">
      <pane ySplit="1" topLeftCell="A2" activePane="bottomLeft" state="frozen"/>
      <selection pane="bottomLeft" activeCell="I16" sqref="I16:T39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" style="36" bestFit="1" customWidth="1"/>
    <col min="22" max="26" width="10.83203125" style="9"/>
    <col min="27" max="27" width="10.83203125" style="20"/>
  </cols>
  <sheetData>
    <row r="1" spans="1:28" ht="21">
      <c r="A1" s="13">
        <v>4</v>
      </c>
      <c r="B1" s="17">
        <v>6</v>
      </c>
      <c r="C1" s="13" t="s">
        <v>11</v>
      </c>
      <c r="D1" s="13"/>
      <c r="E1" s="13"/>
      <c r="F1" s="17"/>
      <c r="G1" s="38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9"/>
      <c r="C2" s="3" t="s">
        <v>5</v>
      </c>
      <c r="D2" s="2"/>
      <c r="E2" s="2"/>
      <c r="F2" s="19"/>
      <c r="G2" s="56">
        <f>SUM(G5,G10,G15,G20,G25,G30,G35,G40,G45,G50,G55,G60,G65,G70)</f>
        <v>77925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g4d6n1</v>
      </c>
      <c r="D3" s="2"/>
      <c r="E3" s="2"/>
      <c r="F3" s="19"/>
      <c r="G3" s="56">
        <f>SUM(G6,G11,G16,G21,G26,G31,G36,G41,G46,G51,G56,G61,G66,G71)</f>
        <v>76653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48</v>
      </c>
      <c r="B5" s="19">
        <v>10000</v>
      </c>
      <c r="C5" s="2" t="s">
        <v>0</v>
      </c>
      <c r="D5" s="59">
        <v>33</v>
      </c>
      <c r="E5" s="58">
        <f>1-G6/G5</f>
        <v>0</v>
      </c>
      <c r="F5" s="33">
        <f>SUMPRODUCT(H$1:AA$1,H5:AA5)/SUM(H5:AA5)</f>
        <v>1.5464289291796054</v>
      </c>
      <c r="G5" s="37">
        <f>SUM(H5:AA5)</f>
        <v>9983</v>
      </c>
      <c r="H5" s="2">
        <v>4528</v>
      </c>
      <c r="I5" s="2">
        <v>5455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49</v>
      </c>
      <c r="B6" s="32">
        <v>12345</v>
      </c>
      <c r="C6" s="2" t="s">
        <v>1</v>
      </c>
      <c r="D6" s="59"/>
      <c r="E6" s="58"/>
      <c r="F6" s="33">
        <f>SUMPRODUCT(H$1:AA$1,H6:AA6)/SUM(H6:AA6)</f>
        <v>1.5464289291796054</v>
      </c>
      <c r="G6" s="37">
        <f>SUM(H6:AA6)</f>
        <v>9983</v>
      </c>
      <c r="H6" s="2">
        <v>4528</v>
      </c>
      <c r="I6" s="2">
        <v>5455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AB6" s="2"/>
    </row>
    <row r="7" spans="1:28">
      <c r="A7" s="3"/>
      <c r="B7" s="39"/>
      <c r="C7" s="3"/>
      <c r="D7" s="2"/>
      <c r="E7" s="2"/>
      <c r="F7" s="19"/>
      <c r="G7" s="3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AB7" s="2"/>
    </row>
    <row r="8" spans="1:28">
      <c r="A8" s="2">
        <v>2</v>
      </c>
      <c r="C8" s="2" t="str">
        <f>CONCATENATE($C$1,"n",A8)</f>
        <v>g4d6n2</v>
      </c>
      <c r="D8" s="2"/>
      <c r="E8" s="2"/>
      <c r="F8" s="19"/>
      <c r="G8" s="3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AB8" s="2"/>
    </row>
    <row r="9" spans="1:28">
      <c r="A9" s="2" t="s">
        <v>47</v>
      </c>
      <c r="B9" s="44">
        <f>CEILING($A$1*A8/$B$1,1)</f>
        <v>2</v>
      </c>
      <c r="C9" s="2"/>
      <c r="D9" s="2" t="s">
        <v>2</v>
      </c>
      <c r="E9" s="2" t="s">
        <v>45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48</v>
      </c>
      <c r="B10" s="19">
        <v>10000</v>
      </c>
      <c r="C10" s="2" t="s">
        <v>0</v>
      </c>
      <c r="D10" s="59">
        <v>36</v>
      </c>
      <c r="E10" s="58">
        <f>1-G11/G10</f>
        <v>0.10457845905607099</v>
      </c>
      <c r="F10" s="33">
        <f>SUMPRODUCT(H$1:AA$1,H10:AA10)/SUM(H10:AA10)</f>
        <v>2.752924566357402</v>
      </c>
      <c r="G10" s="37">
        <f>SUM(H10:AA10)</f>
        <v>9916</v>
      </c>
      <c r="H10" s="3"/>
      <c r="I10" s="25">
        <v>3486</v>
      </c>
      <c r="J10" s="25">
        <v>5394</v>
      </c>
      <c r="K10" s="25">
        <v>1036</v>
      </c>
      <c r="L10" s="25"/>
      <c r="M10" s="25"/>
      <c r="N10" s="2"/>
      <c r="O10" s="2"/>
      <c r="P10" s="2"/>
      <c r="Q10" s="2"/>
      <c r="R10" s="2"/>
      <c r="S10" s="2"/>
      <c r="T10" s="2"/>
      <c r="U10" s="11"/>
      <c r="V10" s="11"/>
      <c r="AB10" s="2"/>
    </row>
    <row r="11" spans="1:28">
      <c r="A11" s="2" t="s">
        <v>49</v>
      </c>
      <c r="B11" s="32">
        <v>12345</v>
      </c>
      <c r="C11" s="2" t="s">
        <v>1</v>
      </c>
      <c r="D11" s="59"/>
      <c r="E11" s="58"/>
      <c r="F11" s="33">
        <f>SUMPRODUCT(H$1:AA$1,H11:AA11)/SUM(H11:AA11)</f>
        <v>2.6073882193940761</v>
      </c>
      <c r="G11" s="37">
        <f>SUM(H11:AA11)</f>
        <v>8879</v>
      </c>
      <c r="H11" s="3"/>
      <c r="I11" s="25">
        <v>3486</v>
      </c>
      <c r="J11" s="25">
        <v>5393</v>
      </c>
      <c r="K11" s="25">
        <v>0</v>
      </c>
      <c r="L11" s="25"/>
      <c r="M11" s="25"/>
      <c r="N11" s="2"/>
      <c r="O11" s="2"/>
      <c r="P11" s="2"/>
      <c r="Q11" s="2"/>
      <c r="R11" s="2"/>
      <c r="S11" s="2"/>
      <c r="T11" s="2"/>
      <c r="U11" s="11"/>
      <c r="V11" s="11"/>
      <c r="AB11" s="2"/>
    </row>
    <row r="12" spans="1:28">
      <c r="A12" s="2"/>
      <c r="B12" s="19"/>
      <c r="C12" s="2"/>
      <c r="D12" s="2"/>
      <c r="E12" s="2"/>
      <c r="F12" s="19"/>
      <c r="G12" s="35"/>
      <c r="H12" s="2"/>
      <c r="I12" s="5" t="s">
        <v>22</v>
      </c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11"/>
      <c r="V12" s="11"/>
      <c r="AB12" s="2"/>
    </row>
    <row r="13" spans="1:28">
      <c r="A13" s="2">
        <v>3</v>
      </c>
      <c r="C13" s="2" t="str">
        <f>CONCATENATE($C$1,"n",A13)</f>
        <v>g4d6n3</v>
      </c>
      <c r="D13" s="2"/>
      <c r="E13" s="2"/>
      <c r="F13" s="19"/>
      <c r="G13" s="3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1"/>
      <c r="V13" s="11"/>
      <c r="AB13" s="2"/>
    </row>
    <row r="14" spans="1:28">
      <c r="A14" s="2" t="s">
        <v>47</v>
      </c>
      <c r="B14" s="44">
        <f>CEILING($A$1*A13/$B$1,1)</f>
        <v>2</v>
      </c>
      <c r="C14" s="2"/>
      <c r="D14" s="2" t="s">
        <v>2</v>
      </c>
      <c r="E14" s="2" t="s">
        <v>45</v>
      </c>
      <c r="F14" s="19" t="s">
        <v>3</v>
      </c>
      <c r="G14" s="35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48</v>
      </c>
      <c r="B15" s="19">
        <v>10000</v>
      </c>
      <c r="C15" s="2" t="s">
        <v>0</v>
      </c>
      <c r="D15" s="59">
        <v>34</v>
      </c>
      <c r="E15" s="58">
        <f>1-G16/G15</f>
        <v>2.2823505112052E-2</v>
      </c>
      <c r="F15" s="33">
        <f>SUMPRODUCT(H$1:AA$1,H15:AA15)/SUM(H15:AA15)</f>
        <v>3.71403490653723</v>
      </c>
      <c r="G15" s="37">
        <f>SUM(H15:AA15)</f>
        <v>9683</v>
      </c>
      <c r="H15" s="2"/>
      <c r="I15" s="4">
        <v>4</v>
      </c>
      <c r="J15" s="4">
        <v>3136</v>
      </c>
      <c r="K15" s="4">
        <v>6278</v>
      </c>
      <c r="L15" s="4">
        <v>155</v>
      </c>
      <c r="M15" s="4">
        <v>110</v>
      </c>
      <c r="N15" s="2"/>
      <c r="O15" s="2"/>
      <c r="P15" s="2"/>
      <c r="Q15" s="2"/>
      <c r="R15" s="2"/>
      <c r="S15" s="2"/>
      <c r="T15" s="2"/>
      <c r="U15" s="11"/>
      <c r="V15" s="11"/>
      <c r="AB15" s="2"/>
    </row>
    <row r="16" spans="1:28">
      <c r="A16" s="2" t="s">
        <v>49</v>
      </c>
      <c r="B16" s="32">
        <v>12345</v>
      </c>
      <c r="C16" s="2" t="s">
        <v>1</v>
      </c>
      <c r="D16" s="59"/>
      <c r="E16" s="58"/>
      <c r="F16" s="33">
        <f>SUMPRODUCT(H$1:AA$1,H16:AA16)/SUM(H16:AA16)</f>
        <v>3.6723737053477068</v>
      </c>
      <c r="G16" s="37">
        <f>SUM(H16:AA16)</f>
        <v>9462</v>
      </c>
      <c r="H16" s="2"/>
      <c r="I16" s="7">
        <v>4</v>
      </c>
      <c r="J16" s="7">
        <v>3136</v>
      </c>
      <c r="K16" s="7">
        <v>6278</v>
      </c>
      <c r="L16" s="7">
        <v>44</v>
      </c>
      <c r="M16" s="7">
        <v>0</v>
      </c>
      <c r="N16" s="25"/>
      <c r="O16" s="25"/>
      <c r="P16" s="25"/>
      <c r="Q16" s="25"/>
      <c r="R16" s="25"/>
      <c r="S16" s="25"/>
      <c r="T16" s="25"/>
      <c r="U16" s="11"/>
      <c r="V16" s="11"/>
      <c r="AB16" s="2"/>
    </row>
    <row r="17" spans="1:28">
      <c r="A17" s="2"/>
      <c r="B17" s="19"/>
      <c r="C17" s="2"/>
      <c r="D17" s="2"/>
      <c r="E17" s="2"/>
      <c r="F17" s="19"/>
      <c r="G17" s="35"/>
      <c r="H17" s="2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1"/>
      <c r="V17" s="11"/>
      <c r="AB17" s="2"/>
    </row>
    <row r="18" spans="1:28">
      <c r="A18" s="2">
        <v>4</v>
      </c>
      <c r="C18" s="2" t="str">
        <f>CONCATENATE($C$1,"n",A18)</f>
        <v>g4d6n4</v>
      </c>
      <c r="D18" s="2"/>
      <c r="E18" s="2"/>
      <c r="F18" s="19"/>
      <c r="G18" s="35"/>
      <c r="H18" s="2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1"/>
      <c r="V18" s="11"/>
      <c r="AB18" s="2"/>
    </row>
    <row r="19" spans="1:28">
      <c r="A19" s="2" t="s">
        <v>47</v>
      </c>
      <c r="B19" s="44">
        <f>CEILING($A$1*A18/$B$1,1)</f>
        <v>3</v>
      </c>
      <c r="C19" s="2"/>
      <c r="D19" s="2" t="s">
        <v>2</v>
      </c>
      <c r="E19" s="2" t="s">
        <v>45</v>
      </c>
      <c r="F19" s="19" t="s">
        <v>3</v>
      </c>
      <c r="G19" s="35"/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19">
        <v>10000</v>
      </c>
      <c r="C20" s="2" t="s">
        <v>0</v>
      </c>
      <c r="D20" s="59">
        <v>25</v>
      </c>
      <c r="E20" s="58">
        <f>1-G21/G20</f>
        <v>1.3322402131584754E-3</v>
      </c>
      <c r="F20" s="33">
        <f>SUMPRODUCT(H$1:AA$1,H20:AA20)/SUM(H20:AA20)</f>
        <v>4.7161303545808568</v>
      </c>
      <c r="G20" s="37">
        <f>SUM(H20:AA20)</f>
        <v>9758</v>
      </c>
      <c r="H20" s="2"/>
      <c r="I20" s="25"/>
      <c r="J20" s="7">
        <v>20</v>
      </c>
      <c r="K20" s="7">
        <v>3154</v>
      </c>
      <c r="L20" s="7">
        <v>6177</v>
      </c>
      <c r="M20" s="7">
        <v>397</v>
      </c>
      <c r="N20" s="7">
        <v>3</v>
      </c>
      <c r="O20" s="25">
        <v>7</v>
      </c>
      <c r="P20" s="25"/>
      <c r="Q20" s="25"/>
      <c r="R20" s="25"/>
      <c r="S20" s="25"/>
      <c r="T20" s="25"/>
      <c r="U20" s="11"/>
      <c r="V20" s="11"/>
      <c r="AB20" s="2"/>
    </row>
    <row r="21" spans="1:28">
      <c r="A21" s="2" t="s">
        <v>49</v>
      </c>
      <c r="B21" s="32">
        <v>12345</v>
      </c>
      <c r="C21" s="2" t="s">
        <v>1</v>
      </c>
      <c r="D21" s="59"/>
      <c r="E21" s="58"/>
      <c r="F21" s="33">
        <f>SUMPRODUCT(H$1:AA$1,H21:AA21)/SUM(H21:AA21)</f>
        <v>4.712673165726013</v>
      </c>
      <c r="G21" s="37">
        <f>SUM(H21:AA21)</f>
        <v>9745</v>
      </c>
      <c r="H21" s="2"/>
      <c r="I21" s="25"/>
      <c r="J21" s="7">
        <v>20</v>
      </c>
      <c r="K21" s="7">
        <v>3154</v>
      </c>
      <c r="L21" s="7">
        <v>6177</v>
      </c>
      <c r="M21" s="7">
        <v>394</v>
      </c>
      <c r="N21" s="7">
        <v>0</v>
      </c>
      <c r="O21" s="25">
        <v>0</v>
      </c>
      <c r="P21" s="25"/>
      <c r="Q21" s="25"/>
      <c r="R21" s="25"/>
      <c r="S21" s="25"/>
      <c r="T21" s="25"/>
      <c r="U21" s="11"/>
      <c r="V21" s="11"/>
      <c r="AB21" s="2"/>
    </row>
    <row r="22" spans="1:28">
      <c r="A22" s="2"/>
      <c r="B22" s="19"/>
      <c r="C22" s="2"/>
      <c r="D22" s="2"/>
      <c r="E22" s="2"/>
      <c r="F22" s="19"/>
      <c r="G22" s="35"/>
      <c r="H22" s="2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1"/>
      <c r="V22" s="11"/>
      <c r="AB22" s="2"/>
    </row>
    <row r="23" spans="1:28">
      <c r="A23" s="2">
        <v>5</v>
      </c>
      <c r="C23" s="2" t="str">
        <f>CONCATENATE($C$1,"n",A23)</f>
        <v>g4d6n5</v>
      </c>
      <c r="D23" s="2"/>
      <c r="E23" s="2"/>
      <c r="F23" s="19"/>
      <c r="G23" s="35"/>
      <c r="H23" s="2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1"/>
      <c r="V23" s="11"/>
      <c r="AB23" s="2"/>
    </row>
    <row r="24" spans="1:28">
      <c r="A24" s="2" t="s">
        <v>47</v>
      </c>
      <c r="B24" s="44">
        <f>CEILING($A$1*A23/$B$1,1)</f>
        <v>4</v>
      </c>
      <c r="C24" s="2"/>
      <c r="D24" s="2" t="s">
        <v>2</v>
      </c>
      <c r="E24" s="2" t="s">
        <v>45</v>
      </c>
      <c r="F24" s="19" t="s">
        <v>3</v>
      </c>
      <c r="G24" s="35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19">
        <v>10000</v>
      </c>
      <c r="C25" s="2" t="s">
        <v>0</v>
      </c>
      <c r="D25" s="59">
        <v>42</v>
      </c>
      <c r="E25" s="58">
        <f>1-G26/G25</f>
        <v>1.0273268954186232E-4</v>
      </c>
      <c r="F25" s="33">
        <f>SUMPRODUCT(H$1:AA$1,H25:AA25)/SUM(H25:AA25)</f>
        <v>5.7362851859461683</v>
      </c>
      <c r="G25" s="37">
        <f>SUM(H25:AA25)</f>
        <v>9734</v>
      </c>
      <c r="H25" s="2"/>
      <c r="I25" s="25"/>
      <c r="J25" s="7"/>
      <c r="K25" s="7">
        <v>25</v>
      </c>
      <c r="L25" s="7">
        <v>3059</v>
      </c>
      <c r="M25" s="7">
        <v>6109</v>
      </c>
      <c r="N25" s="7">
        <v>540</v>
      </c>
      <c r="O25" s="25">
        <v>1</v>
      </c>
      <c r="P25" s="25"/>
      <c r="Q25" s="25"/>
      <c r="R25" s="25"/>
      <c r="S25" s="25"/>
      <c r="T25" s="25"/>
      <c r="U25" s="11"/>
      <c r="V25" s="11"/>
      <c r="AB25" s="2"/>
    </row>
    <row r="26" spans="1:28">
      <c r="A26" s="2" t="s">
        <v>49</v>
      </c>
      <c r="B26" s="32">
        <v>12345</v>
      </c>
      <c r="C26" s="2" t="s">
        <v>1</v>
      </c>
      <c r="D26" s="59"/>
      <c r="E26" s="58"/>
      <c r="F26" s="33">
        <f>SUMPRODUCT(H$1:AA$1,H26:AA26)/SUM(H26:AA26)</f>
        <v>5.7360526045412517</v>
      </c>
      <c r="G26" s="37">
        <f>SUM(H26:AA26)</f>
        <v>9733</v>
      </c>
      <c r="H26" s="2"/>
      <c r="I26" s="25"/>
      <c r="J26" s="7"/>
      <c r="K26" s="7">
        <v>25</v>
      </c>
      <c r="L26" s="7">
        <v>3059</v>
      </c>
      <c r="M26" s="7">
        <v>6109</v>
      </c>
      <c r="N26" s="7">
        <v>540</v>
      </c>
      <c r="O26" s="25">
        <v>0</v>
      </c>
      <c r="P26" s="25"/>
      <c r="Q26" s="25"/>
      <c r="R26" s="25"/>
      <c r="S26" s="25"/>
      <c r="T26" s="25"/>
      <c r="U26" s="11"/>
      <c r="V26" s="11"/>
      <c r="AB26" s="2"/>
    </row>
    <row r="27" spans="1:28">
      <c r="A27" s="2"/>
      <c r="B27" s="19"/>
      <c r="C27" s="2"/>
      <c r="D27" s="2"/>
      <c r="E27" s="2"/>
      <c r="F27" s="19"/>
      <c r="G27" s="35"/>
      <c r="H27" s="2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1"/>
      <c r="V27" s="11"/>
      <c r="AB27" s="2"/>
    </row>
    <row r="28" spans="1:28">
      <c r="A28" s="2">
        <v>6</v>
      </c>
      <c r="C28" s="2" t="str">
        <f>CONCATENATE($C$1,"n",A28)</f>
        <v>g4d6n6</v>
      </c>
      <c r="D28" s="2"/>
      <c r="E28" s="2"/>
      <c r="F28" s="19"/>
      <c r="G28" s="35"/>
      <c r="H28" s="2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1"/>
      <c r="V28" s="11"/>
      <c r="AB28" s="2"/>
    </row>
    <row r="29" spans="1:28">
      <c r="A29" s="2" t="s">
        <v>47</v>
      </c>
      <c r="B29" s="44">
        <f>CEILING($A$1*A28/$B$1,1)</f>
        <v>4</v>
      </c>
      <c r="C29" s="2"/>
      <c r="D29" s="2" t="s">
        <v>2</v>
      </c>
      <c r="E29" s="2" t="s">
        <v>45</v>
      </c>
      <c r="F29" s="19" t="s">
        <v>3</v>
      </c>
      <c r="G29" s="35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19">
        <v>10000</v>
      </c>
      <c r="C30" s="2" t="s">
        <v>0</v>
      </c>
      <c r="D30" s="59">
        <v>45</v>
      </c>
      <c r="E30" s="58">
        <f>1-G31/G30</f>
        <v>0</v>
      </c>
      <c r="F30" s="33">
        <f>SUMPRODUCT(H$1:AA$1,H30:AA30)/SUM(H30:AA30)</f>
        <v>6.7580928741338298</v>
      </c>
      <c r="G30" s="37">
        <f>SUM(H30:AA30)</f>
        <v>9669</v>
      </c>
      <c r="H30" s="2"/>
      <c r="I30" s="25"/>
      <c r="J30" s="25"/>
      <c r="K30" s="7"/>
      <c r="L30" s="7">
        <v>53</v>
      </c>
      <c r="M30" s="7">
        <v>2977</v>
      </c>
      <c r="N30" s="7">
        <v>5902</v>
      </c>
      <c r="O30" s="7">
        <v>730</v>
      </c>
      <c r="P30" s="25">
        <v>7</v>
      </c>
      <c r="Q30" s="25"/>
      <c r="R30" s="25"/>
      <c r="S30" s="25"/>
      <c r="T30" s="25"/>
      <c r="U30" s="11"/>
      <c r="V30" s="11"/>
      <c r="AB30" s="2"/>
    </row>
    <row r="31" spans="1:28">
      <c r="A31" s="2" t="s">
        <v>49</v>
      </c>
      <c r="B31" s="32">
        <v>12345</v>
      </c>
      <c r="C31" s="2" t="s">
        <v>1</v>
      </c>
      <c r="D31" s="59"/>
      <c r="E31" s="58"/>
      <c r="F31" s="33">
        <f>SUMPRODUCT(H$1:AA$1,H31:AA31)/SUM(H31:AA31)</f>
        <v>6.7580928741338298</v>
      </c>
      <c r="G31" s="37">
        <f>SUM(H31:AA31)</f>
        <v>9669</v>
      </c>
      <c r="H31" s="2"/>
      <c r="I31" s="25"/>
      <c r="J31" s="25"/>
      <c r="K31" s="7"/>
      <c r="L31" s="7">
        <v>53</v>
      </c>
      <c r="M31" s="7">
        <v>2977</v>
      </c>
      <c r="N31" s="7">
        <v>5902</v>
      </c>
      <c r="O31" s="7">
        <v>730</v>
      </c>
      <c r="P31" s="25">
        <v>7</v>
      </c>
      <c r="Q31" s="25"/>
      <c r="R31" s="25"/>
      <c r="S31" s="25"/>
      <c r="T31" s="25"/>
      <c r="U31" s="11"/>
      <c r="V31" s="11"/>
      <c r="AB31" s="2"/>
    </row>
    <row r="32" spans="1:28">
      <c r="A32" s="2"/>
      <c r="B32" s="19"/>
      <c r="C32" s="2"/>
      <c r="D32" s="2"/>
      <c r="E32" s="2"/>
      <c r="F32" s="19"/>
      <c r="G32" s="35"/>
      <c r="H32" s="2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1"/>
      <c r="V32" s="11"/>
      <c r="AB32" s="2"/>
    </row>
    <row r="33" spans="1:28">
      <c r="A33" s="2">
        <v>7</v>
      </c>
      <c r="C33" s="2" t="str">
        <f>CONCATENATE($C$1,"n",A33)</f>
        <v>g4d6n7</v>
      </c>
      <c r="D33" s="2"/>
      <c r="E33" s="2"/>
      <c r="F33" s="19"/>
      <c r="G33" s="35"/>
      <c r="H33" s="2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1"/>
      <c r="V33" s="11"/>
      <c r="AB33" s="2"/>
    </row>
    <row r="34" spans="1:28">
      <c r="A34" s="2" t="s">
        <v>47</v>
      </c>
      <c r="B34" s="44">
        <f>CEILING($A$1*A33/$B$1,1)</f>
        <v>5</v>
      </c>
      <c r="C34" s="2"/>
      <c r="D34" s="2" t="s">
        <v>2</v>
      </c>
      <c r="E34" s="2" t="s">
        <v>45</v>
      </c>
      <c r="F34" s="19" t="s">
        <v>3</v>
      </c>
      <c r="G34" s="35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19">
        <v>10000</v>
      </c>
      <c r="C35" s="2" t="s">
        <v>0</v>
      </c>
      <c r="D35" s="59">
        <v>45</v>
      </c>
      <c r="E35" s="58">
        <f>1-G36/G35</f>
        <v>0</v>
      </c>
      <c r="F35" s="33">
        <f>SUMPRODUCT(H$1:AA$1,H35:AA35)/SUM(H35:AA35)</f>
        <v>7.7708051948051944</v>
      </c>
      <c r="G35" s="37">
        <f>SUM(H35:AA35)</f>
        <v>9625</v>
      </c>
      <c r="H35" s="2"/>
      <c r="I35" s="25"/>
      <c r="J35" s="25"/>
      <c r="K35" s="25"/>
      <c r="L35" s="7"/>
      <c r="M35" s="7">
        <v>63</v>
      </c>
      <c r="N35" s="7">
        <v>2956</v>
      </c>
      <c r="O35" s="25">
        <v>5738</v>
      </c>
      <c r="P35" s="7">
        <v>860</v>
      </c>
      <c r="Q35" s="25">
        <v>8</v>
      </c>
      <c r="R35" s="25"/>
      <c r="S35" s="25"/>
      <c r="T35" s="25"/>
      <c r="U35" s="11"/>
      <c r="V35" s="11"/>
      <c r="AB35" s="2"/>
    </row>
    <row r="36" spans="1:28">
      <c r="A36" s="2" t="s">
        <v>49</v>
      </c>
      <c r="B36" s="32">
        <v>12345</v>
      </c>
      <c r="C36" s="2" t="s">
        <v>1</v>
      </c>
      <c r="D36" s="59"/>
      <c r="E36" s="58"/>
      <c r="F36" s="33">
        <f>SUMPRODUCT(H$1:AA$1,H36:AA36)/SUM(H36:AA36)</f>
        <v>7.7708051948051944</v>
      </c>
      <c r="G36" s="37">
        <f>SUM(H36:AA36)</f>
        <v>9625</v>
      </c>
      <c r="H36" s="2"/>
      <c r="I36" s="25"/>
      <c r="J36" s="25"/>
      <c r="K36" s="25"/>
      <c r="L36" s="7"/>
      <c r="M36" s="7">
        <v>63</v>
      </c>
      <c r="N36" s="7">
        <v>2956</v>
      </c>
      <c r="O36" s="25">
        <v>5738</v>
      </c>
      <c r="P36" s="7">
        <v>860</v>
      </c>
      <c r="Q36" s="25">
        <v>8</v>
      </c>
      <c r="R36" s="25"/>
      <c r="S36" s="25"/>
      <c r="T36" s="25"/>
      <c r="U36" s="11"/>
      <c r="V36" s="11"/>
      <c r="AB36" s="2"/>
    </row>
    <row r="37" spans="1:28">
      <c r="D37" s="2"/>
      <c r="H37" s="2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1"/>
      <c r="V37" s="11"/>
      <c r="AB37" s="2"/>
    </row>
    <row r="38" spans="1:28">
      <c r="A38" s="2">
        <v>8</v>
      </c>
      <c r="C38" s="2" t="str">
        <f>CONCATENATE($C$1,"n",A38)</f>
        <v>g4d6n8</v>
      </c>
      <c r="D38" s="2"/>
      <c r="E38" s="2"/>
      <c r="F38" s="19"/>
      <c r="G38" s="35"/>
      <c r="H38" s="2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1"/>
      <c r="V38" s="11"/>
      <c r="AB38" s="2"/>
    </row>
    <row r="39" spans="1:28">
      <c r="A39" s="2" t="s">
        <v>47</v>
      </c>
      <c r="B39" s="44">
        <f>CEILING($A$1*A38/$B$1,1)</f>
        <v>6</v>
      </c>
      <c r="C39" s="2"/>
      <c r="D39" s="2" t="s">
        <v>2</v>
      </c>
      <c r="E39" s="2" t="s">
        <v>45</v>
      </c>
      <c r="F39" s="19" t="s">
        <v>3</v>
      </c>
      <c r="G39" s="35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19">
        <v>10000</v>
      </c>
      <c r="C40" s="2" t="s">
        <v>0</v>
      </c>
      <c r="D40" s="59">
        <v>30</v>
      </c>
      <c r="E40" s="58">
        <f>1-G41/G40</f>
        <v>0</v>
      </c>
      <c r="F40" s="33">
        <f>SUMPRODUCT(H$1:AA$1,H40:AA40)/SUM(H40:AA40)</f>
        <v>8.78727634194831</v>
      </c>
      <c r="G40" s="37">
        <f>SUM(H40:AA40)</f>
        <v>9557</v>
      </c>
      <c r="H40" s="2"/>
      <c r="I40" s="2"/>
      <c r="J40" s="2"/>
      <c r="K40" s="2"/>
      <c r="L40" s="2"/>
      <c r="M40" s="4"/>
      <c r="N40" s="4">
        <v>88</v>
      </c>
      <c r="O40" s="4">
        <v>2880</v>
      </c>
      <c r="P40" s="2">
        <v>5583</v>
      </c>
      <c r="Q40" s="4">
        <v>989</v>
      </c>
      <c r="R40" s="2">
        <v>17</v>
      </c>
      <c r="S40" s="2"/>
      <c r="T40" s="2"/>
      <c r="U40" s="12"/>
      <c r="V40" s="11"/>
      <c r="AB40" s="2"/>
    </row>
    <row r="41" spans="1:28">
      <c r="A41" s="2" t="s">
        <v>49</v>
      </c>
      <c r="B41" s="32">
        <v>12345</v>
      </c>
      <c r="C41" s="2" t="s">
        <v>1</v>
      </c>
      <c r="D41" s="59"/>
      <c r="E41" s="58"/>
      <c r="F41" s="33">
        <f>SUMPRODUCT(H$1:AA$1,H41:AA41)/SUM(H41:AA41)</f>
        <v>8.78727634194831</v>
      </c>
      <c r="G41" s="37">
        <f>SUM(H41:AA41)</f>
        <v>9557</v>
      </c>
      <c r="H41" s="2"/>
      <c r="I41" s="2"/>
      <c r="J41" s="2"/>
      <c r="K41" s="2"/>
      <c r="L41" s="2"/>
      <c r="M41" s="4"/>
      <c r="N41" s="4">
        <v>88</v>
      </c>
      <c r="O41" s="4">
        <v>2880</v>
      </c>
      <c r="P41" s="2">
        <v>5583</v>
      </c>
      <c r="Q41" s="4">
        <v>989</v>
      </c>
      <c r="R41" s="2">
        <v>17</v>
      </c>
      <c r="S41" s="2"/>
      <c r="T41" s="2"/>
      <c r="U41" s="12"/>
      <c r="V41" s="11"/>
      <c r="AB41" s="2"/>
    </row>
    <row r="42" spans="1:28">
      <c r="D42" s="2"/>
      <c r="E42" s="2"/>
      <c r="F42" s="19"/>
      <c r="G42" s="3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2"/>
      <c r="V42" s="11"/>
      <c r="AB42" s="2"/>
    </row>
    <row r="43" spans="1:28">
      <c r="A43" s="2"/>
      <c r="C43" s="2"/>
      <c r="D43" s="2"/>
      <c r="E43" s="2"/>
      <c r="F43" s="19"/>
      <c r="G43" s="3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11"/>
      <c r="AB43" s="2"/>
    </row>
    <row r="44" spans="1:28">
      <c r="A44" s="2"/>
      <c r="B44" s="44"/>
      <c r="C44" s="2"/>
      <c r="D44" s="2"/>
      <c r="E44" s="2"/>
      <c r="F44" s="19"/>
      <c r="G44" s="3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1"/>
      <c r="V44" s="11"/>
      <c r="AB44" s="2"/>
    </row>
    <row r="45" spans="1:28">
      <c r="A45" s="2"/>
      <c r="B45" s="19"/>
      <c r="C45" s="2"/>
      <c r="D45" s="2"/>
      <c r="E45" s="2"/>
      <c r="F45" s="19"/>
      <c r="G45" s="3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1"/>
      <c r="V45" s="11"/>
      <c r="AB45" s="2"/>
    </row>
    <row r="46" spans="1:28">
      <c r="A46" s="2"/>
      <c r="B46" s="32"/>
      <c r="C46" s="2"/>
      <c r="D46" s="2"/>
      <c r="E46" s="2"/>
      <c r="F46" s="19"/>
      <c r="G46" s="3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1"/>
      <c r="V46" s="11"/>
      <c r="AB46" s="2"/>
    </row>
    <row r="47" spans="1:28">
      <c r="D47" s="2"/>
      <c r="E47" s="2"/>
      <c r="F47" s="19"/>
      <c r="G47" s="3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1"/>
      <c r="V47" s="11"/>
      <c r="AB47" s="2"/>
    </row>
    <row r="48" spans="1:28">
      <c r="A48" s="2"/>
      <c r="C48" s="2"/>
      <c r="AB48" s="2"/>
    </row>
    <row r="49" spans="1:28">
      <c r="A49" s="2"/>
      <c r="B49" s="44"/>
      <c r="C49" s="2"/>
      <c r="AB49" s="2"/>
    </row>
    <row r="50" spans="1:28">
      <c r="A50" s="2"/>
      <c r="B50" s="19"/>
      <c r="C50" s="2"/>
      <c r="AB50" s="2"/>
    </row>
    <row r="51" spans="1:28">
      <c r="A51" s="2"/>
      <c r="B51" s="32"/>
      <c r="C51" s="2"/>
      <c r="AB51" s="2"/>
    </row>
    <row r="52" spans="1:28">
      <c r="AB52" s="2"/>
    </row>
    <row r="53" spans="1:28">
      <c r="A53" s="2"/>
      <c r="C53" s="2"/>
      <c r="AB53" s="2"/>
    </row>
    <row r="54" spans="1:28">
      <c r="A54" s="2"/>
      <c r="B54" s="44"/>
      <c r="C54" s="2"/>
      <c r="AB54" s="2"/>
    </row>
    <row r="55" spans="1:28">
      <c r="A55" s="2"/>
      <c r="B55" s="19"/>
      <c r="C55" s="2"/>
      <c r="AB55" s="2"/>
    </row>
    <row r="56" spans="1:28">
      <c r="A56" s="2"/>
      <c r="B56" s="32"/>
      <c r="C56" s="2"/>
      <c r="AB56" s="2"/>
    </row>
    <row r="57" spans="1:28">
      <c r="AB57" s="2"/>
    </row>
    <row r="58" spans="1:28">
      <c r="A58" s="2"/>
      <c r="C58" s="2"/>
      <c r="AB58" s="2"/>
    </row>
    <row r="59" spans="1:28">
      <c r="A59" s="2"/>
      <c r="B59" s="44"/>
      <c r="C59" s="2"/>
      <c r="AB59" s="2"/>
    </row>
    <row r="60" spans="1:28">
      <c r="A60" s="2"/>
      <c r="B60" s="19"/>
      <c r="C60" s="2"/>
      <c r="AB60" s="2"/>
    </row>
    <row r="61" spans="1:28">
      <c r="A61" s="2"/>
      <c r="B61" s="32"/>
      <c r="C61" s="2"/>
      <c r="AB61" s="2"/>
    </row>
    <row r="62" spans="1:28">
      <c r="AB62" s="2"/>
    </row>
    <row r="63" spans="1:28">
      <c r="A63" s="2"/>
      <c r="C63" s="2"/>
      <c r="AB63" s="2"/>
    </row>
    <row r="64" spans="1:28">
      <c r="A64" s="2"/>
      <c r="B64" s="44"/>
      <c r="C64" s="2"/>
      <c r="AB64" s="2"/>
    </row>
    <row r="65" spans="1:28">
      <c r="A65" s="2"/>
      <c r="B65" s="19"/>
      <c r="C65" s="2"/>
      <c r="AB65" s="2"/>
    </row>
    <row r="66" spans="1:28">
      <c r="A66" s="2"/>
      <c r="B66" s="32"/>
      <c r="C66" s="2"/>
      <c r="AB66" s="2"/>
    </row>
    <row r="68" spans="1:28">
      <c r="A68" s="2"/>
      <c r="C68" s="2"/>
    </row>
    <row r="69" spans="1:28">
      <c r="A69" s="2"/>
      <c r="B69" s="44"/>
      <c r="C69" s="2"/>
    </row>
    <row r="70" spans="1:28">
      <c r="A70" s="2"/>
      <c r="B70" s="19"/>
      <c r="C70" s="2"/>
    </row>
    <row r="71" spans="1:28">
      <c r="A71" s="2"/>
      <c r="B71" s="19"/>
      <c r="C71" s="2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86D1-1247-654F-BCD2-FDFE80AE3007}">
  <dimension ref="A1:AB84"/>
  <sheetViews>
    <sheetView topLeftCell="G1" zoomScale="91" zoomScaleNormal="100" workbookViewId="0">
      <pane ySplit="1" topLeftCell="A4" activePane="bottomLeft" state="frozen"/>
      <selection pane="bottomLeft" activeCell="H5" sqref="H5:U41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4.6640625" style="20" customWidth="1"/>
    <col min="7" max="7" width="7" style="20" bestFit="1" customWidth="1"/>
    <col min="8" max="21" width="10.83203125" customWidth="1"/>
    <col min="22" max="22" width="10.83203125" style="9" customWidth="1"/>
    <col min="23" max="23" width="10.83203125" customWidth="1"/>
    <col min="27" max="27" width="10.83203125" style="20"/>
  </cols>
  <sheetData>
    <row r="1" spans="1:28" ht="21">
      <c r="A1" s="13">
        <v>5</v>
      </c>
      <c r="B1" s="17">
        <v>5</v>
      </c>
      <c r="C1" s="13" t="s">
        <v>9</v>
      </c>
      <c r="D1" s="13"/>
      <c r="E1" s="13"/>
      <c r="F1" s="17"/>
      <c r="G1" s="17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9"/>
      <c r="C2" s="3" t="s">
        <v>5</v>
      </c>
      <c r="D2" s="3"/>
      <c r="E2" s="3"/>
      <c r="F2" s="39"/>
      <c r="G2" s="56">
        <f>SUM(G5,G10,G15,G20,G25,G30,G35,G40,G45,G50,G55,G60,G65,G70)</f>
        <v>75034</v>
      </c>
      <c r="H2" s="2"/>
      <c r="I2" s="2"/>
      <c r="J2" s="2"/>
      <c r="K2" s="2"/>
      <c r="L2" s="2"/>
      <c r="M2" s="2"/>
      <c r="N2" s="2"/>
      <c r="O2" s="2"/>
      <c r="P2" s="2"/>
      <c r="Q2" s="2"/>
      <c r="AB2" s="2"/>
    </row>
    <row r="3" spans="1:28">
      <c r="A3" s="2">
        <v>1</v>
      </c>
      <c r="C3" s="2" t="str">
        <f>CONCATENATE($C$1,"n",A3)</f>
        <v>g5d5n1</v>
      </c>
      <c r="D3" s="7"/>
      <c r="E3" s="7"/>
      <c r="F3" s="18"/>
      <c r="G3" s="56">
        <f>SUM(G6,G11,G16,G21,G26,G31,G36,G41,G46,G51,G56,G61,G66,G71)</f>
        <v>72773</v>
      </c>
      <c r="N3" s="7"/>
      <c r="O3" s="7"/>
      <c r="P3" s="7"/>
      <c r="Q3" s="7"/>
      <c r="AB3" s="2"/>
    </row>
    <row r="4" spans="1:28">
      <c r="A4" s="2" t="s">
        <v>47</v>
      </c>
      <c r="B4" s="44">
        <f>CEILING($A$1*A3/$B$1,1)</f>
        <v>1</v>
      </c>
      <c r="C4" s="2"/>
      <c r="D4" s="7" t="s">
        <v>2</v>
      </c>
      <c r="E4" s="2" t="s">
        <v>45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48</v>
      </c>
      <c r="B5" s="19">
        <v>10000</v>
      </c>
      <c r="C5" s="2" t="s">
        <v>0</v>
      </c>
      <c r="D5" s="60">
        <v>1358</v>
      </c>
      <c r="E5" s="58">
        <f>1-G6/G5</f>
        <v>0</v>
      </c>
      <c r="F5" s="33">
        <f>SUMPRODUCT(H$1:AA$1,H5:AA5)/SUM(H5:AA5)</f>
        <v>1.9234502983112549</v>
      </c>
      <c r="G5" s="32">
        <f>SUM(H5:AA5)</f>
        <v>9889</v>
      </c>
      <c r="H5" s="7">
        <v>757</v>
      </c>
      <c r="I5" s="7">
        <v>9132</v>
      </c>
      <c r="J5" s="26"/>
      <c r="K5" s="7"/>
      <c r="L5" s="7"/>
      <c r="M5" s="7"/>
      <c r="N5" s="7"/>
      <c r="O5" s="7"/>
      <c r="P5" s="7"/>
      <c r="Q5" s="7"/>
      <c r="R5" s="26"/>
      <c r="S5" s="26"/>
      <c r="T5" s="26"/>
      <c r="U5" s="26"/>
      <c r="AB5" s="2"/>
    </row>
    <row r="6" spans="1:28">
      <c r="A6" s="2" t="s">
        <v>49</v>
      </c>
      <c r="B6" s="32">
        <v>12345</v>
      </c>
      <c r="C6" s="2" t="s">
        <v>1</v>
      </c>
      <c r="D6" s="60"/>
      <c r="E6" s="58"/>
      <c r="F6" s="33">
        <f>SUMPRODUCT(H$1:AA$1,H6:AA6)/SUM(H6:AA6)</f>
        <v>1.9234502983112549</v>
      </c>
      <c r="G6" s="32">
        <f>SUM(H6:AA6)</f>
        <v>9889</v>
      </c>
      <c r="H6" s="7">
        <v>757</v>
      </c>
      <c r="I6" s="7">
        <v>9132</v>
      </c>
      <c r="J6" s="26"/>
      <c r="K6" s="7"/>
      <c r="L6" s="7"/>
      <c r="M6" s="7"/>
      <c r="N6" s="7"/>
      <c r="O6" s="7"/>
      <c r="P6" s="7"/>
      <c r="Q6" s="7"/>
      <c r="R6" s="26"/>
      <c r="S6" s="26"/>
      <c r="T6" s="26"/>
      <c r="U6" s="26"/>
      <c r="AB6" s="2"/>
    </row>
    <row r="7" spans="1:28">
      <c r="A7" s="3"/>
      <c r="B7" s="39"/>
      <c r="C7" s="3"/>
      <c r="D7" s="7"/>
      <c r="E7" s="2"/>
      <c r="F7" s="19"/>
      <c r="G7" s="19"/>
      <c r="H7" s="7"/>
      <c r="I7" s="7"/>
      <c r="J7" s="7"/>
      <c r="K7" s="7"/>
      <c r="L7" s="7"/>
      <c r="M7" s="7"/>
      <c r="N7" s="7"/>
      <c r="O7" s="7"/>
      <c r="P7" s="7"/>
      <c r="Q7" s="7"/>
      <c r="R7" s="26"/>
      <c r="S7" s="26"/>
      <c r="T7" s="26"/>
      <c r="U7" s="26"/>
      <c r="AB7" s="2"/>
    </row>
    <row r="8" spans="1:28">
      <c r="A8" s="2">
        <v>2</v>
      </c>
      <c r="C8" s="2" t="str">
        <f>CONCATENATE($C$1,"n",A8)</f>
        <v>g5d5n2</v>
      </c>
      <c r="D8" s="7"/>
      <c r="E8" s="2"/>
      <c r="F8" s="19"/>
      <c r="G8" s="19"/>
      <c r="H8" s="7"/>
      <c r="I8" s="7"/>
      <c r="J8" s="7"/>
      <c r="K8" s="7"/>
      <c r="L8" s="7"/>
      <c r="M8" s="7"/>
      <c r="N8" s="7"/>
      <c r="O8" s="7"/>
      <c r="P8" s="7"/>
      <c r="Q8" s="7"/>
      <c r="R8" s="26"/>
      <c r="S8" s="26"/>
      <c r="T8" s="26"/>
      <c r="U8" s="26"/>
      <c r="AB8" s="2"/>
    </row>
    <row r="9" spans="1:28">
      <c r="A9" s="2" t="s">
        <v>47</v>
      </c>
      <c r="B9" s="44">
        <f>CEILING($A$1*A8/$B$1,1)</f>
        <v>2</v>
      </c>
      <c r="C9" s="2"/>
      <c r="D9" s="7" t="s">
        <v>2</v>
      </c>
      <c r="E9" s="2" t="s">
        <v>45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48</v>
      </c>
      <c r="B10" s="19">
        <v>10000</v>
      </c>
      <c r="C10" s="2" t="s">
        <v>0</v>
      </c>
      <c r="D10" s="60">
        <v>1344</v>
      </c>
      <c r="E10" s="58">
        <f>1-G11/G10</f>
        <v>0.20615352740080806</v>
      </c>
      <c r="F10" s="33">
        <f>SUMPRODUCT(H$1:AA$1,H10:AA10)/SUM(H10:AA10)</f>
        <v>3.2424116854863771</v>
      </c>
      <c r="G10" s="32">
        <f>SUM(H10:AA10)</f>
        <v>9653</v>
      </c>
      <c r="H10" s="26"/>
      <c r="I10" s="7">
        <v>168</v>
      </c>
      <c r="J10" s="7">
        <v>6977</v>
      </c>
      <c r="K10" s="7">
        <v>2508</v>
      </c>
      <c r="L10" s="26"/>
      <c r="M10" s="7"/>
      <c r="N10" s="7"/>
      <c r="O10" s="7"/>
      <c r="P10" s="7"/>
      <c r="Q10" s="7"/>
      <c r="R10" s="26"/>
      <c r="S10" s="26"/>
      <c r="T10" s="26"/>
      <c r="U10" s="26"/>
      <c r="AB10" s="2"/>
    </row>
    <row r="11" spans="1:28">
      <c r="A11" s="2" t="s">
        <v>49</v>
      </c>
      <c r="B11" s="32">
        <v>12345</v>
      </c>
      <c r="C11" s="2" t="s">
        <v>1</v>
      </c>
      <c r="D11" s="60"/>
      <c r="E11" s="58"/>
      <c r="F11" s="33">
        <f>SUMPRODUCT(H$1:AA$1,H11:AA11)/SUM(H11:AA11)</f>
        <v>3.0456740180086128</v>
      </c>
      <c r="G11" s="32">
        <f>SUM(H11:AA11)</f>
        <v>7663</v>
      </c>
      <c r="H11" s="26"/>
      <c r="I11" s="7">
        <v>168</v>
      </c>
      <c r="J11" s="7">
        <v>6977</v>
      </c>
      <c r="K11" s="7">
        <v>518</v>
      </c>
      <c r="L11" s="26"/>
      <c r="M11" s="7"/>
      <c r="N11" s="7"/>
      <c r="O11" s="7"/>
      <c r="P11" s="7"/>
      <c r="Q11" s="7"/>
      <c r="R11" s="26"/>
      <c r="S11" s="26"/>
      <c r="T11" s="26"/>
      <c r="U11" s="26"/>
      <c r="AB11" s="2"/>
    </row>
    <row r="12" spans="1:28">
      <c r="A12" s="2"/>
      <c r="B12" s="19"/>
      <c r="C12" s="2"/>
      <c r="D12" s="7"/>
      <c r="E12" s="2"/>
      <c r="F12" s="19"/>
      <c r="G12" s="19"/>
      <c r="H12" s="7"/>
      <c r="I12" s="7"/>
      <c r="J12" s="7"/>
      <c r="K12" s="7"/>
      <c r="L12" s="7"/>
      <c r="M12" s="7"/>
      <c r="N12" s="7"/>
      <c r="O12" s="7"/>
      <c r="P12" s="7"/>
      <c r="Q12" s="7"/>
      <c r="R12" s="26"/>
      <c r="S12" s="26"/>
      <c r="T12" s="26"/>
      <c r="U12" s="26"/>
      <c r="AB12" s="2"/>
    </row>
    <row r="13" spans="1:28">
      <c r="A13" s="2">
        <v>3</v>
      </c>
      <c r="C13" s="2" t="str">
        <f>CONCATENATE($C$1,"n",A13)</f>
        <v>g5d5n3</v>
      </c>
      <c r="D13" s="7"/>
      <c r="E13" s="2"/>
      <c r="F13" s="19"/>
      <c r="G13" s="19"/>
      <c r="H13" s="7"/>
      <c r="I13" s="7"/>
      <c r="J13" s="7"/>
      <c r="K13" s="7"/>
      <c r="L13" s="7"/>
      <c r="M13" s="7"/>
      <c r="N13" s="7"/>
      <c r="O13" s="7"/>
      <c r="P13" s="7"/>
      <c r="Q13" s="7"/>
      <c r="R13" s="26"/>
      <c r="S13" s="26"/>
      <c r="T13" s="26"/>
      <c r="U13" s="26"/>
      <c r="AB13" s="2"/>
    </row>
    <row r="14" spans="1:28">
      <c r="A14" s="2" t="s">
        <v>47</v>
      </c>
      <c r="B14" s="44">
        <f>CEILING($A$1*A13/$B$1,1)</f>
        <v>3</v>
      </c>
      <c r="C14" s="2"/>
      <c r="D14" s="7" t="s">
        <v>2</v>
      </c>
      <c r="E14" s="2" t="s">
        <v>45</v>
      </c>
      <c r="F14" s="19" t="s">
        <v>3</v>
      </c>
      <c r="G14" s="19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48</v>
      </c>
      <c r="B15" s="19">
        <v>10000</v>
      </c>
      <c r="C15" s="2" t="s">
        <v>0</v>
      </c>
      <c r="D15" s="60">
        <v>1387</v>
      </c>
      <c r="E15" s="58">
        <f>1-G16/G15</f>
        <v>2.6241209194919679E-2</v>
      </c>
      <c r="F15" s="33">
        <f>SUMPRODUCT(H$1:AA$1,H15:AA15)/SUM(H15:AA15)</f>
        <v>4.5946258003568801</v>
      </c>
      <c r="G15" s="32">
        <f>SUM(H15:AA15)</f>
        <v>9527</v>
      </c>
      <c r="H15" s="26"/>
      <c r="I15" s="26"/>
      <c r="J15" s="7">
        <v>59</v>
      </c>
      <c r="K15" s="7">
        <v>3994</v>
      </c>
      <c r="L15" s="7">
        <v>5224</v>
      </c>
      <c r="M15" s="7">
        <v>250</v>
      </c>
      <c r="N15" s="7"/>
      <c r="O15" s="7"/>
      <c r="P15" s="7"/>
      <c r="Q15" s="7"/>
      <c r="R15" s="26"/>
      <c r="S15" s="26"/>
      <c r="T15" s="26"/>
      <c r="U15" s="26"/>
      <c r="AB15" s="2"/>
    </row>
    <row r="16" spans="1:28">
      <c r="A16" s="2" t="s">
        <v>49</v>
      </c>
      <c r="B16" s="32">
        <v>12345</v>
      </c>
      <c r="C16" s="2" t="s">
        <v>1</v>
      </c>
      <c r="D16" s="60"/>
      <c r="E16" s="58"/>
      <c r="F16" s="33">
        <f>SUMPRODUCT(H$1:AA$1,H16:AA16)/SUM(H16:AA16)</f>
        <v>4.5575078150264092</v>
      </c>
      <c r="G16" s="32">
        <f>SUM(H16:AA16)</f>
        <v>9277</v>
      </c>
      <c r="H16" s="26"/>
      <c r="I16" s="26"/>
      <c r="J16" s="7">
        <v>59</v>
      </c>
      <c r="K16" s="7">
        <v>3994</v>
      </c>
      <c r="L16" s="7">
        <v>5217</v>
      </c>
      <c r="M16" s="7">
        <v>7</v>
      </c>
      <c r="N16" s="7"/>
      <c r="O16" s="7"/>
      <c r="P16" s="7"/>
      <c r="Q16" s="7"/>
      <c r="R16" s="26"/>
      <c r="S16" s="26"/>
      <c r="T16" s="26"/>
      <c r="U16" s="26"/>
      <c r="AB16" s="2"/>
    </row>
    <row r="17" spans="1:28">
      <c r="A17" s="2"/>
      <c r="B17" s="19"/>
      <c r="C17" s="2"/>
      <c r="D17" s="7"/>
      <c r="E17" s="2"/>
      <c r="F17" s="19"/>
      <c r="G17" s="19"/>
      <c r="H17" s="7"/>
      <c r="I17" s="7"/>
      <c r="J17" s="7"/>
      <c r="K17" s="7"/>
      <c r="L17" s="7"/>
      <c r="M17" s="7"/>
      <c r="N17" s="7"/>
      <c r="O17" s="7"/>
      <c r="P17" s="7"/>
      <c r="Q17" s="7"/>
      <c r="R17" s="26"/>
      <c r="S17" s="26"/>
      <c r="T17" s="26"/>
      <c r="U17" s="26"/>
      <c r="AB17" s="2"/>
    </row>
    <row r="18" spans="1:28">
      <c r="A18" s="2">
        <v>4</v>
      </c>
      <c r="C18" s="2" t="str">
        <f>CONCATENATE($C$1,"n",A18)</f>
        <v>g5d5n4</v>
      </c>
      <c r="D18" s="7"/>
      <c r="E18" s="2"/>
      <c r="F18" s="19"/>
      <c r="G18" s="19"/>
      <c r="H18" s="7"/>
      <c r="I18" s="7"/>
      <c r="J18" s="7"/>
      <c r="K18" s="7"/>
      <c r="L18" s="7"/>
      <c r="M18" s="7"/>
      <c r="N18" s="7"/>
      <c r="O18" s="7"/>
      <c r="P18" s="7"/>
      <c r="Q18" s="7"/>
      <c r="R18" s="26"/>
      <c r="S18" s="26"/>
      <c r="T18" s="26"/>
      <c r="U18" s="26"/>
      <c r="AB18" s="2"/>
    </row>
    <row r="19" spans="1:28">
      <c r="A19" s="2" t="s">
        <v>47</v>
      </c>
      <c r="B19" s="44">
        <f>CEILING($A$1*A18/$B$1,1)</f>
        <v>4</v>
      </c>
      <c r="C19" s="2"/>
      <c r="D19" s="7" t="s">
        <v>2</v>
      </c>
      <c r="E19" s="2" t="s">
        <v>45</v>
      </c>
      <c r="F19" s="19" t="s">
        <v>3</v>
      </c>
      <c r="G19" s="19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19">
        <v>10000</v>
      </c>
      <c r="C20" s="2" t="s">
        <v>0</v>
      </c>
      <c r="D20" s="60">
        <v>1414</v>
      </c>
      <c r="E20" s="58">
        <f>1-G21/G20</f>
        <v>2.1235931195583424E-3</v>
      </c>
      <c r="F20" s="33">
        <f>SUMPRODUCT(H$1:AA$1,H20:AA20)/SUM(H20:AA20)</f>
        <v>5.9091102144829053</v>
      </c>
      <c r="G20" s="32">
        <f>SUM(H20:AA20)</f>
        <v>9418</v>
      </c>
      <c r="H20" s="26"/>
      <c r="I20" s="26"/>
      <c r="J20" s="26"/>
      <c r="K20" s="25">
        <v>8</v>
      </c>
      <c r="L20" s="7">
        <v>2034</v>
      </c>
      <c r="M20" s="7">
        <v>6198</v>
      </c>
      <c r="N20" s="7">
        <v>1162</v>
      </c>
      <c r="O20" s="7">
        <v>16</v>
      </c>
      <c r="P20" s="7"/>
      <c r="Q20" s="7"/>
      <c r="R20" s="26"/>
      <c r="S20" s="26"/>
      <c r="T20" s="26"/>
      <c r="U20" s="26"/>
      <c r="AB20" s="2"/>
    </row>
    <row r="21" spans="1:28">
      <c r="A21" s="2" t="s">
        <v>49</v>
      </c>
      <c r="B21" s="32">
        <v>12345</v>
      </c>
      <c r="C21" s="2" t="s">
        <v>1</v>
      </c>
      <c r="D21" s="60"/>
      <c r="E21" s="58"/>
      <c r="F21" s="33">
        <f>SUMPRODUCT(H$1:AA$1,H21:AA21)/SUM(H21:AA21)</f>
        <v>5.9050861885507553</v>
      </c>
      <c r="G21" s="32">
        <f>SUM(H21:AA21)</f>
        <v>9398</v>
      </c>
      <c r="H21" s="26"/>
      <c r="I21" s="26"/>
      <c r="J21" s="26"/>
      <c r="K21" s="25">
        <v>8</v>
      </c>
      <c r="L21" s="7">
        <v>2034</v>
      </c>
      <c r="M21" s="7">
        <v>6198</v>
      </c>
      <c r="N21" s="7">
        <v>1158</v>
      </c>
      <c r="O21" s="7">
        <v>0</v>
      </c>
      <c r="P21" s="7"/>
      <c r="Q21" s="7"/>
      <c r="R21" s="26"/>
      <c r="S21" s="26"/>
      <c r="T21" s="26"/>
      <c r="U21" s="26"/>
      <c r="AB21" s="2"/>
    </row>
    <row r="22" spans="1:28">
      <c r="A22" s="2"/>
      <c r="B22" s="19"/>
      <c r="C22" s="2"/>
      <c r="D22" s="7"/>
      <c r="E22" s="2"/>
      <c r="F22" s="19"/>
      <c r="G22" s="19"/>
      <c r="H22" s="7"/>
      <c r="I22" s="7"/>
      <c r="J22" s="7"/>
      <c r="K22" s="7"/>
      <c r="L22" s="7"/>
      <c r="M22" s="7"/>
      <c r="N22" s="7"/>
      <c r="O22" s="7"/>
      <c r="P22" s="7"/>
      <c r="Q22" s="7"/>
      <c r="R22" s="26"/>
      <c r="S22" s="26"/>
      <c r="T22" s="26"/>
      <c r="U22" s="26"/>
      <c r="AB22" s="2"/>
    </row>
    <row r="23" spans="1:28">
      <c r="A23" s="2">
        <v>5</v>
      </c>
      <c r="C23" s="2" t="str">
        <f>CONCATENATE($C$1,"n",A23)</f>
        <v>g5d5n5</v>
      </c>
      <c r="D23" s="7"/>
      <c r="E23" s="2"/>
      <c r="F23" s="19"/>
      <c r="G23" s="19"/>
      <c r="H23" s="26"/>
      <c r="I23" s="26"/>
      <c r="J23" s="26"/>
      <c r="K23" s="7"/>
      <c r="L23" s="7"/>
      <c r="M23" s="7"/>
      <c r="N23" s="7"/>
      <c r="O23" s="7"/>
      <c r="P23" s="7"/>
      <c r="Q23" s="7"/>
      <c r="R23" s="26"/>
      <c r="S23" s="26"/>
      <c r="T23" s="26"/>
      <c r="U23" s="26"/>
      <c r="AB23" s="2"/>
    </row>
    <row r="24" spans="1:28">
      <c r="A24" s="2" t="s">
        <v>47</v>
      </c>
      <c r="B24" s="44">
        <f>CEILING($A$1*A23/$B$1,1)</f>
        <v>5</v>
      </c>
      <c r="C24" s="2"/>
      <c r="D24" s="7" t="s">
        <v>2</v>
      </c>
      <c r="E24" s="2" t="s">
        <v>45</v>
      </c>
      <c r="F24" s="19" t="s">
        <v>3</v>
      </c>
      <c r="G24" s="19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19">
        <v>10000</v>
      </c>
      <c r="C25" s="2" t="s">
        <v>0</v>
      </c>
      <c r="D25" s="60">
        <v>1359</v>
      </c>
      <c r="E25" s="58">
        <f>1-G26/G25</f>
        <v>0</v>
      </c>
      <c r="F25" s="33">
        <f>SUMPRODUCT(H$1:AA$1,H25:AA25)/SUM(H25:AA25)</f>
        <v>7.1897178281316805</v>
      </c>
      <c r="G25" s="32">
        <f>SUM(H25:AA25)</f>
        <v>9356</v>
      </c>
      <c r="H25" s="26"/>
      <c r="I25" s="26"/>
      <c r="J25" s="26"/>
      <c r="K25" s="26"/>
      <c r="L25" s="7">
        <v>6</v>
      </c>
      <c r="M25" s="7">
        <v>958</v>
      </c>
      <c r="N25" s="7">
        <v>5770</v>
      </c>
      <c r="O25" s="7">
        <v>2499</v>
      </c>
      <c r="P25" s="7">
        <v>123</v>
      </c>
      <c r="Q25" s="7"/>
      <c r="R25" s="26"/>
      <c r="S25" s="26"/>
      <c r="T25" s="26"/>
      <c r="U25" s="26"/>
      <c r="AB25" s="2"/>
    </row>
    <row r="26" spans="1:28">
      <c r="A26" s="2" t="s">
        <v>49</v>
      </c>
      <c r="B26" s="32">
        <v>12345</v>
      </c>
      <c r="C26" s="2" t="s">
        <v>1</v>
      </c>
      <c r="D26" s="60"/>
      <c r="E26" s="58"/>
      <c r="F26" s="33">
        <f>SUMPRODUCT(H$1:AA$1,H26:AA26)/SUM(H26:AA26)</f>
        <v>7.1897178281316805</v>
      </c>
      <c r="G26" s="32">
        <f>SUM(H26:AA26)</f>
        <v>9356</v>
      </c>
      <c r="H26" s="26"/>
      <c r="I26" s="26"/>
      <c r="J26" s="26"/>
      <c r="K26" s="26"/>
      <c r="L26" s="7">
        <v>6</v>
      </c>
      <c r="M26" s="7">
        <v>958</v>
      </c>
      <c r="N26" s="7">
        <v>5770</v>
      </c>
      <c r="O26" s="7">
        <v>2499</v>
      </c>
      <c r="P26" s="7">
        <v>123</v>
      </c>
      <c r="Q26" s="7"/>
      <c r="R26" s="26"/>
      <c r="S26" s="26"/>
      <c r="T26" s="26"/>
      <c r="U26" s="26"/>
      <c r="AB26" s="2"/>
    </row>
    <row r="27" spans="1:28">
      <c r="A27" s="2"/>
      <c r="B27" s="19"/>
      <c r="C27" s="2"/>
      <c r="D27" s="7"/>
      <c r="E27" s="2"/>
      <c r="F27" s="19"/>
      <c r="G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26"/>
      <c r="S27" s="26"/>
      <c r="T27" s="26"/>
      <c r="U27" s="26"/>
      <c r="AB27" s="2"/>
    </row>
    <row r="28" spans="1:28">
      <c r="A28" s="2">
        <v>6</v>
      </c>
      <c r="C28" s="2" t="str">
        <f>CONCATENATE($C$1,"n",A28)</f>
        <v>g5d5n6</v>
      </c>
      <c r="D28" s="7"/>
      <c r="E28" s="2"/>
      <c r="F28" s="19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26"/>
      <c r="S28" s="26"/>
      <c r="T28" s="26"/>
      <c r="U28" s="26"/>
      <c r="AB28" s="2"/>
    </row>
    <row r="29" spans="1:28">
      <c r="A29" s="2" t="s">
        <v>47</v>
      </c>
      <c r="B29" s="44">
        <f>CEILING($A$1*A28/$B$1,1)</f>
        <v>6</v>
      </c>
      <c r="C29" s="2"/>
      <c r="D29" s="7" t="s">
        <v>2</v>
      </c>
      <c r="E29" s="2" t="s">
        <v>45</v>
      </c>
      <c r="F29" s="19" t="s">
        <v>3</v>
      </c>
      <c r="G29" s="19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 t="str">
        <f t="shared" si="10"/>
        <v/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>
        <f t="shared" si="11"/>
        <v>12</v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19">
        <v>10000</v>
      </c>
      <c r="C30" s="2" t="s">
        <v>0</v>
      </c>
      <c r="D30" s="60">
        <v>1375</v>
      </c>
      <c r="E30" s="58">
        <f>1-G31/G30</f>
        <v>1.0909884355225774E-4</v>
      </c>
      <c r="F30" s="33">
        <f>SUMPRODUCT(H$1:AA$1,H30:AA30)/SUM(H30:AA30)</f>
        <v>8.4954178485708045</v>
      </c>
      <c r="G30" s="32">
        <f>SUM(H30:AA30)</f>
        <v>9166</v>
      </c>
      <c r="H30" s="26"/>
      <c r="I30" s="26"/>
      <c r="J30" s="26"/>
      <c r="K30" s="26"/>
      <c r="L30" s="26"/>
      <c r="M30" s="7">
        <v>5</v>
      </c>
      <c r="N30" s="7">
        <v>367</v>
      </c>
      <c r="O30" s="7">
        <v>4313</v>
      </c>
      <c r="P30" s="7">
        <v>4062</v>
      </c>
      <c r="Q30" s="7">
        <v>402</v>
      </c>
      <c r="R30" s="7">
        <v>16</v>
      </c>
      <c r="S30" s="7">
        <v>1</v>
      </c>
      <c r="T30" s="26"/>
      <c r="U30" s="26"/>
      <c r="AB30" s="2"/>
    </row>
    <row r="31" spans="1:28">
      <c r="A31" s="2" t="s">
        <v>49</v>
      </c>
      <c r="B31" s="32">
        <v>12345</v>
      </c>
      <c r="C31" s="2" t="s">
        <v>1</v>
      </c>
      <c r="D31" s="60"/>
      <c r="E31" s="58"/>
      <c r="F31" s="33">
        <f>SUMPRODUCT(H$1:AA$1,H31:AA31)/SUM(H31:AA31)</f>
        <v>8.4950354609929075</v>
      </c>
      <c r="G31" s="32">
        <f>SUM(H31:AA31)</f>
        <v>9165</v>
      </c>
      <c r="H31" s="26"/>
      <c r="I31" s="26"/>
      <c r="J31" s="26"/>
      <c r="K31" s="26"/>
      <c r="L31" s="26"/>
      <c r="M31" s="7">
        <v>5</v>
      </c>
      <c r="N31" s="7">
        <v>367</v>
      </c>
      <c r="O31" s="7">
        <v>4313</v>
      </c>
      <c r="P31" s="7">
        <v>4062</v>
      </c>
      <c r="Q31" s="7">
        <v>402</v>
      </c>
      <c r="R31" s="7">
        <v>16</v>
      </c>
      <c r="S31" s="7">
        <v>0</v>
      </c>
      <c r="T31" s="26"/>
      <c r="U31" s="26"/>
      <c r="AB31" s="2"/>
    </row>
    <row r="32" spans="1:28">
      <c r="A32" s="2"/>
      <c r="B32" s="19"/>
      <c r="C32" s="2"/>
      <c r="D32" s="7"/>
      <c r="E32" s="2"/>
      <c r="F32" s="19"/>
      <c r="G32" s="19"/>
      <c r="H32" s="7"/>
      <c r="I32" s="7"/>
      <c r="J32" s="7"/>
      <c r="K32" s="7"/>
      <c r="L32" s="26"/>
      <c r="M32" s="7"/>
      <c r="N32" s="7"/>
      <c r="O32" s="7"/>
      <c r="P32" s="7"/>
      <c r="Q32" s="7"/>
      <c r="R32" s="7"/>
      <c r="S32" s="26"/>
      <c r="T32" s="7"/>
      <c r="U32" s="26"/>
      <c r="AB32" s="2"/>
    </row>
    <row r="33" spans="1:28">
      <c r="A33" s="2">
        <v>7</v>
      </c>
      <c r="C33" s="2" t="str">
        <f>CONCATENATE($C$1,"n",A33)</f>
        <v>g5d5n7</v>
      </c>
      <c r="D33" s="7"/>
      <c r="E33" s="2"/>
      <c r="F33" s="19"/>
      <c r="G33" s="19"/>
      <c r="H33" s="26"/>
      <c r="I33" s="7"/>
      <c r="J33" s="7"/>
      <c r="K33" s="7"/>
      <c r="L33" s="7"/>
      <c r="M33" s="7"/>
      <c r="N33" s="7"/>
      <c r="O33" s="7"/>
      <c r="P33" s="7"/>
      <c r="Q33" s="7"/>
      <c r="R33" s="26"/>
      <c r="S33" s="26"/>
      <c r="T33" s="26"/>
      <c r="U33" s="26"/>
      <c r="AB33" s="2"/>
    </row>
    <row r="34" spans="1:28">
      <c r="A34" s="2" t="s">
        <v>47</v>
      </c>
      <c r="B34" s="44">
        <f>CEILING($A$1*A33/$B$1,1)</f>
        <v>7</v>
      </c>
      <c r="C34" s="2"/>
      <c r="D34" s="7" t="s">
        <v>2</v>
      </c>
      <c r="E34" s="2" t="s">
        <v>45</v>
      </c>
      <c r="F34" s="19" t="s">
        <v>3</v>
      </c>
      <c r="G34" s="19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 t="str">
        <f t="shared" si="12"/>
        <v/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>
        <f t="shared" si="13"/>
        <v>12</v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19">
        <v>10000</v>
      </c>
      <c r="C35" s="2" t="s">
        <v>0</v>
      </c>
      <c r="D35" s="60">
        <v>1358</v>
      </c>
      <c r="E35" s="58">
        <f>1-G36/G35</f>
        <v>0</v>
      </c>
      <c r="F35" s="33">
        <f>SUMPRODUCT(H$1:AA$1,H35:AA35)/SUM(H35:AA35)</f>
        <v>9.7849509749917374</v>
      </c>
      <c r="G35" s="32">
        <f>SUM(H35:AA35)</f>
        <v>9077</v>
      </c>
      <c r="H35" s="7"/>
      <c r="I35" s="7"/>
      <c r="J35" s="7"/>
      <c r="K35" s="7"/>
      <c r="L35" s="7"/>
      <c r="M35" s="7"/>
      <c r="N35" s="7"/>
      <c r="O35" s="7">
        <v>152</v>
      </c>
      <c r="P35" s="26">
        <v>2872</v>
      </c>
      <c r="Q35" s="26">
        <v>4902</v>
      </c>
      <c r="R35" s="7">
        <v>1078</v>
      </c>
      <c r="S35" s="7">
        <v>73</v>
      </c>
      <c r="T35" s="26"/>
      <c r="U35" s="26"/>
      <c r="AB35" s="2"/>
    </row>
    <row r="36" spans="1:28">
      <c r="A36" s="2" t="s">
        <v>49</v>
      </c>
      <c r="B36" s="32">
        <v>12345</v>
      </c>
      <c r="C36" s="2" t="s">
        <v>1</v>
      </c>
      <c r="D36" s="60"/>
      <c r="E36" s="58"/>
      <c r="F36" s="33">
        <f>SUMPRODUCT(H$1:AA$1,H36:AA36)/SUM(H36:AA36)</f>
        <v>9.7849509749917374</v>
      </c>
      <c r="G36" s="32">
        <f>SUM(H36:AA36)</f>
        <v>9077</v>
      </c>
      <c r="H36" s="7"/>
      <c r="I36" s="7"/>
      <c r="J36" s="7"/>
      <c r="K36" s="7"/>
      <c r="L36" s="7"/>
      <c r="M36" s="7"/>
      <c r="N36" s="7"/>
      <c r="O36" s="7">
        <v>152</v>
      </c>
      <c r="P36" s="26">
        <v>2872</v>
      </c>
      <c r="Q36" s="26">
        <v>4902</v>
      </c>
      <c r="R36" s="7">
        <v>1078</v>
      </c>
      <c r="S36" s="7">
        <v>73</v>
      </c>
      <c r="T36" s="26"/>
      <c r="U36" s="26"/>
      <c r="AB36" s="2"/>
    </row>
    <row r="37" spans="1:28">
      <c r="D37" s="7"/>
      <c r="H37" s="7"/>
      <c r="I37" s="7"/>
      <c r="J37" s="7"/>
      <c r="K37" s="7"/>
      <c r="L37" s="7"/>
      <c r="M37" s="7"/>
      <c r="N37" s="7"/>
      <c r="O37" s="7"/>
      <c r="P37" s="26"/>
      <c r="Q37" s="26"/>
      <c r="R37" s="26"/>
      <c r="S37" s="26"/>
      <c r="T37" s="26"/>
      <c r="U37" s="26"/>
      <c r="AB37" s="2"/>
    </row>
    <row r="38" spans="1:28">
      <c r="A38" s="2">
        <v>8</v>
      </c>
      <c r="C38" s="2" t="str">
        <f>CONCATENATE($C$1,"n",A38)</f>
        <v>g5d5n8</v>
      </c>
      <c r="D38" s="7"/>
      <c r="E38" s="2"/>
      <c r="F38" s="19"/>
      <c r="G38" s="19"/>
      <c r="H38" s="7"/>
      <c r="I38" s="7"/>
      <c r="J38" s="7"/>
      <c r="K38" s="7"/>
      <c r="L38" s="7"/>
      <c r="M38" s="7"/>
      <c r="N38" s="7"/>
      <c r="O38" s="7"/>
      <c r="P38" s="26"/>
      <c r="Q38" s="26"/>
      <c r="R38" s="26"/>
      <c r="S38" s="26"/>
      <c r="T38" s="26"/>
      <c r="U38" s="26"/>
      <c r="AB38" s="2"/>
    </row>
    <row r="39" spans="1:28">
      <c r="A39" s="2" t="s">
        <v>47</v>
      </c>
      <c r="B39" s="44">
        <f>CEILING($A$1*A38/$B$1,1)</f>
        <v>8</v>
      </c>
      <c r="C39" s="2"/>
      <c r="D39" s="7" t="s">
        <v>2</v>
      </c>
      <c r="E39" s="2" t="s">
        <v>45</v>
      </c>
      <c r="F39" s="19" t="s">
        <v>3</v>
      </c>
      <c r="G39" s="19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 t="str">
        <f t="shared" si="14"/>
        <v/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>
        <f t="shared" si="15"/>
        <v>14</v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19">
        <v>10000</v>
      </c>
      <c r="C40" s="2" t="s">
        <v>0</v>
      </c>
      <c r="D40" s="60">
        <v>1398</v>
      </c>
      <c r="E40" s="58">
        <f>1-G41/G40</f>
        <v>0</v>
      </c>
      <c r="F40" s="33">
        <f>SUMPRODUCT(H$1:AA$1,H40:AA40)/SUM(H40:AA40)</f>
        <v>11.071412606168977</v>
      </c>
      <c r="G40" s="32">
        <f>SUM(H40:AA40)</f>
        <v>8948</v>
      </c>
      <c r="H40" s="26"/>
      <c r="I40" s="7"/>
      <c r="J40" s="7"/>
      <c r="K40" s="7"/>
      <c r="L40" s="7"/>
      <c r="M40" s="7"/>
      <c r="N40" s="7"/>
      <c r="O40" s="7"/>
      <c r="P40" s="26">
        <v>86</v>
      </c>
      <c r="Q40" s="26">
        <v>1701</v>
      </c>
      <c r="R40" s="26">
        <v>4883</v>
      </c>
      <c r="S40" s="26">
        <v>2055</v>
      </c>
      <c r="T40" s="26">
        <v>212</v>
      </c>
      <c r="U40" s="26">
        <v>11</v>
      </c>
      <c r="AB40" s="2"/>
    </row>
    <row r="41" spans="1:28">
      <c r="A41" s="2" t="s">
        <v>49</v>
      </c>
      <c r="B41" s="32">
        <v>12345</v>
      </c>
      <c r="C41" s="2" t="s">
        <v>1</v>
      </c>
      <c r="D41" s="60"/>
      <c r="E41" s="58"/>
      <c r="F41" s="33">
        <f>SUMPRODUCT(H$1:AA$1,H41:AA41)/SUM(H41:AA41)</f>
        <v>11.071412606168977</v>
      </c>
      <c r="G41" s="32">
        <f>SUM(H41:AA41)</f>
        <v>8948</v>
      </c>
      <c r="H41" s="26"/>
      <c r="I41" s="7"/>
      <c r="J41" s="7"/>
      <c r="K41" s="7"/>
      <c r="L41" s="7"/>
      <c r="M41" s="7"/>
      <c r="N41" s="7"/>
      <c r="O41" s="7"/>
      <c r="P41" s="26">
        <v>86</v>
      </c>
      <c r="Q41" s="26">
        <v>1701</v>
      </c>
      <c r="R41" s="26">
        <v>4883</v>
      </c>
      <c r="S41" s="26">
        <v>2055</v>
      </c>
      <c r="T41" s="26">
        <v>212</v>
      </c>
      <c r="U41" s="26">
        <v>11</v>
      </c>
      <c r="AB41" s="2"/>
    </row>
    <row r="42" spans="1:28">
      <c r="D42" s="2"/>
      <c r="E42" s="2"/>
      <c r="F42" s="19"/>
      <c r="G42" s="19"/>
      <c r="H42" s="2"/>
      <c r="I42" s="2"/>
      <c r="J42" s="2"/>
      <c r="K42" s="2"/>
      <c r="L42" s="2"/>
      <c r="M42" s="2"/>
      <c r="N42" s="2"/>
      <c r="O42" s="2"/>
      <c r="AB42" s="2"/>
    </row>
    <row r="43" spans="1:28">
      <c r="A43" s="2"/>
      <c r="C43" s="2"/>
      <c r="E43" s="2"/>
      <c r="F43" s="19"/>
      <c r="G43" s="19"/>
      <c r="AB43" s="2"/>
    </row>
    <row r="44" spans="1:28">
      <c r="A44" s="2"/>
      <c r="B44" s="44"/>
      <c r="C44" s="2"/>
      <c r="E44" s="2"/>
      <c r="F44" s="19"/>
      <c r="G44" s="19"/>
      <c r="AB44" s="2"/>
    </row>
    <row r="45" spans="1:28">
      <c r="A45" s="2"/>
      <c r="B45" s="19"/>
      <c r="C45" s="2"/>
      <c r="E45" s="7"/>
      <c r="F45" s="18"/>
      <c r="G45" s="18"/>
      <c r="AB45" s="2"/>
    </row>
    <row r="46" spans="1:28">
      <c r="A46" s="2"/>
      <c r="B46" s="32"/>
      <c r="C46" s="2"/>
      <c r="E46" s="2"/>
      <c r="F46" s="19"/>
      <c r="G46" s="19"/>
      <c r="AB46" s="2"/>
    </row>
    <row r="47" spans="1:28">
      <c r="E47" s="8"/>
      <c r="F47" s="33"/>
      <c r="G47" s="33"/>
      <c r="H47" s="2"/>
      <c r="AB47" s="2"/>
    </row>
    <row r="48" spans="1:28">
      <c r="A48" s="2"/>
      <c r="C48" s="2"/>
      <c r="E48" s="8"/>
      <c r="F48" s="33"/>
      <c r="G48" s="33"/>
      <c r="H48" s="2"/>
      <c r="AB48" s="2"/>
    </row>
    <row r="49" spans="1:28">
      <c r="A49" s="2"/>
      <c r="B49" s="44"/>
      <c r="C49" s="2"/>
      <c r="E49" s="7"/>
      <c r="F49" s="18"/>
      <c r="G49" s="18"/>
      <c r="H49" s="2"/>
      <c r="AB49" s="2"/>
    </row>
    <row r="50" spans="1:28">
      <c r="A50" s="2"/>
      <c r="B50" s="19"/>
      <c r="C50" s="2"/>
      <c r="E50" s="7"/>
      <c r="F50" s="18"/>
      <c r="G50" s="18"/>
      <c r="H50" s="2"/>
      <c r="AB50" s="2"/>
    </row>
    <row r="51" spans="1:28">
      <c r="A51" s="2"/>
      <c r="B51" s="32"/>
      <c r="C51" s="2"/>
      <c r="E51" s="2"/>
      <c r="F51" s="19"/>
      <c r="G51" s="19"/>
      <c r="H51" s="2"/>
      <c r="AB51" s="2"/>
    </row>
    <row r="52" spans="1:28">
      <c r="E52" s="8"/>
      <c r="F52" s="33"/>
      <c r="G52" s="33"/>
      <c r="H52" s="2"/>
      <c r="AB52" s="2"/>
    </row>
    <row r="53" spans="1:28">
      <c r="A53" s="2"/>
      <c r="C53" s="2"/>
      <c r="E53" s="8"/>
      <c r="F53" s="33"/>
      <c r="G53" s="33"/>
      <c r="H53" s="6"/>
      <c r="AB53" s="2"/>
    </row>
    <row r="54" spans="1:28">
      <c r="A54" s="2"/>
      <c r="B54" s="44"/>
      <c r="C54" s="2"/>
      <c r="E54" s="7"/>
      <c r="F54" s="18"/>
      <c r="G54" s="18"/>
      <c r="H54" s="6"/>
      <c r="AB54" s="2"/>
    </row>
    <row r="55" spans="1:28">
      <c r="A55" s="2"/>
      <c r="B55" s="19"/>
      <c r="C55" s="2"/>
      <c r="E55" s="7"/>
      <c r="F55" s="18"/>
      <c r="G55" s="18"/>
      <c r="H55" s="2"/>
      <c r="AB55" s="2"/>
    </row>
    <row r="56" spans="1:28">
      <c r="A56" s="2"/>
      <c r="B56" s="32"/>
      <c r="C56" s="2"/>
      <c r="E56" s="2"/>
      <c r="F56" s="19"/>
      <c r="G56" s="19"/>
      <c r="H56" s="2"/>
      <c r="AB56" s="2"/>
    </row>
    <row r="57" spans="1:28">
      <c r="E57" s="8"/>
      <c r="F57" s="33"/>
      <c r="G57" s="33"/>
      <c r="H57" s="2"/>
      <c r="AB57" s="2"/>
    </row>
    <row r="58" spans="1:28">
      <c r="A58" s="2"/>
      <c r="C58" s="2"/>
      <c r="E58" s="8"/>
      <c r="F58" s="33"/>
      <c r="G58" s="33"/>
      <c r="H58" s="6"/>
      <c r="AB58" s="2"/>
    </row>
    <row r="59" spans="1:28">
      <c r="A59" s="2"/>
      <c r="B59" s="44"/>
      <c r="C59" s="2"/>
      <c r="E59" s="7"/>
      <c r="F59" s="18"/>
      <c r="G59" s="18"/>
      <c r="H59" s="6"/>
      <c r="AB59" s="2"/>
    </row>
    <row r="60" spans="1:28">
      <c r="A60" s="2"/>
      <c r="B60" s="19"/>
      <c r="C60" s="2"/>
      <c r="E60" s="7"/>
      <c r="F60" s="18"/>
      <c r="G60" s="18"/>
      <c r="H60" s="2"/>
      <c r="AB60" s="2"/>
    </row>
    <row r="61" spans="1:28">
      <c r="A61" s="2"/>
      <c r="B61" s="32"/>
      <c r="C61" s="2"/>
      <c r="E61" s="2"/>
      <c r="F61" s="19"/>
      <c r="G61" s="19"/>
      <c r="H61" s="2"/>
      <c r="AB61" s="2"/>
    </row>
    <row r="62" spans="1:28">
      <c r="E62" s="8"/>
      <c r="F62" s="33"/>
      <c r="G62" s="33"/>
      <c r="H62" s="2"/>
      <c r="AB62" s="2"/>
    </row>
    <row r="63" spans="1:28">
      <c r="A63" s="2"/>
      <c r="C63" s="2"/>
      <c r="E63" s="8"/>
      <c r="F63" s="33"/>
      <c r="G63" s="33"/>
      <c r="H63" s="1"/>
      <c r="AB63" s="2"/>
    </row>
    <row r="64" spans="1:28">
      <c r="A64" s="2"/>
      <c r="B64" s="44"/>
      <c r="C64" s="2"/>
      <c r="E64" s="7"/>
      <c r="F64" s="18"/>
      <c r="G64" s="18"/>
      <c r="H64" s="1"/>
      <c r="AB64" s="2"/>
    </row>
    <row r="65" spans="1:28">
      <c r="A65" s="2"/>
      <c r="B65" s="19"/>
      <c r="C65" s="2"/>
      <c r="E65" s="7"/>
      <c r="F65" s="18"/>
      <c r="G65" s="18"/>
      <c r="H65" s="2"/>
      <c r="AB65" s="2"/>
    </row>
    <row r="66" spans="1:28">
      <c r="A66" s="2"/>
      <c r="B66" s="32"/>
      <c r="C66" s="2"/>
      <c r="E66" s="2"/>
      <c r="F66" s="19"/>
      <c r="G66" s="19"/>
      <c r="H66" s="2"/>
      <c r="AB66" s="2"/>
    </row>
    <row r="67" spans="1:28">
      <c r="E67" s="8"/>
      <c r="F67" s="33"/>
      <c r="G67" s="33"/>
      <c r="H67" s="2"/>
    </row>
    <row r="68" spans="1:28">
      <c r="A68" s="2"/>
      <c r="C68" s="2"/>
      <c r="E68" s="8"/>
      <c r="F68" s="33"/>
      <c r="G68" s="33"/>
      <c r="H68" s="1"/>
    </row>
    <row r="69" spans="1:28">
      <c r="A69" s="2"/>
      <c r="B69" s="44"/>
      <c r="C69" s="2"/>
      <c r="E69" s="7"/>
      <c r="F69" s="18"/>
      <c r="G69" s="18"/>
      <c r="H69" s="1"/>
    </row>
    <row r="70" spans="1:28">
      <c r="A70" s="2"/>
      <c r="B70" s="19"/>
      <c r="C70" s="2"/>
      <c r="E70" s="7"/>
      <c r="F70" s="18"/>
      <c r="G70" s="18"/>
      <c r="H70" s="2"/>
    </row>
    <row r="71" spans="1:28">
      <c r="A71" s="2"/>
      <c r="B71" s="19"/>
      <c r="C71" s="2"/>
      <c r="E71" s="2"/>
      <c r="F71" s="19"/>
      <c r="G71" s="19"/>
      <c r="H71" s="2"/>
    </row>
    <row r="72" spans="1:28">
      <c r="E72" s="8"/>
      <c r="F72" s="33"/>
      <c r="G72" s="33"/>
      <c r="H72" s="2"/>
    </row>
    <row r="73" spans="1:28">
      <c r="E73" s="8"/>
      <c r="F73" s="33"/>
      <c r="G73" s="33"/>
      <c r="H73" s="1"/>
    </row>
    <row r="74" spans="1:28">
      <c r="E74" s="7"/>
      <c r="F74" s="18"/>
      <c r="G74" s="18"/>
      <c r="H74" s="1"/>
    </row>
    <row r="75" spans="1:28">
      <c r="E75" s="7"/>
      <c r="F75" s="18"/>
      <c r="G75" s="18"/>
      <c r="H75" s="2"/>
    </row>
    <row r="76" spans="1:28">
      <c r="E76" s="2"/>
      <c r="F76" s="19"/>
      <c r="G76" s="19"/>
      <c r="H76" s="2"/>
    </row>
    <row r="77" spans="1:28">
      <c r="E77" s="8"/>
      <c r="F77" s="33"/>
      <c r="G77" s="33"/>
      <c r="H77" s="2"/>
    </row>
    <row r="78" spans="1:28">
      <c r="E78" s="8"/>
      <c r="F78" s="33"/>
      <c r="G78" s="33"/>
      <c r="H78" s="1"/>
    </row>
    <row r="79" spans="1:28">
      <c r="E79" s="7"/>
      <c r="F79" s="18"/>
      <c r="G79" s="18"/>
      <c r="H79" s="1"/>
    </row>
    <row r="80" spans="1:28">
      <c r="E80" s="7"/>
      <c r="F80" s="18"/>
      <c r="G80" s="18"/>
      <c r="H80" s="2"/>
    </row>
    <row r="81" spans="5:8">
      <c r="E81" s="2"/>
      <c r="F81" s="19"/>
      <c r="G81" s="19"/>
      <c r="H81" s="2"/>
    </row>
    <row r="82" spans="5:8">
      <c r="E82" s="8"/>
      <c r="F82" s="33"/>
      <c r="G82" s="33"/>
      <c r="H82" s="2"/>
    </row>
    <row r="83" spans="5:8">
      <c r="E83" s="8"/>
      <c r="F83" s="33"/>
      <c r="G83" s="33"/>
      <c r="H83" s="1"/>
    </row>
    <row r="84" spans="5:8">
      <c r="H84" s="1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E507-7CC6-EA48-8EBE-238FF927A08B}">
  <dimension ref="A1:AB71"/>
  <sheetViews>
    <sheetView zoomScale="50" zoomScaleNormal="100" workbookViewId="0">
      <pane ySplit="1" topLeftCell="A2" activePane="bottomLeft" state="frozen"/>
      <selection pane="bottomLeft" activeCell="I6" sqref="I6:U39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83203125" bestFit="1" customWidth="1"/>
    <col min="6" max="6" width="13.33203125" style="20" customWidth="1"/>
    <col min="7" max="7" width="7" style="20" bestFit="1" customWidth="1"/>
    <col min="22" max="22" width="10.83203125" style="9"/>
    <col min="27" max="27" width="10.83203125" style="20"/>
  </cols>
  <sheetData>
    <row r="1" spans="1:28" ht="21">
      <c r="A1" s="13">
        <v>5</v>
      </c>
      <c r="B1" s="17">
        <v>6</v>
      </c>
      <c r="C1" s="13" t="s">
        <v>13</v>
      </c>
      <c r="D1" s="13"/>
      <c r="E1" s="13"/>
      <c r="F1" s="17"/>
      <c r="G1" s="17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9"/>
      <c r="C2" s="3" t="s">
        <v>5</v>
      </c>
      <c r="D2" s="2"/>
      <c r="E2" s="2"/>
      <c r="F2" s="19"/>
      <c r="G2" s="56">
        <f>SUM(G5,G10,G15,G20,G25,G30,G35,G40,G45,G50,G55,G60,G65,G70)</f>
        <v>77592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g5d6n1</v>
      </c>
      <c r="D3" s="2"/>
      <c r="E3" s="2"/>
      <c r="F3" s="19"/>
      <c r="G3" s="56">
        <f>SUM(G6,G11,G16,G21,G26,G31,G36,G41,G46,G51,G56,G61,G66,G71)</f>
        <v>76699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48</v>
      </c>
      <c r="B5" s="19">
        <v>10000</v>
      </c>
      <c r="C5" s="2" t="s">
        <v>0</v>
      </c>
      <c r="D5" s="59">
        <v>132</v>
      </c>
      <c r="E5" s="58">
        <f>1-G6/G5</f>
        <v>0</v>
      </c>
      <c r="F5" s="33">
        <f>SUMPRODUCT(H$1:AA$1,H5:AA5)/SUM(H5:AA5)</f>
        <v>1.835055683756396</v>
      </c>
      <c r="G5" s="32">
        <f>SUM(H5:AA5)</f>
        <v>9967</v>
      </c>
      <c r="H5" s="2">
        <v>1644</v>
      </c>
      <c r="I5" s="2">
        <v>8323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49</v>
      </c>
      <c r="B6" s="32">
        <v>12345</v>
      </c>
      <c r="C6" s="2" t="s">
        <v>1</v>
      </c>
      <c r="D6" s="59"/>
      <c r="E6" s="58"/>
      <c r="F6" s="33">
        <f>SUMPRODUCT(H$1:AA$1,H6:AA6)/SUM(H6:AA6)</f>
        <v>1.835055683756396</v>
      </c>
      <c r="G6" s="32">
        <f>SUM(H6:AA6)</f>
        <v>9967</v>
      </c>
      <c r="H6" s="2">
        <v>1644</v>
      </c>
      <c r="I6" s="25">
        <v>8323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2"/>
      <c r="V6" s="11"/>
      <c r="AB6" s="2"/>
    </row>
    <row r="7" spans="1:28">
      <c r="A7" s="3"/>
      <c r="B7" s="39"/>
      <c r="C7" s="3"/>
      <c r="D7" s="2"/>
      <c r="E7" s="2"/>
      <c r="F7" s="19"/>
      <c r="G7" s="19"/>
      <c r="H7" s="2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2"/>
      <c r="V7" s="11"/>
      <c r="AB7" s="2"/>
    </row>
    <row r="8" spans="1:28">
      <c r="A8" s="2">
        <v>2</v>
      </c>
      <c r="C8" s="2" t="str">
        <f>CONCATENATE($C$1,"n",A8)</f>
        <v>g5d6n2</v>
      </c>
      <c r="D8" s="2"/>
      <c r="E8" s="2"/>
      <c r="F8" s="19"/>
      <c r="G8" s="19"/>
      <c r="H8" s="2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2"/>
      <c r="V8" s="11"/>
      <c r="AB8" s="2"/>
    </row>
    <row r="9" spans="1:28">
      <c r="A9" s="2" t="s">
        <v>47</v>
      </c>
      <c r="B9" s="44">
        <f>CEILING($A$1*A8/$B$1,1)</f>
        <v>2</v>
      </c>
      <c r="C9" s="2"/>
      <c r="D9" s="2" t="s">
        <v>2</v>
      </c>
      <c r="E9" s="2" t="s">
        <v>45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48</v>
      </c>
      <c r="B10" s="19">
        <v>10000</v>
      </c>
      <c r="C10" s="2" t="s">
        <v>0</v>
      </c>
      <c r="D10" s="59">
        <v>130</v>
      </c>
      <c r="E10" s="58">
        <f>1-G11/G10</f>
        <v>8.7535583570557129E-2</v>
      </c>
      <c r="F10" s="33">
        <f>SUMPRODUCT(H$1:AA$1,H10:AA10)/SUM(H10:AA10)</f>
        <v>3.0568320455469702</v>
      </c>
      <c r="G10" s="32">
        <f>SUM(H10:AA10)</f>
        <v>9836</v>
      </c>
      <c r="H10" s="3"/>
      <c r="I10" s="25">
        <v>640</v>
      </c>
      <c r="J10" s="25">
        <v>7997</v>
      </c>
      <c r="K10" s="25">
        <v>1199</v>
      </c>
      <c r="L10" s="25"/>
      <c r="M10" s="25"/>
      <c r="N10" s="25"/>
      <c r="O10" s="25"/>
      <c r="P10" s="25"/>
      <c r="Q10" s="25"/>
      <c r="R10" s="25"/>
      <c r="S10" s="25"/>
      <c r="T10" s="25"/>
      <c r="U10" s="12"/>
      <c r="V10" s="11"/>
      <c r="AB10" s="2"/>
    </row>
    <row r="11" spans="1:28">
      <c r="A11" s="2" t="s">
        <v>49</v>
      </c>
      <c r="B11" s="32">
        <v>12345</v>
      </c>
      <c r="C11" s="2" t="s">
        <v>1</v>
      </c>
      <c r="D11" s="59"/>
      <c r="E11" s="58"/>
      <c r="F11" s="33">
        <f>SUMPRODUCT(H$1:AA$1,H11:AA11)/SUM(H11:AA11)</f>
        <v>2.966350974930362</v>
      </c>
      <c r="G11" s="32">
        <f>SUM(H11:AA11)</f>
        <v>8975</v>
      </c>
      <c r="H11" s="3"/>
      <c r="I11" s="25">
        <v>640</v>
      </c>
      <c r="J11" s="25">
        <v>7997</v>
      </c>
      <c r="K11" s="25">
        <v>338</v>
      </c>
      <c r="L11" s="25"/>
      <c r="M11" s="25"/>
      <c r="N11" s="25"/>
      <c r="O11" s="25"/>
      <c r="P11" s="25"/>
      <c r="Q11" s="25"/>
      <c r="R11" s="25"/>
      <c r="S11" s="25"/>
      <c r="T11" s="25"/>
      <c r="U11" s="12"/>
      <c r="V11" s="11"/>
      <c r="AB11" s="2"/>
    </row>
    <row r="12" spans="1:28">
      <c r="A12" s="2"/>
      <c r="B12" s="19"/>
      <c r="C12" s="2"/>
      <c r="D12" s="2"/>
      <c r="E12" s="2"/>
      <c r="F12" s="19"/>
      <c r="G12" s="19"/>
      <c r="H12" s="2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2"/>
      <c r="V12" s="11"/>
      <c r="AB12" s="2"/>
    </row>
    <row r="13" spans="1:28">
      <c r="A13" s="2">
        <v>3</v>
      </c>
      <c r="C13" s="2" t="str">
        <f>CONCATENATE($C$1,"n",A13)</f>
        <v>g5d6n3</v>
      </c>
      <c r="D13" s="2"/>
      <c r="E13" s="2"/>
      <c r="F13" s="19"/>
      <c r="G13" s="19"/>
      <c r="H13" s="2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2"/>
      <c r="V13" s="11"/>
      <c r="AB13" s="2"/>
    </row>
    <row r="14" spans="1:28">
      <c r="A14" s="2" t="s">
        <v>47</v>
      </c>
      <c r="B14" s="44">
        <f>CEILING($A$1*A13/$B$1,1)</f>
        <v>3</v>
      </c>
      <c r="C14" s="2"/>
      <c r="D14" s="2" t="s">
        <v>2</v>
      </c>
      <c r="E14" s="2" t="s">
        <v>45</v>
      </c>
      <c r="F14" s="19" t="s">
        <v>3</v>
      </c>
      <c r="G14" s="19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48</v>
      </c>
      <c r="B15" s="19">
        <v>10000</v>
      </c>
      <c r="C15" s="2" t="s">
        <v>0</v>
      </c>
      <c r="D15" s="59">
        <v>95</v>
      </c>
      <c r="E15" s="58">
        <f>1-G16/G15</f>
        <v>3.2703117015840943E-3</v>
      </c>
      <c r="F15" s="33">
        <f>SUMPRODUCT(H$1:AA$1,H15:AA15)/SUM(H15:AA15)</f>
        <v>4.3021972406745022</v>
      </c>
      <c r="G15" s="32">
        <f>SUM(H15:AA15)</f>
        <v>9785</v>
      </c>
      <c r="H15" s="2"/>
      <c r="I15" s="7"/>
      <c r="J15" s="7">
        <v>273</v>
      </c>
      <c r="K15" s="7">
        <v>6315</v>
      </c>
      <c r="L15" s="7">
        <v>3164</v>
      </c>
      <c r="M15" s="7">
        <v>33</v>
      </c>
      <c r="N15" s="25"/>
      <c r="O15" s="25"/>
      <c r="P15" s="25"/>
      <c r="Q15" s="25"/>
      <c r="R15" s="25"/>
      <c r="S15" s="25"/>
      <c r="T15" s="25"/>
      <c r="U15" s="12"/>
      <c r="V15" s="11"/>
      <c r="AB15" s="2"/>
    </row>
    <row r="16" spans="1:28">
      <c r="A16" s="2" t="s">
        <v>49</v>
      </c>
      <c r="B16" s="32">
        <v>12345</v>
      </c>
      <c r="C16" s="2" t="s">
        <v>1</v>
      </c>
      <c r="D16" s="59"/>
      <c r="E16" s="58"/>
      <c r="F16" s="33">
        <f>SUMPRODUCT(H$1:AA$1,H16:AA16)/SUM(H16:AA16)</f>
        <v>4.2967292115246591</v>
      </c>
      <c r="G16" s="32">
        <f>SUM(H16:AA16)</f>
        <v>9753</v>
      </c>
      <c r="H16" s="2"/>
      <c r="I16" s="7"/>
      <c r="J16" s="7">
        <v>273</v>
      </c>
      <c r="K16" s="7">
        <v>6315</v>
      </c>
      <c r="L16" s="7">
        <v>3163</v>
      </c>
      <c r="M16" s="7">
        <v>2</v>
      </c>
      <c r="N16" s="25"/>
      <c r="O16" s="25"/>
      <c r="P16" s="25"/>
      <c r="Q16" s="25"/>
      <c r="R16" s="25"/>
      <c r="S16" s="25"/>
      <c r="T16" s="25"/>
      <c r="U16" s="12"/>
      <c r="V16" s="11"/>
      <c r="AB16" s="2"/>
    </row>
    <row r="17" spans="1:28">
      <c r="A17" s="2"/>
      <c r="B17" s="19"/>
      <c r="C17" s="2"/>
      <c r="D17" s="2"/>
      <c r="E17" s="2"/>
      <c r="F17" s="19"/>
      <c r="G17" s="19"/>
      <c r="H17" s="2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2"/>
      <c r="V17" s="11"/>
      <c r="AB17" s="2"/>
    </row>
    <row r="18" spans="1:28">
      <c r="A18" s="2">
        <v>4</v>
      </c>
      <c r="C18" s="2" t="str">
        <f>CONCATENATE($C$1,"n",A18)</f>
        <v>g5d6n4</v>
      </c>
      <c r="D18" s="2"/>
      <c r="E18" s="2"/>
      <c r="F18" s="19"/>
      <c r="G18" s="19"/>
      <c r="H18" s="2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2"/>
      <c r="V18" s="11"/>
      <c r="AB18" s="2"/>
    </row>
    <row r="19" spans="1:28">
      <c r="A19" s="2" t="s">
        <v>47</v>
      </c>
      <c r="B19" s="44">
        <f>CEILING($A$1*A18/$B$1,1)</f>
        <v>4</v>
      </c>
      <c r="C19" s="2"/>
      <c r="D19" s="2" t="s">
        <v>2</v>
      </c>
      <c r="E19" s="2" t="s">
        <v>45</v>
      </c>
      <c r="F19" s="19" t="s">
        <v>3</v>
      </c>
      <c r="G19" s="19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19">
        <v>10000</v>
      </c>
      <c r="C20" s="2" t="s">
        <v>0</v>
      </c>
      <c r="D20" s="59">
        <v>126</v>
      </c>
      <c r="E20" s="58">
        <f>1-G21/G20</f>
        <v>0</v>
      </c>
      <c r="F20" s="33">
        <f>SUMPRODUCT(H$1:AA$1,H20:AA20)/SUM(H20:AA20)</f>
        <v>5.5215786776012301</v>
      </c>
      <c r="G20" s="32">
        <f>SUM(H20:AA20)</f>
        <v>9755</v>
      </c>
      <c r="H20" s="2"/>
      <c r="I20" s="25"/>
      <c r="J20" s="7"/>
      <c r="K20" s="7">
        <v>144</v>
      </c>
      <c r="L20" s="7">
        <v>4613</v>
      </c>
      <c r="M20" s="7">
        <v>4764</v>
      </c>
      <c r="N20" s="7">
        <v>234</v>
      </c>
      <c r="O20" s="25"/>
      <c r="P20" s="25"/>
      <c r="Q20" s="25"/>
      <c r="R20" s="25"/>
      <c r="S20" s="25"/>
      <c r="T20" s="25"/>
      <c r="U20" s="12"/>
      <c r="V20" s="11"/>
      <c r="AB20" s="2"/>
    </row>
    <row r="21" spans="1:28">
      <c r="A21" s="2" t="s">
        <v>49</v>
      </c>
      <c r="B21" s="32">
        <v>12345</v>
      </c>
      <c r="C21" s="2" t="s">
        <v>1</v>
      </c>
      <c r="D21" s="59"/>
      <c r="E21" s="58"/>
      <c r="F21" s="33">
        <f>SUMPRODUCT(H$1:AA$1,H21:AA21)/SUM(H21:AA21)</f>
        <v>5.5215786776012301</v>
      </c>
      <c r="G21" s="32">
        <f>SUM(H21:AA21)</f>
        <v>9755</v>
      </c>
      <c r="H21" s="2"/>
      <c r="I21" s="25"/>
      <c r="J21" s="7"/>
      <c r="K21" s="7">
        <v>144</v>
      </c>
      <c r="L21" s="7">
        <v>4613</v>
      </c>
      <c r="M21" s="7">
        <v>4764</v>
      </c>
      <c r="N21" s="7">
        <v>234</v>
      </c>
      <c r="O21" s="25"/>
      <c r="P21" s="25"/>
      <c r="Q21" s="25"/>
      <c r="R21" s="25"/>
      <c r="S21" s="25"/>
      <c r="T21" s="25"/>
      <c r="U21" s="12"/>
      <c r="V21" s="11"/>
      <c r="AB21" s="2"/>
    </row>
    <row r="22" spans="1:28">
      <c r="A22" s="2"/>
      <c r="B22" s="19"/>
      <c r="C22" s="2"/>
      <c r="D22" s="2"/>
      <c r="E22" s="2"/>
      <c r="F22" s="19"/>
      <c r="G22" s="19"/>
      <c r="H22" s="2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1"/>
      <c r="AB22" s="2"/>
    </row>
    <row r="23" spans="1:28">
      <c r="A23" s="2">
        <v>5</v>
      </c>
      <c r="C23" s="2" t="str">
        <f>CONCATENATE($C$1,"n",A23)</f>
        <v>g5d6n5</v>
      </c>
      <c r="D23" s="2"/>
      <c r="E23" s="2"/>
      <c r="F23" s="19"/>
      <c r="G23" s="19"/>
      <c r="H23" s="2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1"/>
      <c r="AB23" s="2"/>
    </row>
    <row r="24" spans="1:28">
      <c r="A24" s="2" t="s">
        <v>47</v>
      </c>
      <c r="B24" s="44">
        <f>CEILING($A$1*A23/$B$1,1)</f>
        <v>5</v>
      </c>
      <c r="C24" s="2"/>
      <c r="D24" s="2" t="s">
        <v>2</v>
      </c>
      <c r="E24" s="2" t="s">
        <v>45</v>
      </c>
      <c r="F24" s="19" t="s">
        <v>3</v>
      </c>
      <c r="G24" s="19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19">
        <v>10000</v>
      </c>
      <c r="C25" s="2" t="s">
        <v>0</v>
      </c>
      <c r="D25" s="59">
        <v>121</v>
      </c>
      <c r="E25" s="58">
        <f>1-G26/G25</f>
        <v>0</v>
      </c>
      <c r="F25" s="33">
        <f>SUMPRODUCT(H$1:AA$1,H25:AA25)/SUM(H25:AA25)</f>
        <v>6.7252508534188475</v>
      </c>
      <c r="G25" s="32">
        <f>SUM(H25:AA25)</f>
        <v>9667</v>
      </c>
      <c r="H25" s="2"/>
      <c r="I25" s="25"/>
      <c r="J25" s="7"/>
      <c r="K25" s="7"/>
      <c r="L25" s="7">
        <v>67</v>
      </c>
      <c r="M25" s="7">
        <v>3234</v>
      </c>
      <c r="N25" s="7">
        <v>5661</v>
      </c>
      <c r="O25" s="25">
        <v>698</v>
      </c>
      <c r="P25" s="25">
        <v>7</v>
      </c>
      <c r="Q25" s="25"/>
      <c r="R25" s="25"/>
      <c r="S25" s="25"/>
      <c r="T25" s="25"/>
      <c r="U25" s="12"/>
      <c r="V25" s="11"/>
      <c r="AB25" s="2"/>
    </row>
    <row r="26" spans="1:28">
      <c r="A26" s="2" t="s">
        <v>49</v>
      </c>
      <c r="B26" s="32">
        <v>12345</v>
      </c>
      <c r="C26" s="2" t="s">
        <v>1</v>
      </c>
      <c r="D26" s="59"/>
      <c r="E26" s="58"/>
      <c r="F26" s="33">
        <f>SUMPRODUCT(H$1:AA$1,H26:AA26)/SUM(H26:AA26)</f>
        <v>6.7252508534188475</v>
      </c>
      <c r="G26" s="32">
        <f>SUM(H26:AA26)</f>
        <v>9667</v>
      </c>
      <c r="H26" s="2"/>
      <c r="I26" s="25"/>
      <c r="J26" s="7"/>
      <c r="K26" s="7"/>
      <c r="L26" s="7">
        <v>67</v>
      </c>
      <c r="M26" s="7">
        <v>3234</v>
      </c>
      <c r="N26" s="7">
        <v>5661</v>
      </c>
      <c r="O26" s="25">
        <v>698</v>
      </c>
      <c r="P26" s="25">
        <v>7</v>
      </c>
      <c r="Q26" s="25"/>
      <c r="R26" s="25"/>
      <c r="S26" s="25"/>
      <c r="T26" s="25"/>
      <c r="U26" s="12"/>
      <c r="V26" s="11"/>
      <c r="AB26" s="2"/>
    </row>
    <row r="27" spans="1:28">
      <c r="A27" s="2"/>
      <c r="B27" s="19"/>
      <c r="C27" s="2"/>
      <c r="D27" s="2"/>
      <c r="E27" s="2"/>
      <c r="F27" s="19"/>
      <c r="G27" s="19"/>
      <c r="H27" s="2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1"/>
      <c r="AB27" s="2"/>
    </row>
    <row r="28" spans="1:28">
      <c r="A28" s="2">
        <v>6</v>
      </c>
      <c r="C28" s="2" t="str">
        <f>CONCATENATE($C$1,"n",A28)</f>
        <v>g5d6n6</v>
      </c>
      <c r="D28" s="2"/>
      <c r="E28" s="2"/>
      <c r="F28" s="19"/>
      <c r="G28" s="19"/>
      <c r="H28" s="2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1"/>
      <c r="AB28" s="2"/>
    </row>
    <row r="29" spans="1:28">
      <c r="A29" s="2" t="s">
        <v>47</v>
      </c>
      <c r="B29" s="44">
        <f>CEILING($A$1*A28/$B$1,1)</f>
        <v>5</v>
      </c>
      <c r="C29" s="2"/>
      <c r="D29" s="2" t="s">
        <v>2</v>
      </c>
      <c r="E29" s="2" t="s">
        <v>45</v>
      </c>
      <c r="F29" s="19" t="s">
        <v>3</v>
      </c>
      <c r="G29" s="19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 t="str">
        <f t="shared" si="10"/>
        <v/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19">
        <v>10000</v>
      </c>
      <c r="C30" s="2" t="s">
        <v>0</v>
      </c>
      <c r="D30" s="59">
        <v>114</v>
      </c>
      <c r="E30" s="58">
        <f>1-G31/G30</f>
        <v>0</v>
      </c>
      <c r="F30" s="33">
        <f>SUMPRODUCT(H$1:AA$1,H30:AA30)/SUM(H30:AA30)</f>
        <v>7.9322033898305087</v>
      </c>
      <c r="G30" s="32">
        <f>SUM(H30:AA30)</f>
        <v>9617</v>
      </c>
      <c r="H30" s="2"/>
      <c r="I30" s="25"/>
      <c r="J30" s="25"/>
      <c r="K30" s="7"/>
      <c r="L30" s="7"/>
      <c r="M30" s="7">
        <v>36</v>
      </c>
      <c r="N30" s="7">
        <v>2054</v>
      </c>
      <c r="O30" s="7">
        <v>6092</v>
      </c>
      <c r="P30" s="25">
        <v>1397</v>
      </c>
      <c r="Q30" s="25">
        <v>37</v>
      </c>
      <c r="R30" s="25">
        <v>1</v>
      </c>
      <c r="S30" s="25"/>
      <c r="T30" s="25"/>
      <c r="U30" s="12"/>
      <c r="V30" s="11"/>
      <c r="AB30" s="2"/>
    </row>
    <row r="31" spans="1:28">
      <c r="A31" s="2" t="s">
        <v>49</v>
      </c>
      <c r="B31" s="32">
        <v>12345</v>
      </c>
      <c r="C31" s="2" t="s">
        <v>1</v>
      </c>
      <c r="D31" s="59"/>
      <c r="E31" s="58"/>
      <c r="F31" s="33">
        <f>SUMPRODUCT(H$1:AA$1,H31:AA31)/SUM(H31:AA31)</f>
        <v>7.9322033898305087</v>
      </c>
      <c r="G31" s="32">
        <f>SUM(H31:AA31)</f>
        <v>9617</v>
      </c>
      <c r="H31" s="2"/>
      <c r="I31" s="25"/>
      <c r="J31" s="25"/>
      <c r="K31" s="7"/>
      <c r="L31" s="7"/>
      <c r="M31" s="7">
        <v>36</v>
      </c>
      <c r="N31" s="7">
        <v>2054</v>
      </c>
      <c r="O31" s="7">
        <v>6092</v>
      </c>
      <c r="P31" s="25">
        <v>1397</v>
      </c>
      <c r="Q31" s="25">
        <v>37</v>
      </c>
      <c r="R31" s="25">
        <v>1</v>
      </c>
      <c r="S31" s="25"/>
      <c r="T31" s="25"/>
      <c r="U31" s="12"/>
      <c r="V31" s="11"/>
      <c r="AB31" s="2"/>
    </row>
    <row r="32" spans="1:28">
      <c r="A32" s="2"/>
      <c r="B32" s="19"/>
      <c r="C32" s="2"/>
      <c r="D32" s="2"/>
      <c r="E32" s="2"/>
      <c r="F32" s="19"/>
      <c r="G32" s="19"/>
      <c r="H32" s="2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1"/>
      <c r="AB32" s="2"/>
    </row>
    <row r="33" spans="1:28">
      <c r="A33" s="2">
        <v>7</v>
      </c>
      <c r="C33" s="2" t="str">
        <f>CONCATENATE($C$1,"n",A33)</f>
        <v>g5d6n7</v>
      </c>
      <c r="D33" s="2"/>
      <c r="E33" s="2"/>
      <c r="F33" s="19"/>
      <c r="G33" s="19"/>
      <c r="H33" s="2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1"/>
      <c r="AB33" s="2"/>
    </row>
    <row r="34" spans="1:28">
      <c r="A34" s="2" t="s">
        <v>47</v>
      </c>
      <c r="B34" s="44">
        <f>CEILING($A$1*A33/$B$1,1)</f>
        <v>6</v>
      </c>
      <c r="C34" s="2"/>
      <c r="D34" s="2" t="s">
        <v>2</v>
      </c>
      <c r="E34" s="2" t="s">
        <v>45</v>
      </c>
      <c r="F34" s="19" t="s">
        <v>3</v>
      </c>
      <c r="G34" s="19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19">
        <v>10000</v>
      </c>
      <c r="C35" s="2" t="s">
        <v>0</v>
      </c>
      <c r="D35" s="59">
        <v>125</v>
      </c>
      <c r="E35" s="58">
        <f>1-G36/G35</f>
        <v>0</v>
      </c>
      <c r="F35" s="33">
        <f>SUMPRODUCT(H$1:AA$1,H35:AA35)/SUM(H35:AA35)</f>
        <v>9.1302252488213718</v>
      </c>
      <c r="G35" s="32">
        <f>SUM(H35:AA35)</f>
        <v>9545</v>
      </c>
      <c r="H35" s="2"/>
      <c r="I35" s="25"/>
      <c r="J35" s="25"/>
      <c r="K35" s="25"/>
      <c r="L35" s="7"/>
      <c r="M35" s="7"/>
      <c r="N35" s="7">
        <v>19</v>
      </c>
      <c r="O35" s="25">
        <v>1277</v>
      </c>
      <c r="P35" s="7">
        <v>5813</v>
      </c>
      <c r="Q35" s="25">
        <v>2314</v>
      </c>
      <c r="R35" s="25">
        <v>122</v>
      </c>
      <c r="S35" s="25"/>
      <c r="T35" s="25"/>
      <c r="U35" s="12"/>
      <c r="V35" s="11"/>
      <c r="AB35" s="2"/>
    </row>
    <row r="36" spans="1:28">
      <c r="A36" s="2" t="s">
        <v>49</v>
      </c>
      <c r="B36" s="32">
        <v>12345</v>
      </c>
      <c r="C36" s="2" t="s">
        <v>1</v>
      </c>
      <c r="D36" s="59"/>
      <c r="E36" s="58"/>
      <c r="F36" s="33">
        <f>SUMPRODUCT(H$1:AA$1,H36:AA36)/SUM(H36:AA36)</f>
        <v>9.1302252488213718</v>
      </c>
      <c r="G36" s="32">
        <f>SUM(H36:AA36)</f>
        <v>9545</v>
      </c>
      <c r="H36" s="2"/>
      <c r="I36" s="25"/>
      <c r="J36" s="25"/>
      <c r="K36" s="25"/>
      <c r="L36" s="7"/>
      <c r="M36" s="7"/>
      <c r="N36" s="7">
        <v>19</v>
      </c>
      <c r="O36" s="25">
        <v>1277</v>
      </c>
      <c r="P36" s="7">
        <v>5813</v>
      </c>
      <c r="Q36" s="25">
        <v>2314</v>
      </c>
      <c r="R36" s="25">
        <v>122</v>
      </c>
      <c r="S36" s="25"/>
      <c r="T36" s="25"/>
      <c r="U36" s="12"/>
      <c r="V36" s="11"/>
      <c r="AB36" s="2"/>
    </row>
    <row r="37" spans="1:28">
      <c r="D37" s="2"/>
      <c r="H37" s="2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2"/>
      <c r="V37" s="11"/>
      <c r="AB37" s="2"/>
    </row>
    <row r="38" spans="1:28">
      <c r="A38" s="2">
        <v>8</v>
      </c>
      <c r="C38" s="2" t="str">
        <f>CONCATENATE($C$1,"n",A38)</f>
        <v>g5d6n8</v>
      </c>
      <c r="D38" s="2"/>
      <c r="E38" s="2"/>
      <c r="F38" s="19"/>
      <c r="G38" s="19"/>
      <c r="H38" s="2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1"/>
      <c r="AB38" s="2"/>
    </row>
    <row r="39" spans="1:28">
      <c r="A39" s="2" t="s">
        <v>47</v>
      </c>
      <c r="B39" s="44">
        <f>CEILING($A$1*A38/$B$1,1)</f>
        <v>7</v>
      </c>
      <c r="C39" s="2"/>
      <c r="D39" s="2" t="s">
        <v>2</v>
      </c>
      <c r="E39" s="2" t="s">
        <v>45</v>
      </c>
      <c r="F39" s="19" t="s">
        <v>3</v>
      </c>
      <c r="G39" s="19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19">
        <v>10000</v>
      </c>
      <c r="C40" s="2" t="s">
        <v>0</v>
      </c>
      <c r="D40" s="59">
        <v>134</v>
      </c>
      <c r="E40" s="58">
        <f>1-G41/G40</f>
        <v>0</v>
      </c>
      <c r="F40" s="33">
        <f>SUMPRODUCT(H$1:AA$1,H40:AA40)/SUM(H40:AA40)</f>
        <v>10.339702760084926</v>
      </c>
      <c r="G40" s="32">
        <f>SUM(H40:AA40)</f>
        <v>9420</v>
      </c>
      <c r="H40" s="2"/>
      <c r="I40" s="2"/>
      <c r="J40" s="2"/>
      <c r="K40" s="2"/>
      <c r="L40" s="2"/>
      <c r="M40" s="4"/>
      <c r="N40" s="4"/>
      <c r="O40" s="4">
        <v>7</v>
      </c>
      <c r="P40" s="2">
        <v>771</v>
      </c>
      <c r="Q40" s="4">
        <v>5003</v>
      </c>
      <c r="R40" s="2">
        <v>3302</v>
      </c>
      <c r="S40" s="2">
        <v>328</v>
      </c>
      <c r="T40" s="2">
        <v>9</v>
      </c>
      <c r="U40" s="12"/>
      <c r="V40" s="11"/>
      <c r="AB40" s="2"/>
    </row>
    <row r="41" spans="1:28">
      <c r="A41" s="2" t="s">
        <v>49</v>
      </c>
      <c r="B41" s="32">
        <v>12345</v>
      </c>
      <c r="C41" s="2" t="s">
        <v>1</v>
      </c>
      <c r="D41" s="59"/>
      <c r="E41" s="58"/>
      <c r="F41" s="33">
        <f>SUMPRODUCT(H$1:AA$1,H41:AA41)/SUM(H41:AA41)</f>
        <v>10.339702760084926</v>
      </c>
      <c r="G41" s="32">
        <f>SUM(H41:AA41)</f>
        <v>9420</v>
      </c>
      <c r="H41" s="2"/>
      <c r="I41" s="2"/>
      <c r="J41" s="2"/>
      <c r="K41" s="2"/>
      <c r="L41" s="2"/>
      <c r="M41" s="4"/>
      <c r="N41" s="4"/>
      <c r="O41" s="4">
        <v>7</v>
      </c>
      <c r="P41" s="2">
        <v>771</v>
      </c>
      <c r="Q41" s="4">
        <v>5003</v>
      </c>
      <c r="R41" s="2">
        <v>3302</v>
      </c>
      <c r="S41" s="2">
        <v>328</v>
      </c>
      <c r="T41" s="2">
        <v>9</v>
      </c>
      <c r="U41" s="12"/>
      <c r="V41" s="11"/>
      <c r="AB41" s="2"/>
    </row>
    <row r="42" spans="1:28">
      <c r="D42" s="2"/>
      <c r="E42" s="2"/>
      <c r="F42" s="19"/>
      <c r="G42" s="1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2"/>
      <c r="V42" s="11"/>
      <c r="AB42" s="2"/>
    </row>
    <row r="43" spans="1:28">
      <c r="A43" s="2"/>
      <c r="C43" s="2"/>
      <c r="D43" s="2"/>
      <c r="E43" s="2"/>
      <c r="F43" s="19"/>
      <c r="G43" s="1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11"/>
      <c r="AB43" s="2"/>
    </row>
    <row r="44" spans="1:28">
      <c r="A44" s="2"/>
      <c r="B44" s="44"/>
      <c r="C44" s="2"/>
      <c r="D44" s="2"/>
      <c r="E44" s="2"/>
      <c r="F44" s="19"/>
      <c r="G44" s="1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1"/>
      <c r="V44" s="11"/>
      <c r="AB44" s="2"/>
    </row>
    <row r="45" spans="1:28">
      <c r="A45" s="2"/>
      <c r="B45" s="19"/>
      <c r="C45" s="2"/>
      <c r="D45" s="2"/>
      <c r="E45" s="2"/>
      <c r="F45" s="19"/>
      <c r="G45" s="1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1"/>
      <c r="V45" s="11"/>
      <c r="AB45" s="2"/>
    </row>
    <row r="46" spans="1:28">
      <c r="A46" s="2"/>
      <c r="B46" s="32"/>
      <c r="C46" s="2"/>
      <c r="D46" s="2"/>
      <c r="E46" s="2"/>
      <c r="F46" s="19"/>
      <c r="G46" s="1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1"/>
      <c r="V46" s="11"/>
      <c r="AB46" s="2"/>
    </row>
    <row r="47" spans="1:28">
      <c r="D47" s="2"/>
      <c r="E47" s="2"/>
      <c r="F47" s="19"/>
      <c r="G47" s="1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1"/>
      <c r="V47" s="11"/>
      <c r="AB47" s="2"/>
    </row>
    <row r="48" spans="1:28">
      <c r="A48" s="2"/>
      <c r="C48" s="2"/>
      <c r="AB48" s="2"/>
    </row>
    <row r="49" spans="1:28">
      <c r="A49" s="2"/>
      <c r="B49" s="44"/>
      <c r="C49" s="2"/>
      <c r="AB49" s="2"/>
    </row>
    <row r="50" spans="1:28">
      <c r="A50" s="2"/>
      <c r="B50" s="19"/>
      <c r="C50" s="2"/>
      <c r="AB50" s="2"/>
    </row>
    <row r="51" spans="1:28">
      <c r="A51" s="2"/>
      <c r="B51" s="32"/>
      <c r="C51" s="2"/>
      <c r="AB51" s="2"/>
    </row>
    <row r="52" spans="1:28">
      <c r="AB52" s="2"/>
    </row>
    <row r="53" spans="1:28">
      <c r="A53" s="2"/>
      <c r="C53" s="2"/>
      <c r="AB53" s="2"/>
    </row>
    <row r="54" spans="1:28">
      <c r="A54" s="2"/>
      <c r="B54" s="44"/>
      <c r="C54" s="2"/>
      <c r="AB54" s="2"/>
    </row>
    <row r="55" spans="1:28">
      <c r="A55" s="2"/>
      <c r="B55" s="19"/>
      <c r="C55" s="2"/>
      <c r="AB55" s="2"/>
    </row>
    <row r="56" spans="1:28">
      <c r="A56" s="2"/>
      <c r="B56" s="32"/>
      <c r="C56" s="2"/>
      <c r="AB56" s="2"/>
    </row>
    <row r="57" spans="1:28">
      <c r="AB57" s="2"/>
    </row>
    <row r="58" spans="1:28">
      <c r="A58" s="2"/>
      <c r="C58" s="2"/>
      <c r="AB58" s="2"/>
    </row>
    <row r="59" spans="1:28">
      <c r="A59" s="2"/>
      <c r="B59" s="44"/>
      <c r="C59" s="2"/>
      <c r="AB59" s="2"/>
    </row>
    <row r="60" spans="1:28">
      <c r="A60" s="2"/>
      <c r="B60" s="19"/>
      <c r="C60" s="2"/>
      <c r="AB60" s="2"/>
    </row>
    <row r="61" spans="1:28">
      <c r="A61" s="2"/>
      <c r="B61" s="32"/>
      <c r="C61" s="2"/>
      <c r="AB61" s="2"/>
    </row>
    <row r="62" spans="1:28">
      <c r="AB62" s="2"/>
    </row>
    <row r="63" spans="1:28">
      <c r="A63" s="2"/>
      <c r="C63" s="2"/>
      <c r="AB63" s="2"/>
    </row>
    <row r="64" spans="1:28">
      <c r="A64" s="2"/>
      <c r="B64" s="44"/>
      <c r="C64" s="2"/>
      <c r="AB64" s="2"/>
    </row>
    <row r="65" spans="1:28">
      <c r="A65" s="2"/>
      <c r="B65" s="19"/>
      <c r="C65" s="2"/>
      <c r="AB65" s="2"/>
    </row>
    <row r="66" spans="1:28">
      <c r="A66" s="2"/>
      <c r="B66" s="32"/>
      <c r="C66" s="2"/>
      <c r="AB66" s="2"/>
    </row>
    <row r="68" spans="1:28">
      <c r="A68" s="2"/>
      <c r="C68" s="2"/>
    </row>
    <row r="69" spans="1:28">
      <c r="A69" s="2"/>
      <c r="B69" s="44"/>
      <c r="C69" s="2"/>
    </row>
    <row r="70" spans="1:28">
      <c r="A70" s="2"/>
      <c r="B70" s="19"/>
      <c r="C70" s="2"/>
    </row>
    <row r="71" spans="1:28">
      <c r="A71" s="2"/>
      <c r="B71" s="19"/>
      <c r="C71" s="2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DE62-F329-F84A-A1F8-C838ABA4332E}">
  <dimension ref="A1:AB126"/>
  <sheetViews>
    <sheetView zoomScale="75" zoomScaleNormal="100" workbookViewId="0">
      <pane ySplit="1" topLeftCell="A2" activePane="bottomLeft" state="frozen"/>
      <selection pane="bottomLeft" activeCell="H6" sqref="H6:R40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.1640625" style="36" bestFit="1" customWidth="1"/>
    <col min="22" max="22" width="10.83203125" style="9"/>
    <col min="27" max="27" width="10.83203125" style="20"/>
  </cols>
  <sheetData>
    <row r="1" spans="1:28" ht="21">
      <c r="A1" s="13">
        <v>5</v>
      </c>
      <c r="B1" s="17">
        <v>7</v>
      </c>
      <c r="C1" s="13" t="s">
        <v>12</v>
      </c>
      <c r="D1" s="13"/>
      <c r="E1" s="13"/>
      <c r="F1" s="17"/>
      <c r="G1" s="38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9"/>
      <c r="C2" s="3" t="s">
        <v>5</v>
      </c>
      <c r="D2" s="2"/>
      <c r="E2" s="2"/>
      <c r="F2" s="19"/>
      <c r="G2" s="56">
        <f>SUM(G5,G10,G15,G20,G25,G30,G35,G40,G45,G50,G55,G60,G65,G70)</f>
        <v>78309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g5d7n1</v>
      </c>
      <c r="D3" s="2"/>
      <c r="E3" s="2"/>
      <c r="F3" s="19"/>
      <c r="G3" s="56">
        <f>SUM(G6,G11,G16,G21,G26,G31,G36,G41,G46,G51,G56,G61,G66,G71)</f>
        <v>77866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48</v>
      </c>
      <c r="B5" s="19">
        <v>10000</v>
      </c>
      <c r="C5" s="2" t="s">
        <v>0</v>
      </c>
      <c r="D5" s="59">
        <v>5</v>
      </c>
      <c r="E5" s="58">
        <f>1-G6/G5</f>
        <v>0</v>
      </c>
      <c r="F5" s="33">
        <f>SUMPRODUCT(H$1:AA$1,H5:AA5)/SUM(H5:AA5)</f>
        <v>1.7704720857973339</v>
      </c>
      <c r="G5" s="37">
        <f>SUM(H5:AA5)</f>
        <v>9977</v>
      </c>
      <c r="H5" s="2">
        <v>2290</v>
      </c>
      <c r="I5" s="2">
        <v>7687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49</v>
      </c>
      <c r="B6" s="32">
        <v>12345</v>
      </c>
      <c r="C6" s="2" t="s">
        <v>1</v>
      </c>
      <c r="D6" s="59"/>
      <c r="E6" s="58"/>
      <c r="F6" s="33">
        <f>SUMPRODUCT(H$1:AA$1,H6:AA6)/SUM(H6:AA6)</f>
        <v>1.7704720857973339</v>
      </c>
      <c r="G6" s="37">
        <f>SUM(H6:AA6)</f>
        <v>9977</v>
      </c>
      <c r="H6" s="25">
        <v>2290</v>
      </c>
      <c r="I6" s="25">
        <v>7687</v>
      </c>
      <c r="J6" s="25"/>
      <c r="K6" s="25"/>
      <c r="L6" s="25"/>
      <c r="M6" s="25"/>
      <c r="N6" s="25"/>
      <c r="O6" s="25"/>
      <c r="P6" s="25"/>
      <c r="Q6" s="25"/>
      <c r="R6" s="25"/>
      <c r="S6" s="2"/>
      <c r="T6" s="2"/>
      <c r="U6" s="11"/>
      <c r="V6" s="11"/>
      <c r="AB6" s="2"/>
    </row>
    <row r="7" spans="1:28">
      <c r="A7" s="3"/>
      <c r="B7" s="39"/>
      <c r="C7" s="3"/>
      <c r="D7" s="2"/>
      <c r="E7" s="2"/>
      <c r="F7" s="19"/>
      <c r="G7" s="3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"/>
      <c r="T7" s="2"/>
      <c r="U7" s="11"/>
      <c r="V7" s="11"/>
      <c r="AB7" s="2"/>
    </row>
    <row r="8" spans="1:28">
      <c r="A8" s="2">
        <v>2</v>
      </c>
      <c r="C8" s="2" t="str">
        <f>CONCATENATE($C$1,"n",A8)</f>
        <v>g5d7n2</v>
      </c>
      <c r="D8" s="2"/>
      <c r="E8" s="2"/>
      <c r="F8" s="19"/>
      <c r="G8" s="3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"/>
      <c r="T8" s="2"/>
      <c r="U8" s="11"/>
      <c r="V8" s="11"/>
      <c r="AB8" s="2"/>
    </row>
    <row r="9" spans="1:28">
      <c r="A9" s="2" t="s">
        <v>47</v>
      </c>
      <c r="B9" s="44">
        <f>CEILING($A$1*A8/$B$1,1)</f>
        <v>2</v>
      </c>
      <c r="C9" s="2"/>
      <c r="D9" s="2" t="s">
        <v>2</v>
      </c>
      <c r="E9" s="2" t="s">
        <v>45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48</v>
      </c>
      <c r="B10" s="19">
        <v>10000</v>
      </c>
      <c r="C10" s="2" t="s">
        <v>0</v>
      </c>
      <c r="D10" s="59">
        <v>3</v>
      </c>
      <c r="E10" s="58">
        <f>1-G11/G10</f>
        <v>4.3710882293559461E-2</v>
      </c>
      <c r="F10" s="33">
        <f>SUMPRODUCT(H$1:AA$1,H10:AA10)/SUM(H10:AA10)</f>
        <v>2.9456894811225518</v>
      </c>
      <c r="G10" s="37">
        <f>SUM(H10:AA10)</f>
        <v>9906</v>
      </c>
      <c r="H10" s="26"/>
      <c r="I10" s="7">
        <v>1249</v>
      </c>
      <c r="J10" s="25">
        <v>7946</v>
      </c>
      <c r="K10" s="25">
        <v>711</v>
      </c>
      <c r="L10" s="25"/>
      <c r="M10" s="25"/>
      <c r="N10" s="25"/>
      <c r="O10" s="25"/>
      <c r="P10" s="25"/>
      <c r="Q10" s="25"/>
      <c r="R10" s="25"/>
      <c r="S10" s="2"/>
      <c r="T10" s="2"/>
      <c r="U10" s="11"/>
      <c r="V10" s="11"/>
      <c r="AB10" s="2"/>
    </row>
    <row r="11" spans="1:28">
      <c r="A11" s="2" t="s">
        <v>49</v>
      </c>
      <c r="B11" s="32">
        <v>12345</v>
      </c>
      <c r="C11" s="2" t="s">
        <v>1</v>
      </c>
      <c r="D11" s="59"/>
      <c r="E11" s="58"/>
      <c r="F11" s="33">
        <f>SUMPRODUCT(H$1:AA$1,H11:AA11)/SUM(H11:AA11)</f>
        <v>2.8974981526443577</v>
      </c>
      <c r="G11" s="37">
        <f>SUM(H11:AA11)</f>
        <v>9473</v>
      </c>
      <c r="H11" s="26"/>
      <c r="I11" s="7">
        <v>1249</v>
      </c>
      <c r="J11" s="25">
        <v>7946</v>
      </c>
      <c r="K11" s="25">
        <v>278</v>
      </c>
      <c r="L11" s="25"/>
      <c r="M11" s="25"/>
      <c r="N11" s="25"/>
      <c r="O11" s="25"/>
      <c r="P11" s="25"/>
      <c r="Q11" s="25"/>
      <c r="R11" s="25"/>
      <c r="S11" s="2"/>
      <c r="T11" s="2"/>
      <c r="U11" s="11"/>
      <c r="V11" s="11"/>
      <c r="AB11" s="2"/>
    </row>
    <row r="12" spans="1:28">
      <c r="A12" s="2"/>
      <c r="B12" s="19"/>
      <c r="C12" s="2"/>
      <c r="D12" s="2"/>
      <c r="E12" s="2"/>
      <c r="F12" s="19"/>
      <c r="G12" s="35"/>
      <c r="H12" s="7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"/>
      <c r="T12" s="2"/>
      <c r="U12" s="11"/>
      <c r="V12" s="11"/>
      <c r="AB12" s="2"/>
    </row>
    <row r="13" spans="1:28">
      <c r="A13" s="2">
        <v>3</v>
      </c>
      <c r="C13" s="2" t="str">
        <f>CONCATENATE($C$1,"n",A13)</f>
        <v>g5d7n3</v>
      </c>
      <c r="D13" s="2"/>
      <c r="E13" s="2"/>
      <c r="F13" s="19"/>
      <c r="G13" s="35"/>
      <c r="H13" s="7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"/>
      <c r="T13" s="2"/>
      <c r="U13" s="11"/>
      <c r="V13" s="11"/>
      <c r="AB13" s="2"/>
    </row>
    <row r="14" spans="1:28">
      <c r="A14" s="2" t="s">
        <v>47</v>
      </c>
      <c r="B14" s="44">
        <f>CEILING($A$1*A13/$B$1,1)</f>
        <v>3</v>
      </c>
      <c r="C14" s="2"/>
      <c r="D14" s="2" t="s">
        <v>2</v>
      </c>
      <c r="E14" s="2" t="s">
        <v>45</v>
      </c>
      <c r="F14" s="19" t="s">
        <v>3</v>
      </c>
      <c r="G14" s="35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48</v>
      </c>
      <c r="B15" s="19">
        <v>10000</v>
      </c>
      <c r="C15" s="2" t="s">
        <v>0</v>
      </c>
      <c r="D15" s="59">
        <v>8</v>
      </c>
      <c r="E15" s="58">
        <f>1-G16/G15</f>
        <v>1.0129659643436373E-3</v>
      </c>
      <c r="F15" s="33">
        <f>SUMPRODUCT(H$1:AA$1,H15:AA15)/SUM(H15:AA15)</f>
        <v>4.1023095623987036</v>
      </c>
      <c r="G15" s="37">
        <f>SUM(H15:AA15)</f>
        <v>9872</v>
      </c>
      <c r="H15" s="25"/>
      <c r="I15" s="7"/>
      <c r="J15" s="7">
        <v>747</v>
      </c>
      <c r="K15" s="7">
        <v>7378</v>
      </c>
      <c r="L15" s="7">
        <v>1737</v>
      </c>
      <c r="M15" s="7">
        <v>10</v>
      </c>
      <c r="N15" s="25"/>
      <c r="O15" s="25"/>
      <c r="P15" s="25"/>
      <c r="Q15" s="25"/>
      <c r="R15" s="25"/>
      <c r="S15" s="2"/>
      <c r="T15" s="2"/>
      <c r="U15" s="11"/>
      <c r="V15" s="11"/>
      <c r="AB15" s="2"/>
    </row>
    <row r="16" spans="1:28">
      <c r="A16" s="2" t="s">
        <v>49</v>
      </c>
      <c r="B16" s="32">
        <v>12345</v>
      </c>
      <c r="C16" s="2" t="s">
        <v>1</v>
      </c>
      <c r="D16" s="59"/>
      <c r="E16" s="58"/>
      <c r="F16" s="33">
        <f>SUMPRODUCT(H$1:AA$1,H16:AA16)/SUM(H16:AA16)</f>
        <v>4.1003853173798417</v>
      </c>
      <c r="G16" s="37">
        <f>SUM(H16:AA16)</f>
        <v>9862</v>
      </c>
      <c r="H16" s="25"/>
      <c r="I16" s="7"/>
      <c r="J16" s="7">
        <v>747</v>
      </c>
      <c r="K16" s="7">
        <v>7378</v>
      </c>
      <c r="L16" s="7">
        <v>1737</v>
      </c>
      <c r="M16" s="7">
        <v>0</v>
      </c>
      <c r="N16" s="25"/>
      <c r="O16" s="25"/>
      <c r="P16" s="25"/>
      <c r="Q16" s="25"/>
      <c r="R16" s="25"/>
      <c r="S16" s="2"/>
      <c r="T16" s="2"/>
      <c r="U16" s="11"/>
      <c r="V16" s="11"/>
      <c r="AB16" s="2"/>
    </row>
    <row r="17" spans="1:28">
      <c r="A17" s="2"/>
      <c r="B17" s="19"/>
      <c r="C17" s="2"/>
      <c r="D17" s="2"/>
      <c r="E17" s="2"/>
      <c r="F17" s="19"/>
      <c r="G17" s="3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"/>
      <c r="T17" s="2"/>
      <c r="U17" s="11"/>
      <c r="V17" s="11"/>
      <c r="AB17" s="2"/>
    </row>
    <row r="18" spans="1:28">
      <c r="A18" s="2">
        <v>4</v>
      </c>
      <c r="C18" s="2" t="str">
        <f>CONCATENATE($C$1,"n",A18)</f>
        <v>g5d7n4</v>
      </c>
      <c r="D18" s="2"/>
      <c r="E18" s="2"/>
      <c r="F18" s="19"/>
      <c r="G18" s="3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"/>
      <c r="T18" s="2"/>
      <c r="U18" s="11"/>
      <c r="V18" s="11"/>
      <c r="AB18" s="2"/>
    </row>
    <row r="19" spans="1:28">
      <c r="A19" s="2" t="s">
        <v>47</v>
      </c>
      <c r="B19" s="44">
        <f>CEILING($A$1*A18/$B$1,1)</f>
        <v>3</v>
      </c>
      <c r="C19" s="2"/>
      <c r="D19" s="2" t="s">
        <v>2</v>
      </c>
      <c r="E19" s="2" t="s">
        <v>45</v>
      </c>
      <c r="F19" s="19" t="s">
        <v>3</v>
      </c>
      <c r="G19" s="35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19">
        <v>10000</v>
      </c>
      <c r="C20" s="2" t="s">
        <v>0</v>
      </c>
      <c r="D20" s="59">
        <v>6</v>
      </c>
      <c r="E20" s="58">
        <f>1-G21/G20</f>
        <v>0</v>
      </c>
      <c r="F20" s="33">
        <f>SUMPRODUCT(H$1:AA$1,H20:AA20)/SUM(H20:AA20)</f>
        <v>5.2416878495170307</v>
      </c>
      <c r="G20" s="37">
        <f>SUM(H20:AA20)</f>
        <v>9835</v>
      </c>
      <c r="H20" s="25"/>
      <c r="I20" s="25"/>
      <c r="J20" s="7"/>
      <c r="K20" s="7">
        <v>474</v>
      </c>
      <c r="L20" s="7">
        <v>6544</v>
      </c>
      <c r="M20" s="7">
        <v>2783</v>
      </c>
      <c r="N20" s="7">
        <v>34</v>
      </c>
      <c r="O20" s="25"/>
      <c r="P20" s="25"/>
      <c r="Q20" s="25"/>
      <c r="R20" s="25"/>
      <c r="S20" s="2"/>
      <c r="T20" s="2"/>
      <c r="U20" s="11"/>
      <c r="V20" s="11"/>
      <c r="AB20" s="2"/>
    </row>
    <row r="21" spans="1:28">
      <c r="A21" s="2" t="s">
        <v>49</v>
      </c>
      <c r="B21" s="32">
        <v>12345</v>
      </c>
      <c r="C21" s="2" t="s">
        <v>1</v>
      </c>
      <c r="D21" s="59"/>
      <c r="E21" s="58"/>
      <c r="F21" s="33">
        <f>SUMPRODUCT(H$1:AA$1,H21:AA21)/SUM(H21:AA21)</f>
        <v>5.2416878495170307</v>
      </c>
      <c r="G21" s="37">
        <f>SUM(H21:AA21)</f>
        <v>9835</v>
      </c>
      <c r="H21" s="25"/>
      <c r="I21" s="25"/>
      <c r="J21" s="7"/>
      <c r="K21" s="7">
        <v>474</v>
      </c>
      <c r="L21" s="7">
        <v>6544</v>
      </c>
      <c r="M21" s="7">
        <v>2783</v>
      </c>
      <c r="N21" s="7">
        <v>34</v>
      </c>
      <c r="O21" s="25"/>
      <c r="P21" s="25"/>
      <c r="Q21" s="25"/>
      <c r="R21" s="25"/>
      <c r="S21" s="2"/>
      <c r="T21" s="2"/>
      <c r="U21" s="11"/>
      <c r="V21" s="11"/>
      <c r="AB21" s="2"/>
    </row>
    <row r="22" spans="1:28">
      <c r="A22" s="2"/>
      <c r="B22" s="19"/>
      <c r="C22" s="2"/>
      <c r="D22" s="2"/>
      <c r="E22" s="2"/>
      <c r="F22" s="19"/>
      <c r="G22" s="3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"/>
      <c r="T22" s="2"/>
      <c r="U22" s="11"/>
      <c r="V22" s="11"/>
      <c r="AB22" s="2"/>
    </row>
    <row r="23" spans="1:28">
      <c r="A23" s="2">
        <v>5</v>
      </c>
      <c r="C23" s="2" t="str">
        <f>CONCATENATE($C$1,"n",A23)</f>
        <v>g5d7n5</v>
      </c>
      <c r="D23" s="2"/>
      <c r="E23" s="2"/>
      <c r="F23" s="19"/>
      <c r="G23" s="3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"/>
      <c r="T23" s="2"/>
      <c r="U23" s="11"/>
      <c r="V23" s="11"/>
      <c r="AB23" s="2"/>
    </row>
    <row r="24" spans="1:28">
      <c r="A24" s="2" t="s">
        <v>47</v>
      </c>
      <c r="B24" s="44">
        <f>CEILING($A$1*A23/$B$1,1)</f>
        <v>4</v>
      </c>
      <c r="C24" s="2"/>
      <c r="D24" s="2" t="s">
        <v>2</v>
      </c>
      <c r="E24" s="2" t="s">
        <v>45</v>
      </c>
      <c r="F24" s="19" t="s">
        <v>3</v>
      </c>
      <c r="G24" s="35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19">
        <v>10000</v>
      </c>
      <c r="C25" s="2" t="s">
        <v>0</v>
      </c>
      <c r="D25" s="59">
        <v>6</v>
      </c>
      <c r="E25" s="58">
        <f>1-G26/G25</f>
        <v>0</v>
      </c>
      <c r="F25" s="33">
        <f>SUMPRODUCT(H$1:AA$1,H25:AA25)/SUM(H25:AA25)</f>
        <v>6.3958077709611452</v>
      </c>
      <c r="G25" s="37">
        <f>SUM(H25:AA25)</f>
        <v>9780</v>
      </c>
      <c r="H25" s="25"/>
      <c r="I25" s="25"/>
      <c r="J25" s="7"/>
      <c r="K25" s="7"/>
      <c r="L25" s="7">
        <v>304</v>
      </c>
      <c r="M25" s="7">
        <v>5440</v>
      </c>
      <c r="N25" s="7">
        <v>3898</v>
      </c>
      <c r="O25" s="25">
        <v>137</v>
      </c>
      <c r="P25" s="25">
        <v>1</v>
      </c>
      <c r="Q25" s="25"/>
      <c r="R25" s="25"/>
      <c r="S25" s="2"/>
      <c r="T25" s="2"/>
      <c r="U25" s="11"/>
      <c r="V25" s="11"/>
      <c r="AB25" s="2"/>
    </row>
    <row r="26" spans="1:28">
      <c r="A26" s="2" t="s">
        <v>49</v>
      </c>
      <c r="B26" s="32">
        <v>12345</v>
      </c>
      <c r="C26" s="2" t="s">
        <v>1</v>
      </c>
      <c r="D26" s="59"/>
      <c r="E26" s="58"/>
      <c r="F26" s="33">
        <f>SUMPRODUCT(H$1:AA$1,H26:AA26)/SUM(H26:AA26)</f>
        <v>6.3958077709611452</v>
      </c>
      <c r="G26" s="37">
        <f>SUM(H26:AA26)</f>
        <v>9780</v>
      </c>
      <c r="H26" s="25"/>
      <c r="I26" s="25"/>
      <c r="J26" s="7"/>
      <c r="K26" s="7"/>
      <c r="L26" s="7">
        <v>304</v>
      </c>
      <c r="M26" s="7">
        <v>5440</v>
      </c>
      <c r="N26" s="7">
        <v>3898</v>
      </c>
      <c r="O26" s="25">
        <v>137</v>
      </c>
      <c r="P26" s="25">
        <v>1</v>
      </c>
      <c r="Q26" s="25"/>
      <c r="R26" s="25"/>
      <c r="S26" s="2"/>
      <c r="T26" s="2"/>
      <c r="U26" s="11"/>
      <c r="V26" s="11"/>
      <c r="AB26" s="2"/>
    </row>
    <row r="27" spans="1:28">
      <c r="A27" s="2"/>
      <c r="B27" s="19"/>
      <c r="C27" s="2"/>
      <c r="D27" s="2"/>
      <c r="E27" s="2"/>
      <c r="F27" s="19"/>
      <c r="G27" s="3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"/>
      <c r="T27" s="2"/>
      <c r="U27" s="11"/>
      <c r="V27" s="11"/>
      <c r="AB27" s="2"/>
    </row>
    <row r="28" spans="1:28">
      <c r="A28" s="2">
        <v>6</v>
      </c>
      <c r="C28" s="2" t="str">
        <f>CONCATENATE($C$1,"n",A28)</f>
        <v>g5d7n6</v>
      </c>
      <c r="D28" s="2"/>
      <c r="E28" s="2"/>
      <c r="F28" s="19"/>
      <c r="G28" s="3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"/>
      <c r="T28" s="2"/>
      <c r="U28" s="11"/>
      <c r="V28" s="11"/>
      <c r="AB28" s="2"/>
    </row>
    <row r="29" spans="1:28">
      <c r="A29" s="2" t="s">
        <v>47</v>
      </c>
      <c r="B29" s="44">
        <f>CEILING($A$1*A28/$B$1,1)</f>
        <v>5</v>
      </c>
      <c r="C29" s="2"/>
      <c r="D29" s="2" t="s">
        <v>2</v>
      </c>
      <c r="E29" s="2" t="s">
        <v>45</v>
      </c>
      <c r="F29" s="19" t="s">
        <v>3</v>
      </c>
      <c r="G29" s="35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19">
        <v>10000</v>
      </c>
      <c r="C30" s="2" t="s">
        <v>0</v>
      </c>
      <c r="D30" s="59">
        <v>9</v>
      </c>
      <c r="E30" s="58">
        <f>1-G31/G30</f>
        <v>0</v>
      </c>
      <c r="F30" s="33">
        <f>SUMPRODUCT(H$1:AA$1,H30:AA30)/SUM(H30:AA30)</f>
        <v>7.5298522773902343</v>
      </c>
      <c r="G30" s="37">
        <f>SUM(H30:AA30)</f>
        <v>9748</v>
      </c>
      <c r="H30" s="25"/>
      <c r="I30" s="25"/>
      <c r="J30" s="25"/>
      <c r="K30" s="7"/>
      <c r="L30" s="7">
        <v>1</v>
      </c>
      <c r="M30" s="7">
        <v>210</v>
      </c>
      <c r="N30" s="7">
        <v>4497</v>
      </c>
      <c r="O30" s="7">
        <v>4703</v>
      </c>
      <c r="P30" s="25">
        <v>337</v>
      </c>
      <c r="Q30" s="25"/>
      <c r="R30" s="25"/>
      <c r="S30" s="2"/>
      <c r="T30" s="2"/>
      <c r="U30" s="11"/>
      <c r="V30" s="11"/>
      <c r="AB30" s="2"/>
    </row>
    <row r="31" spans="1:28">
      <c r="A31" s="2" t="s">
        <v>49</v>
      </c>
      <c r="B31" s="32">
        <v>12345</v>
      </c>
      <c r="C31" s="2" t="s">
        <v>1</v>
      </c>
      <c r="D31" s="59"/>
      <c r="E31" s="58"/>
      <c r="F31" s="33">
        <f>SUMPRODUCT(H$1:AA$1,H31:AA31)/SUM(H31:AA31)</f>
        <v>7.5298522773902343</v>
      </c>
      <c r="G31" s="37">
        <f>SUM(H31:AA31)</f>
        <v>9748</v>
      </c>
      <c r="H31" s="25"/>
      <c r="I31" s="25"/>
      <c r="J31" s="25"/>
      <c r="K31" s="7"/>
      <c r="L31" s="7">
        <v>1</v>
      </c>
      <c r="M31" s="7">
        <v>210</v>
      </c>
      <c r="N31" s="7">
        <v>4497</v>
      </c>
      <c r="O31" s="7">
        <v>4703</v>
      </c>
      <c r="P31" s="25">
        <v>337</v>
      </c>
      <c r="Q31" s="25"/>
      <c r="R31" s="25"/>
      <c r="S31" s="2"/>
      <c r="T31" s="2"/>
      <c r="U31" s="11"/>
      <c r="V31" s="11"/>
      <c r="AB31" s="2"/>
    </row>
    <row r="32" spans="1:28">
      <c r="A32" s="2"/>
      <c r="B32" s="19"/>
      <c r="C32" s="2"/>
      <c r="D32" s="2"/>
      <c r="E32" s="2"/>
      <c r="F32" s="19"/>
      <c r="G32" s="3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"/>
      <c r="T32" s="2"/>
      <c r="U32" s="11"/>
      <c r="V32" s="11"/>
      <c r="AB32" s="2"/>
    </row>
    <row r="33" spans="1:28">
      <c r="A33" s="2">
        <v>7</v>
      </c>
      <c r="C33" s="2" t="str">
        <f>CONCATENATE($C$1,"n",A33)</f>
        <v>g5d7n7</v>
      </c>
      <c r="D33" s="2"/>
      <c r="E33" s="2"/>
      <c r="F33" s="19"/>
      <c r="G33" s="3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"/>
      <c r="T33" s="2"/>
      <c r="U33" s="11"/>
      <c r="V33" s="11"/>
      <c r="AB33" s="2"/>
    </row>
    <row r="34" spans="1:28">
      <c r="A34" s="2" t="s">
        <v>47</v>
      </c>
      <c r="B34" s="44">
        <f>CEILING($A$1*A33/$B$1,1)</f>
        <v>5</v>
      </c>
      <c r="C34" s="2"/>
      <c r="D34" s="2" t="s">
        <v>2</v>
      </c>
      <c r="E34" s="2" t="s">
        <v>45</v>
      </c>
      <c r="F34" s="19" t="s">
        <v>3</v>
      </c>
      <c r="G34" s="35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19">
        <v>10000</v>
      </c>
      <c r="C35" s="2" t="s">
        <v>0</v>
      </c>
      <c r="D35" s="59">
        <v>2</v>
      </c>
      <c r="E35" s="58">
        <f>1-G36/G35</f>
        <v>0</v>
      </c>
      <c r="F35" s="33">
        <f>SUMPRODUCT(H$1:AA$1,H35:AA35)/SUM(H35:AA35)</f>
        <v>8.6674273858921165</v>
      </c>
      <c r="G35" s="37">
        <f>SUM(H35:AA35)</f>
        <v>9640</v>
      </c>
      <c r="H35" s="25"/>
      <c r="I35" s="25"/>
      <c r="J35" s="25"/>
      <c r="K35" s="25"/>
      <c r="L35" s="7"/>
      <c r="M35" s="7"/>
      <c r="N35" s="7">
        <v>159</v>
      </c>
      <c r="O35" s="25">
        <v>3498</v>
      </c>
      <c r="P35" s="7">
        <v>5379</v>
      </c>
      <c r="Q35" s="25">
        <v>598</v>
      </c>
      <c r="R35" s="25">
        <v>6</v>
      </c>
      <c r="S35" s="2"/>
      <c r="T35" s="2"/>
      <c r="U35" s="11"/>
      <c r="V35" s="11"/>
      <c r="AB35" s="2"/>
    </row>
    <row r="36" spans="1:28">
      <c r="A36" s="2" t="s">
        <v>49</v>
      </c>
      <c r="B36" s="32">
        <v>12345</v>
      </c>
      <c r="C36" s="2" t="s">
        <v>1</v>
      </c>
      <c r="D36" s="59"/>
      <c r="E36" s="58"/>
      <c r="F36" s="33">
        <f>SUMPRODUCT(H$1:AA$1,H36:AA36)/SUM(H36:AA36)</f>
        <v>8.6674273858921165</v>
      </c>
      <c r="G36" s="37">
        <f>SUM(H36:AA36)</f>
        <v>9640</v>
      </c>
      <c r="H36" s="25"/>
      <c r="I36" s="25"/>
      <c r="J36" s="25"/>
      <c r="K36" s="25"/>
      <c r="L36" s="7"/>
      <c r="M36" s="7"/>
      <c r="N36" s="7">
        <v>159</v>
      </c>
      <c r="O36" s="25">
        <v>3498</v>
      </c>
      <c r="P36" s="7">
        <v>5379</v>
      </c>
      <c r="Q36" s="25">
        <v>598</v>
      </c>
      <c r="R36" s="25">
        <v>6</v>
      </c>
      <c r="S36" s="2"/>
      <c r="T36" s="2"/>
      <c r="U36" s="11"/>
      <c r="V36" s="11"/>
      <c r="AB36" s="2"/>
    </row>
    <row r="37" spans="1:28">
      <c r="D37" s="2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"/>
      <c r="T37" s="2"/>
      <c r="U37" s="11"/>
      <c r="V37" s="11"/>
      <c r="AB37" s="2"/>
    </row>
    <row r="38" spans="1:28">
      <c r="A38" s="2">
        <v>8</v>
      </c>
      <c r="C38" s="2" t="str">
        <f>CONCATENATE($C$1,"n",A38)</f>
        <v>g5d7n8</v>
      </c>
      <c r="D38" s="2"/>
      <c r="E38" s="2"/>
      <c r="F38" s="19"/>
      <c r="G38" s="3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"/>
      <c r="T38" s="2"/>
      <c r="U38" s="11"/>
      <c r="V38" s="11"/>
      <c r="AB38" s="2"/>
    </row>
    <row r="39" spans="1:28">
      <c r="A39" s="2" t="s">
        <v>47</v>
      </c>
      <c r="B39" s="44">
        <f>CEILING($A$1*A38/$B$1,1)</f>
        <v>6</v>
      </c>
      <c r="C39" s="2"/>
      <c r="D39" s="2" t="s">
        <v>2</v>
      </c>
      <c r="E39" s="2" t="s">
        <v>45</v>
      </c>
      <c r="F39" s="19" t="s">
        <v>3</v>
      </c>
      <c r="G39" s="35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19">
        <v>10000</v>
      </c>
      <c r="C40" s="2" t="s">
        <v>0</v>
      </c>
      <c r="D40" s="59">
        <v>8</v>
      </c>
      <c r="E40" s="58">
        <f>1-G41/G40</f>
        <v>0</v>
      </c>
      <c r="F40" s="33">
        <f>SUMPRODUCT(H$1:AA$1,H40:AA40)/SUM(H40:AA40)</f>
        <v>9.8112239556067422</v>
      </c>
      <c r="G40" s="37">
        <f>SUM(H40:AA40)</f>
        <v>9551</v>
      </c>
      <c r="H40" s="25"/>
      <c r="I40" s="25"/>
      <c r="J40" s="25"/>
      <c r="K40" s="25"/>
      <c r="L40" s="25"/>
      <c r="M40" s="7"/>
      <c r="N40" s="7"/>
      <c r="O40" s="7">
        <v>62</v>
      </c>
      <c r="P40" s="25">
        <v>2754</v>
      </c>
      <c r="Q40" s="7">
        <v>5685</v>
      </c>
      <c r="R40" s="25">
        <v>1025</v>
      </c>
      <c r="S40" s="2">
        <v>25</v>
      </c>
      <c r="T40" s="2"/>
      <c r="U40" s="12"/>
      <c r="V40" s="11"/>
      <c r="AB40" s="2"/>
    </row>
    <row r="41" spans="1:28">
      <c r="A41" s="2" t="s">
        <v>49</v>
      </c>
      <c r="B41" s="32">
        <v>12345</v>
      </c>
      <c r="C41" s="2" t="s">
        <v>1</v>
      </c>
      <c r="D41" s="59"/>
      <c r="E41" s="58"/>
      <c r="F41" s="33">
        <f>SUMPRODUCT(H$1:AA$1,H41:AA41)/SUM(H41:AA41)</f>
        <v>9.8112239556067422</v>
      </c>
      <c r="G41" s="37">
        <f>SUM(H41:AA41)</f>
        <v>9551</v>
      </c>
      <c r="H41" s="2"/>
      <c r="I41" s="2"/>
      <c r="J41" s="2"/>
      <c r="K41" s="2"/>
      <c r="L41" s="2"/>
      <c r="M41" s="4"/>
      <c r="N41" s="4"/>
      <c r="O41" s="4">
        <v>62</v>
      </c>
      <c r="P41" s="2">
        <v>2754</v>
      </c>
      <c r="Q41" s="4">
        <v>5685</v>
      </c>
      <c r="R41" s="2">
        <v>1025</v>
      </c>
      <c r="S41" s="2">
        <v>25</v>
      </c>
      <c r="T41" s="2"/>
      <c r="U41" s="12"/>
      <c r="V41" s="11"/>
      <c r="AB41" s="2"/>
    </row>
    <row r="42" spans="1:28">
      <c r="D42" s="2"/>
      <c r="E42" s="2"/>
      <c r="F42" s="19"/>
      <c r="G42" s="3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2"/>
      <c r="V42" s="11"/>
      <c r="AB42" s="2"/>
    </row>
    <row r="43" spans="1:28">
      <c r="A43" s="2"/>
      <c r="C43" s="2"/>
      <c r="D43" s="2"/>
      <c r="E43" s="2"/>
      <c r="F43" s="19"/>
      <c r="G43" s="3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11"/>
      <c r="AB43" s="2"/>
    </row>
    <row r="44" spans="1:28">
      <c r="A44" s="2"/>
      <c r="B44" s="44"/>
      <c r="C44" s="2"/>
      <c r="D44" s="2"/>
      <c r="E44" s="2"/>
      <c r="F44" s="19"/>
      <c r="G44" s="3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1"/>
      <c r="V44" s="11"/>
      <c r="AB44" s="2"/>
    </row>
    <row r="45" spans="1:28">
      <c r="A45" s="2"/>
      <c r="B45" s="19"/>
      <c r="C45" s="2"/>
      <c r="D45" s="2"/>
      <c r="E45" s="2"/>
      <c r="F45" s="19"/>
      <c r="G45" s="3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1"/>
      <c r="V45" s="11"/>
      <c r="AB45" s="2"/>
    </row>
    <row r="46" spans="1:28">
      <c r="A46" s="2"/>
      <c r="B46" s="32"/>
      <c r="C46" s="2"/>
      <c r="D46" s="2"/>
      <c r="E46" s="2"/>
      <c r="F46" s="19"/>
      <c r="G46" s="3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1"/>
      <c r="V46" s="11"/>
      <c r="AB46" s="2"/>
    </row>
    <row r="47" spans="1:28">
      <c r="D47" s="2"/>
      <c r="E47" s="2"/>
      <c r="F47" s="19"/>
      <c r="G47" s="3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1"/>
      <c r="V47" s="11"/>
      <c r="AB47" s="2"/>
    </row>
    <row r="48" spans="1:28">
      <c r="A48" s="2"/>
      <c r="C48" s="2"/>
      <c r="AB48" s="2"/>
    </row>
    <row r="49" spans="1:28">
      <c r="A49" s="2"/>
      <c r="B49" s="44"/>
      <c r="C49" s="2"/>
      <c r="AB49" s="2"/>
    </row>
    <row r="50" spans="1:28">
      <c r="A50" s="2"/>
      <c r="B50" s="19"/>
      <c r="C50" s="2"/>
      <c r="AB50" s="2"/>
    </row>
    <row r="51" spans="1:28">
      <c r="A51" s="2"/>
      <c r="B51" s="32"/>
      <c r="C51" s="2"/>
      <c r="AB51" s="2"/>
    </row>
    <row r="52" spans="1:28">
      <c r="AB52" s="2"/>
    </row>
    <row r="53" spans="1:28">
      <c r="A53" s="2"/>
      <c r="C53" s="2"/>
      <c r="AB53" s="2"/>
    </row>
    <row r="54" spans="1:28">
      <c r="A54" s="2"/>
      <c r="B54" s="44"/>
      <c r="C54" s="2"/>
      <c r="AB54" s="2"/>
    </row>
    <row r="55" spans="1:28">
      <c r="A55" s="2"/>
      <c r="B55" s="19"/>
      <c r="C55" s="2"/>
      <c r="AB55" s="2"/>
    </row>
    <row r="56" spans="1:28">
      <c r="A56" s="2"/>
      <c r="B56" s="32"/>
      <c r="C56" s="2"/>
      <c r="AB56" s="2"/>
    </row>
    <row r="57" spans="1:28">
      <c r="AB57" s="2"/>
    </row>
    <row r="58" spans="1:28">
      <c r="A58" s="2"/>
      <c r="C58" s="2"/>
      <c r="AB58" s="2"/>
    </row>
    <row r="59" spans="1:28">
      <c r="A59" s="2"/>
      <c r="B59" s="44"/>
      <c r="C59" s="2"/>
      <c r="AB59" s="2"/>
    </row>
    <row r="60" spans="1:28">
      <c r="A60" s="2"/>
      <c r="B60" s="19"/>
      <c r="C60" s="2"/>
      <c r="AB60" s="2"/>
    </row>
    <row r="61" spans="1:28">
      <c r="A61" s="2"/>
      <c r="B61" s="32"/>
      <c r="C61" s="2"/>
      <c r="AB61" s="2"/>
    </row>
    <row r="62" spans="1:28">
      <c r="AB62" s="2"/>
    </row>
    <row r="63" spans="1:28">
      <c r="A63" s="2"/>
      <c r="C63" s="2"/>
      <c r="AB63" s="2"/>
    </row>
    <row r="64" spans="1:28">
      <c r="A64" s="2"/>
      <c r="B64" s="44"/>
      <c r="C64" s="2"/>
      <c r="AB64" s="2"/>
    </row>
    <row r="65" spans="1:28">
      <c r="A65" s="2"/>
      <c r="B65" s="19"/>
      <c r="C65" s="2"/>
      <c r="AB65" s="2"/>
    </row>
    <row r="66" spans="1:28">
      <c r="A66" s="2"/>
      <c r="B66" s="32"/>
      <c r="C66" s="2"/>
      <c r="AB66" s="2"/>
    </row>
    <row r="68" spans="1:28">
      <c r="A68" s="2"/>
      <c r="C68" s="2"/>
    </row>
    <row r="69" spans="1:28">
      <c r="A69" s="2"/>
      <c r="B69" s="44"/>
      <c r="C69" s="2"/>
    </row>
    <row r="70" spans="1:28">
      <c r="A70" s="2"/>
      <c r="B70" s="19"/>
      <c r="C70" s="2"/>
    </row>
    <row r="71" spans="1:28">
      <c r="A71" s="2"/>
      <c r="B71" s="19"/>
      <c r="C71" s="2"/>
    </row>
    <row r="121" spans="10:11" ht="17">
      <c r="K121" s="55"/>
    </row>
    <row r="122" spans="10:11" ht="17">
      <c r="J122" s="55"/>
    </row>
    <row r="123" spans="10:11" ht="17">
      <c r="J123" s="55"/>
    </row>
    <row r="124" spans="10:11" ht="17">
      <c r="J124" s="55"/>
    </row>
    <row r="125" spans="10:11" ht="17">
      <c r="J125" s="55"/>
    </row>
    <row r="126" spans="10:11" ht="17">
      <c r="J126" s="55"/>
    </row>
  </sheetData>
  <mergeCells count="16">
    <mergeCell ref="D35:D36"/>
    <mergeCell ref="D40:D41"/>
    <mergeCell ref="D5:D6"/>
    <mergeCell ref="D10:D11"/>
    <mergeCell ref="D15:D16"/>
    <mergeCell ref="D20:D21"/>
    <mergeCell ref="D25:D26"/>
    <mergeCell ref="D30:D31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0FC2-9CBD-9242-B53F-4F40AA510CEC}">
  <dimension ref="A1:AB71"/>
  <sheetViews>
    <sheetView topLeftCell="F4" zoomScaleNormal="100" workbookViewId="0">
      <selection activeCell="I6" sqref="I6:T37"/>
    </sheetView>
  </sheetViews>
  <sheetFormatPr baseColWidth="10" defaultRowHeight="16"/>
  <cols>
    <col min="1" max="1" width="6.1640625" bestFit="1" customWidth="1"/>
    <col min="2" max="2" width="6" style="20" customWidth="1"/>
    <col min="4" max="4" width="13.83203125" bestFit="1" customWidth="1"/>
    <col min="5" max="5" width="10.83203125" bestFit="1" customWidth="1"/>
    <col min="6" max="6" width="13.33203125" style="20" customWidth="1"/>
    <col min="7" max="7" width="7" style="36" bestFit="1" customWidth="1"/>
    <col min="27" max="27" width="10.83203125" style="20"/>
  </cols>
  <sheetData>
    <row r="1" spans="1:28" ht="21">
      <c r="A1" s="13">
        <v>6</v>
      </c>
      <c r="B1" s="17">
        <v>7</v>
      </c>
      <c r="C1" s="13" t="s">
        <v>43</v>
      </c>
      <c r="D1" s="13"/>
      <c r="E1" s="13"/>
      <c r="F1" s="17"/>
      <c r="G1" s="38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9"/>
      <c r="C2" s="3" t="s">
        <v>5</v>
      </c>
      <c r="D2" s="2"/>
      <c r="E2" s="2"/>
      <c r="F2" s="19"/>
      <c r="G2" s="56">
        <f>SUM(G5,G10,G15,G20,G25,G30,G35,G40,G45,G50,G55,G60,G65,G70)</f>
        <v>68024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X2" s="2"/>
      <c r="Y2" s="2"/>
      <c r="Z2" s="2"/>
      <c r="AA2" s="19"/>
      <c r="AB2" s="2"/>
    </row>
    <row r="3" spans="1:28">
      <c r="A3" s="2">
        <v>1</v>
      </c>
      <c r="C3" s="2" t="str">
        <f>CONCATENATE($C$1,"n",A3)</f>
        <v>g6d7n1</v>
      </c>
      <c r="D3" s="2"/>
      <c r="E3" s="2"/>
      <c r="F3" s="19"/>
      <c r="G3" s="56">
        <f>SUM(G6,G11,G16,G21,G26,G31,G36,G41,G46,G51,G56,G61,G66,G71)</f>
        <v>67965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W3" s="11"/>
      <c r="X3" s="2"/>
      <c r="Y3" s="2"/>
      <c r="Z3" s="2"/>
      <c r="AA3" s="19"/>
      <c r="AB3" s="2"/>
    </row>
    <row r="4" spans="1:28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 t="str">
        <f>IF(H5&lt;&gt;0,H$1,"")</f>
        <v/>
      </c>
      <c r="I4" s="7" t="str">
        <f t="shared" ref="I4:P4" si="0">IF(I5&lt;&gt;0,I$1,"")</f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48</v>
      </c>
      <c r="B5" s="19">
        <v>0</v>
      </c>
      <c r="C5" s="2" t="s">
        <v>0</v>
      </c>
      <c r="D5" s="59"/>
      <c r="E5" s="58" t="e">
        <f>1-G6/G5</f>
        <v>#DIV/0!</v>
      </c>
      <c r="F5" s="33" t="e">
        <f>SUMPRODUCT(H$1:AA$1,H5:AA5)/SUM(H5:AA5)</f>
        <v>#DIV/0!</v>
      </c>
      <c r="G5" s="37">
        <f>SUM(H5:AA5)</f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W5" s="11"/>
      <c r="X5" s="2"/>
      <c r="Y5" s="2"/>
      <c r="Z5" s="2"/>
      <c r="AA5" s="19"/>
      <c r="AB5" s="2"/>
    </row>
    <row r="6" spans="1:28">
      <c r="A6" s="2" t="s">
        <v>49</v>
      </c>
      <c r="B6" s="32" t="s">
        <v>50</v>
      </c>
      <c r="C6" s="2" t="s">
        <v>1</v>
      </c>
      <c r="D6" s="59"/>
      <c r="E6" s="58"/>
      <c r="F6" s="33" t="e">
        <f>SUMPRODUCT(H$1:AA$1,H6:AA6)/SUM(H6:AA6)</f>
        <v>#DIV/0!</v>
      </c>
      <c r="G6" s="37">
        <f>SUM(H6:AA6)</f>
        <v>0</v>
      </c>
      <c r="H6" s="2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1"/>
      <c r="V6" s="11"/>
      <c r="W6" s="11"/>
      <c r="X6" s="2"/>
      <c r="Y6" s="2"/>
      <c r="Z6" s="2"/>
      <c r="AA6" s="19"/>
      <c r="AB6" s="2"/>
    </row>
    <row r="7" spans="1:28">
      <c r="A7" s="3"/>
      <c r="B7" s="39"/>
      <c r="C7" s="3"/>
      <c r="D7" s="2"/>
      <c r="E7" s="2"/>
      <c r="F7" s="19"/>
      <c r="G7" s="35"/>
      <c r="H7" s="2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1"/>
      <c r="V7" s="11"/>
      <c r="W7" s="11"/>
      <c r="X7" s="2"/>
      <c r="Y7" s="2"/>
      <c r="Z7" s="2"/>
      <c r="AA7" s="19"/>
      <c r="AB7" s="2"/>
    </row>
    <row r="8" spans="1:28">
      <c r="A8" s="2">
        <v>2</v>
      </c>
      <c r="C8" s="2" t="str">
        <f>CONCATENATE($C$1,"n",A8)</f>
        <v>g6d7n2</v>
      </c>
      <c r="D8" s="2"/>
      <c r="E8" s="2"/>
      <c r="F8" s="19"/>
      <c r="G8" s="35"/>
      <c r="H8" s="2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1"/>
      <c r="V8" s="11"/>
      <c r="W8" s="11"/>
      <c r="X8" s="2"/>
      <c r="Y8" s="2"/>
      <c r="Z8" s="2"/>
      <c r="AA8" s="19"/>
      <c r="AB8" s="2"/>
    </row>
    <row r="9" spans="1:28">
      <c r="A9" s="2" t="s">
        <v>47</v>
      </c>
      <c r="B9" s="44">
        <f>CEILING($A$1*A8/$B$1,1)</f>
        <v>2</v>
      </c>
      <c r="C9" s="2"/>
      <c r="D9" s="2" t="s">
        <v>2</v>
      </c>
      <c r="E9" s="2" t="s">
        <v>45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>
        <f t="shared" si="2"/>
        <v>5</v>
      </c>
      <c r="M9" s="7">
        <f t="shared" si="2"/>
        <v>6</v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48</v>
      </c>
      <c r="B10" s="46" t="s">
        <v>52</v>
      </c>
      <c r="C10" s="2" t="s">
        <v>0</v>
      </c>
      <c r="D10" s="59">
        <v>20</v>
      </c>
      <c r="E10" s="58">
        <f>1-G11/G10</f>
        <v>5.4457442517144017E-3</v>
      </c>
      <c r="F10" s="33">
        <f>SUMPRODUCT(H$1:AA$1,H10:AA10)/SUM(H10:AA10)</f>
        <v>3.3121218233158531</v>
      </c>
      <c r="G10" s="37">
        <f>SUM(H10:AA10)</f>
        <v>9916</v>
      </c>
      <c r="H10" s="2"/>
      <c r="I10" s="25">
        <v>130</v>
      </c>
      <c r="J10" s="25">
        <v>6620</v>
      </c>
      <c r="K10" s="25">
        <v>3111</v>
      </c>
      <c r="L10" s="25">
        <v>51</v>
      </c>
      <c r="M10" s="25">
        <v>4</v>
      </c>
      <c r="N10" s="25"/>
      <c r="O10" s="25"/>
      <c r="P10" s="25"/>
      <c r="Q10" s="25"/>
      <c r="R10" s="25"/>
      <c r="S10" s="25"/>
      <c r="T10" s="25"/>
      <c r="U10" s="11"/>
      <c r="V10" s="11"/>
      <c r="W10" s="11"/>
      <c r="X10" s="2"/>
      <c r="Y10" s="2"/>
      <c r="Z10" s="2"/>
      <c r="AA10" s="19"/>
      <c r="AB10" s="2"/>
    </row>
    <row r="11" spans="1:28">
      <c r="A11" s="2" t="s">
        <v>49</v>
      </c>
      <c r="B11" s="46" t="s">
        <v>54</v>
      </c>
      <c r="C11" s="2" t="s">
        <v>1</v>
      </c>
      <c r="D11" s="59"/>
      <c r="E11" s="58"/>
      <c r="F11" s="33">
        <f>SUMPRODUCT(H$1:AA$1,H11:AA11)/SUM(H11:AA11)</f>
        <v>3.3024741431758264</v>
      </c>
      <c r="G11" s="37">
        <f>SUM(H11:AA11)</f>
        <v>9862</v>
      </c>
      <c r="H11" s="2"/>
      <c r="I11" s="25">
        <v>130</v>
      </c>
      <c r="J11" s="25">
        <v>6620</v>
      </c>
      <c r="K11" s="25">
        <v>3111</v>
      </c>
      <c r="L11" s="25">
        <v>1</v>
      </c>
      <c r="M11" s="25">
        <v>0</v>
      </c>
      <c r="N11" s="25"/>
      <c r="O11" s="25"/>
      <c r="P11" s="25"/>
      <c r="Q11" s="25"/>
      <c r="R11" s="25"/>
      <c r="S11" s="25"/>
      <c r="T11" s="25"/>
      <c r="U11" s="11"/>
      <c r="V11" s="11"/>
      <c r="W11" s="11"/>
      <c r="X11" s="2"/>
      <c r="Y11" s="2"/>
      <c r="Z11" s="2"/>
      <c r="AA11" s="19"/>
      <c r="AB11" s="2"/>
    </row>
    <row r="12" spans="1:28">
      <c r="A12" s="2"/>
      <c r="B12" s="19"/>
      <c r="C12" s="2"/>
      <c r="D12" s="2"/>
      <c r="E12" s="2"/>
      <c r="F12" s="19"/>
      <c r="G12" s="3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1"/>
      <c r="V12" s="11"/>
      <c r="W12" s="11"/>
      <c r="X12" s="2"/>
      <c r="Y12" s="2"/>
      <c r="Z12" s="2"/>
      <c r="AA12" s="19"/>
      <c r="AB12" s="2"/>
    </row>
    <row r="13" spans="1:28">
      <c r="A13" s="2">
        <v>3</v>
      </c>
      <c r="C13" s="2" t="str">
        <f>CONCATENATE($C$1,"n",A13)</f>
        <v>g6d7n3</v>
      </c>
      <c r="D13" s="2"/>
      <c r="E13" s="2"/>
      <c r="F13" s="19"/>
      <c r="G13" s="35"/>
      <c r="H13" s="2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1"/>
      <c r="V13" s="11"/>
      <c r="W13" s="11"/>
      <c r="X13" s="2"/>
      <c r="Y13" s="2"/>
      <c r="Z13" s="2"/>
      <c r="AA13" s="19"/>
      <c r="AB13" s="2"/>
    </row>
    <row r="14" spans="1:28">
      <c r="A14" s="2" t="s">
        <v>47</v>
      </c>
      <c r="B14" s="44">
        <f>CEILING($A$1*A13/$B$1,1)</f>
        <v>3</v>
      </c>
      <c r="C14" s="2"/>
      <c r="D14" s="2" t="s">
        <v>2</v>
      </c>
      <c r="E14" s="2" t="s">
        <v>45</v>
      </c>
      <c r="F14" s="19" t="s">
        <v>3</v>
      </c>
      <c r="G14" s="35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>
        <f t="shared" si="4"/>
        <v>7</v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48</v>
      </c>
      <c r="B15" s="46" t="s">
        <v>52</v>
      </c>
      <c r="C15" s="2" t="s">
        <v>0</v>
      </c>
      <c r="D15" s="59">
        <v>24</v>
      </c>
      <c r="E15" s="58">
        <f>1-G16/G15</f>
        <v>4.0563837339013809E-4</v>
      </c>
      <c r="F15" s="33">
        <f>SUMPRODUCT(H$1:AA$1,H15:AA15)/SUM(H15:AA15)</f>
        <v>4.6494270357975864</v>
      </c>
      <c r="G15" s="37">
        <f>SUM(H15:AA15)</f>
        <v>9861</v>
      </c>
      <c r="H15" s="2"/>
      <c r="I15" s="25"/>
      <c r="J15" s="25">
        <v>40</v>
      </c>
      <c r="K15" s="25">
        <v>3638</v>
      </c>
      <c r="L15" s="25">
        <v>5926</v>
      </c>
      <c r="M15" s="25">
        <v>253</v>
      </c>
      <c r="N15" s="25">
        <v>4</v>
      </c>
      <c r="O15" s="25"/>
      <c r="P15" s="25"/>
      <c r="Q15" s="25"/>
      <c r="R15" s="25"/>
      <c r="S15" s="25"/>
      <c r="T15" s="25"/>
      <c r="U15" s="11"/>
      <c r="V15" s="11"/>
      <c r="W15" s="11"/>
      <c r="X15" s="2"/>
      <c r="Y15" s="2"/>
      <c r="Z15" s="2"/>
      <c r="AA15" s="19"/>
      <c r="AB15" s="2"/>
    </row>
    <row r="16" spans="1:28">
      <c r="A16" s="2" t="s">
        <v>49</v>
      </c>
      <c r="B16" s="46" t="s">
        <v>54</v>
      </c>
      <c r="C16" s="2" t="s">
        <v>1</v>
      </c>
      <c r="D16" s="59"/>
      <c r="E16" s="58"/>
      <c r="F16" s="33">
        <f>SUMPRODUCT(H$1:AA$1,H16:AA16)/SUM(H16:AA16)</f>
        <v>4.6484731662777721</v>
      </c>
      <c r="G16" s="37">
        <f>SUM(H16:AA16)</f>
        <v>9857</v>
      </c>
      <c r="H16" s="2"/>
      <c r="I16" s="25"/>
      <c r="J16" s="25">
        <v>40</v>
      </c>
      <c r="K16" s="25">
        <v>3638</v>
      </c>
      <c r="L16" s="25">
        <v>5926</v>
      </c>
      <c r="M16" s="25">
        <v>253</v>
      </c>
      <c r="N16" s="25">
        <v>0</v>
      </c>
      <c r="O16" s="25"/>
      <c r="P16" s="25"/>
      <c r="Q16" s="25"/>
      <c r="R16" s="25"/>
      <c r="S16" s="25"/>
      <c r="T16" s="25"/>
      <c r="U16" s="11"/>
      <c r="V16" s="11"/>
      <c r="W16" s="11"/>
      <c r="X16" s="2"/>
      <c r="Y16" s="2"/>
      <c r="Z16" s="2"/>
      <c r="AA16" s="19"/>
      <c r="AB16" s="2"/>
    </row>
    <row r="17" spans="1:28">
      <c r="A17" s="2"/>
      <c r="B17" s="19"/>
      <c r="C17" s="2"/>
      <c r="D17" s="2"/>
      <c r="E17" s="2"/>
      <c r="F17" s="19"/>
      <c r="G17" s="35"/>
      <c r="H17" s="2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1"/>
      <c r="V17" s="11"/>
      <c r="W17" s="11"/>
      <c r="X17" s="2"/>
      <c r="Y17" s="2"/>
      <c r="Z17" s="2"/>
      <c r="AA17" s="19"/>
      <c r="AB17" s="2"/>
    </row>
    <row r="18" spans="1:28">
      <c r="A18" s="2">
        <v>4</v>
      </c>
      <c r="C18" s="2" t="str">
        <f>CONCATENATE($C$1,"n",A18)</f>
        <v>g6d7n4</v>
      </c>
      <c r="D18" s="2"/>
      <c r="E18" s="2"/>
      <c r="F18" s="19"/>
      <c r="G18" s="35"/>
      <c r="H18" s="2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1"/>
      <c r="V18" s="11"/>
      <c r="W18" s="11"/>
      <c r="X18" s="2"/>
      <c r="Y18" s="2"/>
      <c r="Z18" s="2"/>
      <c r="AA18" s="19"/>
      <c r="AB18" s="2"/>
    </row>
    <row r="19" spans="1:28">
      <c r="A19" s="2" t="s">
        <v>47</v>
      </c>
      <c r="B19" s="44">
        <f>CEILING($A$1*A18/$B$1,1)</f>
        <v>4</v>
      </c>
      <c r="C19" s="2"/>
      <c r="D19" s="2" t="s">
        <v>2</v>
      </c>
      <c r="E19" s="2" t="s">
        <v>45</v>
      </c>
      <c r="F19" s="19" t="s">
        <v>3</v>
      </c>
      <c r="G19" s="35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46" t="s">
        <v>52</v>
      </c>
      <c r="C20" s="2" t="s">
        <v>0</v>
      </c>
      <c r="D20" s="59">
        <v>21</v>
      </c>
      <c r="E20" s="58">
        <f>1-G21/G20</f>
        <v>0</v>
      </c>
      <c r="F20" s="33">
        <f>SUMPRODUCT(H$1:AA$1,H20:AA20)/SUM(H20:AA20)</f>
        <v>5.956708627571385</v>
      </c>
      <c r="G20" s="37">
        <f>SUM(H20:AA20)</f>
        <v>9771</v>
      </c>
      <c r="H20" s="2"/>
      <c r="I20" s="25"/>
      <c r="J20" s="25"/>
      <c r="K20" s="25">
        <v>11</v>
      </c>
      <c r="L20" s="25">
        <v>1640</v>
      </c>
      <c r="M20" s="25">
        <v>6887</v>
      </c>
      <c r="N20" s="25">
        <v>1227</v>
      </c>
      <c r="O20" s="25">
        <v>6</v>
      </c>
      <c r="P20" s="25"/>
      <c r="Q20" s="25"/>
      <c r="R20" s="25"/>
      <c r="S20" s="25"/>
      <c r="T20" s="25"/>
      <c r="U20" s="12"/>
      <c r="V20" s="11"/>
      <c r="W20" s="11"/>
      <c r="X20" s="2"/>
      <c r="Y20" s="2"/>
      <c r="Z20" s="2"/>
      <c r="AA20" s="19"/>
      <c r="AB20" s="2"/>
    </row>
    <row r="21" spans="1:28">
      <c r="A21" s="2" t="s">
        <v>49</v>
      </c>
      <c r="B21" s="46" t="s">
        <v>54</v>
      </c>
      <c r="C21" s="2" t="s">
        <v>1</v>
      </c>
      <c r="D21" s="59"/>
      <c r="E21" s="58"/>
      <c r="F21" s="33">
        <f>SUMPRODUCT(H$1:AA$1,H21:AA21)/SUM(H21:AA21)</f>
        <v>5.956708627571385</v>
      </c>
      <c r="G21" s="37">
        <f>SUM(H21:AA21)</f>
        <v>9771</v>
      </c>
      <c r="H21" s="2"/>
      <c r="I21" s="25"/>
      <c r="J21" s="25"/>
      <c r="K21" s="25">
        <v>11</v>
      </c>
      <c r="L21" s="25">
        <v>1640</v>
      </c>
      <c r="M21" s="25">
        <v>6887</v>
      </c>
      <c r="N21" s="25">
        <v>1227</v>
      </c>
      <c r="O21" s="25">
        <v>6</v>
      </c>
      <c r="P21" s="25"/>
      <c r="Q21" s="25"/>
      <c r="R21" s="25"/>
      <c r="S21" s="25"/>
      <c r="T21" s="25"/>
      <c r="U21" s="12"/>
      <c r="V21" s="11"/>
      <c r="W21" s="11"/>
      <c r="X21" s="2"/>
      <c r="Y21" s="2"/>
      <c r="Z21" s="2"/>
      <c r="AA21" s="19"/>
      <c r="AB21" s="2"/>
    </row>
    <row r="22" spans="1:28">
      <c r="A22" s="2"/>
      <c r="B22" s="19"/>
      <c r="C22" s="2"/>
      <c r="D22" s="2"/>
      <c r="E22" s="2"/>
      <c r="F22" s="19"/>
      <c r="G22" s="35"/>
      <c r="H22" s="2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1"/>
      <c r="W22" s="11"/>
      <c r="X22" s="2"/>
      <c r="Y22" s="2"/>
      <c r="Z22" s="2"/>
      <c r="AA22" s="19"/>
      <c r="AB22" s="2"/>
    </row>
    <row r="23" spans="1:28">
      <c r="A23" s="2">
        <v>5</v>
      </c>
      <c r="C23" s="2" t="str">
        <f>CONCATENATE($C$1,"n",A23)</f>
        <v>g6d7n5</v>
      </c>
      <c r="D23" s="2"/>
      <c r="E23" s="2"/>
      <c r="F23" s="19"/>
      <c r="G23" s="35"/>
      <c r="H23" s="2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1"/>
      <c r="W23" s="11"/>
      <c r="X23" s="2"/>
      <c r="Y23" s="2"/>
      <c r="Z23" s="2"/>
      <c r="AA23" s="19"/>
      <c r="AB23" s="2"/>
    </row>
    <row r="24" spans="1:28">
      <c r="A24" s="2" t="s">
        <v>47</v>
      </c>
      <c r="B24" s="44">
        <f>CEILING($A$1*A23/$B$1,1)</f>
        <v>5</v>
      </c>
      <c r="C24" s="2"/>
      <c r="D24" s="2" t="s">
        <v>2</v>
      </c>
      <c r="E24" s="2" t="s">
        <v>45</v>
      </c>
      <c r="F24" s="19" t="s">
        <v>3</v>
      </c>
      <c r="G24" s="35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 t="str">
        <f t="shared" si="8"/>
        <v/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46" t="s">
        <v>52</v>
      </c>
      <c r="C25" s="2" t="s">
        <v>0</v>
      </c>
      <c r="D25" s="59">
        <v>21</v>
      </c>
      <c r="E25" s="58">
        <f>1-G26/G25</f>
        <v>1.0302905419323771E-4</v>
      </c>
      <c r="F25" s="33">
        <f>SUMPRODUCT(H$1:AA$1,H25:AA25)/SUM(H25:AA25)</f>
        <v>7.2341850401813312</v>
      </c>
      <c r="G25" s="37">
        <f>SUM(H25:AA25)</f>
        <v>9706</v>
      </c>
      <c r="H25" s="2"/>
      <c r="I25" s="25"/>
      <c r="J25" s="25"/>
      <c r="K25" s="25"/>
      <c r="L25" s="25"/>
      <c r="M25" s="25">
        <v>665</v>
      </c>
      <c r="N25" s="25">
        <v>6187</v>
      </c>
      <c r="O25" s="25">
        <v>2772</v>
      </c>
      <c r="P25" s="25">
        <v>80</v>
      </c>
      <c r="Q25" s="25">
        <v>2</v>
      </c>
      <c r="R25" s="25"/>
      <c r="S25" s="25"/>
      <c r="T25" s="25"/>
      <c r="U25" s="12"/>
      <c r="V25" s="11"/>
      <c r="W25" s="11"/>
      <c r="X25" s="2"/>
      <c r="Y25" s="2"/>
      <c r="Z25" s="2"/>
      <c r="AA25" s="19"/>
      <c r="AB25" s="2"/>
    </row>
    <row r="26" spans="1:28">
      <c r="A26" s="2" t="s">
        <v>49</v>
      </c>
      <c r="B26" s="46" t="s">
        <v>54</v>
      </c>
      <c r="C26" s="2" t="s">
        <v>1</v>
      </c>
      <c r="D26" s="59"/>
      <c r="E26" s="58"/>
      <c r="F26" s="33">
        <f>SUMPRODUCT(H$1:AA$1,H26:AA26)/SUM(H26:AA26)</f>
        <v>7.2339000515198348</v>
      </c>
      <c r="G26" s="37">
        <f>SUM(H26:AA26)</f>
        <v>9705</v>
      </c>
      <c r="H26" s="2"/>
      <c r="I26" s="25"/>
      <c r="J26" s="25"/>
      <c r="K26" s="25"/>
      <c r="L26" s="25"/>
      <c r="M26" s="25">
        <v>665</v>
      </c>
      <c r="N26" s="25">
        <v>6187</v>
      </c>
      <c r="O26" s="25">
        <v>2772</v>
      </c>
      <c r="P26" s="25">
        <v>80</v>
      </c>
      <c r="Q26" s="25">
        <v>1</v>
      </c>
      <c r="R26" s="25"/>
      <c r="S26" s="25"/>
      <c r="T26" s="25"/>
      <c r="U26" s="12"/>
      <c r="V26" s="11"/>
      <c r="W26" s="11"/>
      <c r="X26" s="2"/>
      <c r="Y26" s="2"/>
      <c r="Z26" s="2"/>
      <c r="AA26" s="19"/>
      <c r="AB26" s="2"/>
    </row>
    <row r="27" spans="1:28">
      <c r="A27" s="2"/>
      <c r="B27" s="19"/>
      <c r="C27" s="2"/>
      <c r="D27" s="2"/>
      <c r="E27" s="2"/>
      <c r="F27" s="19"/>
      <c r="G27" s="35"/>
      <c r="H27" s="2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1"/>
      <c r="W27" s="11"/>
      <c r="X27" s="2"/>
      <c r="Y27" s="2"/>
      <c r="Z27" s="2"/>
      <c r="AA27" s="19"/>
      <c r="AB27" s="2"/>
    </row>
    <row r="28" spans="1:28">
      <c r="A28" s="2">
        <v>6</v>
      </c>
      <c r="C28" s="2" t="str">
        <f>CONCATENATE($C$1,"n",A28)</f>
        <v>g6d7n6</v>
      </c>
      <c r="D28" s="2"/>
      <c r="E28" s="2"/>
      <c r="F28" s="19"/>
      <c r="G28" s="35"/>
      <c r="H28" s="2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1"/>
      <c r="W28" s="11"/>
      <c r="X28" s="2"/>
      <c r="Y28" s="2"/>
      <c r="Z28" s="2"/>
      <c r="AA28" s="19"/>
      <c r="AB28" s="2"/>
    </row>
    <row r="29" spans="1:28">
      <c r="A29" s="2" t="s">
        <v>47</v>
      </c>
      <c r="B29" s="44">
        <f>CEILING($A$1*A28/$B$1,1)</f>
        <v>6</v>
      </c>
      <c r="C29" s="2"/>
      <c r="D29" s="2" t="s">
        <v>2</v>
      </c>
      <c r="E29" s="2" t="s">
        <v>45</v>
      </c>
      <c r="F29" s="19" t="s">
        <v>3</v>
      </c>
      <c r="G29" s="35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 t="str">
        <f t="shared" si="10"/>
        <v/>
      </c>
      <c r="M29" s="7" t="str">
        <f t="shared" si="10"/>
        <v/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46" t="s">
        <v>52</v>
      </c>
      <c r="C30" s="2" t="s">
        <v>0</v>
      </c>
      <c r="D30" s="59">
        <v>14</v>
      </c>
      <c r="E30" s="58">
        <f>1-G31/G30</f>
        <v>0</v>
      </c>
      <c r="F30" s="33">
        <f>SUMPRODUCT(H$1:AA$1,H30:AA30)/SUM(H30:AA30)</f>
        <v>8.55259626303293</v>
      </c>
      <c r="G30" s="37">
        <f>SUM(H30:AA30)</f>
        <v>9687</v>
      </c>
      <c r="H30" s="2"/>
      <c r="I30" s="25"/>
      <c r="J30" s="25"/>
      <c r="K30" s="25"/>
      <c r="L30" s="25"/>
      <c r="M30" s="25"/>
      <c r="N30" s="25">
        <v>206</v>
      </c>
      <c r="O30" s="25">
        <v>4313</v>
      </c>
      <c r="P30" s="25">
        <v>4785</v>
      </c>
      <c r="Q30" s="25">
        <v>375</v>
      </c>
      <c r="R30" s="25">
        <v>8</v>
      </c>
      <c r="S30" s="25"/>
      <c r="T30" s="25"/>
      <c r="U30" s="12"/>
      <c r="V30" s="11"/>
      <c r="W30" s="11"/>
      <c r="X30" s="2"/>
      <c r="Y30" s="2"/>
      <c r="Z30" s="2"/>
      <c r="AA30" s="19"/>
      <c r="AB30" s="2"/>
    </row>
    <row r="31" spans="1:28">
      <c r="A31" s="2" t="s">
        <v>49</v>
      </c>
      <c r="B31" s="46" t="s">
        <v>54</v>
      </c>
      <c r="C31" s="2" t="s">
        <v>1</v>
      </c>
      <c r="D31" s="59"/>
      <c r="E31" s="58"/>
      <c r="F31" s="33">
        <f>SUMPRODUCT(H$1:AA$1,H31:AA31)/SUM(H31:AA31)</f>
        <v>8.55259626303293</v>
      </c>
      <c r="G31" s="37">
        <f>SUM(H31:AA31)</f>
        <v>9687</v>
      </c>
      <c r="H31" s="2"/>
      <c r="I31" s="25"/>
      <c r="J31" s="25"/>
      <c r="K31" s="25"/>
      <c r="L31" s="25"/>
      <c r="M31" s="25"/>
      <c r="N31" s="25">
        <v>206</v>
      </c>
      <c r="O31" s="25">
        <v>4313</v>
      </c>
      <c r="P31" s="25">
        <v>4785</v>
      </c>
      <c r="Q31" s="25">
        <v>375</v>
      </c>
      <c r="R31" s="25">
        <v>8</v>
      </c>
      <c r="S31" s="25"/>
      <c r="T31" s="25"/>
      <c r="U31" s="12"/>
      <c r="V31" s="11"/>
      <c r="W31" s="11"/>
      <c r="X31" s="2"/>
      <c r="Y31" s="2"/>
      <c r="Z31" s="2"/>
      <c r="AA31" s="19"/>
      <c r="AB31" s="2"/>
    </row>
    <row r="32" spans="1:28">
      <c r="A32" s="2"/>
      <c r="B32" s="19"/>
      <c r="C32" s="2"/>
      <c r="D32" s="2"/>
      <c r="E32" s="2"/>
      <c r="F32" s="19"/>
      <c r="G32" s="35"/>
      <c r="H32" s="2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1"/>
      <c r="W32" s="11"/>
      <c r="X32" s="2"/>
      <c r="Y32" s="2"/>
      <c r="Z32" s="2"/>
      <c r="AA32" s="19"/>
      <c r="AB32" s="2"/>
    </row>
    <row r="33" spans="1:28">
      <c r="A33" s="2">
        <v>7</v>
      </c>
      <c r="C33" s="2" t="str">
        <f>CONCATENATE($C$1,"n",A33)</f>
        <v>g6d7n7</v>
      </c>
      <c r="D33" s="2"/>
      <c r="E33" s="2"/>
      <c r="F33" s="19"/>
      <c r="G33" s="35"/>
      <c r="H33" s="2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1"/>
      <c r="W33" s="11"/>
      <c r="X33" s="2"/>
      <c r="Y33" s="2"/>
      <c r="Z33" s="2"/>
      <c r="AA33" s="19"/>
      <c r="AB33" s="2"/>
    </row>
    <row r="34" spans="1:28">
      <c r="A34" s="2" t="s">
        <v>47</v>
      </c>
      <c r="B34" s="44">
        <f>CEILING($A$1*A33/$B$1,1)</f>
        <v>6</v>
      </c>
      <c r="C34" s="2"/>
      <c r="D34" s="2" t="s">
        <v>2</v>
      </c>
      <c r="E34" s="2" t="s">
        <v>45</v>
      </c>
      <c r="F34" s="19" t="s">
        <v>3</v>
      </c>
      <c r="G34" s="35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 t="str">
        <f t="shared" si="12"/>
        <v/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>
        <f t="shared" si="13"/>
        <v>12</v>
      </c>
      <c r="T34" s="7">
        <f t="shared" si="13"/>
        <v>13</v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46" t="s">
        <v>52</v>
      </c>
      <c r="C35" s="2" t="s">
        <v>0</v>
      </c>
      <c r="D35" s="59">
        <v>26</v>
      </c>
      <c r="E35" s="58">
        <f>1-G36/G35</f>
        <v>0</v>
      </c>
      <c r="F35" s="33">
        <f>SUMPRODUCT(H$1:AA$1,H35:AA35)/SUM(H35:AA35)</f>
        <v>9.8373569198751305</v>
      </c>
      <c r="G35" s="37">
        <f>SUM(H35:AA35)</f>
        <v>9610</v>
      </c>
      <c r="H35" s="2"/>
      <c r="I35" s="25"/>
      <c r="J35" s="25"/>
      <c r="K35" s="25"/>
      <c r="L35" s="25"/>
      <c r="M35" s="25"/>
      <c r="N35" s="25"/>
      <c r="O35" s="25">
        <v>62</v>
      </c>
      <c r="P35" s="25">
        <v>2556</v>
      </c>
      <c r="Q35" s="25">
        <v>5904</v>
      </c>
      <c r="R35" s="25">
        <v>1060</v>
      </c>
      <c r="S35" s="25">
        <v>27</v>
      </c>
      <c r="T35" s="25">
        <v>1</v>
      </c>
      <c r="U35" s="12"/>
      <c r="V35" s="11"/>
      <c r="W35" s="11"/>
      <c r="X35" s="2"/>
      <c r="Y35" s="2"/>
      <c r="Z35" s="2"/>
      <c r="AA35" s="19"/>
      <c r="AB35" s="2"/>
    </row>
    <row r="36" spans="1:28">
      <c r="A36" s="2" t="s">
        <v>49</v>
      </c>
      <c r="B36" s="46" t="s">
        <v>54</v>
      </c>
      <c r="C36" s="2" t="s">
        <v>1</v>
      </c>
      <c r="D36" s="59"/>
      <c r="E36" s="58"/>
      <c r="F36" s="33">
        <f>SUMPRODUCT(H$1:AA$1,H36:AA36)/SUM(H36:AA36)</f>
        <v>9.8373569198751305</v>
      </c>
      <c r="G36" s="37">
        <f>SUM(H36:AA36)</f>
        <v>9610</v>
      </c>
      <c r="H36" s="2"/>
      <c r="I36" s="25"/>
      <c r="J36" s="25"/>
      <c r="K36" s="25"/>
      <c r="L36" s="25"/>
      <c r="M36" s="25"/>
      <c r="N36" s="25"/>
      <c r="O36" s="25">
        <v>62</v>
      </c>
      <c r="P36" s="25">
        <v>2556</v>
      </c>
      <c r="Q36" s="25">
        <v>5904</v>
      </c>
      <c r="R36" s="25">
        <v>1060</v>
      </c>
      <c r="S36" s="25">
        <v>27</v>
      </c>
      <c r="T36" s="25">
        <v>1</v>
      </c>
      <c r="U36" s="12"/>
      <c r="V36" s="11"/>
      <c r="W36" s="11"/>
      <c r="X36" s="2"/>
      <c r="Y36" s="2"/>
      <c r="Z36" s="2"/>
      <c r="AA36" s="19"/>
      <c r="AB36" s="2"/>
    </row>
    <row r="37" spans="1:28">
      <c r="I37" s="26"/>
      <c r="J37" s="26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6"/>
      <c r="AB37" s="2"/>
    </row>
    <row r="38" spans="1:28">
      <c r="A38" s="2">
        <v>8</v>
      </c>
      <c r="C38" s="2" t="str">
        <f>CONCATENATE($C$1,"n",A38)</f>
        <v>g6d7n8</v>
      </c>
      <c r="D38" s="2"/>
      <c r="E38" s="2"/>
      <c r="F38" s="19"/>
      <c r="G38" s="35"/>
      <c r="H38" s="2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1"/>
      <c r="W38" s="11"/>
      <c r="X38" s="2"/>
      <c r="Y38" s="2"/>
      <c r="Z38" s="2"/>
      <c r="AA38" s="19"/>
      <c r="AB38" s="2"/>
    </row>
    <row r="39" spans="1:28">
      <c r="A39" s="2" t="s">
        <v>47</v>
      </c>
      <c r="B39" s="44">
        <f>CEILING($A$1*A38/$B$1,1)</f>
        <v>7</v>
      </c>
      <c r="C39" s="2"/>
      <c r="D39" s="2" t="s">
        <v>2</v>
      </c>
      <c r="E39" s="2" t="s">
        <v>45</v>
      </c>
      <c r="F39" s="19" t="s">
        <v>3</v>
      </c>
      <c r="G39" s="35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 t="str">
        <f t="shared" si="14"/>
        <v/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>
        <f t="shared" si="15"/>
        <v>14</v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46" t="s">
        <v>52</v>
      </c>
      <c r="C40" s="2" t="s">
        <v>0</v>
      </c>
      <c r="D40" s="59">
        <v>23</v>
      </c>
      <c r="E40" s="58">
        <f>1-G41/G40</f>
        <v>0</v>
      </c>
      <c r="F40" s="33">
        <f>SUMPRODUCT(H$1:AA$1,H40:AA40)/SUM(H40:AA40)</f>
        <v>11.126042436398185</v>
      </c>
      <c r="G40" s="37">
        <f>SUM(H40:AA40)</f>
        <v>9473</v>
      </c>
      <c r="H40" s="2"/>
      <c r="I40" s="25"/>
      <c r="J40" s="26"/>
      <c r="K40" s="26"/>
      <c r="L40" s="26"/>
      <c r="M40" s="26"/>
      <c r="N40" s="26"/>
      <c r="O40" s="25"/>
      <c r="P40" s="25">
        <v>15</v>
      </c>
      <c r="Q40" s="25">
        <v>1341</v>
      </c>
      <c r="R40" s="25">
        <v>5671</v>
      </c>
      <c r="S40" s="25">
        <v>2328</v>
      </c>
      <c r="T40" s="25">
        <v>117</v>
      </c>
      <c r="U40" s="12">
        <v>1</v>
      </c>
      <c r="V40" s="11"/>
      <c r="W40" s="11"/>
      <c r="X40" s="2"/>
      <c r="Y40" s="2"/>
      <c r="Z40" s="2"/>
      <c r="AA40" s="19"/>
      <c r="AB40" s="2"/>
    </row>
    <row r="41" spans="1:28">
      <c r="A41" s="2" t="s">
        <v>49</v>
      </c>
      <c r="B41" s="46" t="s">
        <v>54</v>
      </c>
      <c r="C41" s="2" t="s">
        <v>1</v>
      </c>
      <c r="D41" s="59"/>
      <c r="E41" s="58"/>
      <c r="F41" s="33">
        <f>SUMPRODUCT(H$1:AA$1,H41:AA41)/SUM(H41:AA41)</f>
        <v>11.126042436398185</v>
      </c>
      <c r="G41" s="37">
        <f>SUM(H41:AA41)</f>
        <v>9473</v>
      </c>
      <c r="H41" s="2"/>
      <c r="I41" s="25"/>
      <c r="J41" s="26"/>
      <c r="K41" s="26"/>
      <c r="L41" s="26"/>
      <c r="M41" s="26"/>
      <c r="N41" s="26"/>
      <c r="O41" s="25"/>
      <c r="P41" s="25">
        <v>15</v>
      </c>
      <c r="Q41" s="25">
        <v>1341</v>
      </c>
      <c r="R41" s="25">
        <v>5671</v>
      </c>
      <c r="S41" s="25">
        <v>2328</v>
      </c>
      <c r="T41" s="25">
        <v>117</v>
      </c>
      <c r="U41" s="12">
        <v>1</v>
      </c>
      <c r="V41" s="11"/>
      <c r="W41" s="11"/>
      <c r="X41" s="2"/>
      <c r="Y41" s="2"/>
      <c r="Z41" s="2"/>
      <c r="AA41" s="19"/>
      <c r="AB41" s="2"/>
    </row>
    <row r="42" spans="1:28"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AB42" s="2"/>
    </row>
    <row r="43" spans="1:28">
      <c r="A43" s="2"/>
      <c r="C43" s="2"/>
      <c r="D43" s="2"/>
      <c r="E43" s="2"/>
      <c r="F43" s="19"/>
      <c r="G43" s="35"/>
      <c r="H43" s="2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1"/>
      <c r="W43" s="11"/>
      <c r="X43" s="2"/>
      <c r="Y43" s="2"/>
      <c r="Z43" s="2"/>
      <c r="AA43" s="19"/>
      <c r="AB43" s="2"/>
    </row>
    <row r="44" spans="1:28">
      <c r="A44" s="2"/>
      <c r="B44" s="44"/>
      <c r="C44" s="2"/>
    </row>
    <row r="45" spans="1:28">
      <c r="A45" s="2"/>
      <c r="B45" s="19"/>
      <c r="C45" s="2"/>
    </row>
    <row r="46" spans="1:28">
      <c r="A46" s="2"/>
      <c r="B46" s="19"/>
      <c r="C46" s="2"/>
    </row>
    <row r="48" spans="1:28">
      <c r="A48" s="2"/>
      <c r="C48" s="2"/>
    </row>
    <row r="49" spans="1:3">
      <c r="A49" s="2"/>
      <c r="B49" s="44"/>
      <c r="C49" s="2"/>
    </row>
    <row r="50" spans="1:3">
      <c r="A50" s="2"/>
      <c r="B50" s="19"/>
      <c r="C50" s="2"/>
    </row>
    <row r="51" spans="1:3">
      <c r="A51" s="2"/>
      <c r="B51" s="19"/>
      <c r="C51" s="2"/>
    </row>
    <row r="53" spans="1:3">
      <c r="A53" s="2"/>
      <c r="C53" s="2"/>
    </row>
    <row r="54" spans="1:3">
      <c r="A54" s="2"/>
      <c r="B54" s="44"/>
      <c r="C54" s="2"/>
    </row>
    <row r="55" spans="1:3">
      <c r="A55" s="2"/>
      <c r="B55" s="19"/>
      <c r="C55" s="2"/>
    </row>
    <row r="56" spans="1:3">
      <c r="A56" s="2"/>
      <c r="B56" s="19"/>
      <c r="C56" s="2"/>
    </row>
    <row r="58" spans="1:3">
      <c r="A58" s="2"/>
      <c r="C58" s="2"/>
    </row>
    <row r="59" spans="1:3">
      <c r="A59" s="2"/>
      <c r="B59" s="44"/>
      <c r="C59" s="2"/>
    </row>
    <row r="60" spans="1:3">
      <c r="A60" s="2"/>
      <c r="B60" s="19"/>
      <c r="C60" s="2"/>
    </row>
    <row r="61" spans="1:3">
      <c r="A61" s="2"/>
      <c r="B61" s="19"/>
      <c r="C61" s="2"/>
    </row>
    <row r="63" spans="1:3">
      <c r="A63" s="2"/>
      <c r="C63" s="2"/>
    </row>
    <row r="64" spans="1:3">
      <c r="A64" s="2"/>
      <c r="B64" s="44"/>
      <c r="C64" s="2"/>
    </row>
    <row r="65" spans="1:3">
      <c r="A65" s="2"/>
      <c r="B65" s="19"/>
      <c r="C65" s="2"/>
    </row>
    <row r="66" spans="1:3">
      <c r="A66" s="2"/>
      <c r="B66" s="19"/>
      <c r="C66" s="2"/>
    </row>
    <row r="68" spans="1:3">
      <c r="A68" s="2"/>
      <c r="C68" s="2"/>
    </row>
    <row r="69" spans="1:3">
      <c r="A69" s="2"/>
      <c r="B69" s="44"/>
      <c r="C69" s="2"/>
    </row>
    <row r="70" spans="1:3">
      <c r="A70" s="2"/>
      <c r="B70" s="19"/>
      <c r="C70" s="2"/>
    </row>
    <row r="71" spans="1:3">
      <c r="A71" s="2"/>
      <c r="B71" s="19"/>
      <c r="C71" s="2"/>
    </row>
  </sheetData>
  <mergeCells count="16">
    <mergeCell ref="D5:D6"/>
    <mergeCell ref="E30:E31"/>
    <mergeCell ref="E35:E36"/>
    <mergeCell ref="E40:E41"/>
    <mergeCell ref="E5:E6"/>
    <mergeCell ref="E10:E11"/>
    <mergeCell ref="E15:E16"/>
    <mergeCell ref="E20:E21"/>
    <mergeCell ref="E25:E26"/>
    <mergeCell ref="D35:D36"/>
    <mergeCell ref="D10:D11"/>
    <mergeCell ref="D15:D16"/>
    <mergeCell ref="D20:D21"/>
    <mergeCell ref="D25:D26"/>
    <mergeCell ref="D30:D31"/>
    <mergeCell ref="D40:D4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156D-F263-8D41-95FF-F4C2AEE3B065}">
  <dimension ref="A1:AA71"/>
  <sheetViews>
    <sheetView workbookViewId="0">
      <selection sqref="A1:B6"/>
    </sheetView>
  </sheetViews>
  <sheetFormatPr baseColWidth="10" defaultRowHeight="16"/>
  <cols>
    <col min="1" max="1" width="6.1640625" bestFit="1" customWidth="1"/>
    <col min="2" max="2" width="6" style="20" customWidth="1"/>
    <col min="3" max="3" width="10.83203125" style="25"/>
    <col min="4" max="4" width="13.83203125" style="25" bestFit="1" customWidth="1"/>
    <col min="5" max="5" width="10.6640625" style="25" bestFit="1" customWidth="1"/>
    <col min="6" max="6" width="13.33203125" style="30" customWidth="1"/>
    <col min="7" max="7" width="7" style="30" bestFit="1" customWidth="1"/>
    <col min="8" max="20" width="10.83203125" style="25"/>
    <col min="21" max="23" width="10.83203125" style="12"/>
    <col min="24" max="26" width="10.83203125" style="25"/>
    <col min="27" max="27" width="10.83203125" style="30"/>
    <col min="28" max="16384" width="10.83203125" style="25"/>
  </cols>
  <sheetData>
    <row r="1" spans="1:27" ht="21">
      <c r="A1" s="13">
        <v>3</v>
      </c>
      <c r="B1" s="17">
        <v>5</v>
      </c>
      <c r="C1" s="40" t="s">
        <v>4</v>
      </c>
      <c r="D1" s="40"/>
      <c r="E1" s="40"/>
      <c r="F1" s="41"/>
      <c r="G1" s="41" t="s">
        <v>46</v>
      </c>
      <c r="H1" s="40">
        <v>1</v>
      </c>
      <c r="I1" s="40">
        <v>2</v>
      </c>
      <c r="J1" s="40">
        <v>3</v>
      </c>
      <c r="K1" s="40">
        <v>4</v>
      </c>
      <c r="L1" s="40">
        <v>5</v>
      </c>
      <c r="M1" s="40">
        <v>6</v>
      </c>
      <c r="N1" s="40">
        <v>7</v>
      </c>
      <c r="O1" s="40">
        <v>8</v>
      </c>
      <c r="P1" s="40">
        <v>9</v>
      </c>
      <c r="Q1" s="40">
        <v>10</v>
      </c>
      <c r="R1" s="40">
        <v>11</v>
      </c>
      <c r="S1" s="40">
        <v>12</v>
      </c>
      <c r="T1" s="40">
        <v>13</v>
      </c>
      <c r="U1" s="23">
        <v>14</v>
      </c>
      <c r="V1" s="23">
        <v>15</v>
      </c>
      <c r="W1" s="23">
        <v>16</v>
      </c>
      <c r="X1" s="23">
        <v>17</v>
      </c>
      <c r="Y1" s="41">
        <v>18</v>
      </c>
      <c r="Z1" s="23">
        <v>19</v>
      </c>
      <c r="AA1" s="41">
        <v>20</v>
      </c>
    </row>
    <row r="2" spans="1:27">
      <c r="A2" s="3"/>
      <c r="B2" s="39"/>
      <c r="C2" s="21" t="s">
        <v>5</v>
      </c>
    </row>
    <row r="3" spans="1:27">
      <c r="A3" s="2">
        <v>1</v>
      </c>
      <c r="C3" s="2" t="str">
        <f>CONCATENATE($C$1,"n1")</f>
        <v>g3d5n1</v>
      </c>
    </row>
    <row r="4" spans="1:27">
      <c r="A4" s="2" t="s">
        <v>47</v>
      </c>
      <c r="B4" s="44">
        <f>CEILING($A$1*A3/$B$1,1)</f>
        <v>1</v>
      </c>
      <c r="C4" s="2"/>
      <c r="D4" s="25" t="s">
        <v>2</v>
      </c>
      <c r="E4" s="25" t="s">
        <v>45</v>
      </c>
      <c r="F4" s="30" t="s">
        <v>3</v>
      </c>
      <c r="G4" s="27"/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</row>
    <row r="5" spans="1:27">
      <c r="A5" s="2" t="s">
        <v>48</v>
      </c>
      <c r="B5" s="48" t="s">
        <v>55</v>
      </c>
      <c r="C5" s="2" t="s">
        <v>0</v>
      </c>
      <c r="D5" s="63">
        <v>25</v>
      </c>
      <c r="E5" s="62">
        <f>1-G6/G5</f>
        <v>0</v>
      </c>
      <c r="F5" s="42">
        <f>SUMPRODUCT(H$1:AA$1,H5:AA5)/SUM(H5:AA5)</f>
        <v>1.2478949478748997</v>
      </c>
      <c r="G5" s="43">
        <f>SUM(H5:AA5)</f>
        <v>9976</v>
      </c>
      <c r="H5" s="25">
        <v>7503</v>
      </c>
      <c r="I5" s="25">
        <v>2473</v>
      </c>
    </row>
    <row r="6" spans="1:27">
      <c r="A6" s="2" t="s">
        <v>49</v>
      </c>
      <c r="B6" s="49" t="s">
        <v>56</v>
      </c>
      <c r="C6" s="2" t="s">
        <v>1</v>
      </c>
      <c r="D6" s="63"/>
      <c r="E6" s="62"/>
      <c r="F6" s="42">
        <f>SUMPRODUCT(H$1:AA$1,H6:AA6)/SUM(H6:AA6)</f>
        <v>1.2478949478748997</v>
      </c>
      <c r="G6" s="43">
        <f>SUM(H6:AA6)</f>
        <v>9976</v>
      </c>
      <c r="H6" s="25">
        <v>7503</v>
      </c>
      <c r="I6" s="25">
        <v>2473</v>
      </c>
    </row>
    <row r="7" spans="1:27">
      <c r="A7" s="3"/>
      <c r="B7" s="39"/>
      <c r="C7" s="3"/>
    </row>
    <row r="8" spans="1:27">
      <c r="A8" s="2">
        <v>2</v>
      </c>
      <c r="C8" s="2" t="str">
        <f>CONCATENATE($C$1,"n2")</f>
        <v>g3d5n2</v>
      </c>
    </row>
    <row r="9" spans="1:27">
      <c r="A9" s="2" t="s">
        <v>47</v>
      </c>
      <c r="B9" s="44">
        <f>CEILING($A$1*A8/$B$1,1)</f>
        <v>2</v>
      </c>
      <c r="C9" s="2"/>
      <c r="D9" s="25" t="s">
        <v>2</v>
      </c>
      <c r="E9" s="25" t="s">
        <v>45</v>
      </c>
      <c r="F9" s="30" t="s">
        <v>3</v>
      </c>
      <c r="G9" s="27"/>
      <c r="H9" s="7">
        <f>IF(H10&lt;&gt;0,H$1,"")</f>
        <v>1</v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</row>
    <row r="10" spans="1:27">
      <c r="A10" s="2" t="s">
        <v>48</v>
      </c>
      <c r="B10" s="48" t="s">
        <v>55</v>
      </c>
      <c r="C10" s="2" t="s">
        <v>0</v>
      </c>
      <c r="D10" s="63">
        <v>32</v>
      </c>
      <c r="E10" s="62">
        <f>1-G11/G10</f>
        <v>0.22838070193182969</v>
      </c>
      <c r="F10" s="42">
        <f>SUMPRODUCT(H$1:AA$1,H10:AA10)/SUM(H10:AA10)</f>
        <v>2.3198138970365125</v>
      </c>
      <c r="G10" s="43">
        <f>SUM(H10:AA10)</f>
        <v>9887</v>
      </c>
      <c r="H10" s="21">
        <v>22</v>
      </c>
      <c r="I10" s="25">
        <v>7187</v>
      </c>
      <c r="J10" s="25">
        <v>2172</v>
      </c>
      <c r="K10" s="25">
        <v>506</v>
      </c>
    </row>
    <row r="11" spans="1:27">
      <c r="A11" s="2" t="s">
        <v>49</v>
      </c>
      <c r="B11" s="49" t="s">
        <v>56</v>
      </c>
      <c r="C11" s="2" t="s">
        <v>1</v>
      </c>
      <c r="D11" s="63"/>
      <c r="E11" s="62"/>
      <c r="F11" s="42">
        <f>SUMPRODUCT(H$1:AA$1,H11:AA11)/SUM(H11:AA11)</f>
        <v>2.0538733779001181</v>
      </c>
      <c r="G11" s="43">
        <f>SUM(H11:AA11)</f>
        <v>7629</v>
      </c>
      <c r="H11" s="21">
        <v>22</v>
      </c>
      <c r="I11" s="25">
        <v>7180</v>
      </c>
      <c r="J11" s="25">
        <v>421</v>
      </c>
      <c r="K11" s="25">
        <v>6</v>
      </c>
    </row>
    <row r="12" spans="1:27">
      <c r="A12" s="2"/>
      <c r="B12" s="19"/>
      <c r="C12" s="2"/>
    </row>
    <row r="13" spans="1:27">
      <c r="A13" s="2">
        <v>3</v>
      </c>
      <c r="C13" s="2" t="str">
        <f>CONCATENATE($C$1,"n3")</f>
        <v>g3d5n3</v>
      </c>
    </row>
    <row r="14" spans="1:27">
      <c r="A14" s="2" t="s">
        <v>47</v>
      </c>
      <c r="B14" s="44">
        <f>CEILING($A$1*A13/$B$1,1)</f>
        <v>2</v>
      </c>
      <c r="C14" s="2"/>
      <c r="D14" s="25" t="s">
        <v>2</v>
      </c>
      <c r="E14" s="25" t="s">
        <v>45</v>
      </c>
      <c r="F14" s="30" t="s">
        <v>3</v>
      </c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</row>
    <row r="15" spans="1:27">
      <c r="A15" s="2" t="s">
        <v>48</v>
      </c>
      <c r="B15" s="48" t="s">
        <v>55</v>
      </c>
      <c r="C15" s="2" t="s">
        <v>0</v>
      </c>
      <c r="D15" s="63">
        <v>28</v>
      </c>
      <c r="E15" s="62">
        <f>1-G16/G15</f>
        <v>0.17515923566878977</v>
      </c>
      <c r="F15" s="42">
        <f>SUMPRODUCT(H$1:AA$1,H15:AA15)/SUM(H15:AA15)</f>
        <v>3.2793301828641872</v>
      </c>
      <c r="G15" s="43">
        <f>SUM(H15:AA15)</f>
        <v>9734</v>
      </c>
      <c r="I15" s="25">
        <v>193</v>
      </c>
      <c r="J15" s="25">
        <v>7292</v>
      </c>
      <c r="K15" s="25">
        <v>1695</v>
      </c>
      <c r="L15" s="25">
        <v>445</v>
      </c>
      <c r="M15" s="25">
        <v>109</v>
      </c>
    </row>
    <row r="16" spans="1:27">
      <c r="A16" s="2" t="s">
        <v>49</v>
      </c>
      <c r="B16" s="49" t="s">
        <v>56</v>
      </c>
      <c r="C16" s="2" t="s">
        <v>1</v>
      </c>
      <c r="D16" s="63"/>
      <c r="E16" s="62"/>
      <c r="F16" s="42">
        <f>SUMPRODUCT(H$1:AA$1,H16:AA16)/SUM(H16:AA16)</f>
        <v>3.0445883671690122</v>
      </c>
      <c r="G16" s="43">
        <f>SUM(H16:AA16)</f>
        <v>8029</v>
      </c>
      <c r="I16" s="25">
        <v>193</v>
      </c>
      <c r="J16" s="25">
        <v>7291</v>
      </c>
      <c r="K16" s="25">
        <v>542</v>
      </c>
      <c r="L16" s="25">
        <v>0</v>
      </c>
      <c r="M16" s="25">
        <v>3</v>
      </c>
    </row>
    <row r="17" spans="1:27">
      <c r="A17" s="2"/>
      <c r="B17" s="19"/>
      <c r="C17" s="2"/>
    </row>
    <row r="18" spans="1:27">
      <c r="A18" s="2">
        <v>4</v>
      </c>
      <c r="C18" s="2" t="str">
        <f>CONCATENATE($C$1,"n4")</f>
        <v>g3d5n4</v>
      </c>
    </row>
    <row r="19" spans="1:27">
      <c r="A19" s="2" t="s">
        <v>47</v>
      </c>
      <c r="B19" s="44">
        <f>CEILING($A$1*A18/$B$1,1)</f>
        <v>3</v>
      </c>
      <c r="C19" s="2"/>
      <c r="D19" s="25" t="s">
        <v>2</v>
      </c>
      <c r="E19" s="25" t="s">
        <v>45</v>
      </c>
      <c r="F19" s="30" t="s">
        <v>3</v>
      </c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</row>
    <row r="20" spans="1:27">
      <c r="A20" s="2" t="s">
        <v>48</v>
      </c>
      <c r="B20" s="48" t="s">
        <v>55</v>
      </c>
      <c r="C20" s="2" t="s">
        <v>0</v>
      </c>
      <c r="D20" s="63">
        <v>28</v>
      </c>
      <c r="E20" s="62">
        <f>1-G21/G20</f>
        <v>0.13144758735440931</v>
      </c>
      <c r="F20" s="42">
        <f>SUMPRODUCT(H$1:AA$1,H20:AA20)/SUM(H20:AA20)</f>
        <v>4.1803244592346092</v>
      </c>
      <c r="G20" s="43">
        <f>SUM(H20:AA20)</f>
        <v>9616</v>
      </c>
      <c r="J20" s="25">
        <v>532</v>
      </c>
      <c r="K20" s="25">
        <v>7342</v>
      </c>
      <c r="L20" s="25">
        <v>1342</v>
      </c>
      <c r="M20" s="25">
        <v>303</v>
      </c>
      <c r="N20" s="25">
        <v>70</v>
      </c>
      <c r="O20" s="25">
        <v>27</v>
      </c>
    </row>
    <row r="21" spans="1:27">
      <c r="A21" s="2" t="s">
        <v>49</v>
      </c>
      <c r="B21" s="49" t="s">
        <v>56</v>
      </c>
      <c r="C21" s="2" t="s">
        <v>1</v>
      </c>
      <c r="D21" s="63"/>
      <c r="E21" s="62"/>
      <c r="F21" s="42">
        <f>SUMPRODUCT(H$1:AA$1,H21:AA21)/SUM(H21:AA21)</f>
        <v>3.993654214559387</v>
      </c>
      <c r="G21" s="43">
        <f>SUM(H21:AA21)</f>
        <v>8352</v>
      </c>
      <c r="J21" s="25">
        <v>532</v>
      </c>
      <c r="K21" s="25">
        <v>7341</v>
      </c>
      <c r="L21" s="25">
        <v>479</v>
      </c>
      <c r="M21" s="25">
        <v>0</v>
      </c>
      <c r="N21" s="25">
        <v>0</v>
      </c>
      <c r="O21" s="25">
        <v>0</v>
      </c>
    </row>
    <row r="22" spans="1:27">
      <c r="A22" s="2"/>
      <c r="B22" s="19"/>
      <c r="C22" s="2"/>
    </row>
    <row r="23" spans="1:27">
      <c r="A23" s="2">
        <v>5</v>
      </c>
      <c r="C23" s="2" t="str">
        <f>CONCATENATE($C$1,"n5")</f>
        <v>g3d5n5</v>
      </c>
    </row>
    <row r="24" spans="1:27">
      <c r="A24" s="2" t="s">
        <v>47</v>
      </c>
      <c r="B24" s="44">
        <f>CEILING($A$1*A23/$B$1,1)</f>
        <v>3</v>
      </c>
      <c r="C24" s="2"/>
      <c r="D24" s="25" t="s">
        <v>2</v>
      </c>
      <c r="E24" s="25" t="s">
        <v>45</v>
      </c>
      <c r="F24" s="30" t="s">
        <v>3</v>
      </c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</row>
    <row r="25" spans="1:27">
      <c r="A25" s="2" t="s">
        <v>48</v>
      </c>
      <c r="B25" s="48" t="s">
        <v>55</v>
      </c>
      <c r="C25" s="2" t="s">
        <v>0</v>
      </c>
      <c r="D25" s="63">
        <v>21</v>
      </c>
      <c r="E25" s="62">
        <f>1-G26/G25</f>
        <v>9.4143810229799896E-2</v>
      </c>
      <c r="F25" s="42">
        <f>SUMPRODUCT(H$1:AA$1,H25:AA25)/SUM(H25:AA25)</f>
        <v>5.0463835645451658</v>
      </c>
      <c r="G25" s="43">
        <f>SUM(H25:AA25)</f>
        <v>9443</v>
      </c>
      <c r="J25" s="25">
        <v>1</v>
      </c>
      <c r="K25" s="25">
        <v>1136</v>
      </c>
      <c r="L25" s="25">
        <v>7052</v>
      </c>
      <c r="M25" s="25">
        <v>996</v>
      </c>
      <c r="N25" s="25">
        <v>205</v>
      </c>
      <c r="O25" s="25">
        <v>43</v>
      </c>
      <c r="P25" s="25">
        <v>9</v>
      </c>
      <c r="Q25" s="25">
        <v>1</v>
      </c>
    </row>
    <row r="26" spans="1:27">
      <c r="A26" s="2" t="s">
        <v>49</v>
      </c>
      <c r="B26" s="49" t="s">
        <v>56</v>
      </c>
      <c r="C26" s="2" t="s">
        <v>1</v>
      </c>
      <c r="D26" s="63"/>
      <c r="E26" s="62"/>
      <c r="F26" s="42">
        <f>SUMPRODUCT(H$1:AA$1,H26:AA26)/SUM(H26:AA26)</f>
        <v>4.9096329202712186</v>
      </c>
      <c r="G26" s="43">
        <f>SUM(H26:AA26)</f>
        <v>8554</v>
      </c>
      <c r="J26" s="25">
        <v>1</v>
      </c>
      <c r="K26" s="25">
        <v>1136</v>
      </c>
      <c r="L26" s="25">
        <v>7052</v>
      </c>
      <c r="M26" s="25">
        <v>365</v>
      </c>
      <c r="N26" s="25">
        <v>0</v>
      </c>
      <c r="O26" s="25">
        <v>0</v>
      </c>
      <c r="P26" s="25">
        <v>0</v>
      </c>
      <c r="Q26" s="25">
        <v>0</v>
      </c>
    </row>
    <row r="27" spans="1:27">
      <c r="A27" s="2"/>
      <c r="B27" s="19"/>
      <c r="C27" s="2"/>
    </row>
    <row r="28" spans="1:27">
      <c r="A28" s="2">
        <v>6</v>
      </c>
      <c r="C28" s="2" t="str">
        <f>CONCATENATE($C$1,"n6")</f>
        <v>g3d5n6</v>
      </c>
    </row>
    <row r="29" spans="1:27">
      <c r="A29" s="2" t="s">
        <v>47</v>
      </c>
      <c r="B29" s="44">
        <f>CEILING($A$1*A28/$B$1,1)</f>
        <v>4</v>
      </c>
      <c r="C29" s="2"/>
      <c r="D29" s="25" t="s">
        <v>2</v>
      </c>
      <c r="E29" s="25" t="s">
        <v>45</v>
      </c>
      <c r="F29" s="30" t="s">
        <v>3</v>
      </c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>
        <f t="shared" si="11"/>
        <v>12</v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</row>
    <row r="30" spans="1:27">
      <c r="A30" s="2" t="s">
        <v>48</v>
      </c>
      <c r="B30" s="48" t="s">
        <v>55</v>
      </c>
      <c r="C30" s="2" t="s">
        <v>0</v>
      </c>
      <c r="D30" s="63">
        <v>29</v>
      </c>
      <c r="E30" s="62">
        <f>1-G31/G30</f>
        <v>6.6716561531059537E-2</v>
      </c>
      <c r="F30" s="42">
        <f>SUMPRODUCT(H$1:AA$1,H30:AA30)/SUM(H30:AA30)</f>
        <v>5.9244092804447774</v>
      </c>
      <c r="G30" s="43">
        <f>SUM(H30:AA30)</f>
        <v>9353</v>
      </c>
      <c r="K30" s="25">
        <v>9</v>
      </c>
      <c r="L30" s="25">
        <v>1841</v>
      </c>
      <c r="M30" s="25">
        <v>6596</v>
      </c>
      <c r="N30" s="25">
        <v>729</v>
      </c>
      <c r="O30" s="25">
        <v>134</v>
      </c>
      <c r="P30" s="25">
        <v>30</v>
      </c>
      <c r="Q30" s="25">
        <v>7</v>
      </c>
      <c r="R30" s="25">
        <v>5</v>
      </c>
      <c r="S30" s="25">
        <v>2</v>
      </c>
    </row>
    <row r="31" spans="1:27">
      <c r="A31" s="2" t="s">
        <v>49</v>
      </c>
      <c r="B31" s="49" t="s">
        <v>56</v>
      </c>
      <c r="C31" s="2" t="s">
        <v>1</v>
      </c>
      <c r="D31" s="63"/>
      <c r="E31" s="62"/>
      <c r="F31" s="42">
        <f>SUMPRODUCT(H$1:AA$1,H31:AA31)/SUM(H31:AA31)</f>
        <v>5.8194524000458241</v>
      </c>
      <c r="G31" s="43">
        <f>SUM(H31:AA31)</f>
        <v>8729</v>
      </c>
      <c r="K31" s="25">
        <v>9</v>
      </c>
      <c r="L31" s="25">
        <v>1841</v>
      </c>
      <c r="M31" s="25">
        <v>6596</v>
      </c>
      <c r="N31" s="25">
        <v>283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</row>
    <row r="32" spans="1:27">
      <c r="A32" s="2"/>
      <c r="B32" s="19"/>
      <c r="C32" s="2"/>
    </row>
    <row r="33" spans="1:27">
      <c r="A33" s="2">
        <v>7</v>
      </c>
      <c r="C33" s="2" t="str">
        <f>CONCATENATE($C$1,"n7")</f>
        <v>g3d5n7</v>
      </c>
    </row>
    <row r="34" spans="1:27">
      <c r="A34" s="2" t="s">
        <v>47</v>
      </c>
      <c r="B34" s="44">
        <f>CEILING($A$1*A33/$B$1,1)</f>
        <v>5</v>
      </c>
      <c r="C34" s="2"/>
      <c r="D34" s="25" t="s">
        <v>2</v>
      </c>
      <c r="E34" s="25" t="s">
        <v>45</v>
      </c>
      <c r="F34" s="30" t="s">
        <v>3</v>
      </c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</row>
    <row r="35" spans="1:27">
      <c r="A35" s="2" t="s">
        <v>48</v>
      </c>
      <c r="B35" s="48" t="s">
        <v>55</v>
      </c>
      <c r="C35" s="2" t="s">
        <v>0</v>
      </c>
      <c r="D35" s="63">
        <v>25</v>
      </c>
      <c r="E35" s="62">
        <f>1-G36/G35</f>
        <v>5.4812257229175709E-2</v>
      </c>
      <c r="F35" s="42">
        <f>SUMPRODUCT(H$1:AA$1,H35:AA35)/SUM(H35:AA35)</f>
        <v>6.7938066465256801</v>
      </c>
      <c r="G35" s="43">
        <f>SUM(H35:AA35)</f>
        <v>9268</v>
      </c>
      <c r="L35" s="25">
        <v>42</v>
      </c>
      <c r="M35" s="25">
        <v>2704</v>
      </c>
      <c r="N35" s="25">
        <v>5817</v>
      </c>
      <c r="O35" s="25">
        <v>573</v>
      </c>
      <c r="P35" s="25">
        <v>98</v>
      </c>
      <c r="Q35" s="25">
        <v>28</v>
      </c>
      <c r="R35" s="25">
        <v>6</v>
      </c>
    </row>
    <row r="36" spans="1:27">
      <c r="A36" s="2" t="s">
        <v>49</v>
      </c>
      <c r="B36" s="49" t="s">
        <v>56</v>
      </c>
      <c r="C36" s="2" t="s">
        <v>1</v>
      </c>
      <c r="D36" s="63"/>
      <c r="E36" s="62"/>
      <c r="F36" s="42">
        <f>SUMPRODUCT(H$1:AA$1,H36:AA36)/SUM(H36:AA36)</f>
        <v>6.7042237442922374</v>
      </c>
      <c r="G36" s="43">
        <f>SUM(H36:AA36)</f>
        <v>8760</v>
      </c>
      <c r="L36" s="25">
        <v>42</v>
      </c>
      <c r="M36" s="25">
        <v>2704</v>
      </c>
      <c r="N36" s="25">
        <v>5817</v>
      </c>
      <c r="O36" s="25">
        <v>197</v>
      </c>
      <c r="P36" s="25">
        <v>0</v>
      </c>
      <c r="Q36" s="25">
        <v>0</v>
      </c>
      <c r="R36" s="25">
        <v>0</v>
      </c>
    </row>
    <row r="37" spans="1:27">
      <c r="C37"/>
      <c r="E37" s="26"/>
      <c r="F37" s="27"/>
      <c r="G37" s="27"/>
    </row>
    <row r="38" spans="1:27">
      <c r="A38" s="2">
        <v>8</v>
      </c>
      <c r="C38" s="2" t="str">
        <f>CONCATENATE($C$1,"n8")</f>
        <v>g3d5n8</v>
      </c>
    </row>
    <row r="39" spans="1:27">
      <c r="A39" s="2" t="s">
        <v>47</v>
      </c>
      <c r="B39" s="44">
        <f>CEILING($A$1*A38/$B$1,1)</f>
        <v>5</v>
      </c>
      <c r="C39" s="2"/>
      <c r="D39" s="25" t="s">
        <v>2</v>
      </c>
      <c r="E39" s="25" t="s">
        <v>45</v>
      </c>
      <c r="F39" s="30" t="s">
        <v>3</v>
      </c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</row>
    <row r="40" spans="1:27">
      <c r="A40" s="2" t="s">
        <v>48</v>
      </c>
      <c r="B40" s="48" t="s">
        <v>55</v>
      </c>
      <c r="C40" s="2" t="s">
        <v>0</v>
      </c>
      <c r="D40" s="63">
        <v>24</v>
      </c>
      <c r="E40" s="62">
        <f>1-G41/G40</f>
        <v>3.9570685169123987E-2</v>
      </c>
      <c r="F40" s="42">
        <f>SUMPRODUCT(H$1:AA$1,H40:AA40)/SUM(H40:AA40)</f>
        <v>7.6687987857762359</v>
      </c>
      <c r="G40" s="43">
        <f>SUM(H40:AA40)</f>
        <v>9224</v>
      </c>
      <c r="M40" s="25">
        <v>116</v>
      </c>
      <c r="N40" s="25">
        <v>3445</v>
      </c>
      <c r="O40" s="25">
        <v>5156</v>
      </c>
      <c r="P40" s="25">
        <v>418</v>
      </c>
      <c r="Q40" s="25">
        <v>69</v>
      </c>
      <c r="R40" s="25">
        <v>15</v>
      </c>
      <c r="S40" s="25">
        <v>4</v>
      </c>
      <c r="T40" s="25">
        <v>1</v>
      </c>
    </row>
    <row r="41" spans="1:27">
      <c r="A41" s="2" t="s">
        <v>49</v>
      </c>
      <c r="B41" s="49" t="s">
        <v>56</v>
      </c>
      <c r="C41" s="2" t="s">
        <v>1</v>
      </c>
      <c r="D41" s="63"/>
      <c r="E41" s="62"/>
      <c r="F41" s="42">
        <f>SUMPRODUCT(H$1:AA$1,H41:AA41)/SUM(H41:AA41)</f>
        <v>7.6009707641946047</v>
      </c>
      <c r="G41" s="43">
        <f>SUM(H41:AA41)</f>
        <v>8859</v>
      </c>
      <c r="M41" s="25">
        <v>116</v>
      </c>
      <c r="N41" s="25">
        <v>3445</v>
      </c>
      <c r="O41" s="25">
        <v>5156</v>
      </c>
      <c r="P41" s="25">
        <v>142</v>
      </c>
      <c r="Q41" s="25">
        <v>0</v>
      </c>
      <c r="R41" s="25">
        <v>0</v>
      </c>
      <c r="S41" s="25">
        <v>0</v>
      </c>
      <c r="T41" s="25">
        <v>0</v>
      </c>
    </row>
    <row r="42" spans="1:27">
      <c r="D42" s="31"/>
      <c r="E42" s="31"/>
      <c r="F42" s="42"/>
      <c r="G42" s="42"/>
      <c r="M42" s="7"/>
      <c r="N42" s="7"/>
      <c r="O42" s="7"/>
      <c r="Q42" s="7"/>
    </row>
    <row r="43" spans="1:27">
      <c r="A43" s="2"/>
      <c r="D43" s="31"/>
      <c r="E43" s="31"/>
      <c r="F43" s="42"/>
      <c r="G43" s="42"/>
      <c r="M43" s="7"/>
      <c r="N43" s="7"/>
      <c r="O43" s="7"/>
      <c r="Q43" s="7"/>
    </row>
    <row r="44" spans="1:27">
      <c r="A44" s="2"/>
      <c r="B44" s="44"/>
      <c r="D44" s="31"/>
      <c r="E44" s="31"/>
      <c r="F44" s="42"/>
      <c r="G44" s="42"/>
      <c r="M44" s="7"/>
      <c r="N44" s="7"/>
      <c r="O44" s="7"/>
      <c r="Q44" s="7"/>
    </row>
    <row r="45" spans="1:27">
      <c r="A45" s="2"/>
      <c r="B45" s="19"/>
    </row>
    <row r="46" spans="1:27">
      <c r="A46" s="2"/>
      <c r="B46" s="19"/>
    </row>
    <row r="48" spans="1:27">
      <c r="A48" s="2"/>
    </row>
    <row r="49" spans="1:2">
      <c r="A49" s="2"/>
      <c r="B49" s="44"/>
    </row>
    <row r="50" spans="1:2">
      <c r="A50" s="2"/>
      <c r="B50" s="19"/>
    </row>
    <row r="51" spans="1:2">
      <c r="A51" s="2"/>
      <c r="B51" s="19"/>
    </row>
    <row r="53" spans="1:2">
      <c r="A53" s="2"/>
    </row>
    <row r="54" spans="1:2">
      <c r="A54" s="2"/>
      <c r="B54" s="44"/>
    </row>
    <row r="55" spans="1:2">
      <c r="A55" s="2"/>
      <c r="B55" s="19"/>
    </row>
    <row r="56" spans="1:2">
      <c r="A56" s="2"/>
      <c r="B56" s="19"/>
    </row>
    <row r="58" spans="1:2">
      <c r="A58" s="2"/>
    </row>
    <row r="59" spans="1:2">
      <c r="A59" s="2"/>
      <c r="B59" s="44"/>
    </row>
    <row r="60" spans="1:2">
      <c r="A60" s="2"/>
      <c r="B60" s="19"/>
    </row>
    <row r="61" spans="1:2">
      <c r="A61" s="2"/>
      <c r="B61" s="19"/>
    </row>
    <row r="63" spans="1:2">
      <c r="A63" s="2"/>
    </row>
    <row r="64" spans="1:2">
      <c r="A64" s="2"/>
      <c r="B64" s="44"/>
    </row>
    <row r="65" spans="1:2">
      <c r="A65" s="2"/>
      <c r="B65" s="19"/>
    </row>
    <row r="66" spans="1:2">
      <c r="A66" s="2"/>
      <c r="B66" s="19"/>
    </row>
    <row r="68" spans="1:2">
      <c r="A68" s="2"/>
    </row>
    <row r="69" spans="1:2">
      <c r="A69" s="2"/>
      <c r="B69" s="44"/>
    </row>
    <row r="70" spans="1:2">
      <c r="A70" s="2"/>
      <c r="B70" s="19"/>
    </row>
    <row r="71" spans="1:2">
      <c r="A71" s="2"/>
      <c r="B71" s="19"/>
    </row>
  </sheetData>
  <mergeCells count="16">
    <mergeCell ref="D5:D6"/>
    <mergeCell ref="D10:D11"/>
    <mergeCell ref="D35:D36"/>
    <mergeCell ref="D40:D41"/>
    <mergeCell ref="D25:D26"/>
    <mergeCell ref="D30:D31"/>
    <mergeCell ref="D15:D16"/>
    <mergeCell ref="D20:D21"/>
    <mergeCell ref="E35:E36"/>
    <mergeCell ref="E40:E41"/>
    <mergeCell ref="E5:E6"/>
    <mergeCell ref="E10:E11"/>
    <mergeCell ref="E15:E16"/>
    <mergeCell ref="E20:E21"/>
    <mergeCell ref="E25:E26"/>
    <mergeCell ref="E30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50B7-489A-7646-BD8B-7BB4DDB19E4D}">
  <dimension ref="A1:AB71"/>
  <sheetViews>
    <sheetView tabSelected="1" workbookViewId="0">
      <selection activeCell="M35" sqref="M35"/>
    </sheetView>
  </sheetViews>
  <sheetFormatPr baseColWidth="10" defaultRowHeight="16"/>
  <cols>
    <col min="1" max="1" width="6.1640625" bestFit="1" customWidth="1"/>
    <col min="2" max="2" width="6" style="20" customWidth="1"/>
    <col min="3" max="3" width="10.83203125" style="26"/>
    <col min="4" max="4" width="13.83203125" style="26" bestFit="1" customWidth="1"/>
    <col min="5" max="5" width="10.6640625" style="25" bestFit="1" customWidth="1"/>
    <col min="6" max="6" width="13.33203125" style="26" bestFit="1" customWidth="1"/>
    <col min="7" max="7" width="7" style="30" bestFit="1" customWidth="1"/>
    <col min="8" max="20" width="10.83203125" style="26"/>
    <col min="21" max="22" width="10.83203125" style="24"/>
    <col min="23" max="23" width="10.83203125" style="27"/>
    <col min="24" max="16384" width="10.83203125" style="26"/>
  </cols>
  <sheetData>
    <row r="1" spans="1:28" ht="21">
      <c r="A1" s="13">
        <v>3</v>
      </c>
      <c r="B1" s="17">
        <v>6</v>
      </c>
      <c r="C1" s="40" t="s">
        <v>6</v>
      </c>
      <c r="D1" s="40"/>
      <c r="E1" s="40"/>
      <c r="F1" s="40"/>
      <c r="G1" s="41" t="s">
        <v>46</v>
      </c>
      <c r="H1" s="40">
        <v>1</v>
      </c>
      <c r="I1" s="40">
        <v>2</v>
      </c>
      <c r="J1" s="40">
        <v>3</v>
      </c>
      <c r="K1" s="40">
        <v>4</v>
      </c>
      <c r="L1" s="40">
        <v>5</v>
      </c>
      <c r="M1" s="40">
        <v>6</v>
      </c>
      <c r="N1" s="40">
        <v>7</v>
      </c>
      <c r="O1" s="40">
        <v>8</v>
      </c>
      <c r="P1" s="40">
        <v>9</v>
      </c>
      <c r="Q1" s="40">
        <v>10</v>
      </c>
      <c r="R1" s="40">
        <v>11</v>
      </c>
      <c r="S1" s="40">
        <v>12</v>
      </c>
      <c r="T1" s="40">
        <v>13</v>
      </c>
      <c r="U1" s="23">
        <v>14</v>
      </c>
      <c r="V1" s="23">
        <v>15</v>
      </c>
      <c r="W1" s="41">
        <v>16</v>
      </c>
      <c r="AB1" s="25"/>
    </row>
    <row r="2" spans="1:28">
      <c r="A2" s="3"/>
      <c r="B2" s="39"/>
      <c r="C2" s="21" t="s">
        <v>5</v>
      </c>
      <c r="D2" s="25"/>
      <c r="F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2"/>
      <c r="V2" s="12"/>
      <c r="W2" s="30"/>
      <c r="AB2" s="25"/>
    </row>
    <row r="3" spans="1:28">
      <c r="A3" s="2">
        <v>1</v>
      </c>
      <c r="C3" s="25" t="str">
        <f>CONCATENATE(C1,"n1")</f>
        <v>g3d6n1</v>
      </c>
      <c r="D3" s="7"/>
      <c r="F3" s="7"/>
      <c r="H3" s="25"/>
      <c r="I3" s="25"/>
      <c r="J3" s="25"/>
      <c r="K3" s="25"/>
      <c r="L3" s="7"/>
      <c r="M3" s="7"/>
      <c r="N3" s="7"/>
      <c r="O3" s="7"/>
      <c r="P3" s="7"/>
      <c r="Q3" s="7"/>
      <c r="R3" s="25"/>
      <c r="S3" s="25"/>
      <c r="T3" s="25"/>
      <c r="U3" s="12"/>
      <c r="AB3" s="25"/>
    </row>
    <row r="4" spans="1:28">
      <c r="A4" s="2" t="s">
        <v>47</v>
      </c>
      <c r="B4" s="44">
        <f>CEILING($A$1*A3/$B$1,1)</f>
        <v>1</v>
      </c>
      <c r="C4" s="25"/>
      <c r="D4" s="7" t="s">
        <v>2</v>
      </c>
      <c r="E4" s="25" t="s">
        <v>45</v>
      </c>
      <c r="F4" s="25" t="s">
        <v>3</v>
      </c>
      <c r="G4" s="27"/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W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8" t="str">
        <f t="shared" si="1"/>
        <v/>
      </c>
      <c r="AB4" s="25"/>
    </row>
    <row r="5" spans="1:28">
      <c r="A5" s="2" t="s">
        <v>48</v>
      </c>
      <c r="B5" s="48" t="s">
        <v>55</v>
      </c>
      <c r="C5" s="25" t="s">
        <v>0</v>
      </c>
      <c r="D5" s="60">
        <v>6</v>
      </c>
      <c r="E5" s="62">
        <f>1-G6/G5</f>
        <v>0</v>
      </c>
      <c r="F5" s="47">
        <f>SUMPRODUCT(H$1:V$1,H5:V5)/SUM(H5:V5)</f>
        <v>1.206786107496747</v>
      </c>
      <c r="G5" s="43">
        <f>SUM(H5:AA5)</f>
        <v>9991</v>
      </c>
      <c r="H5" s="7">
        <v>7925</v>
      </c>
      <c r="I5" s="7">
        <v>2066</v>
      </c>
      <c r="J5" s="25"/>
      <c r="K5" s="7"/>
      <c r="L5" s="7"/>
      <c r="M5" s="7"/>
      <c r="N5" s="7"/>
      <c r="O5" s="7"/>
      <c r="P5" s="7"/>
      <c r="Q5" s="7"/>
      <c r="R5" s="25"/>
      <c r="S5" s="25"/>
      <c r="T5" s="25"/>
      <c r="U5" s="12"/>
      <c r="AB5" s="25"/>
    </row>
    <row r="6" spans="1:28">
      <c r="A6" s="2" t="s">
        <v>49</v>
      </c>
      <c r="B6" s="49" t="s">
        <v>56</v>
      </c>
      <c r="C6" s="25" t="s">
        <v>1</v>
      </c>
      <c r="D6" s="60"/>
      <c r="E6" s="62"/>
      <c r="F6" s="47">
        <f>SUMPRODUCT(H$1:V$1,H6:V6)/SUM(H6:V6)</f>
        <v>1.206786107496747</v>
      </c>
      <c r="G6" s="43">
        <f>SUM(H6:AA6)</f>
        <v>9991</v>
      </c>
      <c r="H6" s="7">
        <v>7925</v>
      </c>
      <c r="I6" s="7">
        <v>2066</v>
      </c>
      <c r="J6" s="25"/>
      <c r="K6" s="7"/>
      <c r="L6" s="7"/>
      <c r="M6" s="7"/>
      <c r="N6" s="7"/>
      <c r="O6" s="7"/>
      <c r="P6" s="7"/>
      <c r="Q6" s="7"/>
      <c r="R6" s="25"/>
      <c r="S6" s="25"/>
      <c r="T6" s="25"/>
      <c r="U6" s="12"/>
      <c r="AB6" s="25"/>
    </row>
    <row r="7" spans="1:28">
      <c r="A7" s="3"/>
      <c r="B7" s="39"/>
      <c r="C7" s="25"/>
      <c r="D7" s="7"/>
      <c r="F7" s="25"/>
      <c r="H7" s="7"/>
      <c r="I7" s="7"/>
      <c r="J7" s="7"/>
      <c r="K7" s="7"/>
      <c r="L7" s="7"/>
      <c r="M7" s="7"/>
      <c r="N7" s="7"/>
      <c r="O7" s="7"/>
      <c r="P7" s="7"/>
      <c r="Q7" s="7"/>
      <c r="R7" s="25"/>
      <c r="S7" s="25"/>
      <c r="T7" s="25"/>
      <c r="U7" s="12"/>
      <c r="AB7" s="25"/>
    </row>
    <row r="8" spans="1:28">
      <c r="A8" s="2">
        <v>2</v>
      </c>
      <c r="C8" s="25" t="str">
        <f>CONCATENATE(C1,"n2")</f>
        <v>g3d6n2</v>
      </c>
      <c r="D8" s="7"/>
      <c r="F8" s="25"/>
      <c r="H8" s="7"/>
      <c r="I8" s="7"/>
      <c r="J8" s="7"/>
      <c r="K8" s="7"/>
      <c r="L8" s="7"/>
      <c r="M8" s="7"/>
      <c r="N8" s="7"/>
      <c r="O8" s="7"/>
      <c r="P8" s="7"/>
      <c r="Q8" s="7"/>
      <c r="R8" s="25"/>
      <c r="S8" s="25"/>
      <c r="T8" s="25"/>
      <c r="U8" s="12"/>
      <c r="AB8" s="25"/>
    </row>
    <row r="9" spans="1:28">
      <c r="A9" s="2" t="s">
        <v>47</v>
      </c>
      <c r="B9" s="44">
        <f>CEILING($A$1*A8/$B$1,1)</f>
        <v>1</v>
      </c>
      <c r="C9" s="25"/>
      <c r="D9" s="7" t="s">
        <v>2</v>
      </c>
      <c r="E9" s="25" t="s">
        <v>45</v>
      </c>
      <c r="F9" s="25" t="s">
        <v>3</v>
      </c>
      <c r="G9" s="27"/>
      <c r="H9" s="7">
        <f>IF(H10&lt;&gt;0,H$1,"")</f>
        <v>1</v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W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8" t="str">
        <f t="shared" si="3"/>
        <v/>
      </c>
      <c r="AB9" s="25"/>
    </row>
    <row r="10" spans="1:28">
      <c r="A10" s="2" t="s">
        <v>48</v>
      </c>
      <c r="B10" s="48" t="s">
        <v>55</v>
      </c>
      <c r="C10" s="25" t="s">
        <v>0</v>
      </c>
      <c r="D10" s="60">
        <v>5</v>
      </c>
      <c r="E10" s="62">
        <f>1-G11/G10</f>
        <v>0.15100806451612903</v>
      </c>
      <c r="F10" s="47">
        <f>SUMPRODUCT(H$1:V$1,H10:V10)/SUM(H10:V10)</f>
        <v>2.2039314516129034</v>
      </c>
      <c r="G10" s="43">
        <f>SUM(H10:AA10)</f>
        <v>9920</v>
      </c>
      <c r="H10" s="7">
        <v>94</v>
      </c>
      <c r="I10" s="7">
        <v>7984</v>
      </c>
      <c r="J10" s="25">
        <v>1567</v>
      </c>
      <c r="K10" s="7">
        <v>275</v>
      </c>
      <c r="L10" s="7"/>
      <c r="M10" s="7"/>
      <c r="N10" s="7"/>
      <c r="O10" s="7"/>
      <c r="P10" s="7"/>
      <c r="Q10" s="7"/>
      <c r="R10" s="25"/>
      <c r="S10" s="25"/>
      <c r="T10" s="25"/>
      <c r="U10" s="12"/>
      <c r="AB10" s="25"/>
    </row>
    <row r="11" spans="1:28">
      <c r="A11" s="2" t="s">
        <v>49</v>
      </c>
      <c r="B11" s="49" t="s">
        <v>56</v>
      </c>
      <c r="C11" s="25" t="s">
        <v>1</v>
      </c>
      <c r="D11" s="60"/>
      <c r="E11" s="62"/>
      <c r="F11" s="47">
        <f>SUMPRODUCT(H$1:V$1,H11:V11)/SUM(H11:V11)</f>
        <v>2.0303965803847066</v>
      </c>
      <c r="G11" s="43">
        <f>SUM(H11:AA11)</f>
        <v>8422</v>
      </c>
      <c r="H11" s="7">
        <v>94</v>
      </c>
      <c r="I11" s="7">
        <v>7978</v>
      </c>
      <c r="J11" s="25">
        <v>350</v>
      </c>
      <c r="K11" s="7">
        <v>0</v>
      </c>
      <c r="L11" s="7"/>
      <c r="M11" s="7"/>
      <c r="N11" s="7"/>
      <c r="O11" s="7"/>
      <c r="P11" s="7"/>
      <c r="Q11" s="7"/>
      <c r="R11" s="25"/>
      <c r="S11" s="25"/>
      <c r="T11" s="25"/>
      <c r="U11" s="12"/>
      <c r="AB11" s="25"/>
    </row>
    <row r="12" spans="1:28">
      <c r="A12" s="2"/>
      <c r="B12" s="19"/>
      <c r="C12" s="25"/>
      <c r="D12" s="7"/>
      <c r="F12" s="25"/>
      <c r="H12" s="7"/>
      <c r="I12" s="7"/>
      <c r="J12" s="7"/>
      <c r="K12" s="7"/>
      <c r="L12" s="7"/>
      <c r="M12" s="7"/>
      <c r="N12" s="7"/>
      <c r="O12" s="7"/>
      <c r="P12" s="7"/>
      <c r="Q12" s="7"/>
      <c r="R12" s="25"/>
      <c r="S12" s="25"/>
      <c r="T12" s="25"/>
      <c r="U12" s="12"/>
      <c r="AB12" s="25"/>
    </row>
    <row r="13" spans="1:28">
      <c r="A13" s="2">
        <v>3</v>
      </c>
      <c r="C13" s="25" t="str">
        <f>CONCATENATE(C1,"n3")</f>
        <v>g3d6n3</v>
      </c>
      <c r="D13" s="7"/>
      <c r="F13" s="25"/>
      <c r="H13" s="7"/>
      <c r="I13" s="7"/>
      <c r="J13" s="7"/>
      <c r="K13" s="7"/>
      <c r="L13" s="7"/>
      <c r="M13" s="7"/>
      <c r="N13" s="7"/>
      <c r="O13" s="7"/>
      <c r="P13" s="7"/>
      <c r="Q13" s="7"/>
      <c r="R13" s="25"/>
      <c r="S13" s="25"/>
      <c r="T13" s="25"/>
      <c r="U13" s="12"/>
      <c r="AB13" s="25"/>
    </row>
    <row r="14" spans="1:28">
      <c r="A14" s="2" t="s">
        <v>47</v>
      </c>
      <c r="B14" s="44">
        <f>CEILING($A$1*A13/$B$1,1)</f>
        <v>2</v>
      </c>
      <c r="C14" s="25"/>
      <c r="D14" s="7" t="s">
        <v>2</v>
      </c>
      <c r="E14" s="25" t="s">
        <v>45</v>
      </c>
      <c r="F14" s="25" t="s">
        <v>3</v>
      </c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W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8" t="str">
        <f t="shared" si="5"/>
        <v/>
      </c>
      <c r="AB14" s="25"/>
    </row>
    <row r="15" spans="1:28">
      <c r="A15" s="2" t="s">
        <v>48</v>
      </c>
      <c r="B15" s="48" t="s">
        <v>55</v>
      </c>
      <c r="C15" s="25" t="s">
        <v>0</v>
      </c>
      <c r="D15" s="60">
        <v>8</v>
      </c>
      <c r="E15" s="62">
        <f>1-G16/G15</f>
        <v>9.3402671561129802E-2</v>
      </c>
      <c r="F15" s="47">
        <f>SUMPRODUCT(H$1:V$1,H15:V15)/SUM(H15:V15)</f>
        <v>3.1072703171204243</v>
      </c>
      <c r="G15" s="43">
        <f>SUM(H15:AA15)</f>
        <v>9807</v>
      </c>
      <c r="H15" s="7"/>
      <c r="I15" s="7">
        <v>509</v>
      </c>
      <c r="J15" s="25">
        <v>7965</v>
      </c>
      <c r="K15" s="7">
        <v>1132</v>
      </c>
      <c r="L15" s="7">
        <v>174</v>
      </c>
      <c r="M15" s="7">
        <v>27</v>
      </c>
      <c r="N15" s="7"/>
      <c r="O15" s="7"/>
      <c r="P15" s="7"/>
      <c r="Q15" s="7"/>
      <c r="R15" s="25"/>
      <c r="S15" s="25"/>
      <c r="T15" s="25"/>
      <c r="U15" s="12"/>
      <c r="AB15" s="25"/>
    </row>
    <row r="16" spans="1:28">
      <c r="A16" s="2" t="s">
        <v>49</v>
      </c>
      <c r="B16" s="49" t="s">
        <v>56</v>
      </c>
      <c r="C16" s="25" t="s">
        <v>1</v>
      </c>
      <c r="D16" s="60"/>
      <c r="E16" s="62"/>
      <c r="F16" s="47">
        <f>SUMPRODUCT(H$1:V$1,H16:V16)/SUM(H16:V16)</f>
        <v>2.9896524575413341</v>
      </c>
      <c r="G16" s="43">
        <f>SUM(H16:AA16)</f>
        <v>8891</v>
      </c>
      <c r="H16" s="7"/>
      <c r="I16" s="7">
        <v>509</v>
      </c>
      <c r="J16" s="25">
        <v>7965</v>
      </c>
      <c r="K16" s="7">
        <v>417</v>
      </c>
      <c r="L16" s="7">
        <v>0</v>
      </c>
      <c r="M16" s="7">
        <v>0</v>
      </c>
      <c r="N16" s="7"/>
      <c r="O16" s="7"/>
      <c r="P16" s="7"/>
      <c r="Q16" s="7"/>
      <c r="R16" s="25"/>
      <c r="S16" s="25"/>
      <c r="T16" s="25"/>
      <c r="U16" s="12"/>
      <c r="AB16" s="25"/>
    </row>
    <row r="17" spans="1:28">
      <c r="A17" s="2"/>
      <c r="B17" s="19"/>
      <c r="C17" s="25"/>
      <c r="D17" s="7"/>
      <c r="F17" s="25"/>
      <c r="H17" s="25"/>
      <c r="I17" s="7"/>
      <c r="J17" s="7"/>
      <c r="K17" s="7"/>
      <c r="L17" s="7"/>
      <c r="M17" s="7"/>
      <c r="N17" s="7"/>
      <c r="O17" s="7"/>
      <c r="P17" s="7"/>
      <c r="Q17" s="7"/>
      <c r="R17" s="25"/>
      <c r="S17" s="25"/>
      <c r="T17" s="25"/>
      <c r="U17" s="12"/>
      <c r="AB17" s="25"/>
    </row>
    <row r="18" spans="1:28">
      <c r="A18" s="2">
        <v>4</v>
      </c>
      <c r="C18" s="25" t="str">
        <f>CONCATENATE(C1,"n4")</f>
        <v>g3d6n4</v>
      </c>
      <c r="D18" s="7"/>
      <c r="F18" s="25"/>
      <c r="H18" s="25"/>
      <c r="I18" s="7"/>
      <c r="J18" s="7"/>
      <c r="K18" s="7"/>
      <c r="L18" s="7"/>
      <c r="M18" s="7"/>
      <c r="N18" s="7"/>
      <c r="O18" s="7"/>
      <c r="P18" s="7"/>
      <c r="Q18" s="7"/>
      <c r="R18" s="25"/>
      <c r="S18" s="25"/>
      <c r="T18" s="25"/>
      <c r="U18" s="12"/>
      <c r="AB18" s="25"/>
    </row>
    <row r="19" spans="1:28">
      <c r="A19" s="2" t="s">
        <v>47</v>
      </c>
      <c r="B19" s="44">
        <f>CEILING($A$1*A18/$B$1,1)</f>
        <v>2</v>
      </c>
      <c r="C19" s="25"/>
      <c r="D19" s="7" t="s">
        <v>2</v>
      </c>
      <c r="E19" s="25" t="s">
        <v>45</v>
      </c>
      <c r="F19" s="25" t="s">
        <v>3</v>
      </c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W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8" t="str">
        <f t="shared" si="7"/>
        <v/>
      </c>
      <c r="AB19" s="25"/>
    </row>
    <row r="20" spans="1:28">
      <c r="A20" s="2" t="s">
        <v>48</v>
      </c>
      <c r="B20" s="48" t="s">
        <v>55</v>
      </c>
      <c r="C20" s="25" t="s">
        <v>0</v>
      </c>
      <c r="D20" s="60">
        <v>8</v>
      </c>
      <c r="E20" s="62">
        <f>1-G21/G20</f>
        <v>5.532090244153709E-2</v>
      </c>
      <c r="F20" s="47">
        <f>SUMPRODUCT(H$1:V$1,H20:V20)/SUM(H20:V20)</f>
        <v>3.9604409189244874</v>
      </c>
      <c r="G20" s="43">
        <f>SUM(H20:AA20)</f>
        <v>9707</v>
      </c>
      <c r="H20" s="7"/>
      <c r="I20" s="7"/>
      <c r="J20" s="25">
        <v>1399</v>
      </c>
      <c r="K20" s="7">
        <v>7445</v>
      </c>
      <c r="L20" s="7">
        <v>732</v>
      </c>
      <c r="M20" s="7">
        <v>112</v>
      </c>
      <c r="N20" s="7">
        <v>17</v>
      </c>
      <c r="O20" s="7">
        <v>2</v>
      </c>
      <c r="P20" s="7"/>
      <c r="Q20" s="7"/>
      <c r="R20" s="25"/>
      <c r="S20" s="25"/>
      <c r="T20" s="25"/>
      <c r="U20" s="12"/>
      <c r="AB20" s="25"/>
    </row>
    <row r="21" spans="1:28">
      <c r="A21" s="2" t="s">
        <v>49</v>
      </c>
      <c r="B21" s="49" t="s">
        <v>56</v>
      </c>
      <c r="C21" s="25" t="s">
        <v>1</v>
      </c>
      <c r="D21" s="60"/>
      <c r="E21" s="62"/>
      <c r="F21" s="47">
        <f>SUMPRODUCT(H$1:V$1,H21:V21)/SUM(H21:V21)</f>
        <v>3.8829880043620504</v>
      </c>
      <c r="G21" s="43">
        <f>SUM(H21:AA21)</f>
        <v>9170</v>
      </c>
      <c r="H21" s="7"/>
      <c r="I21" s="7"/>
      <c r="J21" s="25">
        <v>1399</v>
      </c>
      <c r="K21" s="7">
        <v>7445</v>
      </c>
      <c r="L21" s="7">
        <v>326</v>
      </c>
      <c r="M21" s="7">
        <v>0</v>
      </c>
      <c r="N21" s="7">
        <v>0</v>
      </c>
      <c r="O21" s="7">
        <v>0</v>
      </c>
      <c r="P21" s="7"/>
      <c r="Q21" s="7"/>
      <c r="R21" s="25"/>
      <c r="S21" s="25"/>
      <c r="T21" s="25"/>
      <c r="U21" s="12"/>
      <c r="AB21" s="25"/>
    </row>
    <row r="22" spans="1:28">
      <c r="A22" s="2"/>
      <c r="B22" s="19"/>
      <c r="C22" s="25"/>
      <c r="D22" s="7"/>
      <c r="F22" s="25"/>
      <c r="H22" s="7"/>
      <c r="I22" s="7"/>
      <c r="J22" s="7"/>
      <c r="K22" s="7"/>
      <c r="L22" s="7"/>
      <c r="M22" s="7"/>
      <c r="N22" s="7"/>
      <c r="O22" s="7"/>
      <c r="P22" s="7"/>
      <c r="Q22" s="7"/>
      <c r="R22" s="25"/>
      <c r="S22" s="25"/>
      <c r="T22" s="25"/>
      <c r="U22" s="12"/>
      <c r="AB22" s="25"/>
    </row>
    <row r="23" spans="1:28">
      <c r="A23" s="2">
        <v>5</v>
      </c>
      <c r="C23" s="25" t="str">
        <f>CONCATENATE(C1,"n5")</f>
        <v>g3d6n5</v>
      </c>
      <c r="D23" s="7"/>
      <c r="F23" s="25"/>
      <c r="H23" s="25"/>
      <c r="I23" s="25"/>
      <c r="J23" s="7"/>
      <c r="K23" s="7"/>
      <c r="L23" s="7"/>
      <c r="M23" s="7"/>
      <c r="N23" s="7"/>
      <c r="O23" s="7"/>
      <c r="P23" s="7"/>
      <c r="Q23" s="7"/>
      <c r="R23" s="25"/>
      <c r="S23" s="25"/>
      <c r="T23" s="25"/>
      <c r="U23" s="12"/>
      <c r="AB23" s="25"/>
    </row>
    <row r="24" spans="1:28">
      <c r="A24" s="2" t="s">
        <v>47</v>
      </c>
      <c r="B24" s="44">
        <f>CEILING($A$1*A23/$B$1,1)</f>
        <v>3</v>
      </c>
      <c r="C24" s="25"/>
      <c r="D24" s="7" t="s">
        <v>2</v>
      </c>
      <c r="E24" s="25" t="s">
        <v>45</v>
      </c>
      <c r="F24" s="25" t="s">
        <v>3</v>
      </c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 t="str">
        <f>IF(Q25&lt;&gt;0,Q$1,"")</f>
        <v/>
      </c>
      <c r="R24" s="7" t="str">
        <f t="shared" ref="R24:W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8" t="str">
        <f t="shared" si="9"/>
        <v/>
      </c>
      <c r="AB24" s="25"/>
    </row>
    <row r="25" spans="1:28">
      <c r="A25" s="2" t="s">
        <v>48</v>
      </c>
      <c r="B25" s="48" t="s">
        <v>55</v>
      </c>
      <c r="C25" s="25" t="s">
        <v>0</v>
      </c>
      <c r="D25" s="60">
        <v>4</v>
      </c>
      <c r="E25" s="62">
        <f>1-G26/G25</f>
        <v>3.4283353985956166E-2</v>
      </c>
      <c r="F25" s="47">
        <f>SUMPRODUCT(H$1:V$1,H25:V25)/SUM(H25:V25)</f>
        <v>4.787691036761669</v>
      </c>
      <c r="G25" s="43">
        <f>SUM(H25:AA25)</f>
        <v>9684</v>
      </c>
      <c r="H25" s="7"/>
      <c r="I25" s="7"/>
      <c r="J25" s="25">
        <v>8</v>
      </c>
      <c r="K25" s="7">
        <v>2612</v>
      </c>
      <c r="L25" s="7">
        <v>6556</v>
      </c>
      <c r="M25" s="7">
        <v>453</v>
      </c>
      <c r="N25" s="7">
        <v>47</v>
      </c>
      <c r="O25" s="7">
        <v>7</v>
      </c>
      <c r="P25" s="7">
        <v>1</v>
      </c>
      <c r="Q25" s="7"/>
      <c r="R25" s="25"/>
      <c r="S25" s="25"/>
      <c r="T25" s="25"/>
      <c r="U25" s="12"/>
      <c r="AB25" s="25"/>
    </row>
    <row r="26" spans="1:28">
      <c r="A26" s="2" t="s">
        <v>49</v>
      </c>
      <c r="B26" s="49" t="s">
        <v>56</v>
      </c>
      <c r="C26" s="25" t="s">
        <v>1</v>
      </c>
      <c r="D26" s="60"/>
      <c r="E26" s="62"/>
      <c r="F26" s="47">
        <f>SUMPRODUCT(H$1:V$1,H26:V26)/SUM(H26:V26)</f>
        <v>4.7378100940975196</v>
      </c>
      <c r="G26" s="43">
        <f>SUM(H26:AA26)</f>
        <v>9352</v>
      </c>
      <c r="H26" s="7"/>
      <c r="I26" s="7"/>
      <c r="J26" s="25">
        <v>8</v>
      </c>
      <c r="K26" s="7">
        <v>2612</v>
      </c>
      <c r="L26" s="7">
        <v>6556</v>
      </c>
      <c r="M26" s="7">
        <v>176</v>
      </c>
      <c r="N26" s="7">
        <v>0</v>
      </c>
      <c r="O26" s="7">
        <v>0</v>
      </c>
      <c r="P26" s="7">
        <v>0</v>
      </c>
      <c r="Q26" s="7" t="s">
        <v>44</v>
      </c>
      <c r="R26" s="25"/>
      <c r="S26" s="25"/>
      <c r="T26" s="25"/>
      <c r="U26" s="12"/>
      <c r="AB26" s="25"/>
    </row>
    <row r="27" spans="1:28">
      <c r="A27" s="2"/>
      <c r="B27" s="19"/>
      <c r="C27" s="25"/>
      <c r="D27" s="7"/>
      <c r="F27" s="25"/>
      <c r="H27" s="25"/>
      <c r="I27" s="25"/>
      <c r="J27" s="7"/>
      <c r="K27" s="7"/>
      <c r="L27" s="7"/>
      <c r="M27" s="7"/>
      <c r="N27" s="7"/>
      <c r="O27" s="7"/>
      <c r="P27" s="7"/>
      <c r="Q27" s="7"/>
      <c r="R27" s="25"/>
      <c r="S27" s="25"/>
      <c r="T27" s="25"/>
      <c r="U27" s="12"/>
      <c r="AB27" s="25"/>
    </row>
    <row r="28" spans="1:28">
      <c r="A28" s="2">
        <v>6</v>
      </c>
      <c r="C28" s="25" t="str">
        <f>CONCATENATE(C1,"n6")</f>
        <v>g3d6n6</v>
      </c>
      <c r="D28" s="7"/>
      <c r="F28" s="25"/>
      <c r="H28" s="7"/>
      <c r="I28" s="7"/>
      <c r="J28" s="7"/>
      <c r="K28" s="7"/>
      <c r="L28" s="7"/>
      <c r="M28" s="7"/>
      <c r="N28" s="7"/>
      <c r="O28" s="7"/>
      <c r="P28" s="25"/>
      <c r="Q28" s="7"/>
      <c r="R28" s="25"/>
      <c r="S28" s="25"/>
      <c r="T28" s="25"/>
      <c r="U28" s="12"/>
      <c r="AB28" s="25"/>
    </row>
    <row r="29" spans="1:28">
      <c r="A29" s="2" t="s">
        <v>47</v>
      </c>
      <c r="B29" s="44">
        <f>CEILING($A$1*A28/$B$1,1)</f>
        <v>3</v>
      </c>
      <c r="C29" s="25"/>
      <c r="D29" s="7" t="s">
        <v>2</v>
      </c>
      <c r="E29" s="25" t="s">
        <v>45</v>
      </c>
      <c r="F29" s="25" t="s">
        <v>3</v>
      </c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 t="str">
        <f>IF(Q30&lt;&gt;0,Q$1,"")</f>
        <v/>
      </c>
      <c r="R29" s="7" t="str">
        <f t="shared" ref="R29:W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8" t="str">
        <f t="shared" si="11"/>
        <v/>
      </c>
      <c r="AB29" s="25"/>
    </row>
    <row r="30" spans="1:28">
      <c r="A30" s="2" t="s">
        <v>48</v>
      </c>
      <c r="B30" s="48" t="s">
        <v>55</v>
      </c>
      <c r="C30" s="25" t="s">
        <v>0</v>
      </c>
      <c r="D30" s="60">
        <v>7</v>
      </c>
      <c r="E30" s="62">
        <f>1-G31/G30</f>
        <v>1.9558623574939871E-2</v>
      </c>
      <c r="F30" s="47">
        <f>SUMPRODUCT(H$1:V$1,H30:V30)/SUM(H30:V30)</f>
        <v>5.6321514485932438</v>
      </c>
      <c r="G30" s="43">
        <f>SUM(H30:AA30)</f>
        <v>9561</v>
      </c>
      <c r="H30" s="7"/>
      <c r="I30" s="7"/>
      <c r="J30" s="25"/>
      <c r="K30" s="7">
        <v>77</v>
      </c>
      <c r="L30" s="7">
        <v>3708</v>
      </c>
      <c r="M30" s="7">
        <v>5470</v>
      </c>
      <c r="N30" s="7">
        <v>272</v>
      </c>
      <c r="O30" s="7">
        <v>29</v>
      </c>
      <c r="P30" s="7">
        <v>5</v>
      </c>
      <c r="Q30" s="7"/>
      <c r="R30" s="25"/>
      <c r="S30" s="25"/>
      <c r="T30" s="25"/>
      <c r="U30" s="12"/>
      <c r="AB30" s="25"/>
    </row>
    <row r="31" spans="1:28">
      <c r="A31" s="2" t="s">
        <v>49</v>
      </c>
      <c r="B31" s="49" t="s">
        <v>56</v>
      </c>
      <c r="C31" s="25" t="s">
        <v>1</v>
      </c>
      <c r="D31" s="60"/>
      <c r="E31" s="62"/>
      <c r="F31" s="47">
        <f>SUMPRODUCT(H$1:V$1,H31:V31)/SUM(H31:V31)</f>
        <v>5.6007040751013442</v>
      </c>
      <c r="G31" s="43">
        <f>SUM(H31:AA31)</f>
        <v>9374</v>
      </c>
      <c r="H31" s="7"/>
      <c r="I31" s="7"/>
      <c r="J31" s="25"/>
      <c r="K31" s="7">
        <v>77</v>
      </c>
      <c r="L31" s="7">
        <v>3708</v>
      </c>
      <c r="M31" s="7">
        <v>5470</v>
      </c>
      <c r="N31" s="7">
        <v>119</v>
      </c>
      <c r="O31" s="7">
        <v>0</v>
      </c>
      <c r="P31" s="7">
        <v>0</v>
      </c>
      <c r="Q31" s="7"/>
      <c r="R31" s="25"/>
      <c r="S31" s="25"/>
      <c r="T31" s="25"/>
      <c r="U31" s="12"/>
      <c r="AB31" s="25"/>
    </row>
    <row r="32" spans="1:28">
      <c r="A32" s="2"/>
      <c r="B32" s="19"/>
      <c r="C32" s="25"/>
      <c r="D32" s="7"/>
      <c r="F32" s="25"/>
      <c r="H32" s="7"/>
      <c r="I32" s="7"/>
      <c r="J32" s="7"/>
      <c r="K32" s="7"/>
      <c r="L32" s="7"/>
      <c r="M32" s="7"/>
      <c r="N32" s="7"/>
      <c r="O32" s="7"/>
      <c r="P32" s="25"/>
      <c r="Q32" s="7"/>
      <c r="R32" s="25"/>
      <c r="S32" s="25"/>
      <c r="T32" s="25"/>
      <c r="U32" s="12"/>
      <c r="AB32" s="25"/>
    </row>
    <row r="33" spans="1:28">
      <c r="A33" s="2">
        <v>7</v>
      </c>
      <c r="C33" s="25" t="str">
        <f>CONCATENATE(C1,"n7")</f>
        <v>g3d6n7</v>
      </c>
      <c r="D33" s="7"/>
      <c r="F33" s="25"/>
      <c r="H33" s="25"/>
      <c r="I33" s="7"/>
      <c r="J33" s="7"/>
      <c r="K33" s="7"/>
      <c r="L33" s="7"/>
      <c r="M33" s="7"/>
      <c r="N33" s="7"/>
      <c r="O33" s="7"/>
      <c r="P33" s="25"/>
      <c r="Q33" s="7"/>
      <c r="R33" s="25"/>
      <c r="S33" s="25"/>
      <c r="T33" s="25"/>
      <c r="U33" s="12"/>
      <c r="AB33" s="25"/>
    </row>
    <row r="34" spans="1:28">
      <c r="A34" s="2" t="s">
        <v>47</v>
      </c>
      <c r="B34" s="44">
        <f>CEILING($A$1*A33/$B$1,1)</f>
        <v>4</v>
      </c>
      <c r="C34" s="25"/>
      <c r="D34" s="7" t="s">
        <v>2</v>
      </c>
      <c r="E34" s="25" t="s">
        <v>45</v>
      </c>
      <c r="F34" s="25" t="s">
        <v>3</v>
      </c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 t="str">
        <f t="shared" ref="R34:W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8" t="str">
        <f t="shared" si="13"/>
        <v/>
      </c>
      <c r="AB34" s="25"/>
    </row>
    <row r="35" spans="1:28">
      <c r="A35" s="2" t="s">
        <v>48</v>
      </c>
      <c r="B35" s="48" t="s">
        <v>55</v>
      </c>
      <c r="C35" s="25" t="s">
        <v>0</v>
      </c>
      <c r="D35" s="60">
        <v>10</v>
      </c>
      <c r="E35" s="62">
        <f>1-G36/G35</f>
        <v>9.6375445212654176E-3</v>
      </c>
      <c r="F35" s="47">
        <f>SUMPRODUCT(H$1:V$1,H35:V35)/SUM(H35:V35)</f>
        <v>6.450345694531741</v>
      </c>
      <c r="G35" s="43">
        <f>SUM(H35:AA35)</f>
        <v>9546</v>
      </c>
      <c r="H35" s="7"/>
      <c r="I35" s="7"/>
      <c r="J35" s="25"/>
      <c r="K35" s="7"/>
      <c r="L35" s="7">
        <v>241</v>
      </c>
      <c r="M35" s="7">
        <v>4925</v>
      </c>
      <c r="N35" s="7">
        <v>4235</v>
      </c>
      <c r="O35" s="7">
        <v>132</v>
      </c>
      <c r="P35" s="7">
        <v>11</v>
      </c>
      <c r="Q35" s="7">
        <v>2</v>
      </c>
      <c r="R35" s="25"/>
      <c r="S35" s="25"/>
      <c r="T35" s="25"/>
      <c r="U35" s="12"/>
      <c r="AB35" s="25"/>
    </row>
    <row r="36" spans="1:28">
      <c r="A36" s="2" t="s">
        <v>49</v>
      </c>
      <c r="B36" s="49" t="s">
        <v>56</v>
      </c>
      <c r="C36" s="25" t="s">
        <v>1</v>
      </c>
      <c r="D36" s="60"/>
      <c r="E36" s="62"/>
      <c r="F36" s="47">
        <f>SUMPRODUCT(H$1:V$1,H36:V36)/SUM(H36:V36)</f>
        <v>6.4336788660884281</v>
      </c>
      <c r="G36" s="43">
        <f>SUM(H36:AA36)</f>
        <v>9454</v>
      </c>
      <c r="H36" s="7"/>
      <c r="I36" s="7"/>
      <c r="J36" s="25"/>
      <c r="K36" s="7"/>
      <c r="L36" s="7">
        <v>241</v>
      </c>
      <c r="M36" s="7">
        <v>4925</v>
      </c>
      <c r="N36" s="7">
        <v>4235</v>
      </c>
      <c r="O36" s="7">
        <v>53</v>
      </c>
      <c r="P36" s="7">
        <v>0</v>
      </c>
      <c r="Q36" s="7">
        <v>0</v>
      </c>
      <c r="R36" s="25"/>
      <c r="S36" s="25"/>
      <c r="T36" s="25"/>
      <c r="U36" s="12"/>
      <c r="AB36" s="25"/>
    </row>
    <row r="37" spans="1:28">
      <c r="C37" s="25"/>
      <c r="D37" s="7"/>
      <c r="E37" s="26"/>
      <c r="F37" s="25"/>
      <c r="G37" s="27"/>
      <c r="H37" s="7"/>
      <c r="I37" s="7"/>
      <c r="J37" s="7"/>
      <c r="K37" s="7"/>
      <c r="L37" s="7"/>
      <c r="M37" s="7"/>
      <c r="N37" s="7"/>
      <c r="O37" s="7"/>
      <c r="P37" s="7"/>
      <c r="Q37" s="7"/>
      <c r="R37" s="25"/>
      <c r="S37" s="25"/>
      <c r="T37" s="25"/>
      <c r="U37" s="12"/>
      <c r="AB37" s="25"/>
    </row>
    <row r="38" spans="1:28">
      <c r="A38" s="2">
        <v>8</v>
      </c>
      <c r="C38" s="25" t="str">
        <f>CONCATENATE(C1,"n8")</f>
        <v>g3d6n8</v>
      </c>
      <c r="D38" s="7"/>
      <c r="F38" s="25"/>
      <c r="H38" s="7"/>
      <c r="I38" s="7"/>
      <c r="J38" s="7"/>
      <c r="K38" s="7"/>
      <c r="L38" s="7"/>
      <c r="M38" s="7"/>
      <c r="N38" s="7"/>
      <c r="O38" s="7"/>
      <c r="P38" s="7"/>
      <c r="Q38" s="7"/>
      <c r="R38" s="25"/>
      <c r="S38" s="25"/>
      <c r="T38" s="25"/>
      <c r="U38" s="12"/>
      <c r="AB38" s="25"/>
    </row>
    <row r="39" spans="1:28">
      <c r="A39" s="2" t="s">
        <v>47</v>
      </c>
      <c r="B39" s="44">
        <f>CEILING($A$1*A38/$B$1,1)</f>
        <v>4</v>
      </c>
      <c r="C39" s="25"/>
      <c r="D39" s="7" t="s">
        <v>2</v>
      </c>
      <c r="E39" s="25" t="s">
        <v>45</v>
      </c>
      <c r="F39" s="25" t="s">
        <v>3</v>
      </c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 t="str">
        <f t="shared" ref="R39:W39" si="15">IF(R40&lt;&gt;0,R$1,"")</f>
        <v/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8" t="str">
        <f t="shared" si="15"/>
        <v/>
      </c>
      <c r="AB39" s="25"/>
    </row>
    <row r="40" spans="1:28">
      <c r="A40" s="2" t="s">
        <v>48</v>
      </c>
      <c r="B40" s="48" t="s">
        <v>55</v>
      </c>
      <c r="C40" s="25" t="s">
        <v>0</v>
      </c>
      <c r="D40" s="60">
        <v>6</v>
      </c>
      <c r="E40" s="62">
        <f>1-G41/G40</f>
        <v>8.5596533868751434E-3</v>
      </c>
      <c r="F40" s="47">
        <f>SUMPRODUCT(H$1:V$1,H40:V40)/SUM(H40:V40)</f>
        <v>7.1143400612913457</v>
      </c>
      <c r="G40" s="43">
        <f>SUM(H40:AA40)</f>
        <v>9463</v>
      </c>
      <c r="H40" s="7"/>
      <c r="I40" s="7"/>
      <c r="J40" s="25"/>
      <c r="K40" s="7"/>
      <c r="L40" s="7">
        <v>125</v>
      </c>
      <c r="M40" s="7">
        <v>1522</v>
      </c>
      <c r="N40" s="7">
        <v>5067</v>
      </c>
      <c r="O40" s="7">
        <v>2647</v>
      </c>
      <c r="P40" s="7">
        <v>99</v>
      </c>
      <c r="Q40" s="7">
        <v>3</v>
      </c>
      <c r="R40" s="25"/>
      <c r="S40" s="25"/>
      <c r="T40" s="25"/>
      <c r="U40" s="12"/>
      <c r="AB40" s="25"/>
    </row>
    <row r="41" spans="1:28">
      <c r="A41" s="2" t="s">
        <v>49</v>
      </c>
      <c r="B41" s="49" t="s">
        <v>56</v>
      </c>
      <c r="C41" s="25" t="s">
        <v>1</v>
      </c>
      <c r="D41" s="60"/>
      <c r="E41" s="62"/>
      <c r="F41" s="47">
        <f>SUMPRODUCT(H$1:V$1,H41:V41)/SUM(H41:V41)</f>
        <v>7.0990193988488599</v>
      </c>
      <c r="G41" s="43">
        <f>SUM(H41:AA41)</f>
        <v>9382</v>
      </c>
      <c r="H41" s="7"/>
      <c r="I41" s="7"/>
      <c r="J41" s="25"/>
      <c r="K41" s="7"/>
      <c r="L41" s="7">
        <v>125</v>
      </c>
      <c r="M41" s="7">
        <v>1522</v>
      </c>
      <c r="N41" s="7">
        <v>5067</v>
      </c>
      <c r="O41" s="7">
        <v>2635</v>
      </c>
      <c r="P41" s="7">
        <v>33</v>
      </c>
      <c r="Q41" s="7">
        <v>0</v>
      </c>
      <c r="R41" s="25"/>
      <c r="S41" s="25"/>
      <c r="T41" s="25"/>
      <c r="U41" s="12"/>
      <c r="AB41" s="25"/>
    </row>
    <row r="42" spans="1:28">
      <c r="C42" s="25"/>
      <c r="D42" s="25"/>
      <c r="E42" s="47"/>
      <c r="F42" s="25"/>
      <c r="G42" s="4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2"/>
      <c r="AB42" s="25"/>
    </row>
    <row r="43" spans="1:28">
      <c r="A43" s="2"/>
      <c r="E43" s="47"/>
      <c r="G43" s="42"/>
    </row>
    <row r="44" spans="1:28">
      <c r="A44" s="2"/>
      <c r="B44" s="44"/>
      <c r="E44" s="47"/>
      <c r="G44" s="42"/>
    </row>
    <row r="45" spans="1:28">
      <c r="A45" s="2"/>
      <c r="B45" s="19"/>
    </row>
    <row r="46" spans="1:28">
      <c r="A46" s="2"/>
      <c r="B46" s="19"/>
    </row>
    <row r="48" spans="1:28">
      <c r="A48" s="2"/>
    </row>
    <row r="49" spans="1:2">
      <c r="A49" s="2"/>
      <c r="B49" s="44"/>
    </row>
    <row r="50" spans="1:2">
      <c r="A50" s="2"/>
      <c r="B50" s="19"/>
    </row>
    <row r="51" spans="1:2">
      <c r="A51" s="2"/>
      <c r="B51" s="19"/>
    </row>
    <row r="53" spans="1:2">
      <c r="A53" s="2"/>
    </row>
    <row r="54" spans="1:2">
      <c r="A54" s="2"/>
      <c r="B54" s="44"/>
    </row>
    <row r="55" spans="1:2">
      <c r="A55" s="2"/>
      <c r="B55" s="19"/>
    </row>
    <row r="56" spans="1:2">
      <c r="A56" s="2"/>
      <c r="B56" s="19"/>
    </row>
    <row r="58" spans="1:2">
      <c r="A58" s="2"/>
    </row>
    <row r="59" spans="1:2">
      <c r="A59" s="2"/>
      <c r="B59" s="44"/>
    </row>
    <row r="60" spans="1:2">
      <c r="A60" s="2"/>
      <c r="B60" s="19"/>
    </row>
    <row r="61" spans="1:2">
      <c r="A61" s="2"/>
      <c r="B61" s="19"/>
    </row>
    <row r="63" spans="1:2">
      <c r="A63" s="2"/>
    </row>
    <row r="64" spans="1:2">
      <c r="A64" s="2"/>
      <c r="B64" s="44"/>
    </row>
    <row r="65" spans="1:2">
      <c r="A65" s="2"/>
      <c r="B65" s="19"/>
    </row>
    <row r="66" spans="1:2">
      <c r="A66" s="2"/>
      <c r="B66" s="19"/>
    </row>
    <row r="68" spans="1:2">
      <c r="A68" s="2"/>
    </row>
    <row r="69" spans="1:2">
      <c r="A69" s="2"/>
      <c r="B69" s="44"/>
    </row>
    <row r="70" spans="1:2">
      <c r="A70" s="2"/>
      <c r="B70" s="19"/>
    </row>
    <row r="71" spans="1:2">
      <c r="A71" s="2"/>
      <c r="B71" s="19"/>
    </row>
  </sheetData>
  <mergeCells count="16">
    <mergeCell ref="E30:E31"/>
    <mergeCell ref="E35:E36"/>
    <mergeCell ref="E40:E41"/>
    <mergeCell ref="E5:E6"/>
    <mergeCell ref="E10:E11"/>
    <mergeCell ref="E15:E16"/>
    <mergeCell ref="E20:E21"/>
    <mergeCell ref="E25:E26"/>
    <mergeCell ref="D35:D36"/>
    <mergeCell ref="D40:D41"/>
    <mergeCell ref="D30:D31"/>
    <mergeCell ref="D5:D6"/>
    <mergeCell ref="D10:D11"/>
    <mergeCell ref="D15:D16"/>
    <mergeCell ref="D20:D21"/>
    <mergeCell ref="D25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ACAB-E7EF-F54E-A3C6-C8D27570B096}">
  <dimension ref="A1:AB88"/>
  <sheetViews>
    <sheetView zoomScale="75" zoomScaleNormal="65" workbookViewId="0">
      <selection activeCell="O21" sqref="O21"/>
    </sheetView>
  </sheetViews>
  <sheetFormatPr baseColWidth="10" defaultRowHeight="16"/>
  <cols>
    <col min="1" max="1" width="6.1640625" style="9" bestFit="1" customWidth="1"/>
    <col min="2" max="2" width="6" style="20" customWidth="1"/>
    <col min="4" max="4" width="13.83203125" bestFit="1" customWidth="1"/>
    <col min="5" max="5" width="10.6640625" bestFit="1" customWidth="1"/>
    <col min="6" max="6" width="13.33203125" style="20" customWidth="1"/>
    <col min="7" max="7" width="7" style="36" bestFit="1" customWidth="1"/>
    <col min="27" max="27" width="10.83203125" style="20"/>
  </cols>
  <sheetData>
    <row r="1" spans="1:28" ht="21">
      <c r="A1" s="14">
        <v>2</v>
      </c>
      <c r="B1" s="17">
        <v>4</v>
      </c>
      <c r="C1" s="13" t="s">
        <v>25</v>
      </c>
      <c r="D1" s="13"/>
      <c r="E1" s="13"/>
      <c r="F1" s="17"/>
      <c r="G1" s="34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45"/>
      <c r="B2" s="39"/>
      <c r="C2" s="3" t="s">
        <v>5</v>
      </c>
      <c r="D2" s="2"/>
      <c r="E2" s="2"/>
      <c r="F2" s="19"/>
      <c r="G2" s="56">
        <f>SUM(G5,G10,G15,G20,G25,G30,G35,G40,G45,G50,G55,G60,G65,G70)</f>
        <v>123936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X2" s="2"/>
      <c r="Y2" s="2"/>
      <c r="Z2" s="2"/>
      <c r="AA2" s="19"/>
      <c r="AB2" s="2"/>
    </row>
    <row r="3" spans="1:28">
      <c r="A3" s="11">
        <v>1</v>
      </c>
      <c r="C3" s="2" t="str">
        <f>CONCATENATE($C$1,"n",A3)</f>
        <v>g2d4n1</v>
      </c>
      <c r="D3" s="2"/>
      <c r="E3" s="2"/>
      <c r="F3" s="19"/>
      <c r="G3" s="56">
        <f>SUM(G6,G11,G16,G21,G26,G31,G36,G41,G46,G51,G56,G61,G66,G71)</f>
        <v>88093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W3" s="11"/>
      <c r="X3" s="2"/>
      <c r="Y3" s="2"/>
      <c r="Z3" s="2"/>
      <c r="AA3" s="19"/>
      <c r="AB3" s="2"/>
    </row>
    <row r="4" spans="1:28">
      <c r="A4" s="11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 t="str">
        <f>IF(H5&lt;&gt;0,H$1,"")</f>
        <v/>
      </c>
      <c r="I4" s="7" t="str">
        <f t="shared" ref="I4:P4" si="0">IF(I5&lt;&gt;0,I$1,"")</f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11" t="s">
        <v>48</v>
      </c>
      <c r="B5" s="19">
        <v>0</v>
      </c>
      <c r="C5" s="2" t="s">
        <v>0</v>
      </c>
      <c r="D5" s="59"/>
      <c r="E5" s="58" t="e">
        <f>1-G6/G5</f>
        <v>#DIV/0!</v>
      </c>
      <c r="F5" s="33" t="e">
        <f>SUMPRODUCT(H$1:AA$1,H5:AA5)/SUM(H5:AA5)</f>
        <v>#DIV/0!</v>
      </c>
      <c r="G5" s="37">
        <f>SUM(H5:AA5)</f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W5" s="11"/>
      <c r="X5" s="2"/>
      <c r="Y5" s="2"/>
      <c r="Z5" s="2"/>
      <c r="AA5" s="19"/>
      <c r="AB5" s="2"/>
    </row>
    <row r="6" spans="1:28">
      <c r="A6" s="11" t="s">
        <v>49</v>
      </c>
      <c r="B6" s="32" t="s">
        <v>50</v>
      </c>
      <c r="C6" s="2" t="s">
        <v>1</v>
      </c>
      <c r="D6" s="59"/>
      <c r="E6" s="58"/>
      <c r="F6" s="33" t="e">
        <f>SUMPRODUCT(H$1:AA$1,H6:AA6)/SUM(H6:AA6)</f>
        <v>#DIV/0!</v>
      </c>
      <c r="G6" s="37">
        <f>SUM(H6:AA6)</f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W6" s="11"/>
      <c r="X6" s="2"/>
      <c r="Y6" s="2"/>
      <c r="Z6" s="2"/>
      <c r="AA6" s="19"/>
      <c r="AB6" s="2"/>
    </row>
    <row r="7" spans="1:28">
      <c r="A7" s="45"/>
      <c r="B7" s="39"/>
      <c r="C7" s="3"/>
      <c r="D7" s="2"/>
      <c r="E7" s="2"/>
      <c r="F7" s="19"/>
      <c r="G7" s="3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W7" s="11"/>
      <c r="X7" s="2"/>
      <c r="Y7" s="2"/>
      <c r="Z7" s="2"/>
      <c r="AA7" s="19"/>
      <c r="AB7" s="2"/>
    </row>
    <row r="8" spans="1:28">
      <c r="A8" s="11">
        <v>2</v>
      </c>
      <c r="C8" s="2" t="str">
        <f>CONCATENATE($C$1,"n",A8)</f>
        <v>g2d4n2</v>
      </c>
      <c r="D8" s="2"/>
      <c r="E8" s="2"/>
      <c r="F8" s="19"/>
      <c r="G8" s="3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W8" s="11"/>
      <c r="X8" s="2"/>
      <c r="Y8" s="2"/>
      <c r="Z8" s="2"/>
      <c r="AA8" s="19"/>
      <c r="AB8" s="2"/>
    </row>
    <row r="9" spans="1:28">
      <c r="A9" s="11" t="s">
        <v>47</v>
      </c>
      <c r="B9" s="44">
        <f>CEILING($A$1*A8/$B$1,1)</f>
        <v>1</v>
      </c>
      <c r="C9" s="2"/>
      <c r="D9" s="2" t="s">
        <v>2</v>
      </c>
      <c r="E9" s="2" t="s">
        <v>45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 t="str">
        <f t="shared" si="2"/>
        <v/>
      </c>
      <c r="K9" s="7" t="str">
        <f t="shared" si="2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11" t="s">
        <v>48</v>
      </c>
      <c r="B10" s="46" t="s">
        <v>52</v>
      </c>
      <c r="C10" s="2" t="s">
        <v>0</v>
      </c>
      <c r="D10" s="59">
        <v>356</v>
      </c>
      <c r="E10" s="58">
        <f>1-G11/G10</f>
        <v>0.84958161104950092</v>
      </c>
      <c r="F10" s="33">
        <f>SUMPRODUCT(H$1:AA$1,H10:AA10)/SUM(H10:AA10)</f>
        <v>1.9249924387539066</v>
      </c>
      <c r="G10" s="37">
        <f>SUM(H10:AA10)</f>
        <v>9919</v>
      </c>
      <c r="H10" s="25">
        <v>744</v>
      </c>
      <c r="I10" s="25">
        <v>9175</v>
      </c>
      <c r="J10" s="25"/>
      <c r="K10" s="25"/>
      <c r="L10" s="25"/>
      <c r="M10" s="2"/>
      <c r="N10" s="2"/>
      <c r="O10" s="2"/>
      <c r="P10" s="2"/>
      <c r="Q10" s="2"/>
      <c r="R10" s="2"/>
      <c r="S10" s="2"/>
      <c r="T10" s="2"/>
      <c r="U10" s="11"/>
      <c r="V10" s="11"/>
      <c r="W10" s="11"/>
      <c r="X10" s="2"/>
      <c r="Y10" s="2"/>
      <c r="Z10" s="2"/>
      <c r="AA10" s="19"/>
      <c r="AB10" s="2"/>
    </row>
    <row r="11" spans="1:28">
      <c r="A11" s="11" t="s">
        <v>49</v>
      </c>
      <c r="B11" s="46" t="s">
        <v>53</v>
      </c>
      <c r="C11" s="2" t="s">
        <v>1</v>
      </c>
      <c r="D11" s="59"/>
      <c r="E11" s="58"/>
      <c r="F11" s="33">
        <f>SUMPRODUCT(H$1:AA$1,H11:AA11)/SUM(H11:AA11)</f>
        <v>1.5013404825737264</v>
      </c>
      <c r="G11" s="37">
        <f>SUM(H11:AA11)</f>
        <v>1492</v>
      </c>
      <c r="H11" s="25">
        <v>744</v>
      </c>
      <c r="I11" s="25">
        <v>748</v>
      </c>
      <c r="J11" s="25"/>
      <c r="K11" s="25"/>
      <c r="L11" s="25"/>
      <c r="M11" s="2"/>
      <c r="N11" s="2"/>
      <c r="O11" s="2"/>
      <c r="P11" s="2"/>
      <c r="Q11" s="2"/>
      <c r="R11" s="2"/>
      <c r="S11" s="2"/>
      <c r="T11" s="2"/>
      <c r="U11" s="11"/>
      <c r="V11" s="11"/>
      <c r="W11" s="11"/>
      <c r="X11" s="2"/>
      <c r="Y11" s="2"/>
      <c r="Z11" s="2"/>
      <c r="AA11" s="19"/>
      <c r="AB11" s="2"/>
    </row>
    <row r="12" spans="1:28">
      <c r="A12" s="11"/>
      <c r="B12" s="19"/>
      <c r="C12" s="2"/>
      <c r="D12" s="2"/>
      <c r="E12" s="2"/>
      <c r="F12" s="19"/>
      <c r="G12" s="35"/>
      <c r="H12" s="25"/>
      <c r="I12" s="25"/>
      <c r="J12" s="25"/>
      <c r="K12" s="25"/>
      <c r="L12" s="25"/>
      <c r="M12" s="2"/>
      <c r="N12" s="2"/>
      <c r="O12" s="2"/>
      <c r="P12" s="2"/>
      <c r="Q12" s="2"/>
      <c r="R12" s="2"/>
      <c r="S12" s="2"/>
      <c r="T12" s="2"/>
      <c r="U12" s="11"/>
      <c r="V12" s="11"/>
      <c r="W12" s="11"/>
      <c r="X12" s="2"/>
      <c r="Y12" s="2"/>
      <c r="Z12" s="2"/>
      <c r="AA12" s="19"/>
      <c r="AB12" s="2"/>
    </row>
    <row r="13" spans="1:28">
      <c r="A13" s="11">
        <v>3</v>
      </c>
      <c r="C13" s="2" t="str">
        <f>CONCATENATE($C$1,"n",A13)</f>
        <v>g2d4n3</v>
      </c>
      <c r="D13" s="2"/>
      <c r="E13" s="2"/>
      <c r="F13" s="19"/>
      <c r="G13" s="35"/>
      <c r="H13" s="25"/>
      <c r="I13" s="25"/>
      <c r="J13" s="25"/>
      <c r="K13" s="25"/>
      <c r="L13" s="25"/>
      <c r="M13" s="2"/>
      <c r="N13" s="2"/>
      <c r="O13" s="2"/>
      <c r="P13" s="2"/>
      <c r="Q13" s="2"/>
      <c r="R13" s="2"/>
      <c r="S13" s="2"/>
      <c r="T13" s="2"/>
      <c r="U13" s="11"/>
      <c r="V13" s="11"/>
      <c r="W13" s="11"/>
      <c r="X13" s="2"/>
      <c r="Y13" s="2"/>
      <c r="Z13" s="2"/>
      <c r="AA13" s="19"/>
      <c r="AB13" s="2"/>
    </row>
    <row r="14" spans="1:28">
      <c r="A14" s="11" t="s">
        <v>47</v>
      </c>
      <c r="B14" s="44">
        <f>CEILING($A$1*A13/$B$1,1)</f>
        <v>2</v>
      </c>
      <c r="C14" s="2"/>
      <c r="D14" s="2" t="s">
        <v>2</v>
      </c>
      <c r="E14" s="2" t="s">
        <v>45</v>
      </c>
      <c r="F14" s="19" t="s">
        <v>3</v>
      </c>
      <c r="G14" s="35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 t="str">
        <f t="shared" si="4"/>
        <v/>
      </c>
      <c r="L14" s="7" t="str">
        <f t="shared" si="4"/>
        <v/>
      </c>
      <c r="M14" s="7" t="str">
        <f t="shared" si="4"/>
        <v/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11" t="s">
        <v>48</v>
      </c>
      <c r="B15" s="46" t="s">
        <v>52</v>
      </c>
      <c r="C15" s="2" t="s">
        <v>0</v>
      </c>
      <c r="D15" s="59">
        <v>351</v>
      </c>
      <c r="E15" s="58">
        <f>1-G16/G15</f>
        <v>0.73980366359680194</v>
      </c>
      <c r="F15" s="33">
        <f>SUMPRODUCT(H$1:AA$1,H15:AA15)/SUM(H15:AA15)</f>
        <v>2.736969942313531</v>
      </c>
      <c r="G15" s="37">
        <f>SUM(H15:AA15)</f>
        <v>9881</v>
      </c>
      <c r="H15" s="25"/>
      <c r="I15" s="25">
        <v>2599</v>
      </c>
      <c r="J15" s="25">
        <v>7282</v>
      </c>
      <c r="K15" s="25"/>
      <c r="L15" s="25"/>
      <c r="M15" s="2"/>
      <c r="N15" s="2"/>
      <c r="O15" s="2"/>
      <c r="P15" s="2"/>
      <c r="Q15" s="2"/>
      <c r="R15" s="2"/>
      <c r="S15" s="2"/>
      <c r="T15" s="2"/>
      <c r="U15" s="11"/>
      <c r="V15" s="11"/>
      <c r="W15" s="11"/>
      <c r="X15" s="2"/>
      <c r="Y15" s="2"/>
      <c r="Z15" s="2"/>
      <c r="AA15" s="19"/>
      <c r="AB15" s="2"/>
    </row>
    <row r="16" spans="1:28">
      <c r="A16" s="11" t="s">
        <v>49</v>
      </c>
      <c r="B16" s="46" t="s">
        <v>53</v>
      </c>
      <c r="C16" s="2" t="s">
        <v>1</v>
      </c>
      <c r="D16" s="59"/>
      <c r="E16" s="58"/>
      <c r="F16" s="33">
        <f>SUMPRODUCT(H$1:AA$1,H16:AA16)/SUM(H16:AA16)</f>
        <v>2.0042784908595879</v>
      </c>
      <c r="G16" s="37">
        <f>SUM(H16:AA16)</f>
        <v>2571</v>
      </c>
      <c r="H16" s="25"/>
      <c r="I16" s="25">
        <v>2560</v>
      </c>
      <c r="J16" s="25">
        <v>11</v>
      </c>
      <c r="K16" s="25"/>
      <c r="L16" s="25"/>
      <c r="M16" s="2"/>
      <c r="N16" s="2"/>
      <c r="O16" s="2"/>
      <c r="P16" s="2"/>
      <c r="Q16" s="2"/>
      <c r="R16" s="2"/>
      <c r="S16" s="2"/>
      <c r="T16" s="2"/>
      <c r="U16" s="11"/>
      <c r="V16" s="11"/>
      <c r="W16" s="11"/>
      <c r="X16" s="2"/>
      <c r="Y16" s="2"/>
      <c r="Z16" s="2"/>
      <c r="AA16" s="19"/>
      <c r="AB16" s="2"/>
    </row>
    <row r="17" spans="1:28">
      <c r="A17" s="11"/>
      <c r="B17" s="19"/>
      <c r="C17" s="2"/>
      <c r="D17" s="2"/>
      <c r="E17" s="2"/>
      <c r="F17" s="19"/>
      <c r="G17" s="35"/>
      <c r="H17" s="25"/>
      <c r="I17" s="25"/>
      <c r="J17" s="25"/>
      <c r="K17" s="25"/>
      <c r="L17" s="25"/>
      <c r="M17" s="2"/>
      <c r="N17" s="2"/>
      <c r="O17" s="2"/>
      <c r="P17" s="2"/>
      <c r="Q17" s="2"/>
      <c r="R17" s="2"/>
      <c r="S17" s="2"/>
      <c r="T17" s="2"/>
      <c r="U17" s="11"/>
      <c r="V17" s="11"/>
      <c r="W17" s="11"/>
      <c r="X17" s="2"/>
      <c r="Y17" s="2"/>
      <c r="Z17" s="2"/>
      <c r="AA17" s="19"/>
      <c r="AB17" s="2"/>
    </row>
    <row r="18" spans="1:28">
      <c r="A18" s="11">
        <v>4</v>
      </c>
      <c r="C18" s="2" t="str">
        <f>CONCATENATE($C$1,"n",A18)</f>
        <v>g2d4n4</v>
      </c>
      <c r="D18" s="2"/>
      <c r="E18" s="2"/>
      <c r="F18" s="19"/>
      <c r="G18" s="35"/>
      <c r="H18" s="25"/>
      <c r="I18" s="25"/>
      <c r="J18" s="25"/>
      <c r="K18" s="25"/>
      <c r="L18" s="25"/>
      <c r="M18" s="2"/>
      <c r="N18" s="2"/>
      <c r="O18" s="2"/>
      <c r="P18" s="2"/>
      <c r="Q18" s="2"/>
      <c r="R18" s="2"/>
      <c r="S18" s="2"/>
      <c r="T18" s="2"/>
      <c r="U18" s="11"/>
      <c r="V18" s="11"/>
      <c r="W18" s="11"/>
      <c r="X18" s="2"/>
      <c r="Y18" s="2"/>
      <c r="Z18" s="2"/>
      <c r="AA18" s="19"/>
      <c r="AB18" s="2"/>
    </row>
    <row r="19" spans="1:28">
      <c r="A19" s="11" t="s">
        <v>47</v>
      </c>
      <c r="B19" s="44">
        <f>CEILING($A$1*A18/$B$1,1)</f>
        <v>2</v>
      </c>
      <c r="C19" s="2"/>
      <c r="D19" s="2" t="s">
        <v>2</v>
      </c>
      <c r="E19" s="2" t="s">
        <v>45</v>
      </c>
      <c r="F19" s="19" t="s">
        <v>3</v>
      </c>
      <c r="G19" s="35"/>
      <c r="H19" s="7" t="str">
        <f>IF(H20&lt;&gt;0,H$1,"")</f>
        <v/>
      </c>
      <c r="I19" s="7">
        <f t="shared" ref="I19:P19" si="6">IF(I20&lt;&gt;0,I$1,"")</f>
        <v>2</v>
      </c>
      <c r="J19" s="7">
        <f t="shared" si="6"/>
        <v>3</v>
      </c>
      <c r="K19" s="7">
        <f t="shared" si="6"/>
        <v>4</v>
      </c>
      <c r="L19" s="7" t="str">
        <f t="shared" si="6"/>
        <v/>
      </c>
      <c r="M19" s="7" t="str">
        <f t="shared" si="6"/>
        <v/>
      </c>
      <c r="N19" s="7" t="str">
        <f t="shared" si="6"/>
        <v/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11" t="s">
        <v>48</v>
      </c>
      <c r="B20" s="46" t="s">
        <v>52</v>
      </c>
      <c r="C20" s="2" t="s">
        <v>0</v>
      </c>
      <c r="D20" s="59">
        <v>365</v>
      </c>
      <c r="E20" s="58">
        <f>1-G21/G20</f>
        <v>0.53949785670545003</v>
      </c>
      <c r="F20" s="33">
        <f>SUMPRODUCT(H$1:AA$1,H20:AA20)/SUM(H20:AA20)</f>
        <v>3.5141865686874874</v>
      </c>
      <c r="G20" s="37">
        <f>SUM(H20:AA20)</f>
        <v>9798</v>
      </c>
      <c r="H20" s="25"/>
      <c r="I20" s="25">
        <v>119</v>
      </c>
      <c r="J20" s="25">
        <v>4522</v>
      </c>
      <c r="K20" s="25">
        <v>5157</v>
      </c>
      <c r="L20" s="25"/>
      <c r="M20" s="2"/>
      <c r="N20" s="2"/>
      <c r="O20" s="2"/>
      <c r="P20" s="2"/>
      <c r="Q20" s="2"/>
      <c r="R20" s="2"/>
      <c r="S20" s="2"/>
      <c r="T20" s="2"/>
      <c r="U20" s="11"/>
      <c r="V20" s="11"/>
      <c r="W20" s="11"/>
      <c r="X20" s="2"/>
      <c r="Y20" s="2"/>
      <c r="Z20" s="2"/>
      <c r="AA20" s="19"/>
      <c r="AB20" s="2"/>
    </row>
    <row r="21" spans="1:28">
      <c r="A21" s="11" t="s">
        <v>49</v>
      </c>
      <c r="B21" s="46" t="s">
        <v>53</v>
      </c>
      <c r="C21" s="2" t="s">
        <v>1</v>
      </c>
      <c r="D21" s="59"/>
      <c r="E21" s="58"/>
      <c r="F21" s="33">
        <f>SUMPRODUCT(H$1:AA$1,H21:AA21)/SUM(H21:AA21)</f>
        <v>2.9736258865248226</v>
      </c>
      <c r="G21" s="37">
        <f>SUM(H21:AA21)</f>
        <v>4512</v>
      </c>
      <c r="H21" s="25"/>
      <c r="I21" s="25">
        <v>119</v>
      </c>
      <c r="J21" s="25">
        <v>4393</v>
      </c>
      <c r="K21" s="25">
        <v>0</v>
      </c>
      <c r="L21" s="25"/>
      <c r="M21" s="2"/>
      <c r="N21" s="2"/>
      <c r="O21" s="2"/>
      <c r="P21" s="2"/>
      <c r="Q21" s="2"/>
      <c r="R21" s="2"/>
      <c r="S21" s="2"/>
      <c r="T21" s="2"/>
      <c r="U21" s="11"/>
      <c r="V21" s="11"/>
      <c r="W21" s="11"/>
      <c r="X21" s="2"/>
      <c r="Y21" s="2"/>
      <c r="Z21" s="2"/>
      <c r="AA21" s="19"/>
      <c r="AB21" s="2"/>
    </row>
    <row r="22" spans="1:28">
      <c r="A22" s="11"/>
      <c r="B22" s="19"/>
      <c r="C22" s="2"/>
      <c r="D22" s="2"/>
      <c r="E22" s="2"/>
      <c r="F22" s="19"/>
      <c r="G22" s="35"/>
      <c r="H22" s="2"/>
      <c r="I22" s="5" t="s">
        <v>26</v>
      </c>
      <c r="J22" s="5"/>
      <c r="K22" s="25"/>
      <c r="L22" s="25"/>
      <c r="M22" s="25"/>
      <c r="N22" s="2"/>
      <c r="O22" s="2"/>
      <c r="P22" s="2"/>
      <c r="Q22" s="2"/>
      <c r="R22" s="2"/>
      <c r="S22" s="2"/>
      <c r="T22" s="2"/>
      <c r="U22" s="11"/>
      <c r="V22" s="11"/>
      <c r="W22" s="11"/>
      <c r="X22" s="2"/>
      <c r="Y22" s="2"/>
      <c r="Z22" s="2"/>
      <c r="AA22" s="19"/>
      <c r="AB22" s="2"/>
    </row>
    <row r="23" spans="1:28">
      <c r="A23" s="11">
        <v>5</v>
      </c>
      <c r="C23" s="2" t="str">
        <f>CONCATENATE($C$1,"n",A23)</f>
        <v>g2d4n5</v>
      </c>
      <c r="D23" s="2"/>
      <c r="E23" s="2"/>
      <c r="F23" s="19"/>
      <c r="G23" s="3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1"/>
      <c r="V23" s="11"/>
      <c r="W23" s="11"/>
      <c r="X23" s="2"/>
      <c r="Y23" s="2"/>
      <c r="Z23" s="2"/>
      <c r="AA23" s="19"/>
      <c r="AB23" s="2"/>
    </row>
    <row r="24" spans="1:28">
      <c r="A24" s="11" t="s">
        <v>47</v>
      </c>
      <c r="B24" s="44">
        <f>CEILING($A$1*A23/$B$1,1)</f>
        <v>3</v>
      </c>
      <c r="C24" s="2"/>
      <c r="D24" s="2" t="s">
        <v>2</v>
      </c>
      <c r="E24" s="2" t="s">
        <v>45</v>
      </c>
      <c r="F24" s="19" t="s">
        <v>3</v>
      </c>
      <c r="G24" s="35"/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 t="str">
        <f t="shared" si="8"/>
        <v/>
      </c>
      <c r="N24" s="7" t="str">
        <f t="shared" si="8"/>
        <v/>
      </c>
      <c r="O24" s="7" t="str">
        <f t="shared" si="8"/>
        <v/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11" t="s">
        <v>48</v>
      </c>
      <c r="B25" s="46" t="s">
        <v>52</v>
      </c>
      <c r="C25" s="2" t="s">
        <v>0</v>
      </c>
      <c r="D25" s="59">
        <v>407</v>
      </c>
      <c r="E25" s="58">
        <f>1-G26/G25</f>
        <v>0.38788501026694044</v>
      </c>
      <c r="F25" s="33">
        <f>SUMPRODUCT(H$1:AA$1,H25:AA25)/SUM(H25:AA25)</f>
        <v>4.3080082135523616</v>
      </c>
      <c r="G25" s="37">
        <f>SUM(H25:AA25)</f>
        <v>9740</v>
      </c>
      <c r="H25" s="2"/>
      <c r="I25" s="2"/>
      <c r="J25" s="25">
        <v>579</v>
      </c>
      <c r="K25" s="25">
        <v>5582</v>
      </c>
      <c r="L25" s="25">
        <v>3579</v>
      </c>
      <c r="M25" s="2"/>
      <c r="N25" s="2"/>
      <c r="O25" s="2"/>
      <c r="P25" s="2"/>
      <c r="Q25" s="2"/>
      <c r="R25" s="2"/>
      <c r="S25" s="2"/>
      <c r="T25" s="2"/>
      <c r="U25" s="11"/>
      <c r="V25" s="11"/>
      <c r="W25" s="11"/>
      <c r="X25" s="2"/>
      <c r="Y25" s="2"/>
      <c r="Z25" s="2"/>
      <c r="AA25" s="19"/>
      <c r="AB25" s="2"/>
    </row>
    <row r="26" spans="1:28">
      <c r="A26" s="11" t="s">
        <v>49</v>
      </c>
      <c r="B26" s="46" t="s">
        <v>53</v>
      </c>
      <c r="C26" s="2" t="s">
        <v>1</v>
      </c>
      <c r="D26" s="59"/>
      <c r="E26" s="58"/>
      <c r="F26" s="33">
        <f>SUMPRODUCT(H$1:AA$1,H26:AA26)/SUM(H26:AA26)</f>
        <v>3.9028849379402883</v>
      </c>
      <c r="G26" s="37">
        <f>SUM(H26:AA26)</f>
        <v>5962</v>
      </c>
      <c r="H26" s="2"/>
      <c r="I26" s="2"/>
      <c r="J26" s="25">
        <v>579</v>
      </c>
      <c r="K26" s="25">
        <v>5383</v>
      </c>
      <c r="L26" s="25">
        <v>0</v>
      </c>
      <c r="M26" s="25"/>
      <c r="N26" s="25"/>
      <c r="O26" s="25"/>
      <c r="P26" s="25"/>
      <c r="Q26" s="25"/>
      <c r="R26" s="25"/>
      <c r="S26" s="25"/>
      <c r="T26" s="25"/>
      <c r="U26" s="12"/>
      <c r="V26" s="12"/>
      <c r="W26" s="12"/>
      <c r="X26" s="25"/>
      <c r="Y26" s="2"/>
      <c r="Z26" s="2"/>
      <c r="AA26" s="19"/>
      <c r="AB26" s="2"/>
    </row>
    <row r="27" spans="1:28">
      <c r="A27" s="11"/>
      <c r="B27" s="19"/>
      <c r="C27" s="2"/>
      <c r="D27" s="2"/>
      <c r="E27" s="2"/>
      <c r="F27" s="19"/>
      <c r="G27" s="35"/>
      <c r="H27" s="2"/>
      <c r="I27" s="2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2"/>
      <c r="W27" s="12"/>
      <c r="X27" s="25"/>
      <c r="Y27" s="2"/>
      <c r="Z27" s="2"/>
      <c r="AA27" s="19"/>
      <c r="AB27" s="2"/>
    </row>
    <row r="28" spans="1:28">
      <c r="A28" s="11">
        <v>6</v>
      </c>
      <c r="C28" s="2" t="str">
        <f>CONCATENATE($C$1,"n",A28)</f>
        <v>g2d4n6</v>
      </c>
      <c r="D28" s="2"/>
      <c r="E28" s="2"/>
      <c r="F28" s="19"/>
      <c r="G28" s="35"/>
      <c r="H28" s="2"/>
      <c r="I28" s="2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2"/>
      <c r="W28" s="12"/>
      <c r="X28" s="25"/>
      <c r="Y28" s="2"/>
      <c r="Z28" s="2"/>
      <c r="AA28" s="19"/>
      <c r="AB28" s="2"/>
    </row>
    <row r="29" spans="1:28">
      <c r="A29" s="11" t="s">
        <v>47</v>
      </c>
      <c r="B29" s="44">
        <f>CEILING($A$1*A28/$B$1,1)</f>
        <v>3</v>
      </c>
      <c r="C29" s="2"/>
      <c r="D29" s="2" t="s">
        <v>2</v>
      </c>
      <c r="E29" s="2" t="s">
        <v>45</v>
      </c>
      <c r="F29" s="19" t="s">
        <v>3</v>
      </c>
      <c r="G29" s="35"/>
      <c r="H29" s="7" t="str">
        <f>IF(H30&lt;&gt;0,H$1,"")</f>
        <v/>
      </c>
      <c r="I29" s="7" t="str">
        <f t="shared" ref="I29:P29" si="10">IF(I30&lt;&gt;0,I$1,"")</f>
        <v/>
      </c>
      <c r="J29" s="7">
        <f t="shared" si="10"/>
        <v>3</v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 t="str">
        <f t="shared" si="10"/>
        <v/>
      </c>
      <c r="O29" s="7" t="str">
        <f t="shared" si="10"/>
        <v/>
      </c>
      <c r="P29" s="7" t="str">
        <f t="shared" si="10"/>
        <v/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11" t="s">
        <v>48</v>
      </c>
      <c r="B30" s="46" t="s">
        <v>52</v>
      </c>
      <c r="C30" s="2" t="s">
        <v>0</v>
      </c>
      <c r="D30" s="59">
        <v>354</v>
      </c>
      <c r="E30" s="58">
        <f>1-G31/G30</f>
        <v>0.27510871816110993</v>
      </c>
      <c r="F30" s="33">
        <f>SUMPRODUCT(H$1:AA$1,H30:AA30)/SUM(H30:AA30)</f>
        <v>5.0919445019672809</v>
      </c>
      <c r="G30" s="37">
        <f>SUM(H30:AA30)</f>
        <v>9658</v>
      </c>
      <c r="H30" s="2"/>
      <c r="I30" s="2"/>
      <c r="J30" s="25">
        <v>17</v>
      </c>
      <c r="K30" s="25">
        <v>1514</v>
      </c>
      <c r="L30" s="25">
        <v>5691</v>
      </c>
      <c r="M30" s="25">
        <v>2436</v>
      </c>
      <c r="N30" s="25"/>
      <c r="O30" s="25"/>
      <c r="P30" s="25"/>
      <c r="Q30" s="25"/>
      <c r="R30" s="25"/>
      <c r="S30" s="25"/>
      <c r="T30" s="25"/>
      <c r="U30" s="12"/>
      <c r="V30" s="12"/>
      <c r="W30" s="12"/>
      <c r="X30" s="25"/>
      <c r="Y30" s="2"/>
      <c r="Z30" s="2"/>
      <c r="AA30" s="19"/>
      <c r="AB30" s="2"/>
    </row>
    <row r="31" spans="1:28">
      <c r="A31" s="11" t="s">
        <v>49</v>
      </c>
      <c r="B31" s="46" t="s">
        <v>53</v>
      </c>
      <c r="C31" s="2" t="s">
        <v>1</v>
      </c>
      <c r="D31" s="59"/>
      <c r="E31" s="58"/>
      <c r="F31" s="33">
        <f>SUMPRODUCT(H$1:AA$1,H31:AA31)/SUM(H31:AA31)</f>
        <v>4.7793172403942297</v>
      </c>
      <c r="G31" s="37">
        <f>SUM(H31:AA31)</f>
        <v>7001</v>
      </c>
      <c r="H31" s="2"/>
      <c r="I31" s="2"/>
      <c r="J31" s="25">
        <v>17</v>
      </c>
      <c r="K31" s="25">
        <v>1511</v>
      </c>
      <c r="L31" s="25">
        <v>5473</v>
      </c>
      <c r="M31" s="25">
        <v>0</v>
      </c>
      <c r="N31" s="25"/>
      <c r="O31" s="25"/>
      <c r="P31" s="25"/>
      <c r="Q31" s="25"/>
      <c r="R31" s="25"/>
      <c r="S31" s="25"/>
      <c r="T31" s="25"/>
      <c r="U31" s="12"/>
      <c r="V31" s="12"/>
      <c r="W31" s="12"/>
      <c r="X31" s="25"/>
      <c r="Y31" s="2"/>
      <c r="Z31" s="2"/>
      <c r="AA31" s="19"/>
      <c r="AB31" s="2"/>
    </row>
    <row r="32" spans="1:28">
      <c r="A32" s="11"/>
      <c r="B32" s="19"/>
      <c r="C32" s="2"/>
      <c r="D32" s="2"/>
      <c r="E32" s="2"/>
      <c r="F32" s="19"/>
      <c r="G32" s="35"/>
      <c r="H32" s="2"/>
      <c r="I32" s="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2"/>
      <c r="W32" s="12"/>
      <c r="X32" s="25"/>
      <c r="Y32" s="2"/>
      <c r="Z32" s="2"/>
      <c r="AA32" s="19"/>
      <c r="AB32" s="2"/>
    </row>
    <row r="33" spans="1:28">
      <c r="A33" s="11">
        <v>7</v>
      </c>
      <c r="C33" s="2" t="str">
        <f>CONCATENATE($C$1,"n",A33)</f>
        <v>g2d4n7</v>
      </c>
      <c r="D33" s="2"/>
      <c r="E33" s="2"/>
      <c r="F33" s="19"/>
      <c r="G33" s="35"/>
      <c r="H33" s="2"/>
      <c r="I33" s="2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2"/>
      <c r="W33" s="12"/>
      <c r="X33" s="25"/>
      <c r="Y33" s="2"/>
      <c r="Z33" s="2"/>
      <c r="AA33" s="19"/>
      <c r="AB33" s="2"/>
    </row>
    <row r="34" spans="1:28">
      <c r="A34" s="11" t="s">
        <v>47</v>
      </c>
      <c r="B34" s="44">
        <f>CEILING($A$1*A33/$B$1,1)</f>
        <v>4</v>
      </c>
      <c r="C34" s="2"/>
      <c r="D34" s="2" t="s">
        <v>2</v>
      </c>
      <c r="E34" s="2" t="s">
        <v>45</v>
      </c>
      <c r="F34" s="19" t="s">
        <v>3</v>
      </c>
      <c r="G34" s="35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>
        <f t="shared" si="12"/>
        <v>4</v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 t="str">
        <f t="shared" si="12"/>
        <v/>
      </c>
      <c r="P34" s="7" t="str">
        <f t="shared" si="12"/>
        <v/>
      </c>
      <c r="Q34" s="7" t="str">
        <f>IF(Q35&lt;&gt;0,Q$1,"")</f>
        <v/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11" t="s">
        <v>48</v>
      </c>
      <c r="B35" s="46" t="s">
        <v>52</v>
      </c>
      <c r="C35" s="2" t="s">
        <v>0</v>
      </c>
      <c r="D35" s="59">
        <v>362</v>
      </c>
      <c r="E35" s="58">
        <f>1-G36/G35</f>
        <v>0.20931929531950377</v>
      </c>
      <c r="F35" s="33">
        <f>SUMPRODUCT(H$1:AA$1,H35:AA35)/SUM(H35:AA35)</f>
        <v>5.8656311894089441</v>
      </c>
      <c r="G35" s="37">
        <f>SUM(H35:AA35)</f>
        <v>9593</v>
      </c>
      <c r="H35" s="2"/>
      <c r="I35" s="2"/>
      <c r="J35" s="25"/>
      <c r="K35" s="25">
        <v>169</v>
      </c>
      <c r="L35" s="25">
        <v>2718</v>
      </c>
      <c r="M35" s="25">
        <v>4939</v>
      </c>
      <c r="N35" s="25">
        <v>1767</v>
      </c>
      <c r="O35" s="25"/>
      <c r="P35" s="25"/>
      <c r="Q35" s="25"/>
      <c r="R35" s="25"/>
      <c r="S35" s="25"/>
      <c r="T35" s="25"/>
      <c r="U35" s="12"/>
      <c r="V35" s="12"/>
      <c r="W35" s="12"/>
      <c r="X35" s="25"/>
      <c r="Y35" s="2"/>
      <c r="Z35" s="2"/>
      <c r="AA35" s="19"/>
      <c r="AB35" s="2"/>
    </row>
    <row r="36" spans="1:28">
      <c r="A36" s="11" t="s">
        <v>49</v>
      </c>
      <c r="B36" s="46" t="s">
        <v>53</v>
      </c>
      <c r="C36" s="2" t="s">
        <v>1</v>
      </c>
      <c r="D36" s="59"/>
      <c r="E36" s="58"/>
      <c r="F36" s="33">
        <f>SUMPRODUCT(H$1:AA$1,H36:AA36)/SUM(H36:AA36)</f>
        <v>5.5973632168754124</v>
      </c>
      <c r="G36" s="37">
        <f>SUM(H36:AA36)</f>
        <v>7585</v>
      </c>
      <c r="H36" s="2"/>
      <c r="I36" s="2"/>
      <c r="J36" s="25"/>
      <c r="K36" s="25">
        <v>169</v>
      </c>
      <c r="L36" s="25">
        <v>2716</v>
      </c>
      <c r="M36" s="25">
        <v>4700</v>
      </c>
      <c r="N36" s="25">
        <v>0</v>
      </c>
      <c r="O36" s="25"/>
      <c r="P36" s="25"/>
      <c r="Q36" s="25"/>
      <c r="R36" s="25"/>
      <c r="S36" s="25"/>
      <c r="T36" s="25"/>
      <c r="U36" s="12"/>
      <c r="V36" s="12"/>
      <c r="W36" s="12"/>
      <c r="X36" s="25"/>
      <c r="Y36" s="2"/>
      <c r="Z36" s="2"/>
      <c r="AA36" s="19"/>
      <c r="AB36" s="2"/>
    </row>
    <row r="37" spans="1:28">
      <c r="J37" s="26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6"/>
      <c r="V37" s="26"/>
      <c r="W37" s="26"/>
      <c r="X37" s="26"/>
      <c r="AB37" s="2"/>
    </row>
    <row r="38" spans="1:28">
      <c r="A38" s="11">
        <v>8</v>
      </c>
      <c r="C38" s="2" t="str">
        <f>CONCATENATE($C$1,"n",A38)</f>
        <v>g2d4n8</v>
      </c>
      <c r="D38" s="2"/>
      <c r="E38" s="2"/>
      <c r="F38" s="19"/>
      <c r="G38" s="35"/>
      <c r="H38" s="2"/>
      <c r="I38" s="2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2"/>
      <c r="W38" s="12"/>
      <c r="X38" s="25"/>
      <c r="Y38" s="2"/>
      <c r="Z38" s="2"/>
      <c r="AA38" s="19"/>
      <c r="AB38" s="2"/>
    </row>
    <row r="39" spans="1:28">
      <c r="A39" s="11" t="s">
        <v>47</v>
      </c>
      <c r="B39" s="44">
        <f>CEILING($A$1*A38/$B$1,1)</f>
        <v>4</v>
      </c>
      <c r="C39" s="2"/>
      <c r="D39" s="2" t="s">
        <v>2</v>
      </c>
      <c r="E39" s="2" t="s">
        <v>45</v>
      </c>
      <c r="F39" s="19" t="s">
        <v>3</v>
      </c>
      <c r="G39" s="35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>
        <f t="shared" si="14"/>
        <v>4</v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 t="str">
        <f t="shared" si="14"/>
        <v/>
      </c>
      <c r="Q39" s="7" t="str">
        <f>IF(Q40&lt;&gt;0,Q$1,"")</f>
        <v/>
      </c>
      <c r="R39" s="7" t="str">
        <f t="shared" ref="R39:AA39" si="15">IF(R40&lt;&gt;0,R$1,"")</f>
        <v/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11" t="s">
        <v>48</v>
      </c>
      <c r="B40" s="46" t="s">
        <v>52</v>
      </c>
      <c r="C40" s="2" t="s">
        <v>0</v>
      </c>
      <c r="D40" s="59">
        <v>396</v>
      </c>
      <c r="E40" s="58">
        <f>1-G41/G40</f>
        <v>0.15975277603184579</v>
      </c>
      <c r="F40" s="33">
        <f>SUMPRODUCT(H$1:AA$1,H40:AA40)/SUM(H40:AA40)</f>
        <v>6.6327257490048188</v>
      </c>
      <c r="G40" s="37">
        <f>SUM(H40:AA40)</f>
        <v>9546</v>
      </c>
      <c r="H40" s="2"/>
      <c r="I40" s="2"/>
      <c r="J40" s="26"/>
      <c r="K40" s="26">
        <v>5</v>
      </c>
      <c r="L40" s="26">
        <v>518</v>
      </c>
      <c r="M40" s="26">
        <v>3721</v>
      </c>
      <c r="N40" s="26">
        <v>4036</v>
      </c>
      <c r="O40" s="25">
        <v>1266</v>
      </c>
      <c r="P40" s="25"/>
      <c r="Q40" s="25"/>
      <c r="R40" s="25"/>
      <c r="S40" s="25"/>
      <c r="T40" s="25"/>
      <c r="U40" s="12"/>
      <c r="V40" s="12"/>
      <c r="W40" s="12"/>
      <c r="X40" s="25"/>
      <c r="Y40" s="2"/>
      <c r="Z40" s="2"/>
      <c r="AA40" s="19"/>
      <c r="AB40" s="2"/>
    </row>
    <row r="41" spans="1:28">
      <c r="A41" s="11" t="s">
        <v>49</v>
      </c>
      <c r="B41" s="46" t="s">
        <v>53</v>
      </c>
      <c r="C41" s="2" t="s">
        <v>1</v>
      </c>
      <c r="D41" s="59"/>
      <c r="E41" s="58"/>
      <c r="F41" s="33">
        <f>SUMPRODUCT(H$1:AA$1,H41:AA41)/SUM(H41:AA41)</f>
        <v>6.4066824585463156</v>
      </c>
      <c r="G41" s="37">
        <f>SUM(H41:AA41)</f>
        <v>8021</v>
      </c>
      <c r="H41" s="2"/>
      <c r="I41" s="2"/>
      <c r="J41" s="26"/>
      <c r="K41" s="26">
        <v>5</v>
      </c>
      <c r="L41" s="26">
        <v>517</v>
      </c>
      <c r="M41" s="26">
        <v>3710</v>
      </c>
      <c r="N41" s="26">
        <v>3789</v>
      </c>
      <c r="O41" s="25">
        <v>0</v>
      </c>
      <c r="P41" s="25"/>
      <c r="Q41" s="25"/>
      <c r="R41" s="25"/>
      <c r="S41" s="25"/>
      <c r="T41" s="25"/>
      <c r="U41" s="12"/>
      <c r="V41" s="12"/>
      <c r="W41" s="12"/>
      <c r="X41" s="25"/>
      <c r="Y41" s="2"/>
      <c r="Z41" s="2"/>
      <c r="AA41" s="19"/>
      <c r="AB41" s="2"/>
    </row>
    <row r="42" spans="1:28"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AB42" s="2"/>
    </row>
    <row r="43" spans="1:28">
      <c r="A43" s="11">
        <v>9</v>
      </c>
      <c r="C43" s="2" t="str">
        <f>CONCATENATE($C$1,"n",A43)</f>
        <v>g2d4n9</v>
      </c>
      <c r="D43" s="2"/>
      <c r="E43" s="2"/>
      <c r="F43" s="19"/>
      <c r="G43" s="35"/>
      <c r="H43" s="2"/>
      <c r="I43" s="2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2"/>
      <c r="W43" s="12"/>
      <c r="X43" s="25"/>
      <c r="Y43" s="2"/>
      <c r="Z43" s="2"/>
      <c r="AA43" s="19"/>
      <c r="AB43" s="2"/>
    </row>
    <row r="44" spans="1:28">
      <c r="A44" s="11" t="s">
        <v>47</v>
      </c>
      <c r="B44" s="44">
        <f>CEILING($A$1*A43/$B$1,1)</f>
        <v>5</v>
      </c>
      <c r="C44" s="2"/>
      <c r="D44" s="2" t="s">
        <v>2</v>
      </c>
      <c r="E44" s="2" t="s">
        <v>45</v>
      </c>
      <c r="F44" s="19" t="s">
        <v>3</v>
      </c>
      <c r="G44" s="35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>
        <f t="shared" si="16"/>
        <v>5</v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 t="str">
        <f>IF(Q45&lt;&gt;0,Q$1,"")</f>
        <v/>
      </c>
      <c r="R44" s="7" t="str">
        <f t="shared" ref="R44:AA44" si="17">IF(R45&lt;&gt;0,R$1,"")</f>
        <v/>
      </c>
      <c r="S44" s="7" t="str">
        <f t="shared" si="17"/>
        <v/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11" t="s">
        <v>48</v>
      </c>
      <c r="B45" s="46" t="s">
        <v>52</v>
      </c>
      <c r="C45" s="2" t="s">
        <v>0</v>
      </c>
      <c r="D45" s="59">
        <v>352</v>
      </c>
      <c r="E45" s="58">
        <f>1-G46/G45</f>
        <v>0.12525081846023867</v>
      </c>
      <c r="F45" s="33">
        <f>SUMPRODUCT(H$1:AA$1,H45:AA45)/SUM(H45:AA45)</f>
        <v>7.4060618861548209</v>
      </c>
      <c r="G45" s="37">
        <f>SUM(H45:AA45)</f>
        <v>9469</v>
      </c>
      <c r="H45" s="2"/>
      <c r="I45" s="2"/>
      <c r="J45" s="26"/>
      <c r="K45" s="26"/>
      <c r="L45" s="26">
        <v>46</v>
      </c>
      <c r="M45" s="26">
        <v>1183</v>
      </c>
      <c r="N45" s="26">
        <v>4091</v>
      </c>
      <c r="O45" s="25">
        <v>3178</v>
      </c>
      <c r="P45" s="25">
        <v>971</v>
      </c>
      <c r="Q45" s="25"/>
      <c r="R45" s="25"/>
      <c r="S45" s="25"/>
      <c r="T45" s="25"/>
      <c r="U45" s="12"/>
      <c r="V45" s="12"/>
      <c r="W45" s="12"/>
      <c r="X45" s="25"/>
      <c r="Y45" s="2"/>
      <c r="Z45" s="2"/>
      <c r="AA45" s="19"/>
      <c r="AB45" s="2"/>
    </row>
    <row r="46" spans="1:28">
      <c r="A46" s="11" t="s">
        <v>49</v>
      </c>
      <c r="B46" s="46" t="s">
        <v>53</v>
      </c>
      <c r="C46" s="2" t="s">
        <v>1</v>
      </c>
      <c r="D46" s="59"/>
      <c r="E46" s="58"/>
      <c r="F46" s="33">
        <f>SUMPRODUCT(H$1:AA$1,H46:AA46)/SUM(H46:AA46)</f>
        <v>7.205239647470723</v>
      </c>
      <c r="G46" s="37">
        <f>SUM(H46:AA46)</f>
        <v>8283</v>
      </c>
      <c r="H46" s="2"/>
      <c r="I46" s="2"/>
      <c r="J46" s="26"/>
      <c r="K46" s="26"/>
      <c r="L46" s="26">
        <v>46</v>
      </c>
      <c r="M46" s="26">
        <v>1182</v>
      </c>
      <c r="N46" s="26">
        <v>4081</v>
      </c>
      <c r="O46" s="25">
        <v>2974</v>
      </c>
      <c r="P46" s="25">
        <v>0</v>
      </c>
      <c r="Q46" s="25"/>
      <c r="R46" s="25"/>
      <c r="S46" s="25"/>
      <c r="T46" s="25"/>
      <c r="U46" s="12"/>
      <c r="V46" s="12"/>
      <c r="W46" s="12"/>
      <c r="X46" s="25"/>
      <c r="Y46" s="2"/>
      <c r="Z46" s="2"/>
      <c r="AA46" s="19"/>
      <c r="AB46" s="2"/>
    </row>
    <row r="47" spans="1:28"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AB47" s="2"/>
    </row>
    <row r="48" spans="1:28">
      <c r="A48" s="11">
        <v>10</v>
      </c>
      <c r="C48" s="2" t="str">
        <f>CONCATENATE($C$1,"n",A48)</f>
        <v>g2d4n10</v>
      </c>
      <c r="D48" s="2"/>
      <c r="E48" s="2"/>
      <c r="F48" s="19"/>
      <c r="G48" s="35"/>
      <c r="H48" s="2"/>
      <c r="I48" s="2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2"/>
      <c r="V48" s="12"/>
      <c r="W48" s="12"/>
      <c r="X48" s="25"/>
      <c r="Y48" s="2"/>
      <c r="Z48" s="2"/>
      <c r="AA48" s="19"/>
      <c r="AB48" s="2"/>
    </row>
    <row r="49" spans="1:28">
      <c r="A49" s="11" t="s">
        <v>47</v>
      </c>
      <c r="B49" s="44">
        <f>CEILING($A$1*A48/$B$1,1)</f>
        <v>5</v>
      </c>
      <c r="C49" s="2"/>
      <c r="D49" s="2" t="s">
        <v>2</v>
      </c>
      <c r="E49" s="2" t="s">
        <v>45</v>
      </c>
      <c r="F49" s="19" t="s">
        <v>3</v>
      </c>
      <c r="G49" s="35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>
        <f t="shared" si="18"/>
        <v>6</v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 t="str">
        <f t="shared" ref="R49:AA49" si="19">IF(R50&lt;&gt;0,R$1,"")</f>
        <v/>
      </c>
      <c r="S49" s="7" t="str">
        <f t="shared" si="19"/>
        <v/>
      </c>
      <c r="T49" s="7" t="str">
        <f t="shared" si="19"/>
        <v/>
      </c>
      <c r="U49" s="7" t="str">
        <f t="shared" si="19"/>
        <v/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11" t="s">
        <v>48</v>
      </c>
      <c r="B50" s="46" t="s">
        <v>52</v>
      </c>
      <c r="C50" s="2" t="s">
        <v>0</v>
      </c>
      <c r="D50" s="59">
        <v>382</v>
      </c>
      <c r="E50" s="58">
        <f>1-G51/G50</f>
        <v>0.10796422487223167</v>
      </c>
      <c r="F50" s="33">
        <f>SUMPRODUCT(H$1:AA$1,H50:AA50)/SUM(H50:AA50)</f>
        <v>8.1937819420783651</v>
      </c>
      <c r="G50" s="37">
        <f>SUM(H50:AA50)</f>
        <v>9392</v>
      </c>
      <c r="H50" s="2"/>
      <c r="I50" s="2"/>
      <c r="J50" s="26"/>
      <c r="K50" s="26"/>
      <c r="L50" s="26"/>
      <c r="M50" s="26">
        <v>187</v>
      </c>
      <c r="N50" s="26">
        <v>1903</v>
      </c>
      <c r="O50" s="25">
        <v>4031</v>
      </c>
      <c r="P50" s="25">
        <v>2445</v>
      </c>
      <c r="Q50" s="25">
        <v>826</v>
      </c>
      <c r="R50" s="25"/>
      <c r="S50" s="25"/>
      <c r="T50" s="25"/>
      <c r="U50" s="12"/>
      <c r="V50" s="12"/>
      <c r="W50" s="12"/>
      <c r="X50" s="25"/>
      <c r="Y50" s="2"/>
      <c r="Z50" s="2"/>
      <c r="AA50" s="19"/>
      <c r="AB50" s="2"/>
    </row>
    <row r="51" spans="1:28">
      <c r="A51" s="11" t="s">
        <v>49</v>
      </c>
      <c r="B51" s="46" t="s">
        <v>53</v>
      </c>
      <c r="C51" s="2" t="s">
        <v>1</v>
      </c>
      <c r="D51" s="59"/>
      <c r="E51" s="58"/>
      <c r="F51" s="33">
        <f>SUMPRODUCT(H$1:AA$1,H51:AA51)/SUM(H51:AA51)</f>
        <v>7.9995225590833137</v>
      </c>
      <c r="G51" s="37">
        <f>SUM(H51:AA51)</f>
        <v>8378</v>
      </c>
      <c r="H51" s="2"/>
      <c r="I51" s="2"/>
      <c r="J51" s="26"/>
      <c r="K51" s="26"/>
      <c r="L51" s="26"/>
      <c r="M51" s="26">
        <v>186</v>
      </c>
      <c r="N51" s="26">
        <v>1902</v>
      </c>
      <c r="O51" s="25">
        <v>4021</v>
      </c>
      <c r="P51" s="25">
        <v>2268</v>
      </c>
      <c r="Q51" s="25">
        <v>1</v>
      </c>
      <c r="R51" s="25"/>
      <c r="S51" s="25"/>
      <c r="T51" s="25"/>
      <c r="U51" s="12"/>
      <c r="V51" s="12"/>
      <c r="W51" s="12"/>
      <c r="X51" s="25"/>
      <c r="Y51" s="2"/>
      <c r="Z51" s="2"/>
      <c r="AA51" s="19"/>
      <c r="AB51" s="2"/>
    </row>
    <row r="52" spans="1:28"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AB52" s="2"/>
    </row>
    <row r="53" spans="1:28">
      <c r="A53" s="11">
        <v>11</v>
      </c>
      <c r="C53" s="2" t="str">
        <f>CONCATENATE($C$1,"n",A53)</f>
        <v>g2d4n11</v>
      </c>
      <c r="D53" s="2"/>
      <c r="E53" s="2"/>
      <c r="F53" s="19"/>
      <c r="G53" s="35"/>
      <c r="H53" s="2"/>
      <c r="I53" s="2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2"/>
      <c r="V53" s="12"/>
      <c r="W53" s="12"/>
      <c r="X53" s="25"/>
      <c r="Y53" s="2"/>
      <c r="Z53" s="2"/>
      <c r="AA53" s="19"/>
      <c r="AB53" s="2"/>
    </row>
    <row r="54" spans="1:28">
      <c r="A54" s="11" t="s">
        <v>47</v>
      </c>
      <c r="B54" s="44">
        <f>CEILING($A$1*A53/$B$1,1)</f>
        <v>6</v>
      </c>
      <c r="C54" s="2"/>
      <c r="D54" s="2" t="s">
        <v>2</v>
      </c>
      <c r="E54" s="2" t="s">
        <v>45</v>
      </c>
      <c r="F54" s="19" t="s">
        <v>3</v>
      </c>
      <c r="G54" s="35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>
        <f t="shared" si="20"/>
        <v>6</v>
      </c>
      <c r="N54" s="7">
        <f t="shared" si="20"/>
        <v>7</v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 t="str">
        <f t="shared" si="21"/>
        <v/>
      </c>
      <c r="T54" s="7" t="str">
        <f t="shared" si="21"/>
        <v/>
      </c>
      <c r="U54" s="7" t="str">
        <f t="shared" si="21"/>
        <v/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11" t="s">
        <v>48</v>
      </c>
      <c r="B55" s="46" t="s">
        <v>52</v>
      </c>
      <c r="C55" s="2" t="s">
        <v>0</v>
      </c>
      <c r="D55" s="59">
        <v>394</v>
      </c>
      <c r="E55" s="58">
        <f>1-G56/G55</f>
        <v>9.0598290598290609E-2</v>
      </c>
      <c r="F55" s="33">
        <f>SUMPRODUCT(H$1:AA$1,H55:AA55)/SUM(H55:AA55)</f>
        <v>8.9846153846153847</v>
      </c>
      <c r="G55" s="37">
        <f>SUM(H55:AA55)</f>
        <v>9360</v>
      </c>
      <c r="H55" s="2"/>
      <c r="I55" s="2"/>
      <c r="J55" s="26"/>
      <c r="K55" s="26"/>
      <c r="L55" s="26"/>
      <c r="M55" s="26">
        <v>8</v>
      </c>
      <c r="N55" s="26">
        <v>440</v>
      </c>
      <c r="O55" s="25">
        <v>2651</v>
      </c>
      <c r="P55" s="25">
        <v>3521</v>
      </c>
      <c r="Q55" s="25">
        <v>2069</v>
      </c>
      <c r="R55" s="25">
        <v>671</v>
      </c>
      <c r="S55" s="25"/>
      <c r="T55" s="25"/>
      <c r="U55" s="12"/>
      <c r="V55" s="12"/>
      <c r="W55" s="12"/>
      <c r="X55" s="25"/>
      <c r="Y55" s="2"/>
      <c r="Z55" s="2"/>
      <c r="AA55" s="19"/>
      <c r="AB55" s="2"/>
    </row>
    <row r="56" spans="1:28">
      <c r="A56" s="11" t="s">
        <v>49</v>
      </c>
      <c r="B56" s="46" t="s">
        <v>53</v>
      </c>
      <c r="C56" s="2" t="s">
        <v>1</v>
      </c>
      <c r="D56" s="59"/>
      <c r="E56" s="58"/>
      <c r="F56" s="33">
        <f>SUMPRODUCT(H$1:AA$1,H56:AA56)/SUM(H56:AA56)</f>
        <v>8.8070958646616546</v>
      </c>
      <c r="G56" s="37">
        <f>SUM(H56:AA56)</f>
        <v>8512</v>
      </c>
      <c r="H56" s="2"/>
      <c r="I56" s="2"/>
      <c r="J56" s="26"/>
      <c r="K56" s="26"/>
      <c r="L56" s="26"/>
      <c r="M56" s="26">
        <v>8</v>
      </c>
      <c r="N56" s="26">
        <v>440</v>
      </c>
      <c r="O56" s="25">
        <v>2649</v>
      </c>
      <c r="P56" s="25">
        <v>3504</v>
      </c>
      <c r="Q56" s="25">
        <v>1911</v>
      </c>
      <c r="R56" s="25">
        <v>0</v>
      </c>
      <c r="S56" s="25"/>
      <c r="T56" s="25"/>
      <c r="U56" s="12"/>
      <c r="V56" s="12"/>
      <c r="W56" s="12"/>
      <c r="X56" s="25"/>
      <c r="Y56" s="2"/>
      <c r="Z56" s="2"/>
      <c r="AA56" s="19"/>
      <c r="AB56" s="2"/>
    </row>
    <row r="57" spans="1:28"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AB57" s="2"/>
    </row>
    <row r="58" spans="1:28">
      <c r="A58" s="11">
        <v>12</v>
      </c>
      <c r="C58" s="2" t="str">
        <f>CONCATENATE($C$1,"n",A58)</f>
        <v>g2d4n12</v>
      </c>
      <c r="D58" s="2"/>
      <c r="E58" s="2"/>
      <c r="F58" s="19"/>
      <c r="G58" s="35"/>
      <c r="H58" s="2"/>
      <c r="I58" s="2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2"/>
      <c r="V58" s="12"/>
      <c r="W58" s="12"/>
      <c r="X58" s="25"/>
      <c r="Y58" s="2"/>
      <c r="Z58" s="2"/>
      <c r="AA58" s="19"/>
      <c r="AB58" s="2"/>
    </row>
    <row r="59" spans="1:28">
      <c r="A59" s="11" t="s">
        <v>47</v>
      </c>
      <c r="B59" s="44">
        <f>CEILING($A$1*A58/$B$1,1)</f>
        <v>6</v>
      </c>
      <c r="C59" s="2"/>
      <c r="D59" s="2" t="s">
        <v>2</v>
      </c>
      <c r="E59" s="2" t="s">
        <v>45</v>
      </c>
      <c r="F59" s="19" t="s">
        <v>3</v>
      </c>
      <c r="G59" s="35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>
        <f t="shared" si="22"/>
        <v>7</v>
      </c>
      <c r="O59" s="7">
        <f t="shared" si="22"/>
        <v>8</v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 t="str">
        <f t="shared" si="23"/>
        <v/>
      </c>
      <c r="U59" s="7" t="str">
        <f t="shared" si="23"/>
        <v/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11" t="s">
        <v>48</v>
      </c>
      <c r="B60" s="46" t="s">
        <v>52</v>
      </c>
      <c r="C60" s="2" t="s">
        <v>0</v>
      </c>
      <c r="D60" s="59">
        <v>388</v>
      </c>
      <c r="E60" s="58">
        <f>1-G61/G60</f>
        <v>7.0492155598538608E-2</v>
      </c>
      <c r="F60" s="33">
        <f>SUMPRODUCT(H$1:AA$1,H60:AA60)/SUM(H60:AA60)</f>
        <v>9.7259832366215342</v>
      </c>
      <c r="G60" s="37">
        <f>SUM(H60:AA60)</f>
        <v>9306</v>
      </c>
      <c r="H60" s="2"/>
      <c r="I60" s="2"/>
      <c r="J60" s="26"/>
      <c r="K60" s="26"/>
      <c r="L60" s="26"/>
      <c r="M60" s="26"/>
      <c r="N60" s="26">
        <v>79</v>
      </c>
      <c r="O60" s="25">
        <v>980</v>
      </c>
      <c r="P60" s="25">
        <v>3060</v>
      </c>
      <c r="Q60" s="25">
        <v>2985</v>
      </c>
      <c r="R60" s="25">
        <v>1697</v>
      </c>
      <c r="S60" s="25">
        <v>505</v>
      </c>
      <c r="T60" s="25"/>
      <c r="U60" s="12"/>
      <c r="V60" s="12"/>
      <c r="W60" s="12"/>
      <c r="X60" s="25"/>
      <c r="Y60" s="2"/>
      <c r="Z60" s="2"/>
      <c r="AA60" s="19"/>
      <c r="AB60" s="2"/>
    </row>
    <row r="61" spans="1:28">
      <c r="A61" s="11" t="s">
        <v>49</v>
      </c>
      <c r="B61" s="46" t="s">
        <v>53</v>
      </c>
      <c r="C61" s="2" t="s">
        <v>1</v>
      </c>
      <c r="D61" s="59"/>
      <c r="E61" s="58"/>
      <c r="F61" s="33">
        <f>SUMPRODUCT(H$1:AA$1,H61:AA61)/SUM(H61:AA61)</f>
        <v>9.5726011560693642</v>
      </c>
      <c r="G61" s="37">
        <f>SUM(H61:AA61)</f>
        <v>8650</v>
      </c>
      <c r="H61" s="2"/>
      <c r="I61" s="2"/>
      <c r="J61" s="26"/>
      <c r="K61" s="26"/>
      <c r="L61" s="26"/>
      <c r="M61" s="26"/>
      <c r="N61" s="26">
        <v>79</v>
      </c>
      <c r="O61" s="25">
        <v>980</v>
      </c>
      <c r="P61" s="25">
        <v>3060</v>
      </c>
      <c r="Q61" s="25">
        <v>2971</v>
      </c>
      <c r="R61" s="25">
        <v>1560</v>
      </c>
      <c r="S61" s="25">
        <v>0</v>
      </c>
      <c r="T61" s="25"/>
      <c r="U61" s="12"/>
      <c r="V61" s="12"/>
      <c r="W61" s="12"/>
      <c r="X61" s="25"/>
      <c r="Y61" s="2"/>
      <c r="Z61" s="2"/>
      <c r="AA61" s="19"/>
      <c r="AB61" s="2"/>
    </row>
    <row r="62" spans="1:28"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AB62" s="2"/>
    </row>
    <row r="63" spans="1:28">
      <c r="A63" s="11">
        <v>13</v>
      </c>
      <c r="C63" s="2" t="str">
        <f>CONCATENATE($C$1,"n",A63)</f>
        <v>g2d4n13</v>
      </c>
      <c r="D63" s="2"/>
      <c r="E63" s="2"/>
      <c r="F63" s="19"/>
      <c r="G63" s="35"/>
      <c r="H63" s="2"/>
      <c r="I63" s="2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2"/>
      <c r="V63" s="12"/>
      <c r="W63" s="12"/>
      <c r="X63" s="25"/>
      <c r="Y63" s="2"/>
      <c r="Z63" s="2"/>
      <c r="AA63" s="19"/>
      <c r="AB63" s="2"/>
    </row>
    <row r="64" spans="1:28">
      <c r="A64" s="11" t="s">
        <v>47</v>
      </c>
      <c r="B64" s="44">
        <f>CEILING($A$1*A63/$B$1,1)</f>
        <v>7</v>
      </c>
      <c r="C64" s="2"/>
      <c r="D64" s="2" t="s">
        <v>2</v>
      </c>
      <c r="E64" s="2" t="s">
        <v>45</v>
      </c>
      <c r="F64" s="19" t="s">
        <v>3</v>
      </c>
      <c r="G64" s="35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>
        <f t="shared" si="24"/>
        <v>7</v>
      </c>
      <c r="O64" s="7">
        <f t="shared" si="24"/>
        <v>8</v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 t="str">
        <f t="shared" si="25"/>
        <v/>
      </c>
      <c r="V64" s="10" t="str">
        <f t="shared" si="25"/>
        <v/>
      </c>
      <c r="W64" s="10" t="str">
        <f t="shared" si="25"/>
        <v/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11" t="s">
        <v>48</v>
      </c>
      <c r="B65" s="46" t="s">
        <v>52</v>
      </c>
      <c r="C65" s="2" t="s">
        <v>0</v>
      </c>
      <c r="D65" s="59">
        <v>360</v>
      </c>
      <c r="E65" s="58">
        <f>1-G66/G65</f>
        <v>6.7883690424136445E-2</v>
      </c>
      <c r="F65" s="33">
        <f>SUMPRODUCT(H$1:AA$1,H65:AA65)/SUM(H65:AA65)</f>
        <v>10.531154350677744</v>
      </c>
      <c r="G65" s="37">
        <f>SUM(H65:AA65)</f>
        <v>9148</v>
      </c>
      <c r="H65" s="2"/>
      <c r="I65" s="2"/>
      <c r="J65" s="26"/>
      <c r="K65" s="26"/>
      <c r="L65" s="26"/>
      <c r="M65" s="26"/>
      <c r="N65" s="26">
        <v>5</v>
      </c>
      <c r="O65" s="25">
        <v>203</v>
      </c>
      <c r="P65" s="25">
        <v>1438</v>
      </c>
      <c r="Q65" s="25">
        <v>3142</v>
      </c>
      <c r="R65" s="25">
        <v>2464</v>
      </c>
      <c r="S65" s="25">
        <v>1434</v>
      </c>
      <c r="T65" s="25">
        <v>462</v>
      </c>
      <c r="U65" s="12"/>
      <c r="V65" s="12"/>
      <c r="W65" s="12"/>
      <c r="X65" s="25"/>
      <c r="Y65" s="2"/>
      <c r="Z65" s="2"/>
      <c r="AA65" s="19"/>
      <c r="AB65" s="2"/>
    </row>
    <row r="66" spans="1:28">
      <c r="A66" s="11" t="s">
        <v>49</v>
      </c>
      <c r="B66" s="46" t="s">
        <v>53</v>
      </c>
      <c r="C66" s="2" t="s">
        <v>1</v>
      </c>
      <c r="D66" s="59"/>
      <c r="E66" s="58"/>
      <c r="F66" s="33">
        <f>SUMPRODUCT(H$1:AA$1,H66:AA66)/SUM(H66:AA66)</f>
        <v>10.371525741761463</v>
      </c>
      <c r="G66" s="37">
        <f>SUM(H66:AA66)</f>
        <v>8527</v>
      </c>
      <c r="H66" s="2"/>
      <c r="I66" s="2"/>
      <c r="J66" s="26"/>
      <c r="K66" s="26"/>
      <c r="L66" s="26"/>
      <c r="M66" s="26"/>
      <c r="N66" s="26">
        <v>5</v>
      </c>
      <c r="O66" s="25">
        <v>203</v>
      </c>
      <c r="P66" s="25">
        <v>1438</v>
      </c>
      <c r="Q66" s="25">
        <v>3140</v>
      </c>
      <c r="R66" s="25">
        <v>2455</v>
      </c>
      <c r="S66" s="25">
        <v>1286</v>
      </c>
      <c r="T66" s="25">
        <v>0</v>
      </c>
      <c r="U66" s="12"/>
      <c r="V66" s="12"/>
      <c r="W66" s="12"/>
      <c r="X66" s="25"/>
      <c r="Y66" s="2"/>
      <c r="Z66" s="2"/>
      <c r="AA66" s="19"/>
      <c r="AB66" s="2"/>
    </row>
    <row r="67" spans="1:28"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AB67" s="2"/>
    </row>
    <row r="68" spans="1:28">
      <c r="A68" s="11">
        <v>14</v>
      </c>
      <c r="C68" s="2" t="str">
        <f>CONCATENATE($C$1,"n",A68)</f>
        <v>g2d4n14</v>
      </c>
      <c r="D68" s="4"/>
      <c r="E68" s="4"/>
      <c r="F68" s="19"/>
      <c r="G68" s="35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AB68" s="2"/>
    </row>
    <row r="69" spans="1:28">
      <c r="A69" s="11" t="s">
        <v>47</v>
      </c>
      <c r="B69" s="44">
        <f>CEILING($A$1*A68/$B$1,1)</f>
        <v>7</v>
      </c>
      <c r="C69" s="2"/>
      <c r="D69" s="2" t="s">
        <v>2</v>
      </c>
      <c r="E69" s="2" t="s">
        <v>45</v>
      </c>
      <c r="F69" s="19" t="s">
        <v>3</v>
      </c>
      <c r="G69" s="35"/>
      <c r="H69" s="7" t="str">
        <f>IF(H70&lt;&gt;0,H$1,"")</f>
        <v/>
      </c>
      <c r="I69" s="7" t="str">
        <f t="shared" ref="I69:P69" si="26">IF(I70&lt;&gt;0,I$1,"")</f>
        <v/>
      </c>
      <c r="J69" s="7" t="str">
        <f t="shared" si="26"/>
        <v/>
      </c>
      <c r="K69" s="7" t="str">
        <f t="shared" si="26"/>
        <v/>
      </c>
      <c r="L69" s="7" t="str">
        <f t="shared" si="26"/>
        <v/>
      </c>
      <c r="M69" s="7" t="str">
        <f t="shared" si="26"/>
        <v/>
      </c>
      <c r="N69" s="7" t="str">
        <f t="shared" si="26"/>
        <v/>
      </c>
      <c r="O69" s="7">
        <f t="shared" si="26"/>
        <v>8</v>
      </c>
      <c r="P69" s="7">
        <f t="shared" si="26"/>
        <v>9</v>
      </c>
      <c r="Q69" s="7">
        <f>IF(Q70&lt;&gt;0,Q$1,"")</f>
        <v>10</v>
      </c>
      <c r="R69" s="7">
        <f t="shared" ref="R69:AA69" si="27">IF(R70&lt;&gt;0,R$1,"")</f>
        <v>11</v>
      </c>
      <c r="S69" s="7">
        <f t="shared" si="27"/>
        <v>12</v>
      </c>
      <c r="T69" s="7">
        <f t="shared" si="27"/>
        <v>13</v>
      </c>
      <c r="U69" s="7">
        <f t="shared" si="27"/>
        <v>14</v>
      </c>
      <c r="V69" s="10" t="str">
        <f t="shared" si="27"/>
        <v/>
      </c>
      <c r="W69" s="10" t="str">
        <f t="shared" si="27"/>
        <v/>
      </c>
      <c r="X69" s="10" t="str">
        <f t="shared" si="27"/>
        <v/>
      </c>
      <c r="Y69" s="10" t="str">
        <f t="shared" si="27"/>
        <v/>
      </c>
      <c r="Z69" s="10" t="str">
        <f t="shared" si="27"/>
        <v/>
      </c>
      <c r="AA69" s="18" t="str">
        <f t="shared" si="27"/>
        <v/>
      </c>
      <c r="AB69" s="2"/>
    </row>
    <row r="70" spans="1:28">
      <c r="A70" s="11" t="s">
        <v>48</v>
      </c>
      <c r="B70" s="46" t="s">
        <v>52</v>
      </c>
      <c r="C70" s="2" t="s">
        <v>0</v>
      </c>
      <c r="D70" s="59">
        <v>361</v>
      </c>
      <c r="E70" s="58">
        <f>1-G71/G70</f>
        <v>5.7747096208634718E-2</v>
      </c>
      <c r="F70" s="33">
        <f>SUMPRODUCT(H$1:AA$1,H70:AA70)/SUM(H70:AA70)</f>
        <v>11.325443786982248</v>
      </c>
      <c r="G70" s="37">
        <f>SUM(H70:AA70)</f>
        <v>9126</v>
      </c>
      <c r="J70" s="26"/>
      <c r="K70" s="26"/>
      <c r="L70" s="26"/>
      <c r="M70" s="26"/>
      <c r="N70" s="26"/>
      <c r="O70" s="26">
        <v>24</v>
      </c>
      <c r="P70" s="26">
        <v>450</v>
      </c>
      <c r="Q70" s="26">
        <v>1890</v>
      </c>
      <c r="R70" s="26">
        <v>3002</v>
      </c>
      <c r="S70" s="26">
        <v>2081</v>
      </c>
      <c r="T70" s="26">
        <v>1286</v>
      </c>
      <c r="U70" s="26">
        <v>393</v>
      </c>
      <c r="V70" s="26"/>
      <c r="W70" s="26"/>
      <c r="X70" s="26"/>
      <c r="AB70" s="2"/>
    </row>
    <row r="71" spans="1:28">
      <c r="A71" s="11" t="s">
        <v>49</v>
      </c>
      <c r="B71" s="46" t="s">
        <v>53</v>
      </c>
      <c r="C71" s="2" t="s">
        <v>1</v>
      </c>
      <c r="D71" s="59"/>
      <c r="E71" s="58"/>
      <c r="F71" s="33">
        <f>SUMPRODUCT(H$1:AA$1,H71:AA71)/SUM(H71:AA71)</f>
        <v>11.179555762297941</v>
      </c>
      <c r="G71" s="37">
        <f>SUM(H71:AA71)</f>
        <v>8599</v>
      </c>
      <c r="J71" s="26"/>
      <c r="K71" s="26"/>
      <c r="L71" s="26"/>
      <c r="M71" s="26"/>
      <c r="N71" s="26"/>
      <c r="O71" s="26">
        <v>24</v>
      </c>
      <c r="P71" s="26">
        <v>449</v>
      </c>
      <c r="Q71" s="26">
        <v>1890</v>
      </c>
      <c r="R71" s="26">
        <v>3001</v>
      </c>
      <c r="S71" s="26">
        <v>2066</v>
      </c>
      <c r="T71" s="26">
        <v>1169</v>
      </c>
      <c r="U71" s="26">
        <v>0</v>
      </c>
      <c r="V71" s="26"/>
      <c r="W71" s="26"/>
      <c r="X71" s="26"/>
      <c r="AB71" s="2"/>
    </row>
    <row r="72" spans="1:28"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8"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8"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8"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8"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8"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8"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8"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8"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0:24"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0:24"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0:24"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0:24"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0:24"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0:24"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0:24"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0:24"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</sheetData>
  <mergeCells count="28">
    <mergeCell ref="D25:D26"/>
    <mergeCell ref="D30:D31"/>
    <mergeCell ref="D65:D66"/>
    <mergeCell ref="D70:D71"/>
    <mergeCell ref="D35:D36"/>
    <mergeCell ref="D40:D41"/>
    <mergeCell ref="D45:D46"/>
    <mergeCell ref="D50:D51"/>
    <mergeCell ref="D55:D56"/>
    <mergeCell ref="D60:D61"/>
    <mergeCell ref="D5:D6"/>
    <mergeCell ref="E5:E6"/>
    <mergeCell ref="E10:E11"/>
    <mergeCell ref="E15:E16"/>
    <mergeCell ref="E20:E21"/>
    <mergeCell ref="D10:D11"/>
    <mergeCell ref="D15:D16"/>
    <mergeCell ref="D20:D21"/>
    <mergeCell ref="E25:E26"/>
    <mergeCell ref="E30:E31"/>
    <mergeCell ref="E35:E36"/>
    <mergeCell ref="E40:E41"/>
    <mergeCell ref="E45:E46"/>
    <mergeCell ref="E50:E51"/>
    <mergeCell ref="E55:E56"/>
    <mergeCell ref="E60:E61"/>
    <mergeCell ref="E65:E66"/>
    <mergeCell ref="E70:E7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5DF-94AC-AB41-8B5D-9BA93989A37A}">
  <dimension ref="A1:AB74"/>
  <sheetViews>
    <sheetView zoomScaleNormal="100" workbookViewId="0">
      <selection activeCell="V74" sqref="H7:V74"/>
    </sheetView>
  </sheetViews>
  <sheetFormatPr baseColWidth="10" defaultRowHeight="16"/>
  <cols>
    <col min="1" max="1" width="6.33203125" style="9" bestFit="1" customWidth="1"/>
    <col min="2" max="2" width="6.1640625" style="20" bestFit="1" customWidth="1"/>
    <col min="3" max="3" width="10.83203125" customWidth="1"/>
    <col min="4" max="4" width="14.1640625" bestFit="1" customWidth="1"/>
    <col min="5" max="5" width="11.1640625" bestFit="1" customWidth="1"/>
    <col min="6" max="6" width="13.6640625" style="20" bestFit="1" customWidth="1"/>
    <col min="7" max="7" width="7" style="36" bestFit="1" customWidth="1"/>
    <col min="8" max="26" width="10.83203125" customWidth="1"/>
    <col min="27" max="27" width="10.83203125" style="20" customWidth="1"/>
  </cols>
  <sheetData>
    <row r="1" spans="1:28" ht="21">
      <c r="A1" s="14">
        <v>2</v>
      </c>
      <c r="B1" s="17">
        <v>5</v>
      </c>
      <c r="C1" s="13" t="s">
        <v>23</v>
      </c>
      <c r="D1" s="13"/>
      <c r="E1" s="13"/>
      <c r="F1" s="17"/>
      <c r="G1" s="38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45"/>
      <c r="B2" s="39"/>
      <c r="C2" s="3" t="s">
        <v>5</v>
      </c>
      <c r="D2" s="2"/>
      <c r="E2" s="2"/>
      <c r="F2" s="19"/>
      <c r="G2" s="56">
        <f>SUM(G5,G10,G15,G20,G25,G30,G35,G40,G45,G50,G55,G60,G65,G70)</f>
        <v>135124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X2" s="2"/>
      <c r="Y2" s="2"/>
      <c r="Z2" s="2"/>
      <c r="AA2" s="19"/>
      <c r="AB2" s="2"/>
    </row>
    <row r="3" spans="1:28">
      <c r="A3" s="11">
        <v>1</v>
      </c>
      <c r="C3" s="2" t="str">
        <f>CONCATENATE($C$1,"n",A3)</f>
        <v>g2d5n1</v>
      </c>
      <c r="D3" s="2"/>
      <c r="E3" s="2"/>
      <c r="F3" s="19"/>
      <c r="G3" s="56">
        <f>SUM(G6,G11,G16,G21,G26,G31,G36,G41,G46,G51,G56,G61,G66,G71)</f>
        <v>111559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W3" s="11"/>
      <c r="X3" s="2"/>
      <c r="Y3" s="2"/>
      <c r="Z3" s="2"/>
      <c r="AA3" s="19"/>
      <c r="AB3" s="2"/>
    </row>
    <row r="4" spans="1:28">
      <c r="A4" s="11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>
        <f>IF(H5&lt;&gt;0,H$1,"")</f>
        <v>1</v>
      </c>
      <c r="I4" s="7" t="str">
        <f t="shared" ref="I4:P4" si="0">IF(I5&lt;&gt;0,I$1,"")</f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11" t="s">
        <v>48</v>
      </c>
      <c r="B5" s="19">
        <v>10000</v>
      </c>
      <c r="C5" s="2" t="s">
        <v>0</v>
      </c>
      <c r="D5" s="59">
        <v>22</v>
      </c>
      <c r="E5" s="58">
        <f>1-G6/G5</f>
        <v>0</v>
      </c>
      <c r="F5" s="33">
        <f>SUMPRODUCT(H$1:AA$1,H5:AA5)/SUM(H5:AA5)</f>
        <v>1</v>
      </c>
      <c r="G5" s="37">
        <f>SUM(H5:AA5)</f>
        <v>9995</v>
      </c>
      <c r="H5" s="2">
        <v>9995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W5" s="11"/>
      <c r="X5" s="2"/>
      <c r="Y5" s="2"/>
      <c r="Z5" s="2"/>
      <c r="AA5" s="19"/>
      <c r="AB5" s="2"/>
    </row>
    <row r="6" spans="1:28">
      <c r="A6" s="11" t="s">
        <v>49</v>
      </c>
      <c r="B6" s="32">
        <v>1234</v>
      </c>
      <c r="C6" s="2" t="s">
        <v>1</v>
      </c>
      <c r="D6" s="59"/>
      <c r="E6" s="58"/>
      <c r="F6" s="33">
        <f>SUMPRODUCT(H$1:AA$1,H6:AA6)/SUM(H6:AA6)</f>
        <v>1</v>
      </c>
      <c r="G6" s="37">
        <f>SUM(H6:AA6)</f>
        <v>9995</v>
      </c>
      <c r="H6" s="2">
        <v>9995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W6" s="11"/>
      <c r="X6" s="2"/>
      <c r="Y6" s="2"/>
      <c r="Z6" s="2"/>
      <c r="AA6" s="19"/>
      <c r="AB6" s="2"/>
    </row>
    <row r="7" spans="1:28">
      <c r="A7" s="45"/>
      <c r="B7" s="39"/>
      <c r="C7" s="3"/>
      <c r="D7" s="2"/>
      <c r="E7" s="2"/>
      <c r="F7" s="19"/>
      <c r="G7" s="3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2"/>
      <c r="V7" s="12"/>
      <c r="W7" s="11"/>
      <c r="X7" s="2"/>
      <c r="Y7" s="2"/>
      <c r="Z7" s="2"/>
      <c r="AA7" s="19"/>
      <c r="AB7" s="2"/>
    </row>
    <row r="8" spans="1:28">
      <c r="A8" s="11">
        <v>2</v>
      </c>
      <c r="C8" s="2" t="str">
        <f>CONCATENATE($C$1,"n",A8)</f>
        <v>g2d5n2</v>
      </c>
      <c r="D8" s="2"/>
      <c r="E8" s="2"/>
      <c r="F8" s="19"/>
      <c r="G8" s="3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2"/>
      <c r="V8" s="12"/>
      <c r="W8" s="11"/>
      <c r="X8" s="2"/>
      <c r="Y8" s="2"/>
      <c r="Z8" s="2"/>
      <c r="AA8" s="19"/>
      <c r="AB8" s="2"/>
    </row>
    <row r="9" spans="1:28">
      <c r="A9" s="11" t="s">
        <v>47</v>
      </c>
      <c r="B9" s="44">
        <f>CEILING($A$1*A8/$B$1,1)</f>
        <v>1</v>
      </c>
      <c r="C9" s="2"/>
      <c r="D9" s="2" t="s">
        <v>2</v>
      </c>
      <c r="E9" s="2" t="s">
        <v>45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 t="str">
        <f t="shared" si="2"/>
        <v/>
      </c>
      <c r="K9" s="7" t="str">
        <f t="shared" si="2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11" t="s">
        <v>48</v>
      </c>
      <c r="B10" s="19">
        <v>10000</v>
      </c>
      <c r="C10" s="2" t="s">
        <v>0</v>
      </c>
      <c r="D10" s="59">
        <v>30</v>
      </c>
      <c r="E10" s="58">
        <f>1-G11/G10</f>
        <v>0.77798937556379677</v>
      </c>
      <c r="F10" s="33">
        <f>SUMPRODUCT(H$1:AA$1,H10:AA10)/SUM(H10:AA10)</f>
        <v>1.8691991580635461</v>
      </c>
      <c r="G10" s="37">
        <f>SUM(H10:AA10)</f>
        <v>9977</v>
      </c>
      <c r="H10" s="7">
        <v>1305</v>
      </c>
      <c r="I10" s="25">
        <v>8672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2"/>
      <c r="V10" s="12"/>
      <c r="W10" s="11"/>
      <c r="X10" s="2"/>
      <c r="Y10" s="2"/>
      <c r="Z10" s="2"/>
      <c r="AA10" s="19"/>
      <c r="AB10" s="2"/>
    </row>
    <row r="11" spans="1:28">
      <c r="A11" s="11" t="s">
        <v>49</v>
      </c>
      <c r="B11" s="32">
        <v>1234</v>
      </c>
      <c r="C11" s="2" t="s">
        <v>1</v>
      </c>
      <c r="D11" s="59"/>
      <c r="E11" s="58"/>
      <c r="F11" s="33">
        <f>SUMPRODUCT(H$1:AA$1,H11:AA11)/SUM(H11:AA11)</f>
        <v>1.4108352144469527</v>
      </c>
      <c r="G11" s="37">
        <f>SUM(H11:AA11)</f>
        <v>2215</v>
      </c>
      <c r="H11" s="7">
        <v>1305</v>
      </c>
      <c r="I11" s="25">
        <v>910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2"/>
      <c r="V11" s="12"/>
      <c r="W11" s="11"/>
      <c r="X11" s="2"/>
      <c r="Y11" s="2"/>
      <c r="Z11" s="2"/>
      <c r="AA11" s="19"/>
      <c r="AB11" s="2"/>
    </row>
    <row r="12" spans="1:28">
      <c r="A12" s="11"/>
      <c r="B12" s="19"/>
      <c r="C12" s="2"/>
      <c r="D12" s="2"/>
      <c r="E12" s="2"/>
      <c r="F12" s="19"/>
      <c r="G12" s="3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2"/>
      <c r="V12" s="12"/>
      <c r="W12" s="11"/>
      <c r="X12" s="2"/>
      <c r="Y12" s="2"/>
      <c r="Z12" s="2"/>
      <c r="AA12" s="19"/>
      <c r="AB12" s="2"/>
    </row>
    <row r="13" spans="1:28">
      <c r="A13" s="11">
        <v>3</v>
      </c>
      <c r="C13" s="2" t="str">
        <f>CONCATENATE($C$1,"n",A13)</f>
        <v>g2d5n3</v>
      </c>
      <c r="D13" s="2"/>
      <c r="E13" s="2"/>
      <c r="F13" s="19"/>
      <c r="G13" s="3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2"/>
      <c r="V13" s="12"/>
      <c r="W13" s="11"/>
      <c r="X13" s="2"/>
      <c r="Y13" s="2"/>
      <c r="Z13" s="2"/>
      <c r="AA13" s="19"/>
      <c r="AB13" s="2"/>
    </row>
    <row r="14" spans="1:28">
      <c r="A14" s="11" t="s">
        <v>47</v>
      </c>
      <c r="B14" s="44">
        <f>CEILING($A$1*A13/$B$1,1)</f>
        <v>2</v>
      </c>
      <c r="C14" s="2"/>
      <c r="D14" s="2" t="s">
        <v>2</v>
      </c>
      <c r="E14" s="2" t="s">
        <v>45</v>
      </c>
      <c r="F14" s="19" t="s">
        <v>3</v>
      </c>
      <c r="G14" s="35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 t="str">
        <f t="shared" si="4"/>
        <v/>
      </c>
      <c r="L14" s="7" t="str">
        <f t="shared" si="4"/>
        <v/>
      </c>
      <c r="M14" s="7" t="str">
        <f t="shared" si="4"/>
        <v/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11" t="s">
        <v>48</v>
      </c>
      <c r="B15" s="19">
        <v>10000</v>
      </c>
      <c r="C15" s="2" t="s">
        <v>0</v>
      </c>
      <c r="D15" s="59">
        <v>29</v>
      </c>
      <c r="E15" s="58">
        <f>1-G16/G15</f>
        <v>0.61266895299576363</v>
      </c>
      <c r="F15" s="33">
        <f>SUMPRODUCT(H$1:AA$1,H15:AA15)/SUM(H15:AA15)</f>
        <v>2.6154932418801695</v>
      </c>
      <c r="G15" s="37">
        <f>SUM(H15:AA15)</f>
        <v>9914</v>
      </c>
      <c r="H15" s="25"/>
      <c r="I15" s="25">
        <v>3812</v>
      </c>
      <c r="J15" s="25">
        <v>6102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2"/>
      <c r="V15" s="12"/>
      <c r="W15" s="11"/>
      <c r="X15" s="2"/>
      <c r="Y15" s="2"/>
      <c r="Z15" s="2"/>
      <c r="AA15" s="19"/>
      <c r="AB15" s="2"/>
    </row>
    <row r="16" spans="1:28">
      <c r="A16" s="11" t="s">
        <v>49</v>
      </c>
      <c r="B16" s="32">
        <v>1234</v>
      </c>
      <c r="C16" s="2" t="s">
        <v>1</v>
      </c>
      <c r="D16" s="59"/>
      <c r="E16" s="58"/>
      <c r="F16" s="33">
        <f>SUMPRODUCT(H$1:AA$1,H16:AA16)/SUM(H16:AA16)</f>
        <v>2.0072916666666667</v>
      </c>
      <c r="G16" s="37">
        <f>SUM(H16:AA16)</f>
        <v>3840</v>
      </c>
      <c r="H16" s="25"/>
      <c r="I16" s="25">
        <v>3812</v>
      </c>
      <c r="J16" s="25">
        <v>28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2"/>
      <c r="V16" s="12"/>
      <c r="W16" s="11"/>
      <c r="X16" s="2"/>
      <c r="Y16" s="2"/>
      <c r="Z16" s="2"/>
      <c r="AA16" s="19"/>
      <c r="AB16" s="2"/>
    </row>
    <row r="17" spans="1:28">
      <c r="A17" s="11"/>
      <c r="B17" s="19"/>
      <c r="C17" s="2"/>
      <c r="D17" s="2"/>
      <c r="E17" s="2"/>
      <c r="F17" s="19"/>
      <c r="G17" s="3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2"/>
      <c r="V17" s="12"/>
      <c r="W17" s="11"/>
      <c r="X17" s="2"/>
      <c r="Y17" s="2"/>
      <c r="Z17" s="2"/>
      <c r="AA17" s="19"/>
      <c r="AB17" s="2"/>
    </row>
    <row r="18" spans="1:28">
      <c r="A18" s="11">
        <v>4</v>
      </c>
      <c r="C18" s="2" t="str">
        <f>CONCATENATE($C$1,"n",A18)</f>
        <v>g2d5n4</v>
      </c>
      <c r="D18" s="2"/>
      <c r="E18" s="2"/>
      <c r="F18" s="19"/>
      <c r="G18" s="3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2"/>
      <c r="V18" s="12"/>
      <c r="W18" s="11"/>
      <c r="X18" s="2"/>
      <c r="Y18" s="2"/>
      <c r="Z18" s="2"/>
      <c r="AA18" s="19"/>
      <c r="AB18" s="2"/>
    </row>
    <row r="19" spans="1:28">
      <c r="A19" s="11" t="s">
        <v>47</v>
      </c>
      <c r="B19" s="44">
        <f>CEILING($A$1*A18/$B$1,1)</f>
        <v>2</v>
      </c>
      <c r="C19" s="2"/>
      <c r="D19" s="2" t="s">
        <v>2</v>
      </c>
      <c r="E19" s="2" t="s">
        <v>45</v>
      </c>
      <c r="F19" s="19" t="s">
        <v>3</v>
      </c>
      <c r="G19" s="35"/>
      <c r="H19" s="7" t="str">
        <f>IF(H20&lt;&gt;0,H$1,"")</f>
        <v/>
      </c>
      <c r="I19" s="7">
        <f t="shared" ref="I19:P19" si="6">IF(I20&lt;&gt;0,I$1,"")</f>
        <v>2</v>
      </c>
      <c r="J19" s="7">
        <f t="shared" si="6"/>
        <v>3</v>
      </c>
      <c r="K19" s="7">
        <f t="shared" si="6"/>
        <v>4</v>
      </c>
      <c r="L19" s="7" t="str">
        <f t="shared" si="6"/>
        <v/>
      </c>
      <c r="M19" s="7" t="str">
        <f t="shared" si="6"/>
        <v/>
      </c>
      <c r="N19" s="7" t="str">
        <f t="shared" si="6"/>
        <v/>
      </c>
      <c r="O19" s="7" t="str">
        <f t="shared" si="6"/>
        <v/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11" t="s">
        <v>48</v>
      </c>
      <c r="B20" s="19">
        <v>10000</v>
      </c>
      <c r="C20" s="2" t="s">
        <v>0</v>
      </c>
      <c r="D20" s="59">
        <v>30</v>
      </c>
      <c r="E20" s="58">
        <f>1-G21/G20</f>
        <v>0.37099888222741595</v>
      </c>
      <c r="F20" s="33">
        <f>SUMPRODUCT(H$1:AA$1,H20:AA20)/SUM(H20:AA20)</f>
        <v>3.3292348338583477</v>
      </c>
      <c r="G20" s="37">
        <f>SUM(H20:AA20)</f>
        <v>9841</v>
      </c>
      <c r="H20" s="25"/>
      <c r="I20" s="25">
        <v>303</v>
      </c>
      <c r="J20" s="25">
        <v>5995</v>
      </c>
      <c r="K20" s="25">
        <v>3543</v>
      </c>
      <c r="L20" s="25"/>
      <c r="M20" s="25"/>
      <c r="N20" s="25"/>
      <c r="O20" s="25"/>
      <c r="P20" s="25"/>
      <c r="Q20" s="25"/>
      <c r="R20" s="25"/>
      <c r="S20" s="25"/>
      <c r="T20" s="25"/>
      <c r="U20" s="12"/>
      <c r="V20" s="12"/>
      <c r="W20" s="11"/>
      <c r="X20" s="2"/>
      <c r="Y20" s="2"/>
      <c r="Z20" s="2"/>
      <c r="AA20" s="19"/>
      <c r="AB20" s="2"/>
    </row>
    <row r="21" spans="1:28">
      <c r="A21" s="11" t="s">
        <v>49</v>
      </c>
      <c r="B21" s="32">
        <v>1234</v>
      </c>
      <c r="C21" s="2" t="s">
        <v>1</v>
      </c>
      <c r="D21" s="59"/>
      <c r="E21" s="58"/>
      <c r="F21" s="33">
        <f>SUMPRODUCT(H$1:AA$1,H21:AA21)/SUM(H21:AA21)</f>
        <v>2.9512116316639743</v>
      </c>
      <c r="G21" s="37">
        <f>SUM(H21:AA21)</f>
        <v>6190</v>
      </c>
      <c r="H21" s="25"/>
      <c r="I21" s="25">
        <v>303</v>
      </c>
      <c r="J21" s="25">
        <v>5886</v>
      </c>
      <c r="K21" s="25">
        <v>1</v>
      </c>
      <c r="L21" s="25"/>
      <c r="M21" s="25"/>
      <c r="N21" s="25"/>
      <c r="O21" s="25"/>
      <c r="P21" s="25"/>
      <c r="Q21" s="25"/>
      <c r="R21" s="25"/>
      <c r="S21" s="25"/>
      <c r="T21" s="25"/>
      <c r="U21" s="12"/>
      <c r="V21" s="12"/>
      <c r="W21" s="11"/>
      <c r="X21" s="2"/>
      <c r="Y21" s="2"/>
      <c r="Z21" s="2"/>
      <c r="AA21" s="19"/>
      <c r="AB21" s="2"/>
    </row>
    <row r="22" spans="1:28">
      <c r="A22" s="11"/>
      <c r="B22" s="19"/>
      <c r="C22" s="2"/>
      <c r="D22" s="2"/>
      <c r="E22" s="2"/>
      <c r="F22" s="19"/>
      <c r="G22" s="35"/>
      <c r="H22" s="25"/>
      <c r="I22" s="25" t="s">
        <v>20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2"/>
      <c r="W22" s="11"/>
      <c r="X22" s="2"/>
      <c r="Y22" s="2"/>
      <c r="Z22" s="2"/>
      <c r="AA22" s="19"/>
      <c r="AB22" s="2"/>
    </row>
    <row r="23" spans="1:28">
      <c r="A23" s="11">
        <v>5</v>
      </c>
      <c r="C23" s="2" t="str">
        <f>CONCATENATE($C$1,"n",A23)</f>
        <v>g2d5n5</v>
      </c>
      <c r="D23" s="2"/>
      <c r="E23" s="2"/>
      <c r="F23" s="19"/>
      <c r="G23" s="3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2"/>
      <c r="W23" s="11"/>
      <c r="X23" s="2"/>
      <c r="Y23" s="2"/>
      <c r="Z23" s="2"/>
      <c r="AA23" s="19"/>
      <c r="AB23" s="2"/>
    </row>
    <row r="24" spans="1:28">
      <c r="A24" s="11" t="s">
        <v>47</v>
      </c>
      <c r="B24" s="44">
        <f>CEILING($A$1*A23/$B$1,1)</f>
        <v>2</v>
      </c>
      <c r="C24" s="2"/>
      <c r="D24" s="2" t="s">
        <v>2</v>
      </c>
      <c r="E24" s="2" t="s">
        <v>45</v>
      </c>
      <c r="F24" s="19" t="s">
        <v>3</v>
      </c>
      <c r="G24" s="35"/>
      <c r="H24" s="7" t="str">
        <f>IF(H25&lt;&gt;0,H$1,"")</f>
        <v/>
      </c>
      <c r="I24" s="7">
        <f t="shared" ref="I24:P24" si="8">IF(I25&lt;&gt;0,I$1,"")</f>
        <v>2</v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 t="str">
        <f t="shared" si="8"/>
        <v/>
      </c>
      <c r="N24" s="7" t="str">
        <f t="shared" si="8"/>
        <v/>
      </c>
      <c r="O24" s="7" t="str">
        <f t="shared" si="8"/>
        <v/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11" t="s">
        <v>48</v>
      </c>
      <c r="B25" s="19">
        <v>10000</v>
      </c>
      <c r="C25" s="2" t="s">
        <v>0</v>
      </c>
      <c r="D25" s="59">
        <v>23</v>
      </c>
      <c r="E25" s="58">
        <f>1-G26/G25</f>
        <v>0.2184084176116049</v>
      </c>
      <c r="F25" s="33">
        <f>SUMPRODUCT(H$1:AA$1,H25:AA25)/SUM(H25:AA25)</f>
        <v>4.0686484829911125</v>
      </c>
      <c r="G25" s="37">
        <f>SUM(H25:AA25)</f>
        <v>9789</v>
      </c>
      <c r="H25" s="25"/>
      <c r="I25" s="25">
        <v>1</v>
      </c>
      <c r="J25" s="25">
        <v>1354</v>
      </c>
      <c r="K25" s="25">
        <v>6406</v>
      </c>
      <c r="L25" s="25">
        <v>2028</v>
      </c>
      <c r="M25" s="25"/>
      <c r="N25" s="25"/>
      <c r="O25" s="25"/>
      <c r="P25" s="25"/>
      <c r="Q25" s="25"/>
      <c r="R25" s="25"/>
      <c r="S25" s="25"/>
      <c r="T25" s="25"/>
      <c r="U25" s="12"/>
      <c r="V25" s="12"/>
      <c r="W25" s="11"/>
      <c r="X25" s="2"/>
      <c r="Y25" s="2"/>
      <c r="Z25" s="2"/>
      <c r="AA25" s="19"/>
      <c r="AB25" s="2"/>
    </row>
    <row r="26" spans="1:28">
      <c r="A26" s="11" t="s">
        <v>49</v>
      </c>
      <c r="B26" s="32">
        <v>1234</v>
      </c>
      <c r="C26" s="2" t="s">
        <v>1</v>
      </c>
      <c r="D26" s="59"/>
      <c r="E26" s="58"/>
      <c r="F26" s="33">
        <f>SUMPRODUCT(H$1:AA$1,H26:AA26)/SUM(H26:AA26)</f>
        <v>3.8227682655861979</v>
      </c>
      <c r="G26" s="37">
        <f>SUM(H26:AA26)</f>
        <v>7651</v>
      </c>
      <c r="H26" s="25"/>
      <c r="I26" s="25">
        <v>1</v>
      </c>
      <c r="J26" s="25">
        <v>1354</v>
      </c>
      <c r="K26" s="25">
        <v>6296</v>
      </c>
      <c r="L26" s="25">
        <v>0</v>
      </c>
      <c r="M26" s="25"/>
      <c r="N26" s="25"/>
      <c r="O26" s="25"/>
      <c r="P26" s="25"/>
      <c r="Q26" s="25"/>
      <c r="R26" s="25"/>
      <c r="S26" s="25"/>
      <c r="T26" s="25"/>
      <c r="U26" s="12"/>
      <c r="V26" s="12"/>
      <c r="W26" s="11"/>
      <c r="X26" s="2"/>
      <c r="Y26" s="2"/>
      <c r="Z26" s="2"/>
      <c r="AA26" s="19"/>
      <c r="AB26" s="2"/>
    </row>
    <row r="27" spans="1:28">
      <c r="A27" s="11"/>
      <c r="B27" s="19"/>
      <c r="C27" s="2"/>
      <c r="D27" s="2"/>
      <c r="E27" s="2"/>
      <c r="F27" s="19"/>
      <c r="G27" s="3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2"/>
      <c r="W27" s="11"/>
      <c r="X27" s="2"/>
      <c r="Y27" s="2"/>
      <c r="Z27" s="2"/>
      <c r="AA27" s="19"/>
      <c r="AB27" s="2"/>
    </row>
    <row r="28" spans="1:28">
      <c r="A28" s="11">
        <v>6</v>
      </c>
      <c r="C28" s="2" t="str">
        <f>CONCATENATE($C$1,"n",A28)</f>
        <v>g2d5n6</v>
      </c>
      <c r="D28" s="2"/>
      <c r="E28" s="2"/>
      <c r="F28" s="19"/>
      <c r="G28" s="3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2"/>
      <c r="W28" s="11"/>
      <c r="X28" s="2"/>
      <c r="Y28" s="2"/>
      <c r="Z28" s="2"/>
      <c r="AA28" s="19"/>
      <c r="AB28" s="2"/>
    </row>
    <row r="29" spans="1:28">
      <c r="A29" s="11" t="s">
        <v>47</v>
      </c>
      <c r="B29" s="44">
        <f>CEILING($A$1*A28/$B$1,1)</f>
        <v>3</v>
      </c>
      <c r="C29" s="2"/>
      <c r="D29" s="2" t="s">
        <v>2</v>
      </c>
      <c r="E29" s="2" t="s">
        <v>45</v>
      </c>
      <c r="F29" s="19" t="s">
        <v>3</v>
      </c>
      <c r="G29" s="35"/>
      <c r="H29" s="7" t="str">
        <f>IF(H30&lt;&gt;0,H$1,"")</f>
        <v/>
      </c>
      <c r="I29" s="7" t="str">
        <f t="shared" ref="I29:P29" si="10">IF(I30&lt;&gt;0,I$1,"")</f>
        <v/>
      </c>
      <c r="J29" s="7">
        <f t="shared" si="10"/>
        <v>3</v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 t="str">
        <f t="shared" si="10"/>
        <v/>
      </c>
      <c r="O29" s="7" t="str">
        <f t="shared" si="10"/>
        <v/>
      </c>
      <c r="P29" s="7" t="str">
        <f t="shared" si="10"/>
        <v/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11" t="s">
        <v>48</v>
      </c>
      <c r="B30" s="19">
        <v>10000</v>
      </c>
      <c r="C30" s="2" t="s">
        <v>0</v>
      </c>
      <c r="D30" s="59">
        <v>26</v>
      </c>
      <c r="E30" s="58">
        <f>1-G31/G30</f>
        <v>0.12722045384536396</v>
      </c>
      <c r="F30" s="33">
        <f>SUMPRODUCT(H$1:AA$1,H30:AA30)/SUM(H30:AA30)</f>
        <v>4.7873498305780879</v>
      </c>
      <c r="G30" s="37">
        <f>SUM(H30:AA30)</f>
        <v>9739</v>
      </c>
      <c r="H30" s="25"/>
      <c r="I30" s="25"/>
      <c r="J30" s="25">
        <v>91</v>
      </c>
      <c r="K30" s="25">
        <v>2985</v>
      </c>
      <c r="L30" s="25">
        <v>5567</v>
      </c>
      <c r="M30" s="25">
        <v>1096</v>
      </c>
      <c r="N30" s="25"/>
      <c r="O30" s="25"/>
      <c r="P30" s="25"/>
      <c r="Q30" s="25"/>
      <c r="R30" s="25"/>
      <c r="S30" s="25"/>
      <c r="T30" s="25"/>
      <c r="U30" s="12"/>
      <c r="V30" s="12"/>
      <c r="W30" s="11"/>
      <c r="X30" s="2"/>
      <c r="Y30" s="2"/>
      <c r="Z30" s="2"/>
      <c r="AA30" s="19"/>
      <c r="AB30" s="2"/>
    </row>
    <row r="31" spans="1:28">
      <c r="A31" s="11" t="s">
        <v>49</v>
      </c>
      <c r="B31" s="32">
        <v>1234</v>
      </c>
      <c r="C31" s="2" t="s">
        <v>1</v>
      </c>
      <c r="D31" s="59"/>
      <c r="E31" s="58"/>
      <c r="F31" s="33">
        <f>SUMPRODUCT(H$1:AA$1,H31:AA31)/SUM(H31:AA31)</f>
        <v>4.6274117647058821</v>
      </c>
      <c r="G31" s="37">
        <f>SUM(H31:AA31)</f>
        <v>8500</v>
      </c>
      <c r="H31" s="25"/>
      <c r="I31" s="25"/>
      <c r="J31" s="25">
        <v>91</v>
      </c>
      <c r="K31" s="25">
        <v>2985</v>
      </c>
      <c r="L31" s="25">
        <v>5424</v>
      </c>
      <c r="M31" s="25">
        <v>0</v>
      </c>
      <c r="N31" s="25"/>
      <c r="O31" s="25"/>
      <c r="P31" s="25"/>
      <c r="Q31" s="25"/>
      <c r="R31" s="25"/>
      <c r="S31" s="25"/>
      <c r="T31" s="25"/>
      <c r="U31" s="12"/>
      <c r="V31" s="12"/>
      <c r="W31" s="11"/>
      <c r="X31" s="2"/>
      <c r="Y31" s="2"/>
      <c r="Z31" s="2"/>
      <c r="AA31" s="19"/>
      <c r="AB31" s="2"/>
    </row>
    <row r="32" spans="1:28">
      <c r="A32" s="11"/>
      <c r="B32" s="19"/>
      <c r="C32" s="2"/>
      <c r="D32" s="2"/>
      <c r="E32" s="2"/>
      <c r="F32" s="19"/>
      <c r="G32" s="3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2"/>
      <c r="W32" s="11"/>
      <c r="X32" s="2"/>
      <c r="Y32" s="2"/>
      <c r="Z32" s="2"/>
      <c r="AA32" s="19"/>
      <c r="AB32" s="2"/>
    </row>
    <row r="33" spans="1:28">
      <c r="A33" s="11">
        <v>7</v>
      </c>
      <c r="C33" s="2" t="str">
        <f>CONCATENATE($C$1,"n",A33)</f>
        <v>g2d5n7</v>
      </c>
      <c r="D33" s="2"/>
      <c r="E33" s="2"/>
      <c r="F33" s="19"/>
      <c r="G33" s="3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2"/>
      <c r="W33" s="11"/>
      <c r="X33" s="2"/>
      <c r="Y33" s="2"/>
      <c r="Z33" s="2"/>
      <c r="AA33" s="19"/>
      <c r="AB33" s="2"/>
    </row>
    <row r="34" spans="1:28">
      <c r="A34" s="11" t="s">
        <v>47</v>
      </c>
      <c r="B34" s="44">
        <f>CEILING($A$1*A33/$B$1,1)</f>
        <v>3</v>
      </c>
      <c r="C34" s="2"/>
      <c r="D34" s="2" t="s">
        <v>2</v>
      </c>
      <c r="E34" s="2" t="s">
        <v>45</v>
      </c>
      <c r="F34" s="19" t="s">
        <v>3</v>
      </c>
      <c r="G34" s="35"/>
      <c r="H34" s="7" t="str">
        <f>IF(H35&lt;&gt;0,H$1,"")</f>
        <v/>
      </c>
      <c r="I34" s="7" t="str">
        <f t="shared" ref="I34:P34" si="12">IF(I35&lt;&gt;0,I$1,"")</f>
        <v/>
      </c>
      <c r="J34" s="7">
        <f t="shared" si="12"/>
        <v>3</v>
      </c>
      <c r="K34" s="7">
        <f t="shared" si="12"/>
        <v>4</v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 t="str">
        <f t="shared" si="12"/>
        <v/>
      </c>
      <c r="P34" s="7" t="str">
        <f t="shared" si="12"/>
        <v/>
      </c>
      <c r="Q34" s="7" t="str">
        <f>IF(Q35&lt;&gt;0,Q$1,"")</f>
        <v/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11" t="s">
        <v>48</v>
      </c>
      <c r="B35" s="19">
        <v>10000</v>
      </c>
      <c r="C35" s="2" t="s">
        <v>0</v>
      </c>
      <c r="D35" s="59">
        <v>17</v>
      </c>
      <c r="E35" s="58">
        <f>1-G36/G35</f>
        <v>8.3582397196743319E-2</v>
      </c>
      <c r="F35" s="33">
        <f>SUMPRODUCT(H$1:AA$1,H35:AA35)/SUM(H35:AA35)</f>
        <v>5.5064413068123264</v>
      </c>
      <c r="G35" s="37">
        <f>SUM(H35:AA35)</f>
        <v>9703</v>
      </c>
      <c r="H35" s="25"/>
      <c r="I35" s="25"/>
      <c r="J35" s="25">
        <v>1</v>
      </c>
      <c r="K35" s="25">
        <v>484</v>
      </c>
      <c r="L35" s="25">
        <v>4504</v>
      </c>
      <c r="M35" s="25">
        <v>4028</v>
      </c>
      <c r="N35" s="25">
        <v>686</v>
      </c>
      <c r="O35" s="25"/>
      <c r="P35" s="25"/>
      <c r="Q35" s="25"/>
      <c r="R35" s="25"/>
      <c r="S35" s="25"/>
      <c r="T35" s="25"/>
      <c r="U35" s="12"/>
      <c r="V35" s="12"/>
      <c r="W35" s="11"/>
      <c r="X35" s="2"/>
      <c r="Y35" s="2"/>
      <c r="Z35" s="2"/>
      <c r="AA35" s="19"/>
      <c r="AB35" s="2"/>
    </row>
    <row r="36" spans="1:28">
      <c r="A36" s="11" t="s">
        <v>49</v>
      </c>
      <c r="B36" s="32">
        <v>1234</v>
      </c>
      <c r="C36" s="2" t="s">
        <v>1</v>
      </c>
      <c r="D36" s="59"/>
      <c r="E36" s="58"/>
      <c r="F36" s="33">
        <f>SUMPRODUCT(H$1:AA$1,H36:AA36)/SUM(H36:AA36)</f>
        <v>5.3842780026990553</v>
      </c>
      <c r="G36" s="37">
        <f>SUM(H36:AA36)</f>
        <v>8892</v>
      </c>
      <c r="H36" s="25"/>
      <c r="I36" s="25"/>
      <c r="J36" s="25">
        <v>1</v>
      </c>
      <c r="K36" s="25">
        <v>484</v>
      </c>
      <c r="L36" s="25">
        <v>4504</v>
      </c>
      <c r="M36" s="25">
        <v>3903</v>
      </c>
      <c r="N36" s="25">
        <v>0</v>
      </c>
      <c r="O36" s="25"/>
      <c r="P36" s="25"/>
      <c r="Q36" s="25"/>
      <c r="R36" s="25"/>
      <c r="S36" s="25"/>
      <c r="T36" s="25"/>
      <c r="U36" s="12"/>
      <c r="V36" s="12"/>
      <c r="W36" s="11"/>
      <c r="X36" s="2"/>
      <c r="Y36" s="2"/>
      <c r="Z36" s="2"/>
      <c r="AA36" s="19"/>
      <c r="AB36" s="2"/>
    </row>
    <row r="37" spans="1:28">
      <c r="H37" s="26"/>
      <c r="I37" s="26"/>
      <c r="J37" s="26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6"/>
      <c r="V37" s="26"/>
      <c r="AB37" s="2"/>
    </row>
    <row r="38" spans="1:28">
      <c r="A38" s="11">
        <v>8</v>
      </c>
      <c r="C38" s="2" t="str">
        <f>CONCATENATE($C$1,"n",A38)</f>
        <v>g2d5n8</v>
      </c>
      <c r="D38" s="2"/>
      <c r="E38" s="2"/>
      <c r="F38" s="19"/>
      <c r="G38" s="3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2"/>
      <c r="W38" s="11"/>
      <c r="X38" s="2"/>
      <c r="Y38" s="2"/>
      <c r="Z38" s="2"/>
      <c r="AA38" s="19"/>
      <c r="AB38" s="2"/>
    </row>
    <row r="39" spans="1:28">
      <c r="A39" s="11" t="s">
        <v>47</v>
      </c>
      <c r="B39" s="44">
        <f>CEILING($A$1*A38/$B$1,1)</f>
        <v>4</v>
      </c>
      <c r="C39" s="2"/>
      <c r="D39" s="2" t="s">
        <v>2</v>
      </c>
      <c r="E39" s="2" t="s">
        <v>45</v>
      </c>
      <c r="F39" s="19" t="s">
        <v>3</v>
      </c>
      <c r="G39" s="35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>
        <f t="shared" si="14"/>
        <v>4</v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 t="str">
        <f t="shared" si="14"/>
        <v/>
      </c>
      <c r="Q39" s="7" t="str">
        <f>IF(Q40&lt;&gt;0,Q$1,"")</f>
        <v/>
      </c>
      <c r="R39" s="7" t="str">
        <f t="shared" ref="R39:AA39" si="15">IF(R40&lt;&gt;0,R$1,"")</f>
        <v/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11" t="s">
        <v>48</v>
      </c>
      <c r="B40" s="19">
        <v>10000</v>
      </c>
      <c r="C40" s="2" t="s">
        <v>0</v>
      </c>
      <c r="D40" s="59">
        <v>22</v>
      </c>
      <c r="E40" s="58">
        <f>1-G41/G40</f>
        <v>5.912197142265474E-2</v>
      </c>
      <c r="F40" s="33">
        <f>SUMPRODUCT(H$1:AA$1,H40:AA40)/SUM(H40:AA40)</f>
        <v>6.2351418513149719</v>
      </c>
      <c r="G40" s="37">
        <f>SUM(H40:AA40)</f>
        <v>9658</v>
      </c>
      <c r="H40" s="25"/>
      <c r="I40" s="25"/>
      <c r="J40" s="26"/>
      <c r="K40" s="26">
        <v>28</v>
      </c>
      <c r="L40" s="26">
        <v>1414</v>
      </c>
      <c r="M40" s="26">
        <v>4942</v>
      </c>
      <c r="N40" s="26">
        <v>2807</v>
      </c>
      <c r="O40" s="25">
        <v>467</v>
      </c>
      <c r="P40" s="25"/>
      <c r="Q40" s="25"/>
      <c r="R40" s="25"/>
      <c r="S40" s="25"/>
      <c r="T40" s="25"/>
      <c r="U40" s="12"/>
      <c r="V40" s="12"/>
      <c r="W40" s="11"/>
      <c r="X40" s="2"/>
      <c r="Y40" s="2"/>
      <c r="Z40" s="2"/>
      <c r="AA40" s="19"/>
      <c r="AB40" s="2"/>
    </row>
    <row r="41" spans="1:28">
      <c r="A41" s="11" t="s">
        <v>49</v>
      </c>
      <c r="B41" s="32">
        <v>1234</v>
      </c>
      <c r="C41" s="2" t="s">
        <v>1</v>
      </c>
      <c r="D41" s="59"/>
      <c r="E41" s="58"/>
      <c r="F41" s="33">
        <f>SUMPRODUCT(H$1:AA$1,H41:AA41)/SUM(H41:AA41)</f>
        <v>6.136568724551557</v>
      </c>
      <c r="G41" s="37">
        <f>SUM(H41:AA41)</f>
        <v>9087</v>
      </c>
      <c r="H41" s="25"/>
      <c r="I41" s="25"/>
      <c r="J41" s="26"/>
      <c r="K41" s="26">
        <v>28</v>
      </c>
      <c r="L41" s="26">
        <v>1413</v>
      </c>
      <c r="M41" s="26">
        <v>4936</v>
      </c>
      <c r="N41" s="26">
        <v>2710</v>
      </c>
      <c r="O41" s="25">
        <v>0</v>
      </c>
      <c r="P41" s="25"/>
      <c r="Q41" s="25"/>
      <c r="R41" s="25"/>
      <c r="S41" s="25"/>
      <c r="T41" s="25"/>
      <c r="U41" s="12"/>
      <c r="V41" s="12"/>
      <c r="W41" s="11"/>
      <c r="X41" s="2"/>
      <c r="Y41" s="2"/>
      <c r="Z41" s="2"/>
      <c r="AA41" s="19"/>
      <c r="AB41" s="2"/>
    </row>
    <row r="42" spans="1:28"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AB42" s="2"/>
    </row>
    <row r="43" spans="1:28">
      <c r="A43" s="11">
        <v>9</v>
      </c>
      <c r="C43" s="2" t="str">
        <f>CONCATENATE($C$1,"n",A43)</f>
        <v>g2d5n9</v>
      </c>
      <c r="D43" s="2"/>
      <c r="E43" s="2"/>
      <c r="F43" s="19"/>
      <c r="G43" s="3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2"/>
      <c r="W43" s="11"/>
      <c r="X43" s="2"/>
      <c r="Y43" s="2"/>
      <c r="Z43" s="2"/>
      <c r="AA43" s="19"/>
      <c r="AB43" s="2"/>
    </row>
    <row r="44" spans="1:28">
      <c r="A44" s="11" t="s">
        <v>47</v>
      </c>
      <c r="B44" s="44">
        <f>CEILING($A$1*A43/$B$1,1)</f>
        <v>4</v>
      </c>
      <c r="C44" s="2"/>
      <c r="D44" s="2" t="s">
        <v>2</v>
      </c>
      <c r="E44" s="2" t="s">
        <v>45</v>
      </c>
      <c r="F44" s="19" t="s">
        <v>3</v>
      </c>
      <c r="G44" s="35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>
        <f t="shared" si="16"/>
        <v>4</v>
      </c>
      <c r="L44" s="7">
        <f t="shared" si="16"/>
        <v>5</v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 t="str">
        <f>IF(Q45&lt;&gt;0,Q$1,"")</f>
        <v/>
      </c>
      <c r="R44" s="7" t="str">
        <f t="shared" ref="R44:AA44" si="17">IF(R45&lt;&gt;0,R$1,"")</f>
        <v/>
      </c>
      <c r="S44" s="7" t="str">
        <f t="shared" si="17"/>
        <v/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11" t="s">
        <v>48</v>
      </c>
      <c r="B45" s="19">
        <v>10000</v>
      </c>
      <c r="C45" s="2" t="s">
        <v>0</v>
      </c>
      <c r="D45" s="59">
        <v>20</v>
      </c>
      <c r="E45" s="58">
        <f>1-G46/G45</f>
        <v>4.0200480317427179E-2</v>
      </c>
      <c r="F45" s="33">
        <f>SUMPRODUCT(H$1:AA$1,H45:AA45)/SUM(H45:AA45)</f>
        <v>6.9260728829487315</v>
      </c>
      <c r="G45" s="37">
        <f>SUM(H45:AA45)</f>
        <v>9577</v>
      </c>
      <c r="H45" s="25"/>
      <c r="I45" s="25"/>
      <c r="J45" s="26"/>
      <c r="K45" s="26">
        <v>1</v>
      </c>
      <c r="L45" s="26">
        <v>198</v>
      </c>
      <c r="M45" s="26">
        <v>2770</v>
      </c>
      <c r="N45" s="26">
        <v>4447</v>
      </c>
      <c r="O45" s="25">
        <v>1861</v>
      </c>
      <c r="P45" s="25">
        <v>300</v>
      </c>
      <c r="Q45" s="25"/>
      <c r="R45" s="25"/>
      <c r="S45" s="25"/>
      <c r="T45" s="25"/>
      <c r="U45" s="12"/>
      <c r="V45" s="12"/>
      <c r="W45" s="11"/>
      <c r="X45" s="2"/>
      <c r="Y45" s="2"/>
      <c r="Z45" s="2"/>
      <c r="AA45" s="19"/>
      <c r="AB45" s="2"/>
    </row>
    <row r="46" spans="1:28">
      <c r="A46" s="11" t="s">
        <v>49</v>
      </c>
      <c r="B46" s="32">
        <v>1234</v>
      </c>
      <c r="C46" s="2" t="s">
        <v>1</v>
      </c>
      <c r="D46" s="59"/>
      <c r="E46" s="58"/>
      <c r="F46" s="33">
        <f>SUMPRODUCT(H$1:AA$1,H46:AA46)/SUM(H46:AA46)</f>
        <v>6.8492167101827679</v>
      </c>
      <c r="G46" s="37">
        <f>SUM(H46:AA46)</f>
        <v>9192</v>
      </c>
      <c r="H46" s="25"/>
      <c r="I46" s="25"/>
      <c r="J46" s="26"/>
      <c r="K46" s="26">
        <v>1</v>
      </c>
      <c r="L46" s="26">
        <v>198</v>
      </c>
      <c r="M46" s="26">
        <v>2770</v>
      </c>
      <c r="N46" s="26">
        <v>4440</v>
      </c>
      <c r="O46" s="25">
        <v>1783</v>
      </c>
      <c r="P46" s="25">
        <v>0</v>
      </c>
      <c r="Q46" s="25"/>
      <c r="R46" s="25"/>
      <c r="S46" s="25"/>
      <c r="T46" s="25"/>
      <c r="U46" s="12"/>
      <c r="V46" s="12"/>
      <c r="W46" s="11"/>
      <c r="X46" s="2"/>
      <c r="Y46" s="2"/>
      <c r="Z46" s="2"/>
      <c r="AA46" s="19"/>
      <c r="AB46" s="2"/>
    </row>
    <row r="47" spans="1:28"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AB47" s="2"/>
    </row>
    <row r="48" spans="1:28">
      <c r="A48" s="11">
        <v>10</v>
      </c>
      <c r="C48" s="2" t="str">
        <f>CONCATENATE($C$1,"n",A48)</f>
        <v>g2d5n10</v>
      </c>
      <c r="D48" s="2"/>
      <c r="E48" s="2"/>
      <c r="F48" s="19"/>
      <c r="G48" s="3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2"/>
      <c r="V48" s="12"/>
      <c r="W48" s="11"/>
      <c r="X48" s="2"/>
      <c r="Y48" s="2"/>
      <c r="Z48" s="2"/>
      <c r="AA48" s="19"/>
      <c r="AB48" s="2"/>
    </row>
    <row r="49" spans="1:28">
      <c r="A49" s="11" t="s">
        <v>47</v>
      </c>
      <c r="B49" s="44">
        <f>CEILING($A$1*A48/$B$1,1)</f>
        <v>4</v>
      </c>
      <c r="C49" s="2"/>
      <c r="D49" s="2" t="s">
        <v>2</v>
      </c>
      <c r="E49" s="2" t="s">
        <v>45</v>
      </c>
      <c r="F49" s="19" t="s">
        <v>3</v>
      </c>
      <c r="G49" s="35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>
        <f t="shared" si="18"/>
        <v>5</v>
      </c>
      <c r="M49" s="7">
        <f t="shared" si="18"/>
        <v>6</v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 t="str">
        <f t="shared" ref="R49:AA49" si="19">IF(R50&lt;&gt;0,R$1,"")</f>
        <v/>
      </c>
      <c r="S49" s="7" t="str">
        <f t="shared" si="19"/>
        <v/>
      </c>
      <c r="T49" s="7" t="str">
        <f t="shared" si="19"/>
        <v/>
      </c>
      <c r="U49" s="7" t="str">
        <f t="shared" si="19"/>
        <v/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11" t="s">
        <v>48</v>
      </c>
      <c r="B50" s="19">
        <v>10000</v>
      </c>
      <c r="C50" s="2" t="s">
        <v>0</v>
      </c>
      <c r="D50" s="59">
        <v>30</v>
      </c>
      <c r="E50" s="58">
        <f>1-G51/G50</f>
        <v>2.9952706253284278E-2</v>
      </c>
      <c r="F50" s="33">
        <f>SUMPRODUCT(H$1:AA$1,H50:AA50)/SUM(H50:AA50)</f>
        <v>7.6540199684708359</v>
      </c>
      <c r="G50" s="37">
        <f>SUM(H50:AA50)</f>
        <v>9515</v>
      </c>
      <c r="H50" s="25"/>
      <c r="I50" s="25"/>
      <c r="J50" s="26"/>
      <c r="K50" s="26"/>
      <c r="L50" s="26">
        <v>4</v>
      </c>
      <c r="M50" s="26">
        <v>684</v>
      </c>
      <c r="N50" s="26">
        <v>3654</v>
      </c>
      <c r="O50" s="25">
        <v>3658</v>
      </c>
      <c r="P50" s="25">
        <v>1288</v>
      </c>
      <c r="Q50" s="25">
        <v>227</v>
      </c>
      <c r="R50" s="25"/>
      <c r="S50" s="25"/>
      <c r="T50" s="25"/>
      <c r="U50" s="12"/>
      <c r="V50" s="12"/>
      <c r="W50" s="11"/>
      <c r="X50" s="2"/>
      <c r="Y50" s="2"/>
      <c r="Z50" s="2"/>
      <c r="AA50" s="19"/>
      <c r="AB50" s="2"/>
    </row>
    <row r="51" spans="1:28">
      <c r="A51" s="11" t="s">
        <v>49</v>
      </c>
      <c r="B51" s="32">
        <v>1234</v>
      </c>
      <c r="C51" s="2" t="s">
        <v>1</v>
      </c>
      <c r="D51" s="59"/>
      <c r="E51" s="58"/>
      <c r="F51" s="33">
        <f>SUMPRODUCT(H$1:AA$1,H51:AA51)/SUM(H51:AA51)</f>
        <v>7.5884073672806069</v>
      </c>
      <c r="G51" s="37">
        <f>SUM(H51:AA51)</f>
        <v>9230</v>
      </c>
      <c r="H51" s="25"/>
      <c r="I51" s="25"/>
      <c r="J51" s="26"/>
      <c r="K51" s="26"/>
      <c r="L51" s="26">
        <v>4</v>
      </c>
      <c r="M51" s="26">
        <v>684</v>
      </c>
      <c r="N51" s="26">
        <v>3654</v>
      </c>
      <c r="O51" s="25">
        <v>3653</v>
      </c>
      <c r="P51" s="25">
        <v>1235</v>
      </c>
      <c r="Q51" s="25">
        <v>0</v>
      </c>
      <c r="R51" s="25"/>
      <c r="S51" s="25"/>
      <c r="T51" s="25"/>
      <c r="U51" s="12"/>
      <c r="V51" s="12"/>
      <c r="W51" s="11"/>
      <c r="X51" s="2"/>
      <c r="Y51" s="2"/>
      <c r="Z51" s="2"/>
      <c r="AA51" s="19"/>
      <c r="AB51" s="2"/>
    </row>
    <row r="52" spans="1:28"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AB52" s="2"/>
    </row>
    <row r="53" spans="1:28">
      <c r="A53" s="11">
        <v>11</v>
      </c>
      <c r="C53" s="2" t="str">
        <f>CONCATENATE($C$1,"n",A53)</f>
        <v>g2d5n11</v>
      </c>
      <c r="D53" s="2"/>
      <c r="E53" s="2"/>
      <c r="F53" s="19"/>
      <c r="G53" s="3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2"/>
      <c r="V53" s="12"/>
      <c r="W53" s="11"/>
      <c r="X53" s="2"/>
      <c r="Y53" s="2"/>
      <c r="Z53" s="2"/>
      <c r="AA53" s="19"/>
      <c r="AB53" s="2"/>
    </row>
    <row r="54" spans="1:28">
      <c r="A54" s="11" t="s">
        <v>47</v>
      </c>
      <c r="B54" s="44">
        <f>CEILING($A$1*A53/$B$1,1)</f>
        <v>5</v>
      </c>
      <c r="C54" s="2"/>
      <c r="D54" s="2" t="s">
        <v>2</v>
      </c>
      <c r="E54" s="2" t="s">
        <v>45</v>
      </c>
      <c r="F54" s="19" t="s">
        <v>3</v>
      </c>
      <c r="G54" s="35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>
        <f t="shared" si="20"/>
        <v>5</v>
      </c>
      <c r="M54" s="7">
        <f t="shared" si="20"/>
        <v>6</v>
      </c>
      <c r="N54" s="7">
        <f t="shared" si="20"/>
        <v>7</v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 t="str">
        <f t="shared" si="21"/>
        <v/>
      </c>
      <c r="T54" s="7" t="str">
        <f t="shared" si="21"/>
        <v/>
      </c>
      <c r="U54" s="7" t="str">
        <f t="shared" si="21"/>
        <v/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11" t="s">
        <v>48</v>
      </c>
      <c r="B55" s="19">
        <v>10000</v>
      </c>
      <c r="C55" s="2" t="s">
        <v>0</v>
      </c>
      <c r="D55" s="59">
        <v>30</v>
      </c>
      <c r="E55" s="58">
        <f>1-G56/G55</f>
        <v>2.0423359217104586E-2</v>
      </c>
      <c r="F55" s="33">
        <f>SUMPRODUCT(H$1:AA$1,H55:AA55)/SUM(H55:AA55)</f>
        <v>8.3545367514094249</v>
      </c>
      <c r="G55" s="37">
        <f>SUM(H55:AA55)</f>
        <v>9401</v>
      </c>
      <c r="H55" s="25"/>
      <c r="I55" s="25"/>
      <c r="J55" s="26"/>
      <c r="K55" s="26"/>
      <c r="L55" s="26">
        <v>1</v>
      </c>
      <c r="M55" s="26">
        <v>84</v>
      </c>
      <c r="N55" s="26">
        <v>1516</v>
      </c>
      <c r="O55" s="25">
        <v>3998</v>
      </c>
      <c r="P55" s="25">
        <v>2734</v>
      </c>
      <c r="Q55" s="25">
        <v>918</v>
      </c>
      <c r="R55" s="25">
        <v>150</v>
      </c>
      <c r="S55" s="25"/>
      <c r="T55" s="25"/>
      <c r="U55" s="12"/>
      <c r="V55" s="12"/>
      <c r="W55" s="11"/>
      <c r="X55" s="2"/>
      <c r="Y55" s="2"/>
      <c r="Z55" s="2"/>
      <c r="AA55" s="19"/>
      <c r="AB55" s="2"/>
    </row>
    <row r="56" spans="1:28">
      <c r="A56" s="11" t="s">
        <v>49</v>
      </c>
      <c r="B56" s="32">
        <v>1234</v>
      </c>
      <c r="C56" s="2" t="s">
        <v>1</v>
      </c>
      <c r="D56" s="59"/>
      <c r="E56" s="58"/>
      <c r="F56" s="33">
        <f>SUMPRODUCT(H$1:AA$1,H56:AA56)/SUM(H56:AA56)</f>
        <v>8.3042675643392325</v>
      </c>
      <c r="G56" s="37">
        <f>SUM(H56:AA56)</f>
        <v>9209</v>
      </c>
      <c r="H56" s="25"/>
      <c r="I56" s="25"/>
      <c r="J56" s="26"/>
      <c r="K56" s="26"/>
      <c r="L56" s="26">
        <v>1</v>
      </c>
      <c r="M56" s="26">
        <v>84</v>
      </c>
      <c r="N56" s="26">
        <v>1516</v>
      </c>
      <c r="O56" s="25">
        <v>3997</v>
      </c>
      <c r="P56" s="25">
        <v>2733</v>
      </c>
      <c r="Q56" s="25">
        <v>878</v>
      </c>
      <c r="R56" s="25">
        <v>0</v>
      </c>
      <c r="S56" s="25"/>
      <c r="T56" s="25"/>
      <c r="U56" s="12"/>
      <c r="V56" s="12"/>
      <c r="W56" s="11"/>
      <c r="X56" s="2"/>
      <c r="Y56" s="2"/>
      <c r="Z56" s="2"/>
      <c r="AA56" s="19"/>
      <c r="AB56" s="2"/>
    </row>
    <row r="57" spans="1:28"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AB57" s="2"/>
    </row>
    <row r="58" spans="1:28">
      <c r="A58" s="11">
        <v>12</v>
      </c>
      <c r="C58" s="2" t="str">
        <f>CONCATENATE($C$1,"n",A58)</f>
        <v>g2d5n12</v>
      </c>
      <c r="D58" s="2"/>
      <c r="E58" s="2"/>
      <c r="F58" s="19"/>
      <c r="G58" s="3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2"/>
      <c r="V58" s="12"/>
      <c r="W58" s="11"/>
      <c r="X58" s="2"/>
      <c r="Y58" s="2"/>
      <c r="Z58" s="2"/>
      <c r="AA58" s="19"/>
      <c r="AB58" s="2"/>
    </row>
    <row r="59" spans="1:28">
      <c r="A59" s="11" t="s">
        <v>47</v>
      </c>
      <c r="B59" s="44">
        <f>CEILING($A$1*A58/$B$1,1)</f>
        <v>5</v>
      </c>
      <c r="C59" s="2"/>
      <c r="D59" s="2" t="s">
        <v>2</v>
      </c>
      <c r="E59" s="2" t="s">
        <v>45</v>
      </c>
      <c r="F59" s="19" t="s">
        <v>3</v>
      </c>
      <c r="G59" s="35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>
        <f t="shared" si="22"/>
        <v>6</v>
      </c>
      <c r="N59" s="7">
        <f t="shared" si="22"/>
        <v>7</v>
      </c>
      <c r="O59" s="7">
        <f t="shared" si="22"/>
        <v>8</v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 t="str">
        <f t="shared" si="23"/>
        <v/>
      </c>
      <c r="U59" s="7" t="str">
        <f t="shared" si="23"/>
        <v/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11" t="s">
        <v>48</v>
      </c>
      <c r="B60" s="19">
        <v>10000</v>
      </c>
      <c r="C60" s="2" t="s">
        <v>0</v>
      </c>
      <c r="D60" s="59">
        <v>20</v>
      </c>
      <c r="E60" s="58">
        <f>1-G61/G60</f>
        <v>1.7828716969118141E-2</v>
      </c>
      <c r="F60" s="33">
        <f>SUMPRODUCT(H$1:AA$1,H60:AA60)/SUM(H60:AA60)</f>
        <v>9.0679189217871166</v>
      </c>
      <c r="G60" s="37">
        <f>SUM(H60:AA60)</f>
        <v>9423</v>
      </c>
      <c r="H60" s="25"/>
      <c r="I60" s="25"/>
      <c r="J60" s="26"/>
      <c r="K60" s="26"/>
      <c r="L60" s="26"/>
      <c r="M60" s="26">
        <v>2</v>
      </c>
      <c r="N60" s="26">
        <v>375</v>
      </c>
      <c r="O60" s="25">
        <v>2383</v>
      </c>
      <c r="P60" s="25">
        <v>3799</v>
      </c>
      <c r="Q60" s="25">
        <v>2068</v>
      </c>
      <c r="R60" s="25">
        <v>677</v>
      </c>
      <c r="S60" s="25">
        <v>119</v>
      </c>
      <c r="T60" s="25"/>
      <c r="U60" s="12"/>
      <c r="V60" s="12"/>
      <c r="W60" s="11"/>
      <c r="X60" s="2"/>
      <c r="Y60" s="2"/>
      <c r="Z60" s="2"/>
      <c r="AA60" s="19"/>
      <c r="AB60" s="2"/>
    </row>
    <row r="61" spans="1:28">
      <c r="A61" s="11" t="s">
        <v>49</v>
      </c>
      <c r="B61" s="32">
        <v>1234</v>
      </c>
      <c r="C61" s="2" t="s">
        <v>1</v>
      </c>
      <c r="D61" s="59"/>
      <c r="E61" s="58"/>
      <c r="F61" s="33">
        <f>SUMPRODUCT(H$1:AA$1,H61:AA61)/SUM(H61:AA61)</f>
        <v>9.0213938411669368</v>
      </c>
      <c r="G61" s="37">
        <f>SUM(H61:AA61)</f>
        <v>9255</v>
      </c>
      <c r="H61" s="25"/>
      <c r="I61" s="25"/>
      <c r="J61" s="26"/>
      <c r="K61" s="26"/>
      <c r="L61" s="26"/>
      <c r="M61" s="26">
        <v>2</v>
      </c>
      <c r="N61" s="26">
        <v>375</v>
      </c>
      <c r="O61" s="25">
        <v>2382</v>
      </c>
      <c r="P61" s="25">
        <v>3796</v>
      </c>
      <c r="Q61" s="25">
        <v>2064</v>
      </c>
      <c r="R61" s="25">
        <v>636</v>
      </c>
      <c r="S61" s="25">
        <v>0</v>
      </c>
      <c r="T61" s="25"/>
      <c r="U61" s="12"/>
      <c r="V61" s="12"/>
      <c r="W61" s="11"/>
      <c r="X61" s="2"/>
      <c r="Y61" s="2"/>
      <c r="Z61" s="2"/>
      <c r="AA61" s="19"/>
      <c r="AB61" s="2"/>
    </row>
    <row r="62" spans="1:28"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AB62" s="2"/>
    </row>
    <row r="63" spans="1:28">
      <c r="A63" s="11">
        <v>13</v>
      </c>
      <c r="C63" s="2" t="str">
        <f>CONCATENATE($C$1,"n",A63)</f>
        <v>g2d5n13</v>
      </c>
      <c r="D63" s="2"/>
      <c r="E63" s="2"/>
      <c r="F63" s="19"/>
      <c r="G63" s="3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2"/>
      <c r="V63" s="12"/>
      <c r="W63" s="11"/>
      <c r="X63" s="2"/>
      <c r="Y63" s="2"/>
      <c r="Z63" s="2"/>
      <c r="AA63" s="19"/>
      <c r="AB63" s="2"/>
    </row>
    <row r="64" spans="1:28">
      <c r="A64" s="11" t="s">
        <v>47</v>
      </c>
      <c r="B64" s="44">
        <f>CEILING($A$1*A63/$B$1,1)</f>
        <v>6</v>
      </c>
      <c r="C64" s="2"/>
      <c r="D64" s="2" t="s">
        <v>2</v>
      </c>
      <c r="E64" s="2" t="s">
        <v>45</v>
      </c>
      <c r="F64" s="19" t="s">
        <v>3</v>
      </c>
      <c r="G64" s="35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>
        <f t="shared" si="24"/>
        <v>7</v>
      </c>
      <c r="O64" s="7">
        <f t="shared" si="24"/>
        <v>8</v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 t="str">
        <f t="shared" si="25"/>
        <v/>
      </c>
      <c r="V64" s="10" t="str">
        <f t="shared" si="25"/>
        <v/>
      </c>
      <c r="W64" s="10" t="str">
        <f t="shared" si="25"/>
        <v/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11" t="s">
        <v>48</v>
      </c>
      <c r="B65" s="19">
        <v>10000</v>
      </c>
      <c r="C65" s="2" t="s">
        <v>0</v>
      </c>
      <c r="D65" s="59">
        <v>19</v>
      </c>
      <c r="E65" s="58">
        <f>1-G66/G65</f>
        <v>2.1829855537720655E-2</v>
      </c>
      <c r="F65" s="33">
        <f>SUMPRODUCT(H$1:AA$1,H65:AA65)/SUM(H65:AA65)</f>
        <v>9.7874799357945417</v>
      </c>
      <c r="G65" s="37">
        <f>SUM(H65:AA65)</f>
        <v>9345</v>
      </c>
      <c r="H65" s="25"/>
      <c r="I65" s="25"/>
      <c r="J65" s="26"/>
      <c r="K65" s="26"/>
      <c r="L65" s="26"/>
      <c r="M65" s="26"/>
      <c r="N65" s="26">
        <v>26</v>
      </c>
      <c r="O65" s="25">
        <v>865</v>
      </c>
      <c r="P65" s="25">
        <v>3142</v>
      </c>
      <c r="Q65" s="25">
        <v>3177</v>
      </c>
      <c r="R65" s="25">
        <v>1418</v>
      </c>
      <c r="S65" s="25">
        <v>605</v>
      </c>
      <c r="T65" s="25">
        <v>112</v>
      </c>
      <c r="U65" s="12"/>
      <c r="V65" s="12"/>
      <c r="W65" s="11"/>
      <c r="X65" s="2"/>
      <c r="Y65" s="2"/>
      <c r="Z65" s="2"/>
      <c r="AA65" s="19"/>
      <c r="AB65" s="2"/>
    </row>
    <row r="66" spans="1:28">
      <c r="A66" s="11" t="s">
        <v>49</v>
      </c>
      <c r="B66" s="32">
        <v>1234</v>
      </c>
      <c r="C66" s="2" t="s">
        <v>1</v>
      </c>
      <c r="D66" s="59"/>
      <c r="E66" s="58"/>
      <c r="F66" s="33">
        <f>SUMPRODUCT(H$1:AA$1,H66:AA66)/SUM(H66:AA66)</f>
        <v>9.7268351383874858</v>
      </c>
      <c r="G66" s="37">
        <f>SUM(H66:AA66)</f>
        <v>9141</v>
      </c>
      <c r="H66" s="25"/>
      <c r="I66" s="25"/>
      <c r="J66" s="26"/>
      <c r="K66" s="26"/>
      <c r="L66" s="26"/>
      <c r="M66" s="26"/>
      <c r="N66" s="26">
        <v>26</v>
      </c>
      <c r="O66" s="25">
        <v>865</v>
      </c>
      <c r="P66" s="25">
        <v>3140</v>
      </c>
      <c r="Q66" s="25">
        <v>3176</v>
      </c>
      <c r="R66" s="25">
        <v>1417</v>
      </c>
      <c r="S66" s="25">
        <v>517</v>
      </c>
      <c r="T66" s="25">
        <v>0</v>
      </c>
      <c r="U66" s="12"/>
      <c r="V66" s="12"/>
      <c r="W66" s="11"/>
      <c r="X66" s="2"/>
      <c r="Y66" s="2"/>
      <c r="Z66" s="2"/>
      <c r="AA66" s="19"/>
      <c r="AB66" s="2"/>
    </row>
    <row r="67" spans="1:28"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8">
      <c r="A68" s="11">
        <v>14</v>
      </c>
      <c r="C68" s="2" t="str">
        <f>CONCATENATE($C$1,"n",A68)</f>
        <v>g2d5n14</v>
      </c>
      <c r="D68" s="2"/>
      <c r="E68" s="2"/>
      <c r="F68" s="19"/>
      <c r="G68" s="3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2"/>
      <c r="V68" s="12"/>
      <c r="W68" s="11"/>
      <c r="X68" s="2"/>
      <c r="Y68" s="2"/>
      <c r="Z68" s="2"/>
      <c r="AA68" s="19"/>
      <c r="AB68" s="2"/>
    </row>
    <row r="69" spans="1:28">
      <c r="A69" s="11" t="s">
        <v>47</v>
      </c>
      <c r="B69" s="44">
        <f>CEILING($A$1*A68/$B$1,1)</f>
        <v>6</v>
      </c>
      <c r="C69" s="2"/>
      <c r="D69" s="2" t="s">
        <v>2</v>
      </c>
      <c r="E69" s="2" t="s">
        <v>45</v>
      </c>
      <c r="F69" s="19" t="s">
        <v>3</v>
      </c>
      <c r="G69" s="35"/>
      <c r="H69" s="7" t="str">
        <f>IF(H70&lt;&gt;0,H$1,"")</f>
        <v/>
      </c>
      <c r="I69" s="7" t="str">
        <f t="shared" ref="I69:P69" si="26">IF(I70&lt;&gt;0,I$1,"")</f>
        <v/>
      </c>
      <c r="J69" s="7" t="str">
        <f t="shared" si="26"/>
        <v/>
      </c>
      <c r="K69" s="7" t="str">
        <f t="shared" si="26"/>
        <v/>
      </c>
      <c r="L69" s="7" t="str">
        <f t="shared" si="26"/>
        <v/>
      </c>
      <c r="M69" s="7" t="str">
        <f t="shared" si="26"/>
        <v/>
      </c>
      <c r="N69" s="7">
        <f t="shared" si="26"/>
        <v>7</v>
      </c>
      <c r="O69" s="7">
        <f t="shared" si="26"/>
        <v>8</v>
      </c>
      <c r="P69" s="7">
        <f t="shared" si="26"/>
        <v>9</v>
      </c>
      <c r="Q69" s="7">
        <f>IF(Q70&lt;&gt;0,Q$1,"")</f>
        <v>10</v>
      </c>
      <c r="R69" s="7">
        <f t="shared" ref="R69:AA69" si="27">IF(R70&lt;&gt;0,R$1,"")</f>
        <v>11</v>
      </c>
      <c r="S69" s="7">
        <f t="shared" si="27"/>
        <v>12</v>
      </c>
      <c r="T69" s="7">
        <f t="shared" si="27"/>
        <v>13</v>
      </c>
      <c r="U69" s="7">
        <f t="shared" si="27"/>
        <v>14</v>
      </c>
      <c r="V69" s="10" t="str">
        <f t="shared" si="27"/>
        <v/>
      </c>
      <c r="W69" s="10" t="str">
        <f t="shared" si="27"/>
        <v/>
      </c>
      <c r="X69" s="10" t="str">
        <f t="shared" si="27"/>
        <v/>
      </c>
      <c r="Y69" s="10" t="str">
        <f t="shared" si="27"/>
        <v/>
      </c>
      <c r="Z69" s="10" t="str">
        <f t="shared" si="27"/>
        <v/>
      </c>
      <c r="AA69" s="18" t="str">
        <f t="shared" si="27"/>
        <v/>
      </c>
      <c r="AB69" s="2"/>
    </row>
    <row r="70" spans="1:28">
      <c r="A70" s="11" t="s">
        <v>48</v>
      </c>
      <c r="B70" s="19">
        <v>10000</v>
      </c>
      <c r="C70" s="2" t="s">
        <v>0</v>
      </c>
      <c r="D70" s="59">
        <v>27</v>
      </c>
      <c r="E70" s="58">
        <f>1-G71/G70</f>
        <v>9.1921704336541676E-3</v>
      </c>
      <c r="F70" s="33">
        <f>SUMPRODUCT(H$1:AA$1,H70:AA70)/SUM(H70:AA70)</f>
        <v>10.491835189791283</v>
      </c>
      <c r="G70" s="37">
        <f>SUM(H70:AA70)</f>
        <v>9247</v>
      </c>
      <c r="H70" s="25"/>
      <c r="I70" s="25"/>
      <c r="J70" s="26"/>
      <c r="K70" s="26"/>
      <c r="L70" s="26"/>
      <c r="M70" s="26"/>
      <c r="N70" s="26">
        <v>1</v>
      </c>
      <c r="O70" s="25">
        <v>169</v>
      </c>
      <c r="P70" s="25">
        <v>1534</v>
      </c>
      <c r="Q70" s="25">
        <v>3333</v>
      </c>
      <c r="R70" s="25">
        <v>2553</v>
      </c>
      <c r="S70" s="25">
        <v>1161</v>
      </c>
      <c r="T70" s="25">
        <v>436</v>
      </c>
      <c r="U70" s="12">
        <v>60</v>
      </c>
      <c r="V70" s="12"/>
      <c r="W70" s="11"/>
      <c r="X70" s="2"/>
      <c r="Y70" s="2"/>
      <c r="Z70" s="2"/>
      <c r="AA70" s="19"/>
      <c r="AB70" s="2"/>
    </row>
    <row r="71" spans="1:28">
      <c r="A71" s="11" t="s">
        <v>49</v>
      </c>
      <c r="B71" s="32">
        <v>1234</v>
      </c>
      <c r="C71" s="2" t="s">
        <v>1</v>
      </c>
      <c r="D71" s="59"/>
      <c r="E71" s="58"/>
      <c r="F71" s="33">
        <f>SUMPRODUCT(H$1:AA$1,H71:AA71)/SUM(H71:AA71)</f>
        <v>10.462562759222877</v>
      </c>
      <c r="G71" s="37">
        <f>SUM(H71:AA71)</f>
        <v>9162</v>
      </c>
      <c r="H71" s="25"/>
      <c r="I71" s="25"/>
      <c r="J71" s="26"/>
      <c r="K71" s="26"/>
      <c r="L71" s="26"/>
      <c r="M71" s="26"/>
      <c r="N71" s="26">
        <v>1</v>
      </c>
      <c r="O71" s="25">
        <v>169</v>
      </c>
      <c r="P71" s="25">
        <v>1534</v>
      </c>
      <c r="Q71" s="25">
        <v>3333</v>
      </c>
      <c r="R71" s="25">
        <v>2553</v>
      </c>
      <c r="S71" s="25">
        <v>1156</v>
      </c>
      <c r="T71" s="25">
        <v>416</v>
      </c>
      <c r="U71" s="12">
        <v>0</v>
      </c>
      <c r="V71" s="12"/>
      <c r="W71" s="11"/>
      <c r="X71" s="2"/>
      <c r="Y71" s="2"/>
      <c r="Z71" s="2"/>
      <c r="AA71" s="19"/>
      <c r="AB71" s="2"/>
    </row>
    <row r="72" spans="1:28"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8"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8"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</sheetData>
  <mergeCells count="28">
    <mergeCell ref="D40:D41"/>
    <mergeCell ref="D45:D46"/>
    <mergeCell ref="D50:D51"/>
    <mergeCell ref="D55:D56"/>
    <mergeCell ref="D60:D61"/>
    <mergeCell ref="D35:D36"/>
    <mergeCell ref="D5:D6"/>
    <mergeCell ref="D10:D11"/>
    <mergeCell ref="D15:D16"/>
    <mergeCell ref="D20:D21"/>
    <mergeCell ref="D25:D26"/>
    <mergeCell ref="D30:D31"/>
    <mergeCell ref="E5:E6"/>
    <mergeCell ref="E10:E11"/>
    <mergeCell ref="E15:E16"/>
    <mergeCell ref="E20:E21"/>
    <mergeCell ref="E25:E26"/>
    <mergeCell ref="E30:E31"/>
    <mergeCell ref="E35:E36"/>
    <mergeCell ref="E40:E41"/>
    <mergeCell ref="E45:E46"/>
    <mergeCell ref="E50:E51"/>
    <mergeCell ref="D70:D71"/>
    <mergeCell ref="E70:E71"/>
    <mergeCell ref="E55:E56"/>
    <mergeCell ref="E60:E61"/>
    <mergeCell ref="E65:E66"/>
    <mergeCell ref="D65:D6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2C64-34AB-6F42-B181-B21D08E76B1A}">
  <dimension ref="A1:AD68"/>
  <sheetViews>
    <sheetView zoomScale="62" workbookViewId="0">
      <selection activeCell="G4" sqref="G4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style="2" bestFit="1" customWidth="1"/>
    <col min="5" max="5" width="11.1640625" style="2" bestFit="1" customWidth="1"/>
    <col min="6" max="6" width="13.33203125" style="19" customWidth="1"/>
    <col min="7" max="7" width="7" style="19" bestFit="1" customWidth="1"/>
    <col min="8" max="20" width="10.83203125" style="2"/>
    <col min="21" max="23" width="10.83203125" style="11"/>
    <col min="24" max="26" width="10.83203125" style="2"/>
    <col min="27" max="27" width="10.83203125" style="19"/>
    <col min="28" max="16384" width="10.83203125" style="2"/>
  </cols>
  <sheetData>
    <row r="1" spans="1:30" ht="21">
      <c r="A1" s="13">
        <v>3</v>
      </c>
      <c r="B1" s="17">
        <v>3</v>
      </c>
      <c r="C1" s="13" t="s">
        <v>57</v>
      </c>
      <c r="D1" s="13"/>
      <c r="E1" s="13"/>
      <c r="F1" s="17"/>
      <c r="G1" s="17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7">
        <v>18</v>
      </c>
      <c r="Z1" s="14">
        <v>19</v>
      </c>
      <c r="AA1" s="17">
        <v>20</v>
      </c>
    </row>
    <row r="2" spans="1:30">
      <c r="A2" s="3"/>
      <c r="B2" s="39"/>
      <c r="C2" s="3" t="s">
        <v>65</v>
      </c>
      <c r="G2" s="56">
        <f>SUM(G5,G10,G13,G18,G21,G27,G30,G36,G39,G45,G48,G54,G57,G63,G66)</f>
        <v>72085</v>
      </c>
    </row>
    <row r="3" spans="1:30">
      <c r="A3" s="2">
        <v>1</v>
      </c>
      <c r="C3" s="2" t="str">
        <f>CONCATENATE($C$1,"n",A3)</f>
        <v>g3d3n1</v>
      </c>
      <c r="G3" s="56">
        <f>SUM(G6,G11,G14,G19,G22,G28,G31,G37,G40,G46,G49,G55,G58,G64,G67)</f>
        <v>25729</v>
      </c>
    </row>
    <row r="4" spans="1:30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G4" s="20"/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</row>
    <row r="5" spans="1:30">
      <c r="A5" s="2" t="s">
        <v>48</v>
      </c>
      <c r="B5" s="19">
        <v>10000</v>
      </c>
      <c r="C5" s="2" t="s">
        <v>0</v>
      </c>
      <c r="D5" s="59">
        <v>10736</v>
      </c>
      <c r="E5" s="58">
        <f>1-G6/G5</f>
        <v>0</v>
      </c>
      <c r="F5" s="33">
        <f>SUMPRODUCT(H$1:AA$1,H5:AA5)/SUM(H5:AA5)</f>
        <v>1.448753749095046</v>
      </c>
      <c r="G5" s="32">
        <f>SUM(H5:AA5)</f>
        <v>9669</v>
      </c>
      <c r="H5" s="2">
        <v>5330</v>
      </c>
      <c r="I5" s="2">
        <v>4339</v>
      </c>
      <c r="AC5"/>
      <c r="AD5"/>
    </row>
    <row r="6" spans="1:30">
      <c r="A6" s="2" t="s">
        <v>49</v>
      </c>
      <c r="B6" s="32">
        <v>12345</v>
      </c>
      <c r="C6" s="2" t="s">
        <v>1</v>
      </c>
      <c r="D6" s="59"/>
      <c r="E6" s="58"/>
      <c r="F6" s="33">
        <f>SUMPRODUCT(H$1:AA$1,H6:AA6)/SUM(H6:AA6)</f>
        <v>1.448753749095046</v>
      </c>
      <c r="G6" s="32">
        <f>SUM(H6:AA6)</f>
        <v>9669</v>
      </c>
      <c r="H6" s="2">
        <v>5330</v>
      </c>
      <c r="I6" s="2">
        <v>4339</v>
      </c>
      <c r="AC6"/>
      <c r="AD6"/>
    </row>
    <row r="7" spans="1:30">
      <c r="A7" s="3"/>
      <c r="B7" s="39"/>
      <c r="C7" s="3"/>
      <c r="D7" s="50"/>
      <c r="AC7"/>
      <c r="AD7"/>
    </row>
    <row r="8" spans="1:30">
      <c r="A8" s="2">
        <v>2</v>
      </c>
      <c r="C8" s="2" t="str">
        <f>CONCATENATE($C$1,"n",A8)</f>
        <v>g3d3n2</v>
      </c>
      <c r="AC8"/>
      <c r="AD8"/>
    </row>
    <row r="9" spans="1:30">
      <c r="A9" s="2" t="s">
        <v>47</v>
      </c>
      <c r="B9" s="44">
        <f>CEILING($A$1*A8/$B$1,1)</f>
        <v>2</v>
      </c>
      <c r="C9" s="2" t="s">
        <v>59</v>
      </c>
      <c r="D9" s="2" t="s">
        <v>2</v>
      </c>
      <c r="E9" s="2" t="s">
        <v>45</v>
      </c>
      <c r="F9" s="19" t="s">
        <v>3</v>
      </c>
      <c r="G9" s="20"/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C9"/>
      <c r="AD9"/>
    </row>
    <row r="10" spans="1:30">
      <c r="A10" s="2" t="s">
        <v>48</v>
      </c>
      <c r="B10" s="19">
        <v>10000</v>
      </c>
      <c r="C10" s="2" t="s">
        <v>0</v>
      </c>
      <c r="D10" s="59">
        <v>11055</v>
      </c>
      <c r="E10" s="58">
        <f>1-G11/G10</f>
        <v>0.62161876584953513</v>
      </c>
      <c r="F10" s="33">
        <f>SUMPRODUCT(H$1:AA$1,H10:AA10)/SUM(H10:AA10)</f>
        <v>2.8678148774302619</v>
      </c>
      <c r="G10" s="32">
        <f>SUM(H10:AA10)</f>
        <v>9464</v>
      </c>
      <c r="H10" s="4"/>
      <c r="I10" s="4">
        <v>3556</v>
      </c>
      <c r="J10" s="4">
        <v>3603</v>
      </c>
      <c r="K10" s="4">
        <v>2305</v>
      </c>
      <c r="L10" s="4"/>
      <c r="AC10"/>
      <c r="AD10"/>
    </row>
    <row r="11" spans="1:30">
      <c r="A11" s="2" t="s">
        <v>49</v>
      </c>
      <c r="B11" s="32">
        <v>12345</v>
      </c>
      <c r="C11" s="2" t="s">
        <v>1</v>
      </c>
      <c r="D11" s="59"/>
      <c r="E11" s="58"/>
      <c r="F11" s="33">
        <f>SUMPRODUCT(H$1:AA$1,H11:AA11)/SUM(H11:AA11)</f>
        <v>2.0284836637810666</v>
      </c>
      <c r="G11" s="32">
        <f>SUM(H11:AA11)</f>
        <v>3581</v>
      </c>
      <c r="H11" s="7"/>
      <c r="I11" s="7">
        <v>3530</v>
      </c>
      <c r="J11" s="7">
        <v>0</v>
      </c>
      <c r="K11" s="7">
        <v>51</v>
      </c>
      <c r="L11" s="7"/>
      <c r="M11" s="25"/>
      <c r="AC11"/>
      <c r="AD11"/>
    </row>
    <row r="12" spans="1:30">
      <c r="A12" s="2"/>
      <c r="B12" s="32"/>
      <c r="C12" s="3" t="s">
        <v>60</v>
      </c>
      <c r="D12" s="50"/>
      <c r="E12" s="51"/>
      <c r="F12" s="33"/>
      <c r="G12" s="32"/>
      <c r="H12" s="21" t="str">
        <f>IF(H13&lt;&gt;0,H$1,"")</f>
        <v/>
      </c>
      <c r="I12" s="21">
        <f t="shared" ref="I12:P12" si="4">IF(I13&lt;&gt;0,I$1,"")</f>
        <v>2</v>
      </c>
      <c r="J12" s="21">
        <f t="shared" si="4"/>
        <v>3</v>
      </c>
      <c r="K12" s="21" t="str">
        <f t="shared" si="4"/>
        <v/>
      </c>
      <c r="L12" s="21" t="str">
        <f t="shared" si="4"/>
        <v/>
      </c>
      <c r="M12" s="21" t="str">
        <f t="shared" si="4"/>
        <v/>
      </c>
      <c r="N12" s="21" t="str">
        <f t="shared" si="4"/>
        <v/>
      </c>
      <c r="O12" s="21" t="str">
        <f t="shared" si="4"/>
        <v/>
      </c>
      <c r="P12" s="21" t="str">
        <f t="shared" si="4"/>
        <v/>
      </c>
      <c r="Q12" s="21" t="str">
        <f>IF(Q13&lt;&gt;0,Q$1,"")</f>
        <v/>
      </c>
      <c r="R12" s="21" t="str">
        <f t="shared" ref="R12:AA12" si="5">IF(R13&lt;&gt;0,R$1,"")</f>
        <v/>
      </c>
      <c r="S12" s="21" t="str">
        <f t="shared" si="5"/>
        <v/>
      </c>
      <c r="T12" s="21" t="str">
        <f t="shared" si="5"/>
        <v/>
      </c>
      <c r="U12" s="21" t="str">
        <f t="shared" si="5"/>
        <v/>
      </c>
      <c r="V12" s="22" t="str">
        <f t="shared" si="5"/>
        <v/>
      </c>
      <c r="W12" s="22" t="str">
        <f t="shared" si="5"/>
        <v/>
      </c>
      <c r="X12" s="22" t="str">
        <f t="shared" si="5"/>
        <v/>
      </c>
      <c r="Y12" s="22" t="str">
        <f t="shared" si="5"/>
        <v/>
      </c>
      <c r="Z12" s="22" t="str">
        <f t="shared" si="5"/>
        <v/>
      </c>
      <c r="AA12" s="53" t="str">
        <f t="shared" si="5"/>
        <v/>
      </c>
      <c r="AC12"/>
      <c r="AD12"/>
    </row>
    <row r="13" spans="1:30">
      <c r="A13" s="2"/>
      <c r="B13" s="32"/>
      <c r="C13" s="2" t="s">
        <v>0</v>
      </c>
      <c r="D13" s="50"/>
      <c r="E13" s="58">
        <f>1-G14/G13</f>
        <v>0</v>
      </c>
      <c r="F13" s="33">
        <f>SUMPRODUCT(H$1:AA$1,H13:AA13)/SUM(H13:AA13)</f>
        <v>2.9518072289156625</v>
      </c>
      <c r="G13" s="32">
        <f>SUM(H13:AA13)</f>
        <v>83</v>
      </c>
      <c r="H13" s="21"/>
      <c r="I13" s="21">
        <v>4</v>
      </c>
      <c r="J13" s="21">
        <v>79</v>
      </c>
      <c r="K13" s="21"/>
      <c r="L13" s="21"/>
      <c r="M13" s="21"/>
      <c r="N13" s="3"/>
      <c r="O13" s="3"/>
      <c r="P13" s="3"/>
      <c r="Q13" s="3"/>
      <c r="R13" s="3"/>
      <c r="S13" s="3"/>
      <c r="T13" s="3"/>
      <c r="U13" s="45"/>
      <c r="V13" s="45"/>
      <c r="W13" s="45"/>
      <c r="X13" s="3"/>
      <c r="Y13" s="3"/>
      <c r="Z13" s="3"/>
      <c r="AA13" s="39"/>
      <c r="AC13"/>
      <c r="AD13"/>
    </row>
    <row r="14" spans="1:30" s="25" customFormat="1">
      <c r="A14" s="2"/>
      <c r="B14" s="19"/>
      <c r="C14" s="2" t="s">
        <v>1</v>
      </c>
      <c r="D14" s="52"/>
      <c r="E14" s="58"/>
      <c r="F14" s="33">
        <f>SUMPRODUCT(H$1:AA$1,H14:AA14)/SUM(H14:AA14)</f>
        <v>2.9518072289156625</v>
      </c>
      <c r="G14" s="32">
        <f>SUM(H14:AA14)</f>
        <v>83</v>
      </c>
      <c r="H14" s="21"/>
      <c r="I14" s="21">
        <v>4</v>
      </c>
      <c r="J14" s="21">
        <v>79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/>
      <c r="V14" s="22"/>
      <c r="W14" s="22"/>
      <c r="X14" s="21"/>
      <c r="Y14" s="21"/>
      <c r="Z14" s="21"/>
      <c r="AA14" s="53"/>
      <c r="AC14" s="26"/>
      <c r="AD14" s="26"/>
    </row>
    <row r="15" spans="1:30" s="25" customFormat="1">
      <c r="A15" s="2"/>
      <c r="B15" s="19"/>
      <c r="C15" s="2"/>
      <c r="D15" s="52"/>
      <c r="E15" s="2"/>
      <c r="F15" s="19"/>
      <c r="G15" s="19"/>
      <c r="H15" s="21"/>
      <c r="U15" s="12"/>
      <c r="V15" s="12"/>
      <c r="W15" s="12"/>
      <c r="AA15" s="30"/>
      <c r="AC15" s="26"/>
      <c r="AD15" s="26"/>
    </row>
    <row r="16" spans="1:30">
      <c r="A16" s="2">
        <v>3</v>
      </c>
      <c r="C16" s="2" t="str">
        <f>CONCATENATE($C$1,"n",A16)</f>
        <v>g3d3n3</v>
      </c>
      <c r="AC16"/>
      <c r="AD16"/>
    </row>
    <row r="17" spans="1:30">
      <c r="A17" s="2" t="s">
        <v>47</v>
      </c>
      <c r="B17" s="44">
        <f>CEILING($A$1*A16/$B$1,1)</f>
        <v>3</v>
      </c>
      <c r="C17" s="2" t="s">
        <v>59</v>
      </c>
      <c r="D17" s="2" t="s">
        <v>2</v>
      </c>
      <c r="E17" s="2" t="s">
        <v>45</v>
      </c>
      <c r="F17" s="19" t="s">
        <v>3</v>
      </c>
      <c r="H17" s="7" t="str">
        <f>IF(H18&lt;&gt;0,H$1,"")</f>
        <v/>
      </c>
      <c r="I17" s="7" t="str">
        <f t="shared" ref="I17:P17" si="6">IF(I18&lt;&gt;0,I$1,"")</f>
        <v/>
      </c>
      <c r="J17" s="7">
        <f t="shared" si="6"/>
        <v>3</v>
      </c>
      <c r="K17" s="7">
        <f t="shared" si="6"/>
        <v>4</v>
      </c>
      <c r="L17" s="7">
        <f t="shared" si="6"/>
        <v>5</v>
      </c>
      <c r="M17" s="7">
        <f t="shared" si="6"/>
        <v>6</v>
      </c>
      <c r="N17" s="7" t="str">
        <f t="shared" si="6"/>
        <v/>
      </c>
      <c r="O17" s="7" t="str">
        <f t="shared" si="6"/>
        <v/>
      </c>
      <c r="P17" s="7" t="str">
        <f t="shared" si="6"/>
        <v/>
      </c>
      <c r="Q17" s="7" t="str">
        <f>IF(Q18&lt;&gt;0,Q$1,"")</f>
        <v/>
      </c>
      <c r="R17" s="7" t="str">
        <f t="shared" ref="R17:AA17" si="7">IF(R18&lt;&gt;0,R$1,"")</f>
        <v/>
      </c>
      <c r="S17" s="7" t="str">
        <f t="shared" si="7"/>
        <v/>
      </c>
      <c r="T17" s="7" t="str">
        <f t="shared" si="7"/>
        <v/>
      </c>
      <c r="U17" s="7" t="str">
        <f t="shared" si="7"/>
        <v/>
      </c>
      <c r="V17" s="10" t="str">
        <f t="shared" si="7"/>
        <v/>
      </c>
      <c r="W17" s="10" t="str">
        <f t="shared" si="7"/>
        <v/>
      </c>
      <c r="X17" s="10" t="str">
        <f t="shared" si="7"/>
        <v/>
      </c>
      <c r="Y17" s="10" t="str">
        <f t="shared" si="7"/>
        <v/>
      </c>
      <c r="Z17" s="10" t="str">
        <f t="shared" si="7"/>
        <v/>
      </c>
      <c r="AA17" s="18" t="str">
        <f t="shared" si="7"/>
        <v/>
      </c>
      <c r="AC17"/>
      <c r="AD17"/>
    </row>
    <row r="18" spans="1:30">
      <c r="A18" s="2" t="s">
        <v>48</v>
      </c>
      <c r="B18" s="19">
        <v>10000</v>
      </c>
      <c r="C18" s="2" t="s">
        <v>0</v>
      </c>
      <c r="D18" s="59">
        <v>10868</v>
      </c>
      <c r="E18" s="58">
        <f>1-G19/G18</f>
        <v>0.70770070999453849</v>
      </c>
      <c r="F18" s="33">
        <f>SUMPRODUCT(H$1:AA$1,H18:AA18)/SUM(H18:AA18)</f>
        <v>4.2428181321682139</v>
      </c>
      <c r="G18" s="32">
        <f>SUM(H18:AA18)</f>
        <v>9155</v>
      </c>
      <c r="I18" s="4"/>
      <c r="J18" s="4">
        <v>2667</v>
      </c>
      <c r="K18" s="4">
        <v>3002</v>
      </c>
      <c r="L18" s="4">
        <v>2082</v>
      </c>
      <c r="M18" s="4">
        <v>1404</v>
      </c>
      <c r="AC18"/>
      <c r="AD18"/>
    </row>
    <row r="19" spans="1:30">
      <c r="A19" s="2" t="s">
        <v>49</v>
      </c>
      <c r="B19" s="32">
        <v>12345</v>
      </c>
      <c r="C19" s="2" t="s">
        <v>1</v>
      </c>
      <c r="D19" s="59"/>
      <c r="E19" s="58"/>
      <c r="F19" s="33">
        <f>SUMPRODUCT(H$1:AA$1,H19:AA19)/SUM(H19:AA19)</f>
        <v>3.0123318385650224</v>
      </c>
      <c r="G19" s="32">
        <f>SUM(H19:AA19)</f>
        <v>2676</v>
      </c>
      <c r="I19" s="7"/>
      <c r="J19" s="7">
        <v>2665</v>
      </c>
      <c r="K19" s="7">
        <v>0</v>
      </c>
      <c r="L19" s="7">
        <v>0</v>
      </c>
      <c r="M19" s="7">
        <v>11</v>
      </c>
      <c r="N19" s="25"/>
      <c r="AC19"/>
      <c r="AD19"/>
    </row>
    <row r="20" spans="1:30">
      <c r="A20" s="2"/>
      <c r="B20" s="32"/>
      <c r="C20" s="3" t="s">
        <v>60</v>
      </c>
      <c r="D20" s="50"/>
      <c r="E20" s="51"/>
      <c r="F20" s="33"/>
      <c r="G20" s="32"/>
      <c r="H20" s="21" t="str">
        <f>IF(H21&lt;&gt;0,H$1,"")</f>
        <v/>
      </c>
      <c r="I20" s="21" t="str">
        <f t="shared" ref="I20:P20" si="8">IF(I21&lt;&gt;0,I$1,"")</f>
        <v/>
      </c>
      <c r="J20" s="21">
        <f t="shared" si="8"/>
        <v>3</v>
      </c>
      <c r="K20" s="21">
        <f t="shared" si="8"/>
        <v>4</v>
      </c>
      <c r="L20" s="21">
        <f t="shared" si="8"/>
        <v>5</v>
      </c>
      <c r="M20" s="21" t="str">
        <f t="shared" si="8"/>
        <v/>
      </c>
      <c r="N20" s="21" t="str">
        <f t="shared" si="8"/>
        <v/>
      </c>
      <c r="O20" s="21" t="str">
        <f t="shared" si="8"/>
        <v/>
      </c>
      <c r="P20" s="21" t="str">
        <f t="shared" si="8"/>
        <v/>
      </c>
      <c r="Q20" s="21" t="str">
        <f>IF(Q21&lt;&gt;0,Q$1,"")</f>
        <v/>
      </c>
      <c r="R20" s="21" t="str">
        <f t="shared" ref="R20:AA20" si="9">IF(R21&lt;&gt;0,R$1,"")</f>
        <v/>
      </c>
      <c r="S20" s="21" t="str">
        <f t="shared" si="9"/>
        <v/>
      </c>
      <c r="T20" s="21" t="str">
        <f t="shared" si="9"/>
        <v/>
      </c>
      <c r="U20" s="21" t="str">
        <f t="shared" si="9"/>
        <v/>
      </c>
      <c r="V20" s="22" t="str">
        <f t="shared" si="9"/>
        <v/>
      </c>
      <c r="W20" s="22" t="str">
        <f t="shared" si="9"/>
        <v/>
      </c>
      <c r="X20" s="22" t="str">
        <f t="shared" si="9"/>
        <v/>
      </c>
      <c r="Y20" s="22" t="str">
        <f t="shared" si="9"/>
        <v/>
      </c>
      <c r="Z20" s="22" t="str">
        <f t="shared" si="9"/>
        <v/>
      </c>
      <c r="AA20" s="53" t="str">
        <f t="shared" si="9"/>
        <v/>
      </c>
      <c r="AC20"/>
      <c r="AD20"/>
    </row>
    <row r="21" spans="1:30">
      <c r="A21" s="2"/>
      <c r="B21" s="32"/>
      <c r="C21" s="2" t="s">
        <v>0</v>
      </c>
      <c r="D21" s="50"/>
      <c r="E21" s="58">
        <f>1-G22/G21</f>
        <v>0.42803030303030298</v>
      </c>
      <c r="F21" s="33">
        <f>SUMPRODUCT(H$1:AA$1,H21:AA21)/SUM(H21:AA21)</f>
        <v>4.6136363636363633</v>
      </c>
      <c r="G21" s="32">
        <f>SUM(H21:AA21)</f>
        <v>264</v>
      </c>
      <c r="H21" s="21"/>
      <c r="I21" s="21"/>
      <c r="J21" s="21">
        <v>2</v>
      </c>
      <c r="K21" s="21">
        <v>98</v>
      </c>
      <c r="L21" s="21">
        <v>164</v>
      </c>
      <c r="M21" s="21"/>
      <c r="N21" s="3"/>
      <c r="O21" s="3"/>
      <c r="P21" s="3"/>
      <c r="Q21" s="3"/>
      <c r="R21" s="3"/>
      <c r="S21" s="3"/>
      <c r="T21" s="3"/>
      <c r="U21" s="45"/>
      <c r="V21" s="45"/>
      <c r="W21" s="45"/>
      <c r="X21" s="3"/>
      <c r="Y21" s="3"/>
      <c r="Z21" s="3"/>
      <c r="AA21" s="39"/>
      <c r="AC21"/>
      <c r="AD21"/>
    </row>
    <row r="22" spans="1:30" s="25" customFormat="1">
      <c r="A22" s="2"/>
      <c r="B22" s="19"/>
      <c r="C22" s="2" t="s">
        <v>1</v>
      </c>
      <c r="D22" s="52"/>
      <c r="E22" s="58"/>
      <c r="F22" s="33">
        <f>SUMPRODUCT(H$1:AA$1,H22:AA22)/SUM(H22:AA22)</f>
        <v>4.3377483443708611</v>
      </c>
      <c r="G22" s="32">
        <f>SUM(H22:AA22)</f>
        <v>151</v>
      </c>
      <c r="H22" s="21"/>
      <c r="I22" s="21"/>
      <c r="J22" s="21">
        <v>2</v>
      </c>
      <c r="K22" s="21">
        <v>96</v>
      </c>
      <c r="L22" s="21">
        <v>53</v>
      </c>
      <c r="M22" s="21"/>
      <c r="N22" s="21"/>
      <c r="O22" s="21"/>
      <c r="P22" s="21"/>
      <c r="Q22" s="21"/>
      <c r="R22" s="21"/>
      <c r="S22" s="21"/>
      <c r="T22" s="21"/>
      <c r="U22" s="22"/>
      <c r="V22" s="22"/>
      <c r="W22" s="22"/>
      <c r="X22" s="21"/>
      <c r="Y22" s="21"/>
      <c r="Z22" s="21"/>
      <c r="AA22" s="53"/>
      <c r="AC22" s="26"/>
      <c r="AD22" s="26"/>
    </row>
    <row r="23" spans="1:30">
      <c r="A23" s="2"/>
      <c r="B23" s="32"/>
      <c r="C23" s="2"/>
      <c r="D23" s="50"/>
      <c r="E23" s="51"/>
      <c r="F23" s="33"/>
      <c r="I23" s="7"/>
      <c r="J23" s="7"/>
      <c r="K23" s="7"/>
      <c r="L23" s="7"/>
      <c r="M23" s="7"/>
      <c r="N23" s="25"/>
      <c r="AC23"/>
      <c r="AD23"/>
    </row>
    <row r="24" spans="1:30">
      <c r="A24" s="2"/>
      <c r="B24" s="19"/>
      <c r="C24" s="2"/>
      <c r="J24" s="25"/>
      <c r="K24" s="25"/>
      <c r="AC24"/>
      <c r="AD24"/>
    </row>
    <row r="25" spans="1:30">
      <c r="A25" s="2">
        <v>4</v>
      </c>
      <c r="C25" s="2" t="str">
        <f>CONCATENATE($C$1,"n",A25)</f>
        <v>g3d3n4</v>
      </c>
      <c r="AC25"/>
      <c r="AD25"/>
    </row>
    <row r="26" spans="1:30">
      <c r="A26" s="2" t="s">
        <v>47</v>
      </c>
      <c r="B26" s="44">
        <f>CEILING($A$1*A25/$B$1,1)</f>
        <v>4</v>
      </c>
      <c r="C26" s="2" t="s">
        <v>59</v>
      </c>
      <c r="D26" s="2" t="s">
        <v>2</v>
      </c>
      <c r="E26" s="2" t="s">
        <v>45</v>
      </c>
      <c r="F26" s="19" t="s">
        <v>3</v>
      </c>
      <c r="H26" s="7" t="str">
        <f>IF(H27&lt;&gt;0,H$1,"")</f>
        <v/>
      </c>
      <c r="I26" s="7" t="str">
        <f t="shared" ref="I26:V26" si="10">IF(I27&lt;&gt;0,I$1,"")</f>
        <v/>
      </c>
      <c r="J26" s="7" t="str">
        <f t="shared" si="10"/>
        <v/>
      </c>
      <c r="K26" s="7">
        <f t="shared" si="10"/>
        <v>4</v>
      </c>
      <c r="L26" s="7">
        <f t="shared" si="10"/>
        <v>5</v>
      </c>
      <c r="M26" s="7">
        <f t="shared" si="10"/>
        <v>6</v>
      </c>
      <c r="N26" s="7">
        <f t="shared" si="10"/>
        <v>7</v>
      </c>
      <c r="O26" s="7">
        <f t="shared" si="10"/>
        <v>8</v>
      </c>
      <c r="P26" s="7" t="str">
        <f t="shared" si="10"/>
        <v/>
      </c>
      <c r="Q26" s="7" t="str">
        <f t="shared" si="10"/>
        <v/>
      </c>
      <c r="R26" s="7" t="str">
        <f t="shared" si="10"/>
        <v/>
      </c>
      <c r="S26" s="7" t="str">
        <f t="shared" si="10"/>
        <v/>
      </c>
      <c r="T26" s="7" t="str">
        <f t="shared" si="10"/>
        <v/>
      </c>
      <c r="U26" s="7" t="str">
        <f t="shared" si="10"/>
        <v/>
      </c>
      <c r="V26" s="7" t="str">
        <f t="shared" si="10"/>
        <v/>
      </c>
      <c r="W26" s="10" t="str">
        <f t="shared" ref="W26:AA26" si="11">IF(W27&lt;&gt;0,W$1,"")</f>
        <v/>
      </c>
      <c r="X26" s="10" t="str">
        <f t="shared" si="11"/>
        <v/>
      </c>
      <c r="Y26" s="10" t="str">
        <f t="shared" si="11"/>
        <v/>
      </c>
      <c r="Z26" s="10" t="str">
        <f t="shared" si="11"/>
        <v/>
      </c>
      <c r="AA26" s="18" t="str">
        <f t="shared" si="11"/>
        <v/>
      </c>
      <c r="AC26"/>
      <c r="AD26"/>
    </row>
    <row r="27" spans="1:30">
      <c r="A27" s="2" t="s">
        <v>48</v>
      </c>
      <c r="B27" s="19">
        <v>10000</v>
      </c>
      <c r="C27" s="2" t="s">
        <v>0</v>
      </c>
      <c r="D27" s="59">
        <v>11175</v>
      </c>
      <c r="E27" s="58">
        <f>1-G28/G27</f>
        <v>0.73869520193303417</v>
      </c>
      <c r="F27" s="33">
        <f>SUMPRODUCT(H$1:AA$1,H27:AA27)/SUM(H27:AA27)</f>
        <v>5.5236451501553328</v>
      </c>
      <c r="G27" s="32">
        <f>SUM(H27:AA27)</f>
        <v>8691</v>
      </c>
      <c r="J27" s="4"/>
      <c r="K27" s="7">
        <v>2279</v>
      </c>
      <c r="L27" s="7">
        <v>2520</v>
      </c>
      <c r="M27" s="7">
        <v>1837</v>
      </c>
      <c r="N27" s="7">
        <v>1172</v>
      </c>
      <c r="O27" s="7">
        <v>883</v>
      </c>
      <c r="AC27"/>
      <c r="AD27"/>
    </row>
    <row r="28" spans="1:30">
      <c r="A28" s="2" t="s">
        <v>49</v>
      </c>
      <c r="B28" s="32">
        <v>12345</v>
      </c>
      <c r="C28" s="2" t="s">
        <v>1</v>
      </c>
      <c r="D28" s="59"/>
      <c r="E28" s="58"/>
      <c r="F28" s="33">
        <f>SUMPRODUCT(H$1:AA$1,H28:AA28)/SUM(H28:AA28)</f>
        <v>4.0088066930867461</v>
      </c>
      <c r="G28" s="32">
        <f>SUM(H28:AA28)</f>
        <v>2271</v>
      </c>
      <c r="J28" s="7"/>
      <c r="K28" s="4">
        <v>2264</v>
      </c>
      <c r="L28" s="4">
        <v>2</v>
      </c>
      <c r="M28" s="4">
        <v>1</v>
      </c>
      <c r="N28" s="4">
        <v>0</v>
      </c>
      <c r="O28" s="2">
        <v>4</v>
      </c>
      <c r="AC28"/>
      <c r="AD28"/>
    </row>
    <row r="29" spans="1:30">
      <c r="A29" s="2"/>
      <c r="B29" s="32"/>
      <c r="C29" s="3" t="s">
        <v>60</v>
      </c>
      <c r="D29" s="50"/>
      <c r="E29" s="51"/>
      <c r="F29" s="33"/>
      <c r="G29" s="32"/>
      <c r="H29" s="21" t="str">
        <f>IF(H30&lt;&gt;0,H$1,"")</f>
        <v/>
      </c>
      <c r="I29" s="21" t="str">
        <f t="shared" ref="I29:P29" si="12">IF(I30&lt;&gt;0,I$1,"")</f>
        <v/>
      </c>
      <c r="J29" s="21" t="str">
        <f t="shared" si="12"/>
        <v/>
      </c>
      <c r="K29" s="21">
        <f t="shared" si="12"/>
        <v>4</v>
      </c>
      <c r="L29" s="21">
        <f t="shared" si="12"/>
        <v>5</v>
      </c>
      <c r="M29" s="21">
        <f t="shared" si="12"/>
        <v>6</v>
      </c>
      <c r="N29" s="21">
        <f t="shared" si="12"/>
        <v>7</v>
      </c>
      <c r="O29" s="21" t="str">
        <f t="shared" si="12"/>
        <v/>
      </c>
      <c r="P29" s="21" t="str">
        <f t="shared" si="12"/>
        <v/>
      </c>
      <c r="Q29" s="21" t="str">
        <f>IF(Q30&lt;&gt;0,Q$1,"")</f>
        <v/>
      </c>
      <c r="R29" s="21" t="str">
        <f t="shared" ref="R29:AA29" si="13">IF(R30&lt;&gt;0,R$1,"")</f>
        <v/>
      </c>
      <c r="S29" s="21" t="str">
        <f t="shared" si="13"/>
        <v/>
      </c>
      <c r="T29" s="21" t="str">
        <f t="shared" si="13"/>
        <v/>
      </c>
      <c r="U29" s="21" t="str">
        <f t="shared" si="13"/>
        <v/>
      </c>
      <c r="V29" s="22" t="str">
        <f t="shared" si="13"/>
        <v/>
      </c>
      <c r="W29" s="22" t="str">
        <f t="shared" si="13"/>
        <v/>
      </c>
      <c r="X29" s="22" t="str">
        <f t="shared" si="13"/>
        <v/>
      </c>
      <c r="Y29" s="22" t="str">
        <f t="shared" si="13"/>
        <v/>
      </c>
      <c r="Z29" s="22" t="str">
        <f t="shared" si="13"/>
        <v/>
      </c>
      <c r="AA29" s="53" t="str">
        <f t="shared" si="13"/>
        <v/>
      </c>
      <c r="AC29"/>
      <c r="AD29"/>
    </row>
    <row r="30" spans="1:30">
      <c r="A30" s="2"/>
      <c r="B30" s="32"/>
      <c r="C30" s="2" t="s">
        <v>0</v>
      </c>
      <c r="D30" s="50"/>
      <c r="E30" s="58">
        <f>1-G31/G30</f>
        <v>0.72668112798264639</v>
      </c>
      <c r="F30" s="33">
        <f>SUMPRODUCT(H$1:AA$1,H30:AA30)/SUM(H30:AA30)</f>
        <v>6.2754880694143171</v>
      </c>
      <c r="G30" s="32">
        <f>SUM(H30:AA30)</f>
        <v>461</v>
      </c>
      <c r="H30" s="21"/>
      <c r="I30" s="21"/>
      <c r="J30" s="21"/>
      <c r="K30" s="21">
        <v>4</v>
      </c>
      <c r="L30" s="21">
        <v>70</v>
      </c>
      <c r="M30" s="21">
        <v>182</v>
      </c>
      <c r="N30" s="3">
        <v>205</v>
      </c>
      <c r="O30" s="3"/>
      <c r="P30" s="3"/>
      <c r="Q30" s="3"/>
      <c r="R30" s="3"/>
      <c r="S30" s="3"/>
      <c r="T30" s="3"/>
      <c r="U30" s="45"/>
      <c r="V30" s="45"/>
      <c r="W30" s="45"/>
      <c r="X30" s="3"/>
      <c r="Y30" s="3"/>
      <c r="Z30" s="3"/>
      <c r="AA30" s="39"/>
      <c r="AC30"/>
      <c r="AD30"/>
    </row>
    <row r="31" spans="1:30" s="25" customFormat="1">
      <c r="A31" s="2"/>
      <c r="B31" s="19"/>
      <c r="C31" s="2" t="s">
        <v>1</v>
      </c>
      <c r="D31" s="52"/>
      <c r="E31" s="58"/>
      <c r="F31" s="33">
        <f>SUMPRODUCT(H$1:AA$1,H31:AA31)/SUM(H31:AA31)</f>
        <v>5.3968253968253972</v>
      </c>
      <c r="G31" s="32">
        <f>SUM(H31:AA31)</f>
        <v>126</v>
      </c>
      <c r="H31" s="21"/>
      <c r="I31" s="21"/>
      <c r="J31" s="21"/>
      <c r="K31" s="21">
        <v>4</v>
      </c>
      <c r="L31" s="21">
        <v>68</v>
      </c>
      <c r="M31" s="21">
        <v>54</v>
      </c>
      <c r="N31" s="21">
        <v>0</v>
      </c>
      <c r="O31" s="21"/>
      <c r="P31" s="21"/>
      <c r="Q31" s="21"/>
      <c r="R31" s="21"/>
      <c r="S31" s="21"/>
      <c r="T31" s="21"/>
      <c r="U31" s="22"/>
      <c r="V31" s="22"/>
      <c r="W31" s="22"/>
      <c r="X31" s="21"/>
      <c r="Y31" s="21"/>
      <c r="Z31" s="21"/>
      <c r="AA31" s="53"/>
      <c r="AC31" s="26"/>
      <c r="AD31" s="26"/>
    </row>
    <row r="32" spans="1:30">
      <c r="A32" s="2"/>
      <c r="B32" s="32"/>
      <c r="C32" s="2"/>
      <c r="D32" s="50"/>
      <c r="E32" s="51"/>
      <c r="F32" s="33"/>
      <c r="J32" s="7"/>
      <c r="K32" s="7"/>
      <c r="L32" s="7"/>
      <c r="M32" s="7"/>
      <c r="N32" s="7"/>
      <c r="O32" s="25"/>
      <c r="AC32"/>
      <c r="AD32"/>
    </row>
    <row r="33" spans="1:30">
      <c r="A33" s="2"/>
      <c r="B33" s="19"/>
      <c r="C33" s="2"/>
      <c r="I33" s="2" t="s">
        <v>20</v>
      </c>
      <c r="AC33"/>
      <c r="AD33"/>
    </row>
    <row r="34" spans="1:30">
      <c r="A34" s="2">
        <v>5</v>
      </c>
      <c r="C34" s="2" t="str">
        <f>CONCATENATE($C$1,"n",A34)</f>
        <v>g3d3n5</v>
      </c>
      <c r="AC34"/>
      <c r="AD34"/>
    </row>
    <row r="35" spans="1:30">
      <c r="A35" s="2" t="s">
        <v>47</v>
      </c>
      <c r="B35" s="44">
        <f>CEILING($A$1*A34/$B$1,1)</f>
        <v>5</v>
      </c>
      <c r="C35" s="2" t="s">
        <v>59</v>
      </c>
      <c r="D35" s="2" t="s">
        <v>2</v>
      </c>
      <c r="E35" s="2" t="s">
        <v>45</v>
      </c>
      <c r="F35" s="19" t="s">
        <v>3</v>
      </c>
      <c r="H35" s="7" t="str">
        <f>IF(H36&lt;&gt;0,H$1,"")</f>
        <v/>
      </c>
      <c r="I35" s="7" t="str">
        <f t="shared" ref="I35:P35" si="14">IF(I36&lt;&gt;0,I$1,"")</f>
        <v/>
      </c>
      <c r="J35" s="7" t="str">
        <f t="shared" si="14"/>
        <v/>
      </c>
      <c r="K35" s="7" t="str">
        <f t="shared" si="14"/>
        <v/>
      </c>
      <c r="L35" s="7">
        <f t="shared" si="14"/>
        <v>5</v>
      </c>
      <c r="M35" s="7">
        <f t="shared" si="14"/>
        <v>6</v>
      </c>
      <c r="N35" s="7">
        <f t="shared" si="14"/>
        <v>7</v>
      </c>
      <c r="O35" s="7">
        <f t="shared" si="14"/>
        <v>8</v>
      </c>
      <c r="P35" s="7">
        <f t="shared" si="14"/>
        <v>9</v>
      </c>
      <c r="Q35" s="7">
        <f>IF(Q36&lt;&gt;0,Q$1,"")</f>
        <v>10</v>
      </c>
      <c r="R35" s="7" t="str">
        <f t="shared" ref="R35:AA35" si="15">IF(R36&lt;&gt;0,R$1,"")</f>
        <v/>
      </c>
      <c r="S35" s="7" t="str">
        <f t="shared" si="15"/>
        <v/>
      </c>
      <c r="T35" s="7" t="str">
        <f t="shared" si="15"/>
        <v/>
      </c>
      <c r="U35" s="7" t="str">
        <f t="shared" si="15"/>
        <v/>
      </c>
      <c r="V35" s="10" t="str">
        <f t="shared" si="15"/>
        <v/>
      </c>
      <c r="W35" s="10" t="str">
        <f t="shared" si="15"/>
        <v/>
      </c>
      <c r="X35" s="10" t="str">
        <f t="shared" si="15"/>
        <v/>
      </c>
      <c r="Y35" s="10" t="str">
        <f t="shared" si="15"/>
        <v/>
      </c>
      <c r="Z35" s="10" t="str">
        <f t="shared" si="15"/>
        <v/>
      </c>
      <c r="AA35" s="18" t="str">
        <f t="shared" si="15"/>
        <v/>
      </c>
      <c r="AC35"/>
      <c r="AD35"/>
    </row>
    <row r="36" spans="1:30">
      <c r="A36" s="2" t="s">
        <v>48</v>
      </c>
      <c r="B36" s="19">
        <v>10000</v>
      </c>
      <c r="C36" s="2" t="s">
        <v>0</v>
      </c>
      <c r="D36" s="59">
        <v>10933</v>
      </c>
      <c r="E36" s="58">
        <f>1-G37/G36</f>
        <v>0.77098219692382219</v>
      </c>
      <c r="F36" s="33">
        <f>SUMPRODUCT(H$1:AA$1,H36:AA36)/SUM(H36:AA36)</f>
        <v>6.8389245488676274</v>
      </c>
      <c r="G36" s="32">
        <f>SUM(H36:AA36)</f>
        <v>8257</v>
      </c>
      <c r="J36" s="4"/>
      <c r="K36" s="4"/>
      <c r="L36" s="4">
        <v>1899</v>
      </c>
      <c r="M36" s="4">
        <v>2154</v>
      </c>
      <c r="N36" s="4">
        <v>1662</v>
      </c>
      <c r="O36" s="4">
        <v>1131</v>
      </c>
      <c r="P36" s="4">
        <v>742</v>
      </c>
      <c r="Q36" s="2">
        <v>669</v>
      </c>
      <c r="AC36"/>
      <c r="AD36"/>
    </row>
    <row r="37" spans="1:30">
      <c r="A37" s="2" t="s">
        <v>49</v>
      </c>
      <c r="B37" s="32">
        <v>12345</v>
      </c>
      <c r="C37" s="2" t="s">
        <v>1</v>
      </c>
      <c r="D37" s="59"/>
      <c r="E37" s="58"/>
      <c r="F37" s="33">
        <f>SUMPRODUCT(H$1:AA$1,H37:AA37)/SUM(H37:AA37)</f>
        <v>5</v>
      </c>
      <c r="G37" s="32">
        <f>SUM(H37:AA37)</f>
        <v>1891</v>
      </c>
      <c r="J37" s="7"/>
      <c r="K37" s="7"/>
      <c r="L37" s="7">
        <v>1891</v>
      </c>
      <c r="M37" s="7">
        <v>0</v>
      </c>
      <c r="N37" s="7">
        <v>0</v>
      </c>
      <c r="O37" s="7">
        <v>0</v>
      </c>
      <c r="P37" s="7">
        <v>0</v>
      </c>
      <c r="Q37" s="25">
        <v>0</v>
      </c>
      <c r="AC37"/>
      <c r="AD37"/>
    </row>
    <row r="38" spans="1:30">
      <c r="A38" s="2"/>
      <c r="B38" s="32"/>
      <c r="C38" s="3" t="s">
        <v>60</v>
      </c>
      <c r="D38" s="50"/>
      <c r="E38" s="51"/>
      <c r="F38" s="33"/>
      <c r="G38" s="32"/>
      <c r="H38" s="21" t="str">
        <f>IF(H39&lt;&gt;0,H$1,"")</f>
        <v/>
      </c>
      <c r="I38" s="21" t="str">
        <f t="shared" ref="I38:R38" si="16">IF(I39&lt;&gt;0,I$1,"")</f>
        <v/>
      </c>
      <c r="J38" s="21" t="str">
        <f t="shared" si="16"/>
        <v/>
      </c>
      <c r="K38" s="21" t="str">
        <f t="shared" si="16"/>
        <v/>
      </c>
      <c r="L38" s="21">
        <f t="shared" si="16"/>
        <v>5</v>
      </c>
      <c r="M38" s="21">
        <f t="shared" si="16"/>
        <v>6</v>
      </c>
      <c r="N38" s="21">
        <f t="shared" si="16"/>
        <v>7</v>
      </c>
      <c r="O38" s="21">
        <f t="shared" si="16"/>
        <v>8</v>
      </c>
      <c r="P38" s="21">
        <f t="shared" si="16"/>
        <v>9</v>
      </c>
      <c r="Q38" s="21" t="str">
        <f t="shared" si="16"/>
        <v/>
      </c>
      <c r="R38" s="21" t="str">
        <f t="shared" si="16"/>
        <v/>
      </c>
      <c r="S38" s="21" t="str">
        <f t="shared" ref="S38:AA38" si="17">IF(S39&lt;&gt;0,S$1,"")</f>
        <v/>
      </c>
      <c r="T38" s="21" t="str">
        <f t="shared" si="17"/>
        <v/>
      </c>
      <c r="U38" s="21" t="str">
        <f t="shared" si="17"/>
        <v/>
      </c>
      <c r="V38" s="22" t="str">
        <f t="shared" si="17"/>
        <v/>
      </c>
      <c r="W38" s="22" t="str">
        <f t="shared" si="17"/>
        <v/>
      </c>
      <c r="X38" s="22" t="str">
        <f t="shared" si="17"/>
        <v/>
      </c>
      <c r="Y38" s="22" t="str">
        <f t="shared" si="17"/>
        <v/>
      </c>
      <c r="Z38" s="22" t="str">
        <f t="shared" si="17"/>
        <v/>
      </c>
      <c r="AA38" s="53" t="str">
        <f t="shared" si="17"/>
        <v/>
      </c>
      <c r="AC38"/>
      <c r="AD38"/>
    </row>
    <row r="39" spans="1:30">
      <c r="A39" s="2"/>
      <c r="B39" s="32"/>
      <c r="C39" s="2" t="s">
        <v>0</v>
      </c>
      <c r="D39" s="50"/>
      <c r="E39" s="58">
        <f>1-G40/G39</f>
        <v>0.83427762039660058</v>
      </c>
      <c r="F39" s="33">
        <f>SUMPRODUCT(H$1:AA$1,H39:AA39)/SUM(H39:AA39)</f>
        <v>7.9263456090651561</v>
      </c>
      <c r="G39" s="32">
        <f>SUM(H39:AA39)</f>
        <v>706</v>
      </c>
      <c r="H39" s="21"/>
      <c r="I39" s="21"/>
      <c r="J39" s="21"/>
      <c r="K39" s="21"/>
      <c r="L39" s="21">
        <v>4</v>
      </c>
      <c r="M39" s="21">
        <v>67</v>
      </c>
      <c r="N39" s="3">
        <v>158</v>
      </c>
      <c r="O39" s="3">
        <v>225</v>
      </c>
      <c r="P39" s="3">
        <v>252</v>
      </c>
      <c r="Q39" s="3"/>
      <c r="R39" s="3"/>
      <c r="S39" s="3"/>
      <c r="T39" s="3"/>
      <c r="U39" s="45"/>
      <c r="V39" s="45"/>
      <c r="W39" s="45"/>
      <c r="X39" s="3"/>
      <c r="Y39" s="3"/>
      <c r="Z39" s="3"/>
      <c r="AA39" s="39"/>
      <c r="AC39"/>
      <c r="AD39"/>
    </row>
    <row r="40" spans="1:30" s="25" customFormat="1">
      <c r="A40" s="2"/>
      <c r="B40" s="19"/>
      <c r="C40" s="2" t="s">
        <v>1</v>
      </c>
      <c r="D40" s="52"/>
      <c r="E40" s="58"/>
      <c r="F40" s="33">
        <f>SUMPRODUCT(H$1:AA$1,H40:AA40)/SUM(H40:AA40)</f>
        <v>6.4786324786324787</v>
      </c>
      <c r="G40" s="32">
        <f>SUM(H40:AA40)</f>
        <v>117</v>
      </c>
      <c r="H40" s="21"/>
      <c r="I40" s="21"/>
      <c r="J40" s="21"/>
      <c r="K40" s="21"/>
      <c r="L40" s="21">
        <v>4</v>
      </c>
      <c r="M40" s="21">
        <v>63</v>
      </c>
      <c r="N40" s="21">
        <v>40</v>
      </c>
      <c r="O40" s="21">
        <v>10</v>
      </c>
      <c r="P40" s="21">
        <v>0</v>
      </c>
      <c r="Q40" s="21"/>
      <c r="R40" s="21"/>
      <c r="S40" s="21"/>
      <c r="T40" s="21"/>
      <c r="U40" s="22"/>
      <c r="V40" s="22"/>
      <c r="W40" s="22"/>
      <c r="X40" s="21"/>
      <c r="Y40" s="21"/>
      <c r="Z40" s="21"/>
      <c r="AA40" s="53"/>
      <c r="AC40" s="26"/>
      <c r="AD40" s="26"/>
    </row>
    <row r="41" spans="1:30">
      <c r="A41" s="2"/>
      <c r="B41" s="32"/>
      <c r="C41" s="2"/>
      <c r="D41" s="50"/>
      <c r="E41" s="51"/>
      <c r="F41" s="33"/>
      <c r="J41" s="7"/>
      <c r="K41" s="7"/>
      <c r="L41" s="7"/>
      <c r="M41" s="7"/>
      <c r="N41" s="54" t="s">
        <v>61</v>
      </c>
      <c r="O41" s="7"/>
      <c r="P41" s="7"/>
      <c r="Q41" s="25"/>
      <c r="AC41"/>
      <c r="AD41"/>
    </row>
    <row r="42" spans="1:30">
      <c r="A42" s="2"/>
      <c r="B42" s="19"/>
      <c r="C42" s="2"/>
      <c r="AC42"/>
      <c r="AD42"/>
    </row>
    <row r="43" spans="1:30">
      <c r="A43" s="2">
        <v>6</v>
      </c>
      <c r="C43" s="2" t="str">
        <f>CONCATENATE($C$1,"n",A43)</f>
        <v>g3d3n6</v>
      </c>
      <c r="AC43"/>
      <c r="AD43"/>
    </row>
    <row r="44" spans="1:30">
      <c r="A44" s="2" t="s">
        <v>47</v>
      </c>
      <c r="B44" s="44">
        <f>CEILING($A$1*A43/$B$1,1)</f>
        <v>6</v>
      </c>
      <c r="C44" s="2" t="s">
        <v>59</v>
      </c>
      <c r="D44" s="2" t="s">
        <v>2</v>
      </c>
      <c r="E44" s="2" t="s">
        <v>45</v>
      </c>
      <c r="F44" s="19" t="s">
        <v>3</v>
      </c>
      <c r="H44" s="7" t="str">
        <f>IF(H45&lt;&gt;0,H$1,"")</f>
        <v/>
      </c>
      <c r="I44" s="7" t="str">
        <f t="shared" ref="I44:P44" si="18">IF(I45&lt;&gt;0,I$1,"")</f>
        <v/>
      </c>
      <c r="J44" s="7" t="str">
        <f t="shared" si="18"/>
        <v/>
      </c>
      <c r="K44" s="7" t="str">
        <f t="shared" si="18"/>
        <v/>
      </c>
      <c r="L44" s="7" t="str">
        <f t="shared" si="18"/>
        <v/>
      </c>
      <c r="M44" s="7">
        <f t="shared" si="18"/>
        <v>6</v>
      </c>
      <c r="N44" s="7">
        <f t="shared" si="18"/>
        <v>7</v>
      </c>
      <c r="O44" s="7">
        <f t="shared" si="18"/>
        <v>8</v>
      </c>
      <c r="P44" s="7">
        <f t="shared" si="18"/>
        <v>9</v>
      </c>
      <c r="Q44" s="7">
        <f>IF(Q45&lt;&gt;0,Q$1,"")</f>
        <v>10</v>
      </c>
      <c r="R44" s="7">
        <f t="shared" ref="R44:AA44" si="19">IF(R45&lt;&gt;0,R$1,"")</f>
        <v>11</v>
      </c>
      <c r="S44" s="7">
        <f t="shared" si="19"/>
        <v>12</v>
      </c>
      <c r="T44" s="7" t="str">
        <f t="shared" si="19"/>
        <v/>
      </c>
      <c r="U44" s="7" t="str">
        <f t="shared" si="19"/>
        <v/>
      </c>
      <c r="V44" s="10" t="str">
        <f t="shared" si="19"/>
        <v/>
      </c>
      <c r="W44" s="10" t="str">
        <f t="shared" si="19"/>
        <v/>
      </c>
      <c r="X44" s="10" t="str">
        <f t="shared" si="19"/>
        <v/>
      </c>
      <c r="Y44" s="10" t="str">
        <f t="shared" si="19"/>
        <v/>
      </c>
      <c r="Z44" s="10" t="str">
        <f t="shared" si="19"/>
        <v/>
      </c>
      <c r="AA44" s="18" t="str">
        <f t="shared" si="19"/>
        <v/>
      </c>
      <c r="AC44"/>
      <c r="AD44"/>
    </row>
    <row r="45" spans="1:30">
      <c r="A45" s="2" t="s">
        <v>48</v>
      </c>
      <c r="B45" s="19">
        <v>10000</v>
      </c>
      <c r="C45" s="2" t="s">
        <v>0</v>
      </c>
      <c r="D45" s="59">
        <v>10854</v>
      </c>
      <c r="E45" s="58">
        <f>1-G46/G45</f>
        <v>0.77275661717236921</v>
      </c>
      <c r="F45" s="33">
        <f>SUMPRODUCT(H$1:AA$1,H45:AA45)/SUM(H45:AA45)</f>
        <v>8.0173014848289217</v>
      </c>
      <c r="G45" s="32">
        <f>SUM(H45:AA45)</f>
        <v>7745</v>
      </c>
      <c r="K45" s="4"/>
      <c r="L45" s="4"/>
      <c r="M45" s="4">
        <v>1767</v>
      </c>
      <c r="N45" s="4">
        <v>1858</v>
      </c>
      <c r="O45" s="4">
        <v>1517</v>
      </c>
      <c r="P45" s="4">
        <v>1052</v>
      </c>
      <c r="Q45" s="4">
        <v>619</v>
      </c>
      <c r="R45" s="4">
        <v>492</v>
      </c>
      <c r="S45" s="4">
        <v>440</v>
      </c>
      <c r="T45" s="4"/>
      <c r="U45" s="2"/>
      <c r="V45" s="2"/>
      <c r="AC45"/>
      <c r="AD45"/>
    </row>
    <row r="46" spans="1:30">
      <c r="A46" s="2" t="s">
        <v>49</v>
      </c>
      <c r="B46" s="32">
        <v>12345</v>
      </c>
      <c r="C46" s="2" t="s">
        <v>1</v>
      </c>
      <c r="D46" s="59"/>
      <c r="E46" s="58"/>
      <c r="F46" s="33">
        <f>SUMPRODUCT(H$1:AA$1,H46:AA46)/SUM(H46:AA46)</f>
        <v>6</v>
      </c>
      <c r="G46" s="32">
        <f>SUM(H46:AA46)</f>
        <v>1760</v>
      </c>
      <c r="K46" s="7"/>
      <c r="L46" s="7"/>
      <c r="M46" s="7">
        <v>1760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/>
      <c r="U46" s="25"/>
      <c r="V46" s="2"/>
      <c r="AC46"/>
      <c r="AD46"/>
    </row>
    <row r="47" spans="1:30">
      <c r="A47" s="2"/>
      <c r="B47" s="32"/>
      <c r="C47" s="3" t="s">
        <v>60</v>
      </c>
      <c r="D47" s="50"/>
      <c r="E47" s="51"/>
      <c r="F47" s="33"/>
      <c r="G47" s="32"/>
      <c r="H47" s="21" t="str">
        <f>IF(H48&lt;&gt;0,H$1,"")</f>
        <v/>
      </c>
      <c r="I47" s="21" t="str">
        <f t="shared" ref="I47:P47" si="20">IF(I48&lt;&gt;0,I$1,"")</f>
        <v/>
      </c>
      <c r="J47" s="21" t="str">
        <f t="shared" si="20"/>
        <v/>
      </c>
      <c r="K47" s="21" t="str">
        <f t="shared" si="20"/>
        <v/>
      </c>
      <c r="L47" s="21">
        <f t="shared" si="20"/>
        <v>5</v>
      </c>
      <c r="M47" s="21">
        <f t="shared" si="20"/>
        <v>6</v>
      </c>
      <c r="N47" s="21">
        <f t="shared" si="20"/>
        <v>7</v>
      </c>
      <c r="O47" s="21">
        <f t="shared" si="20"/>
        <v>8</v>
      </c>
      <c r="P47" s="21">
        <f t="shared" si="20"/>
        <v>9</v>
      </c>
      <c r="Q47" s="21">
        <f>IF(Q48&lt;&gt;0,Q$1,"")</f>
        <v>10</v>
      </c>
      <c r="R47" s="21">
        <f t="shared" ref="R47:AA47" si="21">IF(R48&lt;&gt;0,R$1,"")</f>
        <v>11</v>
      </c>
      <c r="S47" s="21" t="str">
        <f>IF(S48&lt;&gt;0,S$1,"")</f>
        <v/>
      </c>
      <c r="T47" s="21" t="str">
        <f t="shared" si="21"/>
        <v/>
      </c>
      <c r="U47" s="21" t="str">
        <f t="shared" si="21"/>
        <v/>
      </c>
      <c r="V47" s="22" t="str">
        <f t="shared" si="21"/>
        <v/>
      </c>
      <c r="W47" s="22" t="str">
        <f t="shared" si="21"/>
        <v/>
      </c>
      <c r="X47" s="22" t="str">
        <f t="shared" si="21"/>
        <v/>
      </c>
      <c r="Y47" s="22" t="str">
        <f t="shared" si="21"/>
        <v/>
      </c>
      <c r="Z47" s="22" t="str">
        <f t="shared" si="21"/>
        <v/>
      </c>
      <c r="AA47" s="53" t="str">
        <f t="shared" si="21"/>
        <v/>
      </c>
      <c r="AC47"/>
      <c r="AD47"/>
    </row>
    <row r="48" spans="1:30">
      <c r="A48" s="2"/>
      <c r="B48" s="32"/>
      <c r="C48" s="2" t="s">
        <v>0</v>
      </c>
      <c r="D48" s="50"/>
      <c r="E48" s="58">
        <f>1-G49/G48</f>
        <v>0.86458333333333337</v>
      </c>
      <c r="F48" s="33">
        <f>SUMPRODUCT(H$1:AA$1,H48:AA48)/SUM(H48:AA48)</f>
        <v>9.5552083333333329</v>
      </c>
      <c r="G48" s="32">
        <f>SUM(H48:AA48)</f>
        <v>960</v>
      </c>
      <c r="H48" s="21"/>
      <c r="I48" s="21"/>
      <c r="J48" s="21"/>
      <c r="K48" s="21"/>
      <c r="L48" s="21">
        <v>1</v>
      </c>
      <c r="M48" s="21">
        <v>7</v>
      </c>
      <c r="N48" s="3">
        <v>74</v>
      </c>
      <c r="O48" s="3">
        <v>136</v>
      </c>
      <c r="P48" s="3">
        <v>182</v>
      </c>
      <c r="Q48" s="3">
        <v>278</v>
      </c>
      <c r="R48" s="3">
        <v>282</v>
      </c>
      <c r="S48" s="3"/>
      <c r="T48" s="3"/>
      <c r="U48" s="45"/>
      <c r="V48" s="45"/>
      <c r="W48" s="45"/>
      <c r="X48" s="3"/>
      <c r="Y48" s="3"/>
      <c r="Z48" s="3"/>
      <c r="AA48" s="39"/>
      <c r="AC48"/>
      <c r="AD48"/>
    </row>
    <row r="49" spans="1:30" s="25" customFormat="1">
      <c r="A49" s="2"/>
      <c r="B49" s="19"/>
      <c r="C49" s="2" t="s">
        <v>1</v>
      </c>
      <c r="D49" s="52"/>
      <c r="E49" s="58"/>
      <c r="F49" s="33">
        <f>SUMPRODUCT(H$1:AA$1,H49:AA49)/SUM(H49:AA49)</f>
        <v>7.4692307692307693</v>
      </c>
      <c r="G49" s="32">
        <f>SUM(H49:AA49)</f>
        <v>130</v>
      </c>
      <c r="H49" s="21"/>
      <c r="I49" s="21"/>
      <c r="J49" s="21"/>
      <c r="K49" s="21"/>
      <c r="L49" s="21">
        <v>1</v>
      </c>
      <c r="M49" s="21">
        <v>7</v>
      </c>
      <c r="N49" s="21">
        <v>71</v>
      </c>
      <c r="O49" s="21">
        <v>37</v>
      </c>
      <c r="P49" s="21">
        <v>9</v>
      </c>
      <c r="Q49" s="21">
        <v>5</v>
      </c>
      <c r="R49" s="21">
        <v>0</v>
      </c>
      <c r="S49" s="21"/>
      <c r="T49" s="21"/>
      <c r="U49" s="22"/>
      <c r="V49" s="22"/>
      <c r="W49" s="22"/>
      <c r="X49" s="21"/>
      <c r="Y49" s="21"/>
      <c r="Z49" s="21"/>
      <c r="AA49" s="53"/>
      <c r="AC49" s="26"/>
      <c r="AD49" s="26"/>
    </row>
    <row r="50" spans="1:30">
      <c r="A50" s="2"/>
      <c r="B50" s="32"/>
      <c r="C50" s="2"/>
      <c r="D50" s="50"/>
      <c r="E50" s="51"/>
      <c r="F50" s="33"/>
      <c r="K50" s="7"/>
      <c r="L50" s="7"/>
      <c r="M50" s="7"/>
      <c r="N50" s="7"/>
      <c r="O50" s="7"/>
      <c r="P50" s="54" t="s">
        <v>62</v>
      </c>
      <c r="Q50" s="7"/>
      <c r="R50" s="7"/>
      <c r="S50" s="7"/>
      <c r="T50" s="7"/>
      <c r="U50" s="25"/>
      <c r="V50" s="2"/>
      <c r="AC50"/>
      <c r="AD50"/>
    </row>
    <row r="51" spans="1:30">
      <c r="A51" s="2"/>
      <c r="B51" s="19"/>
      <c r="C51" s="2"/>
      <c r="AC51"/>
      <c r="AD51"/>
    </row>
    <row r="52" spans="1:30">
      <c r="A52" s="2">
        <v>7</v>
      </c>
      <c r="C52" s="2" t="str">
        <f>CONCATENATE($C$1,"n",A52)</f>
        <v>g3d3n7</v>
      </c>
      <c r="AC52"/>
      <c r="AD52"/>
    </row>
    <row r="53" spans="1:30">
      <c r="A53" s="2" t="s">
        <v>47</v>
      </c>
      <c r="B53" s="44">
        <f>CEILING($A$1*A52/$B$1,1)</f>
        <v>7</v>
      </c>
      <c r="C53" s="2" t="s">
        <v>59</v>
      </c>
      <c r="D53" s="2" t="s">
        <v>2</v>
      </c>
      <c r="E53" s="2" t="s">
        <v>45</v>
      </c>
      <c r="F53" s="19" t="s">
        <v>3</v>
      </c>
      <c r="H53" s="7" t="str">
        <f>IF(H54&lt;&gt;0,H$1,"")</f>
        <v/>
      </c>
      <c r="I53" s="7" t="str">
        <f t="shared" ref="I53:P53" si="22">IF(I54&lt;&gt;0,I$1,"")</f>
        <v/>
      </c>
      <c r="J53" s="7" t="str">
        <f t="shared" si="22"/>
        <v/>
      </c>
      <c r="K53" s="7" t="str">
        <f t="shared" si="22"/>
        <v/>
      </c>
      <c r="L53" s="7" t="str">
        <f t="shared" si="22"/>
        <v/>
      </c>
      <c r="M53" s="7" t="str">
        <f t="shared" si="22"/>
        <v/>
      </c>
      <c r="N53" s="7">
        <f t="shared" si="22"/>
        <v>7</v>
      </c>
      <c r="O53" s="7">
        <f t="shared" si="22"/>
        <v>8</v>
      </c>
      <c r="P53" s="7">
        <f t="shared" si="22"/>
        <v>9</v>
      </c>
      <c r="Q53" s="7">
        <f>IF(Q54&lt;&gt;0,Q$1,"")</f>
        <v>10</v>
      </c>
      <c r="R53" s="7">
        <f t="shared" ref="R53:AA53" si="23">IF(R54&lt;&gt;0,R$1,"")</f>
        <v>11</v>
      </c>
      <c r="S53" s="7">
        <f t="shared" si="23"/>
        <v>12</v>
      </c>
      <c r="T53" s="7">
        <f t="shared" si="23"/>
        <v>13</v>
      </c>
      <c r="U53" s="7">
        <f t="shared" si="23"/>
        <v>14</v>
      </c>
      <c r="V53" s="10" t="str">
        <f t="shared" si="23"/>
        <v/>
      </c>
      <c r="W53" s="10" t="str">
        <f t="shared" si="23"/>
        <v/>
      </c>
      <c r="X53" s="10" t="str">
        <f t="shared" si="23"/>
        <v/>
      </c>
      <c r="Y53" s="10" t="str">
        <f t="shared" si="23"/>
        <v/>
      </c>
      <c r="Z53" s="10" t="str">
        <f t="shared" si="23"/>
        <v/>
      </c>
      <c r="AA53" s="18" t="str">
        <f t="shared" si="23"/>
        <v/>
      </c>
      <c r="AC53"/>
      <c r="AD53"/>
    </row>
    <row r="54" spans="1:30">
      <c r="A54" s="2" t="s">
        <v>48</v>
      </c>
      <c r="B54" s="19">
        <v>10000</v>
      </c>
      <c r="C54" s="2" t="s">
        <v>0</v>
      </c>
      <c r="D54" s="59">
        <v>10918</v>
      </c>
      <c r="E54" s="58">
        <f>1-G55/G54</f>
        <v>0.78822399121603071</v>
      </c>
      <c r="F54" s="33">
        <f>SUMPRODUCT(H$1:AA$1,H54:AA54)/SUM(H54:AA54)</f>
        <v>9.2455393906121337</v>
      </c>
      <c r="G54" s="32">
        <f>SUM(H54:AA54)</f>
        <v>7286</v>
      </c>
      <c r="L54" s="4"/>
      <c r="M54" s="4"/>
      <c r="N54" s="4">
        <v>1546</v>
      </c>
      <c r="O54" s="4">
        <v>1696</v>
      </c>
      <c r="P54" s="4">
        <v>1310</v>
      </c>
      <c r="Q54" s="2">
        <v>991</v>
      </c>
      <c r="R54" s="4">
        <v>669</v>
      </c>
      <c r="S54" s="4">
        <v>394</v>
      </c>
      <c r="T54" s="4">
        <v>334</v>
      </c>
      <c r="U54" s="4">
        <v>346</v>
      </c>
      <c r="V54" s="4"/>
      <c r="W54" s="2"/>
      <c r="AC54"/>
      <c r="AD54"/>
    </row>
    <row r="55" spans="1:30">
      <c r="A55" s="2" t="s">
        <v>49</v>
      </c>
      <c r="B55" s="32">
        <v>12345</v>
      </c>
      <c r="C55" s="2" t="s">
        <v>1</v>
      </c>
      <c r="D55" s="59"/>
      <c r="E55" s="58"/>
      <c r="F55" s="33">
        <f>SUMPRODUCT(H$1:AA$1,H55:AA55)/SUM(H55:AA55)</f>
        <v>7.0019442644199614</v>
      </c>
      <c r="G55" s="32">
        <f>SUM(H55:AA55)</f>
        <v>1543</v>
      </c>
      <c r="L55" s="7"/>
      <c r="M55" s="7"/>
      <c r="N55" s="7">
        <v>1542</v>
      </c>
      <c r="O55" s="7">
        <v>0</v>
      </c>
      <c r="P55" s="7">
        <v>0</v>
      </c>
      <c r="Q55" s="25">
        <v>1</v>
      </c>
      <c r="R55" s="7">
        <v>0</v>
      </c>
      <c r="S55" s="7">
        <v>0</v>
      </c>
      <c r="T55" s="7">
        <v>0</v>
      </c>
      <c r="U55" s="7">
        <v>0</v>
      </c>
      <c r="V55" s="7"/>
      <c r="W55" s="25"/>
      <c r="AC55"/>
      <c r="AD55"/>
    </row>
    <row r="56" spans="1:30">
      <c r="A56" s="2"/>
      <c r="B56" s="32"/>
      <c r="C56" s="3" t="s">
        <v>60</v>
      </c>
      <c r="D56" s="50"/>
      <c r="E56" s="51"/>
      <c r="F56" s="33"/>
      <c r="G56" s="32"/>
      <c r="H56" s="21" t="str">
        <f>IF(H57&lt;&gt;0,H$1,"")</f>
        <v/>
      </c>
      <c r="I56" s="21" t="str">
        <f t="shared" ref="I56:P56" si="24">IF(I57&lt;&gt;0,I$1,"")</f>
        <v/>
      </c>
      <c r="J56" s="21" t="str">
        <f t="shared" si="24"/>
        <v/>
      </c>
      <c r="K56" s="21" t="str">
        <f t="shared" si="24"/>
        <v/>
      </c>
      <c r="L56" s="21" t="str">
        <f t="shared" si="24"/>
        <v/>
      </c>
      <c r="M56" s="21">
        <f t="shared" si="24"/>
        <v>6</v>
      </c>
      <c r="N56" s="21">
        <f t="shared" si="24"/>
        <v>7</v>
      </c>
      <c r="O56" s="21">
        <f t="shared" si="24"/>
        <v>8</v>
      </c>
      <c r="P56" s="21">
        <f t="shared" si="24"/>
        <v>9</v>
      </c>
      <c r="Q56" s="21">
        <f>IF(Q57&lt;&gt;0,Q$1,"")</f>
        <v>10</v>
      </c>
      <c r="R56" s="21">
        <f t="shared" ref="R56:AA56" si="25">IF(R57&lt;&gt;0,R$1,"")</f>
        <v>11</v>
      </c>
      <c r="S56" s="21">
        <f t="shared" si="25"/>
        <v>12</v>
      </c>
      <c r="T56" s="21">
        <f t="shared" si="25"/>
        <v>13</v>
      </c>
      <c r="U56" s="21" t="str">
        <f t="shared" si="25"/>
        <v/>
      </c>
      <c r="V56" s="22" t="str">
        <f t="shared" si="25"/>
        <v/>
      </c>
      <c r="W56" s="22" t="str">
        <f t="shared" si="25"/>
        <v/>
      </c>
      <c r="X56" s="22" t="str">
        <f t="shared" si="25"/>
        <v/>
      </c>
      <c r="Y56" s="22" t="str">
        <f t="shared" si="25"/>
        <v/>
      </c>
      <c r="Z56" s="22" t="str">
        <f t="shared" si="25"/>
        <v/>
      </c>
      <c r="AA56" s="53" t="str">
        <f t="shared" si="25"/>
        <v/>
      </c>
      <c r="AC56"/>
      <c r="AD56"/>
    </row>
    <row r="57" spans="1:30">
      <c r="A57" s="2"/>
      <c r="B57" s="32"/>
      <c r="C57" s="2" t="s">
        <v>0</v>
      </c>
      <c r="D57" s="50"/>
      <c r="E57" s="58">
        <f>1-G58/G57</f>
        <v>0.89042277825711824</v>
      </c>
      <c r="F57" s="33">
        <f>SUMPRODUCT(H$1:AA$1,H57:AA57)/SUM(H57:AA57)</f>
        <v>11.180327868852459</v>
      </c>
      <c r="G57" s="32">
        <f>SUM(H57:AA57)</f>
        <v>1159</v>
      </c>
      <c r="H57" s="21"/>
      <c r="I57" s="21"/>
      <c r="J57" s="21"/>
      <c r="K57" s="21"/>
      <c r="L57" s="21"/>
      <c r="M57" s="21">
        <v>1</v>
      </c>
      <c r="N57" s="3">
        <v>5</v>
      </c>
      <c r="O57" s="3">
        <v>70</v>
      </c>
      <c r="P57" s="3">
        <v>105</v>
      </c>
      <c r="Q57" s="3">
        <v>197</v>
      </c>
      <c r="R57" s="3">
        <v>215</v>
      </c>
      <c r="S57" s="3">
        <v>281</v>
      </c>
      <c r="T57" s="3">
        <v>285</v>
      </c>
      <c r="U57" s="45"/>
      <c r="V57" s="45"/>
      <c r="W57" s="45"/>
      <c r="X57" s="3"/>
      <c r="Y57" s="3"/>
      <c r="Z57" s="3"/>
      <c r="AA57" s="39"/>
      <c r="AC57"/>
      <c r="AD57"/>
    </row>
    <row r="58" spans="1:30" s="25" customFormat="1">
      <c r="A58" s="2"/>
      <c r="B58" s="19"/>
      <c r="C58" s="2" t="s">
        <v>1</v>
      </c>
      <c r="D58" s="52"/>
      <c r="E58" s="58"/>
      <c r="F58" s="33">
        <f>SUMPRODUCT(H$1:AA$1,H58:AA58)/SUM(H58:AA58)</f>
        <v>8.5354330708661426</v>
      </c>
      <c r="G58" s="32">
        <f>SUM(H58:AA58)</f>
        <v>127</v>
      </c>
      <c r="H58" s="21"/>
      <c r="I58" s="21"/>
      <c r="J58" s="21"/>
      <c r="K58" s="21"/>
      <c r="L58" s="21"/>
      <c r="M58" s="21">
        <v>1</v>
      </c>
      <c r="N58" s="21">
        <v>5</v>
      </c>
      <c r="O58" s="21">
        <v>66</v>
      </c>
      <c r="P58" s="21">
        <v>37</v>
      </c>
      <c r="Q58" s="21">
        <v>16</v>
      </c>
      <c r="R58" s="21">
        <v>2</v>
      </c>
      <c r="S58" s="21">
        <v>0</v>
      </c>
      <c r="T58" s="21">
        <v>0</v>
      </c>
      <c r="U58" s="22"/>
      <c r="V58" s="22"/>
      <c r="W58" s="22"/>
      <c r="X58" s="21"/>
      <c r="Y58" s="21"/>
      <c r="Z58" s="21"/>
      <c r="AA58" s="53"/>
      <c r="AC58" s="26"/>
      <c r="AD58" s="26"/>
    </row>
    <row r="59" spans="1:30">
      <c r="A59" s="2"/>
      <c r="B59" s="32"/>
      <c r="C59" s="2"/>
      <c r="D59" s="50"/>
      <c r="E59" s="51"/>
      <c r="F59" s="33"/>
      <c r="L59" s="7"/>
      <c r="M59" s="7"/>
      <c r="N59" s="7"/>
      <c r="O59" s="7"/>
      <c r="P59" s="7"/>
      <c r="Q59" s="25"/>
      <c r="R59" s="7"/>
      <c r="S59" s="7"/>
      <c r="T59" s="7"/>
      <c r="U59" s="7"/>
      <c r="V59" s="7"/>
      <c r="W59" s="25"/>
      <c r="AC59"/>
      <c r="AD59"/>
    </row>
    <row r="60" spans="1:30">
      <c r="E60"/>
      <c r="F60" s="20"/>
      <c r="G60" s="20"/>
      <c r="AC60"/>
      <c r="AD60"/>
    </row>
    <row r="61" spans="1:30">
      <c r="A61" s="2">
        <v>8</v>
      </c>
      <c r="C61" s="2" t="str">
        <f>CONCATENATE($C$1,"n",A61)</f>
        <v>g3d3n8</v>
      </c>
      <c r="AC61"/>
      <c r="AD61"/>
    </row>
    <row r="62" spans="1:30">
      <c r="A62" s="2" t="s">
        <v>47</v>
      </c>
      <c r="B62" s="44">
        <f>CEILING($A$1*A61/$B$1,1)</f>
        <v>8</v>
      </c>
      <c r="C62" s="2" t="s">
        <v>59</v>
      </c>
      <c r="D62" s="2" t="s">
        <v>2</v>
      </c>
      <c r="E62" s="2" t="s">
        <v>45</v>
      </c>
      <c r="F62" s="19" t="s">
        <v>3</v>
      </c>
      <c r="H62" s="7" t="str">
        <f>IF(H63&lt;&gt;0,H$1,"")</f>
        <v/>
      </c>
      <c r="I62" s="7" t="str">
        <f t="shared" ref="I62:P62" si="26">IF(I63&lt;&gt;0,I$1,"")</f>
        <v/>
      </c>
      <c r="J62" s="7" t="str">
        <f t="shared" si="26"/>
        <v/>
      </c>
      <c r="K62" s="7" t="str">
        <f t="shared" si="26"/>
        <v/>
      </c>
      <c r="L62" s="7" t="str">
        <f t="shared" si="26"/>
        <v/>
      </c>
      <c r="M62" s="7" t="str">
        <f t="shared" si="26"/>
        <v/>
      </c>
      <c r="N62" s="7" t="str">
        <f t="shared" si="26"/>
        <v/>
      </c>
      <c r="O62" s="7">
        <f t="shared" si="26"/>
        <v>8</v>
      </c>
      <c r="P62" s="7">
        <f t="shared" si="26"/>
        <v>9</v>
      </c>
      <c r="Q62" s="7">
        <f>IF(Q63&lt;&gt;0,Q$1,"")</f>
        <v>10</v>
      </c>
      <c r="R62" s="7">
        <f t="shared" ref="R62:AA62" si="27">IF(R63&lt;&gt;0,R$1,"")</f>
        <v>11</v>
      </c>
      <c r="S62" s="7">
        <f t="shared" si="27"/>
        <v>12</v>
      </c>
      <c r="T62" s="7">
        <f t="shared" si="27"/>
        <v>13</v>
      </c>
      <c r="U62" s="7">
        <f t="shared" si="27"/>
        <v>14</v>
      </c>
      <c r="V62" s="10">
        <f t="shared" si="27"/>
        <v>15</v>
      </c>
      <c r="W62" s="10">
        <f t="shared" si="27"/>
        <v>16</v>
      </c>
      <c r="X62" s="10" t="str">
        <f t="shared" si="27"/>
        <v/>
      </c>
      <c r="Y62" s="10" t="str">
        <f t="shared" si="27"/>
        <v/>
      </c>
      <c r="Z62" s="10" t="str">
        <f t="shared" si="27"/>
        <v/>
      </c>
      <c r="AA62" s="18" t="str">
        <f t="shared" si="27"/>
        <v/>
      </c>
      <c r="AC62"/>
      <c r="AD62"/>
    </row>
    <row r="63" spans="1:30">
      <c r="A63" s="2" t="s">
        <v>48</v>
      </c>
      <c r="B63" s="19">
        <v>10000</v>
      </c>
      <c r="C63" s="2" t="s">
        <v>0</v>
      </c>
      <c r="D63" s="59">
        <v>11086</v>
      </c>
      <c r="E63" s="58">
        <f>1-G64/G63</f>
        <v>0.78085168018539974</v>
      </c>
      <c r="F63" s="33">
        <f>SUMPRODUCT(H$1:AA$1,H63:AA63)/SUM(H63:AA63)</f>
        <v>10.400782155272307</v>
      </c>
      <c r="G63" s="32">
        <f>SUM(H63:AA63)</f>
        <v>6904</v>
      </c>
      <c r="M63" s="4"/>
      <c r="N63" s="4"/>
      <c r="O63" s="4">
        <v>1514</v>
      </c>
      <c r="P63" s="4">
        <v>1488</v>
      </c>
      <c r="Q63" s="4">
        <v>1183</v>
      </c>
      <c r="R63" s="4">
        <v>901</v>
      </c>
      <c r="S63" s="4">
        <v>617</v>
      </c>
      <c r="T63" s="4">
        <v>434</v>
      </c>
      <c r="U63" s="4">
        <v>270</v>
      </c>
      <c r="V63" s="4">
        <v>216</v>
      </c>
      <c r="W63" s="2">
        <v>281</v>
      </c>
      <c r="AC63"/>
      <c r="AD63"/>
    </row>
    <row r="64" spans="1:30">
      <c r="A64" s="2" t="s">
        <v>49</v>
      </c>
      <c r="B64" s="32">
        <v>12345</v>
      </c>
      <c r="C64" s="2" t="s">
        <v>1</v>
      </c>
      <c r="D64" s="59"/>
      <c r="E64" s="58"/>
      <c r="F64" s="33">
        <f>SUMPRODUCT(H$1:AA$1,H64:AA64)/SUM(H64:AA64)</f>
        <v>8</v>
      </c>
      <c r="G64" s="32">
        <f>SUM(H64:AA64)</f>
        <v>1513</v>
      </c>
      <c r="M64" s="7"/>
      <c r="N64" s="7"/>
      <c r="O64" s="7">
        <v>1513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25">
        <v>0</v>
      </c>
      <c r="AC64"/>
      <c r="AD64"/>
    </row>
    <row r="65" spans="1:30">
      <c r="A65" s="2"/>
      <c r="B65" s="32"/>
      <c r="C65" s="3" t="s">
        <v>60</v>
      </c>
      <c r="D65" s="50"/>
      <c r="E65" s="51"/>
      <c r="F65" s="33"/>
      <c r="G65" s="32"/>
      <c r="H65" s="21" t="str">
        <f>IF(H66&lt;&gt;0,H$1,"")</f>
        <v/>
      </c>
      <c r="I65" s="21" t="str">
        <f t="shared" ref="I65:P65" si="28">IF(I66&lt;&gt;0,I$1,"")</f>
        <v/>
      </c>
      <c r="J65" s="21" t="str">
        <f t="shared" si="28"/>
        <v/>
      </c>
      <c r="K65" s="21" t="str">
        <f t="shared" si="28"/>
        <v/>
      </c>
      <c r="L65" s="21" t="str">
        <f t="shared" si="28"/>
        <v/>
      </c>
      <c r="M65" s="21" t="str">
        <f t="shared" si="28"/>
        <v/>
      </c>
      <c r="N65" s="21">
        <f t="shared" si="28"/>
        <v>7</v>
      </c>
      <c r="O65" s="21">
        <f t="shared" si="28"/>
        <v>8</v>
      </c>
      <c r="P65" s="21">
        <f t="shared" si="28"/>
        <v>9</v>
      </c>
      <c r="Q65" s="21">
        <f>IF(Q66&lt;&gt;0,Q$1,"")</f>
        <v>10</v>
      </c>
      <c r="R65" s="21">
        <f t="shared" ref="R65:AA65" si="29">IF(R66&lt;&gt;0,R$1,"")</f>
        <v>11</v>
      </c>
      <c r="S65" s="21">
        <f t="shared" si="29"/>
        <v>12</v>
      </c>
      <c r="T65" s="21">
        <f t="shared" si="29"/>
        <v>13</v>
      </c>
      <c r="U65" s="21">
        <f t="shared" si="29"/>
        <v>14</v>
      </c>
      <c r="V65" s="22">
        <f t="shared" si="29"/>
        <v>15</v>
      </c>
      <c r="W65" s="22" t="str">
        <f t="shared" si="29"/>
        <v/>
      </c>
      <c r="X65" s="22" t="str">
        <f t="shared" si="29"/>
        <v/>
      </c>
      <c r="Y65" s="22" t="str">
        <f t="shared" si="29"/>
        <v/>
      </c>
      <c r="Z65" s="22" t="str">
        <f t="shared" si="29"/>
        <v/>
      </c>
      <c r="AA65" s="53" t="str">
        <f t="shared" si="29"/>
        <v/>
      </c>
      <c r="AC65"/>
      <c r="AD65"/>
    </row>
    <row r="66" spans="1:30">
      <c r="A66" s="2"/>
      <c r="B66" s="32"/>
      <c r="C66" s="2" t="s">
        <v>0</v>
      </c>
      <c r="D66" s="50"/>
      <c r="E66" s="58">
        <f>1-G67/G66</f>
        <v>0.92896174863387981</v>
      </c>
      <c r="F66" s="33">
        <f>SUMPRODUCT(H$1:AA$1,H66:AA66)/SUM(H66:AA66)</f>
        <v>12.819672131147541</v>
      </c>
      <c r="G66" s="32">
        <f>SUM(H66:AA66)</f>
        <v>1281</v>
      </c>
      <c r="H66" s="21"/>
      <c r="I66" s="21"/>
      <c r="J66" s="21"/>
      <c r="K66" s="21"/>
      <c r="L66" s="21"/>
      <c r="M66" s="21"/>
      <c r="N66" s="3">
        <v>1</v>
      </c>
      <c r="O66" s="3">
        <v>3</v>
      </c>
      <c r="P66" s="3">
        <v>46</v>
      </c>
      <c r="Q66" s="3">
        <v>96</v>
      </c>
      <c r="R66" s="3">
        <v>163</v>
      </c>
      <c r="S66" s="3">
        <v>190</v>
      </c>
      <c r="T66" s="3">
        <v>255</v>
      </c>
      <c r="U66" s="45">
        <v>276</v>
      </c>
      <c r="V66" s="45">
        <v>251</v>
      </c>
      <c r="W66" s="45"/>
      <c r="X66" s="3"/>
      <c r="Y66" s="3"/>
      <c r="Z66" s="3"/>
      <c r="AA66" s="39"/>
      <c r="AC66"/>
      <c r="AD66"/>
    </row>
    <row r="67" spans="1:30" s="25" customFormat="1">
      <c r="A67" s="2"/>
      <c r="B67" s="19"/>
      <c r="C67" s="2" t="s">
        <v>1</v>
      </c>
      <c r="D67" s="52"/>
      <c r="E67" s="58"/>
      <c r="F67" s="33">
        <f>SUMPRODUCT(H$1:AA$1,H67:AA67)/SUM(H67:AA67)</f>
        <v>9.7032967032967026</v>
      </c>
      <c r="G67" s="32">
        <f>SUM(H67:AA67)</f>
        <v>91</v>
      </c>
      <c r="H67" s="21"/>
      <c r="I67" s="21"/>
      <c r="J67" s="21"/>
      <c r="K67" s="21"/>
      <c r="L67" s="21"/>
      <c r="M67" s="21"/>
      <c r="N67" s="21">
        <v>1</v>
      </c>
      <c r="O67" s="21">
        <v>3</v>
      </c>
      <c r="P67" s="21">
        <v>43</v>
      </c>
      <c r="Q67" s="21">
        <v>25</v>
      </c>
      <c r="R67" s="21">
        <v>14</v>
      </c>
      <c r="S67" s="21">
        <v>4</v>
      </c>
      <c r="T67" s="21">
        <v>1</v>
      </c>
      <c r="U67" s="22">
        <v>0</v>
      </c>
      <c r="V67" s="22">
        <v>0</v>
      </c>
      <c r="W67" s="22"/>
      <c r="X67" s="21"/>
      <c r="Y67" s="21"/>
      <c r="Z67" s="21"/>
      <c r="AA67" s="53"/>
      <c r="AC67" s="26"/>
      <c r="AD67" s="26"/>
    </row>
    <row r="68" spans="1:30">
      <c r="Q68" s="54" t="s">
        <v>63</v>
      </c>
      <c r="R68" s="54" t="s">
        <v>64</v>
      </c>
    </row>
  </sheetData>
  <mergeCells count="23">
    <mergeCell ref="E66:E67"/>
    <mergeCell ref="E13:E14"/>
    <mergeCell ref="E63:E64"/>
    <mergeCell ref="D63:D64"/>
    <mergeCell ref="E21:E22"/>
    <mergeCell ref="E30:E31"/>
    <mergeCell ref="E39:E40"/>
    <mergeCell ref="E48:E49"/>
    <mergeCell ref="E57:E58"/>
    <mergeCell ref="D54:D55"/>
    <mergeCell ref="E54:E55"/>
    <mergeCell ref="D27:D28"/>
    <mergeCell ref="E27:E28"/>
    <mergeCell ref="D36:D37"/>
    <mergeCell ref="E36:E37"/>
    <mergeCell ref="D45:D46"/>
    <mergeCell ref="E45:E46"/>
    <mergeCell ref="D5:D6"/>
    <mergeCell ref="E5:E6"/>
    <mergeCell ref="D10:D11"/>
    <mergeCell ref="E10:E11"/>
    <mergeCell ref="D18:D19"/>
    <mergeCell ref="E18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ECA0-927D-164F-8C84-4670E34AEA49}">
  <dimension ref="A1:AD42"/>
  <sheetViews>
    <sheetView topLeftCell="J2" zoomScale="81" workbookViewId="0">
      <selection activeCell="I39" sqref="I39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style="2" bestFit="1" customWidth="1"/>
    <col min="5" max="5" width="11.1640625" style="2" bestFit="1" customWidth="1"/>
    <col min="6" max="6" width="13.33203125" style="19" customWidth="1"/>
    <col min="7" max="7" width="7" style="19" bestFit="1" customWidth="1"/>
    <col min="8" max="20" width="10.83203125" style="2"/>
    <col min="21" max="23" width="10.83203125" style="11"/>
    <col min="24" max="26" width="10.83203125" style="2"/>
    <col min="27" max="27" width="10.83203125" style="19"/>
    <col min="28" max="16384" width="10.83203125" style="2"/>
  </cols>
  <sheetData>
    <row r="1" spans="1:30" ht="21">
      <c r="A1" s="13">
        <v>3</v>
      </c>
      <c r="B1" s="17">
        <v>4</v>
      </c>
      <c r="C1" s="13" t="s">
        <v>58</v>
      </c>
      <c r="D1" s="13"/>
      <c r="E1" s="13"/>
      <c r="F1" s="17"/>
      <c r="G1" s="17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7">
        <v>18</v>
      </c>
      <c r="Z1" s="14">
        <v>19</v>
      </c>
      <c r="AA1" s="17">
        <v>20</v>
      </c>
    </row>
    <row r="2" spans="1:30">
      <c r="A2" s="3"/>
      <c r="B2" s="39"/>
      <c r="C2" s="3" t="s">
        <v>5</v>
      </c>
      <c r="G2" s="56">
        <f>SUM(G5,G10,G15,G20,G25,G30,G35,G40,G45,G50,G55,G60,G65,G70)</f>
        <v>74661</v>
      </c>
    </row>
    <row r="3" spans="1:30">
      <c r="A3" s="2">
        <v>1</v>
      </c>
      <c r="C3" s="2" t="str">
        <f>CONCATENATE($C$1,"n",A3)</f>
        <v>g3d4n1</v>
      </c>
      <c r="G3" s="56">
        <f>SUM(G6,G11,G16,G21,G26,G31,G36,G41,G46,G51,G56,G61,G66,G71)</f>
        <v>55564</v>
      </c>
    </row>
    <row r="4" spans="1:30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G4" s="20"/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</row>
    <row r="5" spans="1:30">
      <c r="A5" s="2" t="s">
        <v>48</v>
      </c>
      <c r="B5" s="19">
        <v>10000</v>
      </c>
      <c r="C5" s="2" t="s">
        <v>0</v>
      </c>
      <c r="D5" s="59">
        <v>1378</v>
      </c>
      <c r="E5" s="58">
        <f>1-G6/G5</f>
        <v>0</v>
      </c>
      <c r="F5" s="33">
        <f>SUMPRODUCT(H$1:AA$1,H5:AA5)/SUM(H5:AA5)</f>
        <v>1.3310079870589424</v>
      </c>
      <c r="G5" s="32">
        <f>SUM(H5:AA5)</f>
        <v>9891</v>
      </c>
      <c r="H5" s="2">
        <v>6617</v>
      </c>
      <c r="I5" s="2">
        <v>3274</v>
      </c>
      <c r="AC5"/>
      <c r="AD5"/>
    </row>
    <row r="6" spans="1:30">
      <c r="A6" s="2" t="s">
        <v>49</v>
      </c>
      <c r="B6" s="32">
        <v>12345</v>
      </c>
      <c r="C6" s="2" t="s">
        <v>1</v>
      </c>
      <c r="D6" s="59"/>
      <c r="E6" s="58"/>
      <c r="F6" s="33">
        <f>SUMPRODUCT(H$1:AA$1,H6:AA6)/SUM(H6:AA6)</f>
        <v>1.3310079870589424</v>
      </c>
      <c r="G6" s="32">
        <f>SUM(H6:AA6)</f>
        <v>9891</v>
      </c>
      <c r="H6" s="2">
        <v>6617</v>
      </c>
      <c r="I6" s="2">
        <v>3274</v>
      </c>
      <c r="AC6"/>
      <c r="AD6"/>
    </row>
    <row r="7" spans="1:30">
      <c r="A7" s="3"/>
      <c r="B7" s="39"/>
      <c r="C7" s="3"/>
      <c r="D7" s="50"/>
      <c r="AC7"/>
      <c r="AD7"/>
    </row>
    <row r="8" spans="1:30">
      <c r="A8" s="2">
        <v>2</v>
      </c>
      <c r="C8" s="2" t="str">
        <f>CONCATENATE($C$1,"n",A8)</f>
        <v>g3d4n2</v>
      </c>
      <c r="AC8"/>
      <c r="AD8"/>
    </row>
    <row r="9" spans="1:30">
      <c r="A9" s="2" t="s">
        <v>47</v>
      </c>
      <c r="B9" s="44">
        <f>CEILING($A$1*A8/$B$1,1)</f>
        <v>2</v>
      </c>
      <c r="C9" s="2"/>
      <c r="D9" s="2" t="s">
        <v>2</v>
      </c>
      <c r="E9" s="2" t="s">
        <v>45</v>
      </c>
      <c r="F9" s="19" t="s">
        <v>3</v>
      </c>
      <c r="G9" s="20"/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C9"/>
      <c r="AD9"/>
    </row>
    <row r="10" spans="1:30">
      <c r="A10" s="2" t="s">
        <v>48</v>
      </c>
      <c r="B10" s="19">
        <v>10000</v>
      </c>
      <c r="C10" s="2" t="s">
        <v>0</v>
      </c>
      <c r="D10" s="59">
        <v>1353</v>
      </c>
      <c r="E10" s="58">
        <f>1-G11/G10</f>
        <v>0.36172814346851434</v>
      </c>
      <c r="F10" s="33">
        <f>SUMPRODUCT(H$1:AA$1,H10:AA10)/SUM(H10:AA10)</f>
        <v>2.5113103729366211</v>
      </c>
      <c r="G10" s="32">
        <f>SUM(H10:AA10)</f>
        <v>9814</v>
      </c>
      <c r="H10" s="4"/>
      <c r="I10" s="4">
        <v>5877</v>
      </c>
      <c r="J10" s="4">
        <v>2856</v>
      </c>
      <c r="K10" s="4">
        <v>1081</v>
      </c>
      <c r="L10" s="4"/>
      <c r="AC10"/>
      <c r="AD10"/>
    </row>
    <row r="11" spans="1:30">
      <c r="A11" s="2" t="s">
        <v>49</v>
      </c>
      <c r="B11" s="32">
        <v>12345</v>
      </c>
      <c r="C11" s="2" t="s">
        <v>1</v>
      </c>
      <c r="D11" s="59"/>
      <c r="E11" s="58"/>
      <c r="F11" s="33">
        <f>SUMPRODUCT(H$1:AA$1,H11:AA11)/SUM(H11:AA11)</f>
        <v>2.0683269476372925</v>
      </c>
      <c r="G11" s="32">
        <f>SUM(H11:AA11)</f>
        <v>6264</v>
      </c>
      <c r="H11" s="7"/>
      <c r="I11" s="7">
        <v>5865</v>
      </c>
      <c r="J11" s="7">
        <v>370</v>
      </c>
      <c r="K11" s="7">
        <v>29</v>
      </c>
      <c r="L11" s="7"/>
      <c r="M11" s="25"/>
      <c r="AC11"/>
      <c r="AD11"/>
    </row>
    <row r="12" spans="1:30" s="25" customFormat="1">
      <c r="A12" s="2"/>
      <c r="B12" s="19"/>
      <c r="C12" s="2"/>
      <c r="D12" s="52"/>
      <c r="E12" s="2"/>
      <c r="F12" s="19"/>
      <c r="G12" s="19"/>
      <c r="H12" s="21"/>
      <c r="U12" s="12"/>
      <c r="V12" s="12"/>
      <c r="W12" s="12"/>
      <c r="AA12" s="30"/>
      <c r="AC12" s="26"/>
      <c r="AD12" s="26"/>
    </row>
    <row r="13" spans="1:30">
      <c r="A13" s="2">
        <v>3</v>
      </c>
      <c r="C13" s="2" t="str">
        <f>CONCATENATE($C$1,"n",A13)</f>
        <v>g3d4n3</v>
      </c>
      <c r="AC13"/>
      <c r="AD13"/>
    </row>
    <row r="14" spans="1:30">
      <c r="A14" s="2" t="s">
        <v>47</v>
      </c>
      <c r="B14" s="44">
        <f>CEILING($A$1*A13/$B$1,1)</f>
        <v>3</v>
      </c>
      <c r="C14" s="2"/>
      <c r="D14" s="2" t="s">
        <v>2</v>
      </c>
      <c r="E14" s="2" t="s">
        <v>45</v>
      </c>
      <c r="F14" s="19" t="s">
        <v>3</v>
      </c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C14"/>
      <c r="AD14"/>
    </row>
    <row r="15" spans="1:30">
      <c r="A15" s="2" t="s">
        <v>48</v>
      </c>
      <c r="B15" s="19">
        <v>10000</v>
      </c>
      <c r="C15" s="2" t="s">
        <v>0</v>
      </c>
      <c r="D15" s="59">
        <v>1401</v>
      </c>
      <c r="E15" s="58">
        <f>1-G16/G15</f>
        <v>0.35255218020252121</v>
      </c>
      <c r="F15" s="33">
        <f>SUMPRODUCT(H$1:AA$1,H15:AA15)/SUM(H15:AA15)</f>
        <v>3.5724323207274229</v>
      </c>
      <c r="G15" s="32">
        <f>SUM(H15:AA15)</f>
        <v>9678</v>
      </c>
      <c r="I15" s="3">
        <v>27</v>
      </c>
      <c r="J15" s="4">
        <v>5776</v>
      </c>
      <c r="K15" s="4">
        <v>2512</v>
      </c>
      <c r="L15" s="4">
        <v>1034</v>
      </c>
      <c r="M15" s="4">
        <v>329</v>
      </c>
      <c r="AC15"/>
      <c r="AD15"/>
    </row>
    <row r="16" spans="1:30">
      <c r="A16" s="2" t="s">
        <v>49</v>
      </c>
      <c r="B16" s="32">
        <v>12345</v>
      </c>
      <c r="C16" s="2" t="s">
        <v>1</v>
      </c>
      <c r="D16" s="59"/>
      <c r="E16" s="58"/>
      <c r="F16" s="33">
        <f>SUMPRODUCT(H$1:AA$1,H16:AA16)/SUM(H16:AA16)</f>
        <v>3.0719757421002236</v>
      </c>
      <c r="G16" s="32">
        <f>SUM(H16:AA16)</f>
        <v>6266</v>
      </c>
      <c r="I16" s="21">
        <v>27</v>
      </c>
      <c r="J16" s="7">
        <v>5767</v>
      </c>
      <c r="K16" s="7">
        <v>469</v>
      </c>
      <c r="L16" s="7">
        <v>0</v>
      </c>
      <c r="M16" s="7">
        <v>3</v>
      </c>
      <c r="N16" s="25"/>
      <c r="AC16"/>
      <c r="AD16"/>
    </row>
    <row r="17" spans="1:30">
      <c r="A17" s="2"/>
      <c r="B17" s="19"/>
      <c r="C17" s="2"/>
      <c r="K17" s="25"/>
      <c r="AC17"/>
      <c r="AD17"/>
    </row>
    <row r="18" spans="1:30">
      <c r="A18" s="2">
        <v>4</v>
      </c>
      <c r="C18" s="2" t="str">
        <f>CONCATENATE($C$1,"n",A18)</f>
        <v>g3d4n4</v>
      </c>
      <c r="AC18"/>
      <c r="AD18"/>
    </row>
    <row r="19" spans="1:30">
      <c r="A19" s="2" t="s">
        <v>47</v>
      </c>
      <c r="B19" s="44">
        <f>CEILING($A$1*A18/$B$1,1)</f>
        <v>3</v>
      </c>
      <c r="C19" s="2"/>
      <c r="D19" s="2" t="s">
        <v>2</v>
      </c>
      <c r="E19" s="2" t="s">
        <v>45</v>
      </c>
      <c r="F19" s="19" t="s">
        <v>3</v>
      </c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C19"/>
      <c r="AD19"/>
    </row>
    <row r="20" spans="1:30">
      <c r="A20" s="2" t="s">
        <v>48</v>
      </c>
      <c r="B20" s="19">
        <v>10000</v>
      </c>
      <c r="C20" s="2" t="s">
        <v>0</v>
      </c>
      <c r="D20" s="59">
        <v>1346</v>
      </c>
      <c r="E20" s="58">
        <f>1-G21/G20</f>
        <v>0.32266244057052296</v>
      </c>
      <c r="F20" s="33">
        <f>SUMPRODUCT(H$1:AA$1,H20:AA20)/SUM(H20:AA20)</f>
        <v>4.5701003697834128</v>
      </c>
      <c r="G20" s="32">
        <f>SUM(H20:AA20)</f>
        <v>9465</v>
      </c>
      <c r="J20" s="4">
        <v>93</v>
      </c>
      <c r="K20" s="4">
        <v>5758</v>
      </c>
      <c r="L20" s="4">
        <v>2317</v>
      </c>
      <c r="M20" s="4">
        <v>824</v>
      </c>
      <c r="N20" s="4">
        <v>368</v>
      </c>
      <c r="O20" s="2">
        <v>105</v>
      </c>
      <c r="AC20"/>
      <c r="AD20"/>
    </row>
    <row r="21" spans="1:30">
      <c r="A21" s="2" t="s">
        <v>49</v>
      </c>
      <c r="B21" s="32">
        <v>12345</v>
      </c>
      <c r="C21" s="2" t="s">
        <v>1</v>
      </c>
      <c r="D21" s="59"/>
      <c r="E21" s="58"/>
      <c r="F21" s="33">
        <f>SUMPRODUCT(H$1:AA$1,H21:AA21)/SUM(H21:AA21)</f>
        <v>4.0740914053969739</v>
      </c>
      <c r="G21" s="32">
        <f>SUM(H21:AA21)</f>
        <v>6411</v>
      </c>
      <c r="J21" s="7">
        <v>93</v>
      </c>
      <c r="K21" s="7">
        <v>5757</v>
      </c>
      <c r="L21" s="7">
        <v>554</v>
      </c>
      <c r="M21" s="7">
        <v>7</v>
      </c>
      <c r="N21" s="7">
        <v>0</v>
      </c>
      <c r="O21" s="25">
        <v>0</v>
      </c>
      <c r="AC21"/>
      <c r="AD21"/>
    </row>
    <row r="22" spans="1:30">
      <c r="A22" s="2"/>
      <c r="B22" s="19"/>
      <c r="C22" s="2"/>
      <c r="I22" s="2" t="s">
        <v>20</v>
      </c>
      <c r="AC22"/>
      <c r="AD22"/>
    </row>
    <row r="23" spans="1:30">
      <c r="A23" s="2">
        <v>5</v>
      </c>
      <c r="C23" s="2" t="str">
        <f>CONCATENATE($C$1,"n",A23)</f>
        <v>g3d4n5</v>
      </c>
      <c r="AC23"/>
      <c r="AD23"/>
    </row>
    <row r="24" spans="1:30">
      <c r="A24" s="2" t="s">
        <v>47</v>
      </c>
      <c r="B24" s="44">
        <f>CEILING($A$1*A23/$B$1,1)</f>
        <v>4</v>
      </c>
      <c r="C24" s="2"/>
      <c r="D24" s="2" t="s">
        <v>2</v>
      </c>
      <c r="E24" s="2" t="s">
        <v>45</v>
      </c>
      <c r="F24" s="19" t="s">
        <v>3</v>
      </c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C24"/>
      <c r="AD24"/>
    </row>
    <row r="25" spans="1:30">
      <c r="A25" s="2" t="s">
        <v>48</v>
      </c>
      <c r="B25" s="19">
        <v>10000</v>
      </c>
      <c r="C25" s="2" t="s">
        <v>0</v>
      </c>
      <c r="D25" s="59">
        <v>1409</v>
      </c>
      <c r="E25" s="58">
        <f>1-G26/G25</f>
        <v>0.29550367488110674</v>
      </c>
      <c r="F25" s="33">
        <f>SUMPRODUCT(H$1:AA$1,H25:AA25)/SUM(H25:AA25)</f>
        <v>5.5386943363597059</v>
      </c>
      <c r="G25" s="32">
        <f>SUM(H25:AA25)</f>
        <v>9252</v>
      </c>
      <c r="J25" s="4"/>
      <c r="K25" s="4">
        <v>186</v>
      </c>
      <c r="L25" s="4">
        <v>5802</v>
      </c>
      <c r="M25" s="4">
        <v>1999</v>
      </c>
      <c r="N25" s="4">
        <v>815</v>
      </c>
      <c r="O25" s="4">
        <v>302</v>
      </c>
      <c r="P25" s="4">
        <v>105</v>
      </c>
      <c r="Q25" s="2">
        <v>43</v>
      </c>
      <c r="AC25"/>
      <c r="AD25"/>
    </row>
    <row r="26" spans="1:30">
      <c r="A26" s="2" t="s">
        <v>49</v>
      </c>
      <c r="B26" s="32">
        <v>12345</v>
      </c>
      <c r="C26" s="2" t="s">
        <v>1</v>
      </c>
      <c r="D26" s="59"/>
      <c r="E26" s="58"/>
      <c r="F26" s="33">
        <f>SUMPRODUCT(H$1:AA$1,H26:AA26)/SUM(H26:AA26)</f>
        <v>5.0570727216937712</v>
      </c>
      <c r="G26" s="32">
        <f>SUM(H26:AA26)</f>
        <v>6518</v>
      </c>
      <c r="J26" s="7"/>
      <c r="K26" s="7">
        <v>186</v>
      </c>
      <c r="L26" s="7">
        <v>5800</v>
      </c>
      <c r="M26" s="7">
        <v>506</v>
      </c>
      <c r="N26" s="7">
        <v>26</v>
      </c>
      <c r="O26" s="7">
        <v>0</v>
      </c>
      <c r="P26" s="7">
        <v>0</v>
      </c>
      <c r="Q26" s="25">
        <v>0</v>
      </c>
      <c r="AC26"/>
      <c r="AD26"/>
    </row>
    <row r="27" spans="1:30">
      <c r="A27" s="2"/>
      <c r="B27" s="19"/>
      <c r="C27" s="2"/>
      <c r="AC27"/>
      <c r="AD27"/>
    </row>
    <row r="28" spans="1:30">
      <c r="A28" s="2">
        <v>6</v>
      </c>
      <c r="C28" s="2" t="str">
        <f>CONCATENATE($C$1,"n",A28)</f>
        <v>g3d4n6</v>
      </c>
      <c r="AC28"/>
      <c r="AD28"/>
    </row>
    <row r="29" spans="1:30">
      <c r="A29" s="2" t="s">
        <v>47</v>
      </c>
      <c r="B29" s="44">
        <f>CEILING($A$1*A28/$B$1,1)</f>
        <v>5</v>
      </c>
      <c r="C29" s="2"/>
      <c r="D29" s="2" t="s">
        <v>2</v>
      </c>
      <c r="E29" s="2" t="s">
        <v>45</v>
      </c>
      <c r="F29" s="19" t="s">
        <v>3</v>
      </c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>
        <f t="shared" si="11"/>
        <v>12</v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C29"/>
      <c r="AD29"/>
    </row>
    <row r="30" spans="1:30">
      <c r="A30" s="2" t="s">
        <v>48</v>
      </c>
      <c r="B30" s="19">
        <v>10000</v>
      </c>
      <c r="C30" s="2" t="s">
        <v>0</v>
      </c>
      <c r="D30" s="59">
        <v>1368</v>
      </c>
      <c r="E30" s="58">
        <f>1-G31/G30</f>
        <v>0.26278253236778581</v>
      </c>
      <c r="F30" s="33">
        <f>SUMPRODUCT(H$1:AA$1,H30:AA30)/SUM(H30:AA30)</f>
        <v>6.4783849023480355</v>
      </c>
      <c r="G30" s="32">
        <f>SUM(H30:AA30)</f>
        <v>9114</v>
      </c>
      <c r="K30" s="3">
        <v>1</v>
      </c>
      <c r="L30" s="4">
        <v>338</v>
      </c>
      <c r="M30" s="4">
        <v>5890</v>
      </c>
      <c r="N30" s="4">
        <v>1792</v>
      </c>
      <c r="O30" s="4">
        <v>635</v>
      </c>
      <c r="P30" s="4">
        <v>278</v>
      </c>
      <c r="Q30" s="4">
        <v>111</v>
      </c>
      <c r="R30" s="4">
        <v>54</v>
      </c>
      <c r="S30" s="4">
        <v>15</v>
      </c>
      <c r="T30" s="4"/>
      <c r="U30" s="2"/>
      <c r="V30" s="2"/>
      <c r="AC30"/>
      <c r="AD30"/>
    </row>
    <row r="31" spans="1:30">
      <c r="A31" s="2" t="s">
        <v>49</v>
      </c>
      <c r="B31" s="32">
        <v>12345</v>
      </c>
      <c r="C31" s="2" t="s">
        <v>1</v>
      </c>
      <c r="D31" s="59"/>
      <c r="E31" s="58"/>
      <c r="F31" s="33">
        <f>SUMPRODUCT(H$1:AA$1,H31:AA31)/SUM(H31:AA31)</f>
        <v>6.0255990474773036</v>
      </c>
      <c r="G31" s="32">
        <f>SUM(H31:AA31)</f>
        <v>6719</v>
      </c>
      <c r="K31" s="21">
        <v>1</v>
      </c>
      <c r="L31" s="7">
        <v>338</v>
      </c>
      <c r="M31" s="7">
        <v>5887</v>
      </c>
      <c r="N31" s="7">
        <v>475</v>
      </c>
      <c r="O31" s="7">
        <v>17</v>
      </c>
      <c r="P31" s="7">
        <v>1</v>
      </c>
      <c r="Q31" s="7">
        <v>0</v>
      </c>
      <c r="R31" s="7">
        <v>0</v>
      </c>
      <c r="S31" s="7">
        <v>0</v>
      </c>
      <c r="T31" s="7"/>
      <c r="U31" s="25"/>
      <c r="V31" s="2"/>
      <c r="AC31"/>
      <c r="AD31"/>
    </row>
    <row r="32" spans="1:30">
      <c r="A32" s="2"/>
      <c r="B32" s="19"/>
      <c r="C32" s="2"/>
      <c r="AC32"/>
      <c r="AD32"/>
    </row>
    <row r="33" spans="1:30">
      <c r="A33" s="2">
        <v>7</v>
      </c>
      <c r="C33" s="2" t="str">
        <f>CONCATENATE($C$1,"n",A33)</f>
        <v>g3d4n7</v>
      </c>
      <c r="AC33"/>
      <c r="AD33"/>
    </row>
    <row r="34" spans="1:30">
      <c r="A34" s="2" t="s">
        <v>47</v>
      </c>
      <c r="B34" s="44">
        <f>CEILING($A$1*A33/$B$1,1)</f>
        <v>6</v>
      </c>
      <c r="C34" s="2"/>
      <c r="D34" s="2" t="s">
        <v>2</v>
      </c>
      <c r="E34" s="2" t="s">
        <v>45</v>
      </c>
      <c r="F34" s="19" t="s">
        <v>3</v>
      </c>
      <c r="H34" s="7" t="str">
        <f>IF(H35&lt;&gt;0,H$1,"")</f>
        <v/>
      </c>
      <c r="I34" s="7" t="str">
        <f t="shared" ref="I34:Q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 t="shared" si="12"/>
        <v>10</v>
      </c>
      <c r="R34" s="7">
        <f t="shared" ref="R34:AA34" si="13">IF(R35&lt;&gt;0,R$1,"")</f>
        <v>11</v>
      </c>
      <c r="S34" s="7">
        <f t="shared" si="13"/>
        <v>12</v>
      </c>
      <c r="T34" s="7">
        <f t="shared" si="13"/>
        <v>13</v>
      </c>
      <c r="U34" s="7">
        <f t="shared" si="13"/>
        <v>14</v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C34"/>
      <c r="AD34"/>
    </row>
    <row r="35" spans="1:30">
      <c r="A35" s="2" t="s">
        <v>48</v>
      </c>
      <c r="B35" s="19">
        <v>10000</v>
      </c>
      <c r="C35" s="2" t="s">
        <v>0</v>
      </c>
      <c r="D35" s="59">
        <v>1436</v>
      </c>
      <c r="E35" s="58">
        <f>1-G36/G35</f>
        <v>0.23823028927963696</v>
      </c>
      <c r="F35" s="33">
        <f>SUMPRODUCT(H$1:AA$1,H35:AA35)/SUM(H35:AA35)</f>
        <v>7.4154282473057291</v>
      </c>
      <c r="G35" s="32">
        <f>SUM(H35:AA35)</f>
        <v>8815</v>
      </c>
      <c r="L35" s="21">
        <v>2</v>
      </c>
      <c r="M35" s="7">
        <v>535</v>
      </c>
      <c r="N35" s="7">
        <v>5706</v>
      </c>
      <c r="O35" s="7">
        <v>1587</v>
      </c>
      <c r="P35" s="7">
        <v>590</v>
      </c>
      <c r="Q35" s="2">
        <v>247</v>
      </c>
      <c r="R35" s="4">
        <v>84</v>
      </c>
      <c r="S35" s="4">
        <v>37</v>
      </c>
      <c r="T35" s="4">
        <v>17</v>
      </c>
      <c r="U35" s="4">
        <v>10</v>
      </c>
      <c r="V35" s="4"/>
      <c r="W35" s="2"/>
      <c r="AC35"/>
      <c r="AD35"/>
    </row>
    <row r="36" spans="1:30">
      <c r="A36" s="2" t="s">
        <v>49</v>
      </c>
      <c r="B36" s="32">
        <v>12345</v>
      </c>
      <c r="C36" s="2" t="s">
        <v>1</v>
      </c>
      <c r="D36" s="59"/>
      <c r="E36" s="58"/>
      <c r="F36" s="33">
        <f>SUMPRODUCT(H$1:AA$1,H36:AA36)/SUM(H36:AA36)</f>
        <v>6.9935964259121368</v>
      </c>
      <c r="G36" s="32">
        <f>SUM(H36:AA36)</f>
        <v>6715</v>
      </c>
      <c r="L36" s="3">
        <v>2</v>
      </c>
      <c r="M36" s="2">
        <v>535</v>
      </c>
      <c r="N36" s="2">
        <v>5705</v>
      </c>
      <c r="O36" s="2">
        <v>451</v>
      </c>
      <c r="P36" s="2">
        <v>21</v>
      </c>
      <c r="Q36" s="25">
        <v>1</v>
      </c>
      <c r="R36" s="7">
        <v>0</v>
      </c>
      <c r="S36" s="7">
        <v>0</v>
      </c>
      <c r="T36" s="7">
        <v>0</v>
      </c>
      <c r="U36" s="7">
        <v>0</v>
      </c>
      <c r="V36" s="7"/>
      <c r="W36" s="25"/>
      <c r="AC36"/>
      <c r="AD36"/>
    </row>
    <row r="37" spans="1:30">
      <c r="E37"/>
      <c r="F37" s="20"/>
      <c r="G37" s="20"/>
      <c r="AC37"/>
      <c r="AD37"/>
    </row>
    <row r="38" spans="1:30">
      <c r="A38" s="2">
        <v>8</v>
      </c>
      <c r="C38" s="2" t="str">
        <f>CONCATENATE($C$1,"n",A38)</f>
        <v>g3d4n8</v>
      </c>
      <c r="AC38"/>
      <c r="AD38"/>
    </row>
    <row r="39" spans="1:30">
      <c r="A39" s="2" t="s">
        <v>47</v>
      </c>
      <c r="B39" s="44">
        <f>CEILING($A$1*A38/$B$1,1)</f>
        <v>6</v>
      </c>
      <c r="C39" s="2"/>
      <c r="D39" s="2" t="s">
        <v>2</v>
      </c>
      <c r="E39" s="2" t="s">
        <v>45</v>
      </c>
      <c r="F39" s="19" t="s">
        <v>3</v>
      </c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>
        <f t="shared" si="15"/>
        <v>14</v>
      </c>
      <c r="V39" s="10">
        <f t="shared" si="15"/>
        <v>15</v>
      </c>
      <c r="W39" s="10">
        <f t="shared" si="15"/>
        <v>16</v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C39"/>
      <c r="AD39"/>
    </row>
    <row r="40" spans="1:30">
      <c r="A40" s="2" t="s">
        <v>48</v>
      </c>
      <c r="B40" s="19">
        <v>10000</v>
      </c>
      <c r="C40" s="2" t="s">
        <v>0</v>
      </c>
      <c r="D40" s="59">
        <v>1426</v>
      </c>
      <c r="E40" s="58">
        <f>1-G41/G40</f>
        <v>0.21455050973123257</v>
      </c>
      <c r="F40" s="33">
        <f>SUMPRODUCT(H$1:AA$1,H40:AA40)/SUM(H40:AA40)</f>
        <v>8.3288924930491195</v>
      </c>
      <c r="G40" s="32">
        <f>SUM(H40:AA40)</f>
        <v>8632</v>
      </c>
      <c r="M40" s="4">
        <v>3</v>
      </c>
      <c r="N40" s="4">
        <v>816</v>
      </c>
      <c r="O40" s="4">
        <v>5594</v>
      </c>
      <c r="P40" s="4">
        <v>1390</v>
      </c>
      <c r="Q40" s="4">
        <v>487</v>
      </c>
      <c r="R40" s="4">
        <v>200</v>
      </c>
      <c r="S40" s="4">
        <v>67</v>
      </c>
      <c r="T40" s="4">
        <v>38</v>
      </c>
      <c r="U40" s="4">
        <v>23</v>
      </c>
      <c r="V40" s="4">
        <v>11</v>
      </c>
      <c r="W40" s="2">
        <v>3</v>
      </c>
      <c r="AC40"/>
      <c r="AD40"/>
    </row>
    <row r="41" spans="1:30">
      <c r="A41" s="2" t="s">
        <v>49</v>
      </c>
      <c r="B41" s="32">
        <v>12345</v>
      </c>
      <c r="C41" s="2" t="s">
        <v>1</v>
      </c>
      <c r="D41" s="59"/>
      <c r="E41" s="58"/>
      <c r="F41" s="33">
        <f>SUMPRODUCT(H$1:AA$1,H41:AA41)/SUM(H41:AA41)</f>
        <v>7.9356932153392332</v>
      </c>
      <c r="G41" s="32">
        <f>SUM(H41:AA41)</f>
        <v>6780</v>
      </c>
      <c r="M41" s="7">
        <v>3</v>
      </c>
      <c r="N41" s="7">
        <v>816</v>
      </c>
      <c r="O41" s="7">
        <v>5593</v>
      </c>
      <c r="P41" s="7">
        <v>350</v>
      </c>
      <c r="Q41" s="7">
        <v>18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25">
        <v>0</v>
      </c>
      <c r="AC41"/>
      <c r="AD41"/>
    </row>
    <row r="42" spans="1:30">
      <c r="E42"/>
      <c r="F42" s="20"/>
      <c r="G42" s="20"/>
      <c r="AC42"/>
      <c r="AD42"/>
    </row>
  </sheetData>
  <mergeCells count="16"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  <mergeCell ref="D5:D6"/>
    <mergeCell ref="E5:E6"/>
    <mergeCell ref="D10:D11"/>
    <mergeCell ref="E10:E11"/>
    <mergeCell ref="D15:D16"/>
    <mergeCell ref="E15:E16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4DE8-5EEF-8E4A-9203-176535086135}">
  <dimension ref="A1:AD71"/>
  <sheetViews>
    <sheetView zoomScale="69" zoomScaleNormal="100" workbookViewId="0">
      <pane ySplit="1" topLeftCell="A2" activePane="bottomLeft" state="frozen"/>
      <selection pane="bottomLeft" activeCell="Z70" sqref="I9:Z70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style="2" bestFit="1" customWidth="1"/>
    <col min="5" max="5" width="11.1640625" style="2" bestFit="1" customWidth="1"/>
    <col min="6" max="6" width="13.33203125" style="19" customWidth="1"/>
    <col min="7" max="7" width="7.6640625" style="19" customWidth="1"/>
    <col min="8" max="17" width="10.83203125" style="2" customWidth="1"/>
    <col min="18" max="19" width="10.83203125" style="2"/>
    <col min="20" max="20" width="10.83203125" style="2" customWidth="1"/>
    <col min="21" max="23" width="10.83203125" style="11"/>
    <col min="24" max="26" width="10.83203125" style="2"/>
    <col min="27" max="27" width="10.83203125" style="19"/>
    <col min="28" max="16384" width="10.83203125" style="2"/>
  </cols>
  <sheetData>
    <row r="1" spans="1:30" ht="21">
      <c r="A1" s="13">
        <v>3</v>
      </c>
      <c r="B1" s="17">
        <v>5</v>
      </c>
      <c r="C1" s="13" t="s">
        <v>4</v>
      </c>
      <c r="D1" s="13"/>
      <c r="E1" s="13"/>
      <c r="F1" s="17"/>
      <c r="G1" s="17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7">
        <v>18</v>
      </c>
      <c r="Z1" s="14">
        <v>19</v>
      </c>
      <c r="AA1" s="17">
        <v>20</v>
      </c>
    </row>
    <row r="2" spans="1:30">
      <c r="A2" s="3"/>
      <c r="B2" s="39"/>
      <c r="C2" s="3" t="s">
        <v>5</v>
      </c>
      <c r="G2" s="56">
        <f>SUM(G5,G10,G15,G20,G25,G30,G35,G40,G45,G50,G55,G60,G65,G70)</f>
        <v>123864</v>
      </c>
    </row>
    <row r="3" spans="1:30">
      <c r="A3" s="2">
        <v>1</v>
      </c>
      <c r="C3" s="2" t="str">
        <f>CONCATENATE($C$1,"n",A3)</f>
        <v>g3d5n1</v>
      </c>
      <c r="G3" s="56">
        <f>SUM(G6,G11,G16,G21,G26,G31,G36,G41,G46,G51,G56,G61,G66,G71)</f>
        <v>114397</v>
      </c>
    </row>
    <row r="4" spans="1:30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G4" s="20"/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</row>
    <row r="5" spans="1:30">
      <c r="A5" s="2" t="s">
        <v>48</v>
      </c>
      <c r="B5" s="19">
        <v>10000</v>
      </c>
      <c r="C5" s="2" t="s">
        <v>0</v>
      </c>
      <c r="D5" s="59">
        <v>136</v>
      </c>
      <c r="E5" s="58">
        <f>1-G6/G5</f>
        <v>0</v>
      </c>
      <c r="F5" s="33">
        <f>SUMPRODUCT(H$1:AA$1,H5:AA5)/SUM(H5:AA5)</f>
        <v>1.2576699418488069</v>
      </c>
      <c r="G5" s="32">
        <f>SUM(H5:AA5)</f>
        <v>9974</v>
      </c>
      <c r="H5" s="2">
        <v>7404</v>
      </c>
      <c r="I5" s="2">
        <v>2570</v>
      </c>
      <c r="AC5"/>
      <c r="AD5"/>
    </row>
    <row r="6" spans="1:30">
      <c r="A6" s="2" t="s">
        <v>49</v>
      </c>
      <c r="B6" s="32">
        <v>12345</v>
      </c>
      <c r="C6" s="2" t="s">
        <v>1</v>
      </c>
      <c r="D6" s="59"/>
      <c r="E6" s="58"/>
      <c r="F6" s="33">
        <f>SUMPRODUCT(H$1:AA$1,H6:AA6)/SUM(H6:AA6)</f>
        <v>1.2576699418488069</v>
      </c>
      <c r="G6" s="32">
        <f>SUM(H6:AA6)</f>
        <v>9974</v>
      </c>
      <c r="H6" s="2">
        <v>7404</v>
      </c>
      <c r="I6" s="2">
        <v>2570</v>
      </c>
      <c r="AC6"/>
      <c r="AD6"/>
    </row>
    <row r="7" spans="1:30">
      <c r="A7" s="3"/>
      <c r="B7" s="39"/>
      <c r="C7" s="3"/>
      <c r="D7" s="29"/>
      <c r="AC7"/>
      <c r="AD7"/>
    </row>
    <row r="8" spans="1:30">
      <c r="A8" s="2">
        <v>2</v>
      </c>
      <c r="C8" s="2" t="str">
        <f>CONCATENATE($C$1,"n",A8)</f>
        <v>g3d5n2</v>
      </c>
      <c r="AC8"/>
      <c r="AD8"/>
    </row>
    <row r="9" spans="1:30">
      <c r="A9" s="2" t="s">
        <v>47</v>
      </c>
      <c r="B9" s="44">
        <f>CEILING($A$1*A8/$B$1,1)</f>
        <v>2</v>
      </c>
      <c r="C9" s="2"/>
      <c r="D9" s="2" t="s">
        <v>2</v>
      </c>
      <c r="E9" s="2" t="s">
        <v>45</v>
      </c>
      <c r="F9" s="19" t="s">
        <v>3</v>
      </c>
      <c r="G9" s="20"/>
      <c r="H9" s="7">
        <f>IF(H10&lt;&gt;0,H$1,"")</f>
        <v>1</v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C9"/>
      <c r="AD9"/>
    </row>
    <row r="10" spans="1:30">
      <c r="A10" s="2" t="s">
        <v>48</v>
      </c>
      <c r="B10" s="19">
        <v>10000</v>
      </c>
      <c r="C10" s="2" t="s">
        <v>0</v>
      </c>
      <c r="D10" s="59">
        <v>140</v>
      </c>
      <c r="E10" s="58">
        <f>1-G11/G10</f>
        <v>0.23152162952505795</v>
      </c>
      <c r="F10" s="33">
        <f>SUMPRODUCT(H$1:AA$1,H10:AA10)/SUM(H10:AA10)</f>
        <v>2.3176363819703538</v>
      </c>
      <c r="G10" s="32">
        <f>SUM(H10:AA10)</f>
        <v>9917</v>
      </c>
      <c r="H10" s="3">
        <v>15</v>
      </c>
      <c r="I10" s="25">
        <v>7233</v>
      </c>
      <c r="J10" s="25">
        <v>2173</v>
      </c>
      <c r="K10" s="25">
        <v>496</v>
      </c>
      <c r="L10" s="25"/>
      <c r="M10" s="25"/>
      <c r="N10" s="25"/>
      <c r="O10" s="25"/>
      <c r="P10" s="25"/>
      <c r="Q10" s="25"/>
      <c r="R10" s="25"/>
      <c r="S10" s="25"/>
      <c r="T10" s="25"/>
      <c r="U10" s="12"/>
      <c r="V10" s="12"/>
      <c r="W10" s="12"/>
      <c r="X10" s="25"/>
      <c r="Y10" s="25"/>
      <c r="Z10" s="25"/>
      <c r="AC10"/>
      <c r="AD10"/>
    </row>
    <row r="11" spans="1:30">
      <c r="A11" s="2" t="s">
        <v>49</v>
      </c>
      <c r="B11" s="32">
        <v>12345</v>
      </c>
      <c r="C11" s="2" t="s">
        <v>1</v>
      </c>
      <c r="D11" s="59"/>
      <c r="E11" s="58"/>
      <c r="F11" s="33">
        <f>SUMPRODUCT(H$1:AA$1,H11:AA11)/SUM(H11:AA11)</f>
        <v>2.0486812754231729</v>
      </c>
      <c r="G11" s="32">
        <f>SUM(H11:AA11)</f>
        <v>7621</v>
      </c>
      <c r="H11" s="3">
        <v>15</v>
      </c>
      <c r="I11" s="25">
        <v>7226</v>
      </c>
      <c r="J11" s="25">
        <v>374</v>
      </c>
      <c r="K11" s="25">
        <v>6</v>
      </c>
      <c r="L11" s="25"/>
      <c r="M11" s="25"/>
      <c r="N11" s="25"/>
      <c r="O11" s="25"/>
      <c r="P11" s="25"/>
      <c r="Q11" s="25"/>
      <c r="R11" s="25"/>
      <c r="S11" s="25"/>
      <c r="T11" s="25"/>
      <c r="U11" s="12"/>
      <c r="V11" s="12"/>
      <c r="W11" s="12"/>
      <c r="X11" s="25"/>
      <c r="Y11" s="25"/>
      <c r="Z11" s="25"/>
      <c r="AC11"/>
      <c r="AD11"/>
    </row>
    <row r="12" spans="1:30" s="25" customFormat="1">
      <c r="A12" s="2"/>
      <c r="B12" s="19"/>
      <c r="C12" s="2"/>
      <c r="D12" s="28"/>
      <c r="E12" s="2"/>
      <c r="F12" s="19"/>
      <c r="G12" s="19"/>
      <c r="H12" s="21"/>
      <c r="U12" s="12"/>
      <c r="V12" s="12"/>
      <c r="W12" s="12"/>
      <c r="AA12" s="30"/>
      <c r="AC12" s="26"/>
      <c r="AD12" s="26"/>
    </row>
    <row r="13" spans="1:30">
      <c r="A13" s="2">
        <v>3</v>
      </c>
      <c r="C13" s="2" t="str">
        <f>CONCATENATE($C$1,"n",A13)</f>
        <v>g3d5n3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2"/>
      <c r="V13" s="12"/>
      <c r="W13" s="12"/>
      <c r="X13" s="25"/>
      <c r="Y13" s="25"/>
      <c r="Z13" s="25"/>
      <c r="AC13"/>
      <c r="AD13"/>
    </row>
    <row r="14" spans="1:30">
      <c r="A14" s="2" t="s">
        <v>47</v>
      </c>
      <c r="B14" s="44">
        <f>CEILING($A$1*A13/$B$1,1)</f>
        <v>2</v>
      </c>
      <c r="C14" s="2"/>
      <c r="D14" s="2" t="s">
        <v>2</v>
      </c>
      <c r="E14" s="2" t="s">
        <v>45</v>
      </c>
      <c r="F14" s="19" t="s">
        <v>3</v>
      </c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C14"/>
      <c r="AD14"/>
    </row>
    <row r="15" spans="1:30">
      <c r="A15" s="2" t="s">
        <v>48</v>
      </c>
      <c r="B15" s="19">
        <v>10000</v>
      </c>
      <c r="C15" s="2" t="s">
        <v>0</v>
      </c>
      <c r="D15" s="59">
        <v>124</v>
      </c>
      <c r="E15" s="58">
        <f>1-G16/G15</f>
        <v>0.18328923264807651</v>
      </c>
      <c r="F15" s="33">
        <f>SUMPRODUCT(H$1:AA$1,H15:AA15)/SUM(H15:AA15)</f>
        <v>3.2750865051903113</v>
      </c>
      <c r="G15" s="32">
        <f>SUM(H15:AA15)</f>
        <v>9826</v>
      </c>
      <c r="I15" s="7">
        <v>188</v>
      </c>
      <c r="J15" s="7">
        <v>7357</v>
      </c>
      <c r="K15" s="7">
        <v>1767</v>
      </c>
      <c r="L15" s="7">
        <v>418</v>
      </c>
      <c r="M15" s="7">
        <v>96</v>
      </c>
      <c r="N15" s="25"/>
      <c r="O15" s="25"/>
      <c r="P15" s="25"/>
      <c r="Q15" s="25"/>
      <c r="R15" s="25"/>
      <c r="S15" s="25"/>
      <c r="T15" s="25"/>
      <c r="U15" s="12"/>
      <c r="V15" s="12"/>
      <c r="W15" s="12"/>
      <c r="X15" s="25"/>
      <c r="Y15" s="25"/>
      <c r="Z15" s="25"/>
      <c r="AC15"/>
      <c r="AD15"/>
    </row>
    <row r="16" spans="1:30">
      <c r="A16" s="2" t="s">
        <v>49</v>
      </c>
      <c r="B16" s="32">
        <v>12345</v>
      </c>
      <c r="C16" s="2" t="s">
        <v>1</v>
      </c>
      <c r="D16" s="59"/>
      <c r="E16" s="58"/>
      <c r="F16" s="33">
        <f>SUMPRODUCT(H$1:AA$1,H16:AA16)/SUM(H16:AA16)</f>
        <v>3.0366355140186916</v>
      </c>
      <c r="G16" s="32">
        <f>SUM(H16:AA16)</f>
        <v>8025</v>
      </c>
      <c r="I16" s="7">
        <v>188</v>
      </c>
      <c r="J16" s="7">
        <v>7355</v>
      </c>
      <c r="K16" s="7">
        <v>482</v>
      </c>
      <c r="L16" s="7">
        <v>0</v>
      </c>
      <c r="M16" s="7">
        <v>0</v>
      </c>
      <c r="N16" s="25"/>
      <c r="O16" s="25"/>
      <c r="P16" s="25"/>
      <c r="Q16" s="25"/>
      <c r="R16" s="25"/>
      <c r="S16" s="25"/>
      <c r="T16" s="25"/>
      <c r="U16" s="12"/>
      <c r="V16" s="12"/>
      <c r="W16" s="12"/>
      <c r="X16" s="25"/>
      <c r="Y16" s="25"/>
      <c r="Z16" s="25"/>
      <c r="AC16"/>
      <c r="AD16"/>
    </row>
    <row r="17" spans="1:30">
      <c r="A17" s="2"/>
      <c r="B17" s="19"/>
      <c r="C17" s="2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2"/>
      <c r="V17" s="12"/>
      <c r="W17" s="12"/>
      <c r="X17" s="25"/>
      <c r="Y17" s="25"/>
      <c r="Z17" s="25"/>
      <c r="AC17"/>
      <c r="AD17"/>
    </row>
    <row r="18" spans="1:30">
      <c r="A18" s="2">
        <v>4</v>
      </c>
      <c r="C18" s="2" t="str">
        <f>CONCATENATE($C$1,"n",A18)</f>
        <v>g3d5n4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2"/>
      <c r="V18" s="12"/>
      <c r="W18" s="12"/>
      <c r="X18" s="25"/>
      <c r="Y18" s="25"/>
      <c r="Z18" s="25"/>
      <c r="AC18"/>
      <c r="AD18"/>
    </row>
    <row r="19" spans="1:30">
      <c r="A19" s="2" t="s">
        <v>47</v>
      </c>
      <c r="B19" s="44">
        <f>CEILING($A$1*A18/$B$1,1)</f>
        <v>3</v>
      </c>
      <c r="C19" s="2"/>
      <c r="D19" s="2" t="s">
        <v>2</v>
      </c>
      <c r="E19" s="2" t="s">
        <v>45</v>
      </c>
      <c r="F19" s="19" t="s">
        <v>3</v>
      </c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C19"/>
      <c r="AD19"/>
    </row>
    <row r="20" spans="1:30">
      <c r="A20" s="2" t="s">
        <v>48</v>
      </c>
      <c r="B20" s="19">
        <v>10000</v>
      </c>
      <c r="C20" s="2" t="s">
        <v>0</v>
      </c>
      <c r="D20" s="59">
        <v>145</v>
      </c>
      <c r="E20" s="58">
        <f>1-G21/G20</f>
        <v>0.14181706316652998</v>
      </c>
      <c r="F20" s="33">
        <f>SUMPRODUCT(H$1:AA$1,H20:AA20)/SUM(H20:AA20)</f>
        <v>4.1886792452830193</v>
      </c>
      <c r="G20" s="32">
        <f>SUM(H20:AA20)</f>
        <v>9752</v>
      </c>
      <c r="I20" s="25"/>
      <c r="J20" s="7">
        <v>577</v>
      </c>
      <c r="K20" s="7">
        <v>7340</v>
      </c>
      <c r="L20" s="7">
        <v>1392</v>
      </c>
      <c r="M20" s="7">
        <v>332</v>
      </c>
      <c r="N20" s="7">
        <v>83</v>
      </c>
      <c r="O20" s="25">
        <v>28</v>
      </c>
      <c r="P20" s="25"/>
      <c r="Q20" s="25"/>
      <c r="R20" s="25"/>
      <c r="S20" s="25"/>
      <c r="T20" s="25"/>
      <c r="U20" s="12"/>
      <c r="V20" s="12"/>
      <c r="W20" s="12"/>
      <c r="X20" s="25"/>
      <c r="Y20" s="25"/>
      <c r="Z20" s="25"/>
      <c r="AC20"/>
      <c r="AD20"/>
    </row>
    <row r="21" spans="1:30">
      <c r="A21" s="2" t="s">
        <v>49</v>
      </c>
      <c r="B21" s="32">
        <v>12345</v>
      </c>
      <c r="C21" s="2" t="s">
        <v>1</v>
      </c>
      <c r="D21" s="59"/>
      <c r="E21" s="58"/>
      <c r="F21" s="33">
        <f>SUMPRODUCT(H$1:AA$1,H21:AA21)/SUM(H21:AA21)</f>
        <v>3.985302903572709</v>
      </c>
      <c r="G21" s="32">
        <f>SUM(H21:AA21)</f>
        <v>8369</v>
      </c>
      <c r="I21" s="25"/>
      <c r="J21" s="7">
        <v>577</v>
      </c>
      <c r="K21" s="7">
        <v>7338</v>
      </c>
      <c r="L21" s="7">
        <v>454</v>
      </c>
      <c r="M21" s="7">
        <v>0</v>
      </c>
      <c r="N21" s="7">
        <v>0</v>
      </c>
      <c r="O21" s="25">
        <v>0</v>
      </c>
      <c r="P21" s="25"/>
      <c r="Q21" s="25"/>
      <c r="R21" s="25"/>
      <c r="S21" s="25"/>
      <c r="T21" s="25"/>
      <c r="U21" s="12"/>
      <c r="V21" s="12"/>
      <c r="W21" s="12"/>
      <c r="X21" s="25"/>
      <c r="Y21" s="25"/>
      <c r="Z21" s="25"/>
      <c r="AC21"/>
      <c r="AD21"/>
    </row>
    <row r="22" spans="1:30">
      <c r="A22" s="2"/>
      <c r="B22" s="19"/>
      <c r="C22" s="2"/>
      <c r="I22" s="25" t="s">
        <v>20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2"/>
      <c r="W22" s="12"/>
      <c r="X22" s="25"/>
      <c r="Y22" s="25"/>
      <c r="Z22" s="25"/>
      <c r="AC22"/>
      <c r="AD22"/>
    </row>
    <row r="23" spans="1:30">
      <c r="A23" s="2">
        <v>5</v>
      </c>
      <c r="C23" s="2" t="str">
        <f>CONCATENATE($C$1,"n",A23)</f>
        <v>g3d5n5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2"/>
      <c r="W23" s="12"/>
      <c r="X23" s="25"/>
      <c r="Y23" s="25"/>
      <c r="Z23" s="25"/>
      <c r="AC23"/>
      <c r="AD23"/>
    </row>
    <row r="24" spans="1:30">
      <c r="A24" s="2" t="s">
        <v>47</v>
      </c>
      <c r="B24" s="44">
        <f>CEILING($A$1*A23/$B$1,1)</f>
        <v>3</v>
      </c>
      <c r="C24" s="2"/>
      <c r="D24" s="2" t="s">
        <v>2</v>
      </c>
      <c r="E24" s="2" t="s">
        <v>45</v>
      </c>
      <c r="F24" s="19" t="s">
        <v>3</v>
      </c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C24"/>
      <c r="AD24"/>
    </row>
    <row r="25" spans="1:30">
      <c r="A25" s="2" t="s">
        <v>48</v>
      </c>
      <c r="B25" s="19">
        <v>10000</v>
      </c>
      <c r="C25" s="2" t="s">
        <v>0</v>
      </c>
      <c r="D25" s="59">
        <v>147</v>
      </c>
      <c r="E25" s="58">
        <f>1-G26/G25</f>
        <v>0.10344470880314471</v>
      </c>
      <c r="F25" s="33">
        <f>SUMPRODUCT(H$1:AA$1,H25:AA25)/SUM(H25:AA25)</f>
        <v>5.0724112961622012</v>
      </c>
      <c r="G25" s="32">
        <f>SUM(H25:AA25)</f>
        <v>9667</v>
      </c>
      <c r="I25" s="25"/>
      <c r="J25" s="7">
        <v>1</v>
      </c>
      <c r="K25" s="7">
        <v>1103</v>
      </c>
      <c r="L25" s="7">
        <v>7178</v>
      </c>
      <c r="M25" s="7">
        <v>1064</v>
      </c>
      <c r="N25" s="7">
        <v>243</v>
      </c>
      <c r="O25" s="25">
        <v>61</v>
      </c>
      <c r="P25" s="25">
        <v>13</v>
      </c>
      <c r="Q25" s="25">
        <v>4</v>
      </c>
      <c r="R25" s="25"/>
      <c r="S25" s="25"/>
      <c r="T25" s="25"/>
      <c r="U25" s="12"/>
      <c r="V25" s="12"/>
      <c r="W25" s="12"/>
      <c r="X25" s="25"/>
      <c r="Y25" s="25"/>
      <c r="Z25" s="25"/>
      <c r="AC25"/>
      <c r="AD25"/>
    </row>
    <row r="26" spans="1:30">
      <c r="A26" s="2" t="s">
        <v>49</v>
      </c>
      <c r="B26" s="32">
        <v>12345</v>
      </c>
      <c r="C26" s="2" t="s">
        <v>1</v>
      </c>
      <c r="D26" s="59"/>
      <c r="E26" s="58"/>
      <c r="F26" s="33">
        <f>SUMPRODUCT(H$1:AA$1,H26:AA26)/SUM(H26:AA26)</f>
        <v>4.9169262720664593</v>
      </c>
      <c r="G26" s="32">
        <f>SUM(H26:AA26)</f>
        <v>8667</v>
      </c>
      <c r="I26" s="25"/>
      <c r="J26" s="7">
        <v>1</v>
      </c>
      <c r="K26" s="7">
        <v>1103</v>
      </c>
      <c r="L26" s="7">
        <v>7178</v>
      </c>
      <c r="M26" s="7">
        <v>385</v>
      </c>
      <c r="N26" s="7">
        <v>0</v>
      </c>
      <c r="O26" s="25">
        <v>0</v>
      </c>
      <c r="P26" s="25">
        <v>0</v>
      </c>
      <c r="Q26" s="25">
        <v>0</v>
      </c>
      <c r="R26" s="25"/>
      <c r="S26" s="25"/>
      <c r="T26" s="25"/>
      <c r="U26" s="12"/>
      <c r="V26" s="12"/>
      <c r="W26" s="12"/>
      <c r="X26" s="25"/>
      <c r="Y26" s="25"/>
      <c r="Z26" s="25"/>
      <c r="AC26"/>
      <c r="AD26"/>
    </row>
    <row r="27" spans="1:30">
      <c r="A27" s="2"/>
      <c r="B27" s="19"/>
      <c r="C27" s="2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2"/>
      <c r="W27" s="12"/>
      <c r="X27" s="25"/>
      <c r="Y27" s="25"/>
      <c r="Z27" s="25"/>
      <c r="AC27"/>
      <c r="AD27"/>
    </row>
    <row r="28" spans="1:30">
      <c r="A28" s="2">
        <v>6</v>
      </c>
      <c r="C28" s="2" t="str">
        <f>CONCATENATE($C$1,"n",A28)</f>
        <v>g3d5n6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2"/>
      <c r="W28" s="12"/>
      <c r="X28" s="25"/>
      <c r="Y28" s="25"/>
      <c r="Z28" s="25"/>
      <c r="AC28"/>
      <c r="AD28"/>
    </row>
    <row r="29" spans="1:30">
      <c r="A29" s="2" t="s">
        <v>47</v>
      </c>
      <c r="B29" s="44">
        <f>CEILING($A$1*A28/$B$1,1)</f>
        <v>4</v>
      </c>
      <c r="C29" s="2"/>
      <c r="D29" s="2" t="s">
        <v>2</v>
      </c>
      <c r="E29" s="2" t="s">
        <v>45</v>
      </c>
      <c r="F29" s="19" t="s">
        <v>3</v>
      </c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C29"/>
      <c r="AD29"/>
    </row>
    <row r="30" spans="1:30">
      <c r="A30" s="2" t="s">
        <v>48</v>
      </c>
      <c r="B30" s="19">
        <v>10000</v>
      </c>
      <c r="C30" s="2" t="s">
        <v>0</v>
      </c>
      <c r="D30" s="59">
        <v>129</v>
      </c>
      <c r="E30" s="58">
        <f>1-G31/G30</f>
        <v>7.5381081645437442E-2</v>
      </c>
      <c r="F30" s="33">
        <f>SUMPRODUCT(H$1:AA$1,H30:AA30)/SUM(H30:AA30)</f>
        <v>5.9363123825433286</v>
      </c>
      <c r="G30" s="32">
        <f>SUM(H30:AA30)</f>
        <v>9578</v>
      </c>
      <c r="I30" s="25"/>
      <c r="J30" s="25"/>
      <c r="K30" s="7">
        <v>4</v>
      </c>
      <c r="L30" s="7">
        <v>1890</v>
      </c>
      <c r="M30" s="7">
        <v>6668</v>
      </c>
      <c r="N30" s="7">
        <v>807</v>
      </c>
      <c r="O30" s="7">
        <v>162</v>
      </c>
      <c r="P30" s="25">
        <v>33</v>
      </c>
      <c r="Q30" s="25">
        <v>12</v>
      </c>
      <c r="R30" s="25">
        <v>2</v>
      </c>
      <c r="S30" s="25"/>
      <c r="T30" s="25"/>
      <c r="U30" s="12"/>
      <c r="V30" s="12"/>
      <c r="W30" s="12"/>
      <c r="X30" s="25"/>
      <c r="Y30" s="25"/>
      <c r="Z30" s="25"/>
      <c r="AC30"/>
      <c r="AD30"/>
    </row>
    <row r="31" spans="1:30">
      <c r="A31" s="2" t="s">
        <v>49</v>
      </c>
      <c r="B31" s="32">
        <v>12345</v>
      </c>
      <c r="C31" s="2" t="s">
        <v>1</v>
      </c>
      <c r="D31" s="59"/>
      <c r="E31" s="58"/>
      <c r="F31" s="33">
        <f>SUMPRODUCT(H$1:AA$1,H31:AA31)/SUM(H31:AA31)</f>
        <v>5.8188798554652212</v>
      </c>
      <c r="G31" s="32">
        <f>SUM(H31:AA31)</f>
        <v>8856</v>
      </c>
      <c r="I31" s="25"/>
      <c r="J31" s="25"/>
      <c r="K31" s="7">
        <v>4</v>
      </c>
      <c r="L31" s="7">
        <v>1890</v>
      </c>
      <c r="M31" s="7">
        <v>6668</v>
      </c>
      <c r="N31" s="7">
        <v>294</v>
      </c>
      <c r="O31" s="7">
        <v>0</v>
      </c>
      <c r="P31" s="25">
        <v>0</v>
      </c>
      <c r="Q31" s="25">
        <v>0</v>
      </c>
      <c r="R31" s="25">
        <v>0</v>
      </c>
      <c r="S31" s="25"/>
      <c r="T31" s="25"/>
      <c r="U31" s="12"/>
      <c r="V31" s="12"/>
      <c r="W31" s="12"/>
      <c r="X31" s="25"/>
      <c r="Y31" s="25"/>
      <c r="Z31" s="25"/>
      <c r="AC31"/>
      <c r="AD31"/>
    </row>
    <row r="32" spans="1:30">
      <c r="A32" s="2"/>
      <c r="B32" s="19"/>
      <c r="C32" s="2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2"/>
      <c r="W32" s="12"/>
      <c r="X32" s="25"/>
      <c r="Y32" s="25"/>
      <c r="Z32" s="25"/>
      <c r="AC32"/>
      <c r="AD32"/>
    </row>
    <row r="33" spans="1:30">
      <c r="A33" s="2">
        <v>7</v>
      </c>
      <c r="C33" s="2" t="str">
        <f>CONCATENATE($C$1,"n",A33)</f>
        <v>g3d5n7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2"/>
      <c r="W33" s="12"/>
      <c r="X33" s="25"/>
      <c r="Y33" s="25"/>
      <c r="Z33" s="25"/>
      <c r="AC33"/>
      <c r="AD33"/>
    </row>
    <row r="34" spans="1:30">
      <c r="A34" s="2" t="s">
        <v>47</v>
      </c>
      <c r="B34" s="44">
        <f>CEILING($A$1*A33/$B$1,1)</f>
        <v>5</v>
      </c>
      <c r="C34" s="2"/>
      <c r="D34" s="2" t="s">
        <v>2</v>
      </c>
      <c r="E34" s="2" t="s">
        <v>45</v>
      </c>
      <c r="F34" s="19" t="s">
        <v>3</v>
      </c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>
        <f t="shared" si="13"/>
        <v>12</v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C34"/>
      <c r="AD34"/>
    </row>
    <row r="35" spans="1:30">
      <c r="A35" s="2" t="s">
        <v>48</v>
      </c>
      <c r="B35" s="19">
        <v>10000</v>
      </c>
      <c r="C35" s="2" t="s">
        <v>0</v>
      </c>
      <c r="D35" s="59">
        <v>135</v>
      </c>
      <c r="E35" s="58">
        <f>1-G36/G35</f>
        <v>5.9786028949024517E-2</v>
      </c>
      <c r="F35" s="33">
        <f>SUMPRODUCT(H$1:AA$1,H35:AA35)/SUM(H35:AA35)</f>
        <v>6.8019718900776169</v>
      </c>
      <c r="G35" s="32">
        <f>SUM(H35:AA35)</f>
        <v>9534</v>
      </c>
      <c r="I35" s="25"/>
      <c r="J35" s="25"/>
      <c r="K35" s="25"/>
      <c r="L35" s="7">
        <v>35</v>
      </c>
      <c r="M35" s="7">
        <v>2763</v>
      </c>
      <c r="N35" s="7">
        <v>5990</v>
      </c>
      <c r="O35" s="25">
        <v>591</v>
      </c>
      <c r="P35" s="7">
        <v>120</v>
      </c>
      <c r="Q35" s="25">
        <v>28</v>
      </c>
      <c r="R35" s="25">
        <v>5</v>
      </c>
      <c r="S35" s="25">
        <v>2</v>
      </c>
      <c r="T35" s="25"/>
      <c r="U35" s="12"/>
      <c r="V35" s="12"/>
      <c r="W35" s="12"/>
      <c r="X35" s="25"/>
      <c r="Y35" s="25"/>
      <c r="Z35" s="25"/>
      <c r="AC35"/>
      <c r="AD35"/>
    </row>
    <row r="36" spans="1:30">
      <c r="A36" s="2" t="s">
        <v>49</v>
      </c>
      <c r="B36" s="32">
        <v>12345</v>
      </c>
      <c r="C36" s="2" t="s">
        <v>1</v>
      </c>
      <c r="D36" s="59"/>
      <c r="E36" s="58"/>
      <c r="F36" s="33">
        <f>SUMPRODUCT(H$1:AA$1,H36:AA36)/SUM(H36:AA36)</f>
        <v>6.7035921463632304</v>
      </c>
      <c r="G36" s="32">
        <f>SUM(H36:AA36)</f>
        <v>8964</v>
      </c>
      <c r="I36" s="25"/>
      <c r="J36" s="25"/>
      <c r="K36" s="25"/>
      <c r="L36" s="7">
        <v>35</v>
      </c>
      <c r="M36" s="7">
        <v>2763</v>
      </c>
      <c r="N36" s="7">
        <v>5990</v>
      </c>
      <c r="O36" s="25">
        <v>176</v>
      </c>
      <c r="P36" s="7">
        <v>0</v>
      </c>
      <c r="Q36" s="25">
        <v>0</v>
      </c>
      <c r="R36" s="25">
        <v>0</v>
      </c>
      <c r="S36" s="25">
        <v>0</v>
      </c>
      <c r="T36" s="25"/>
      <c r="U36" s="12"/>
      <c r="V36" s="12"/>
      <c r="W36" s="12"/>
      <c r="X36" s="25"/>
      <c r="Y36" s="25"/>
      <c r="Z36" s="25"/>
      <c r="AC36"/>
      <c r="AD36"/>
    </row>
    <row r="37" spans="1:30">
      <c r="E37"/>
      <c r="F37" s="20"/>
      <c r="G37" s="20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2"/>
      <c r="V37" s="12"/>
      <c r="W37" s="12"/>
      <c r="X37" s="25"/>
      <c r="Y37" s="25"/>
      <c r="Z37" s="25"/>
      <c r="AC37"/>
      <c r="AD37"/>
    </row>
    <row r="38" spans="1:30">
      <c r="A38" s="2">
        <v>8</v>
      </c>
      <c r="C38" s="2" t="str">
        <f>CONCATENATE($C$1,"n",A38)</f>
        <v>g3d5n8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2"/>
      <c r="W38" s="12"/>
      <c r="X38" s="25"/>
      <c r="Y38" s="25"/>
      <c r="Z38" s="25"/>
      <c r="AC38"/>
      <c r="AD38"/>
    </row>
    <row r="39" spans="1:30">
      <c r="A39" s="2" t="s">
        <v>47</v>
      </c>
      <c r="B39" s="44">
        <f>CEILING($A$1*A38/$B$1,1)</f>
        <v>5</v>
      </c>
      <c r="C39" s="2"/>
      <c r="D39" s="2" t="s">
        <v>2</v>
      </c>
      <c r="E39" s="2" t="s">
        <v>45</v>
      </c>
      <c r="F39" s="19" t="s">
        <v>3</v>
      </c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>
        <f t="shared" si="15"/>
        <v>13</v>
      </c>
      <c r="U39" s="7" t="str">
        <f t="shared" si="15"/>
        <v/>
      </c>
      <c r="V39" s="10">
        <f t="shared" si="15"/>
        <v>15</v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C39"/>
      <c r="AD39"/>
    </row>
    <row r="40" spans="1:30">
      <c r="A40" s="2" t="s">
        <v>48</v>
      </c>
      <c r="B40" s="19">
        <v>10000</v>
      </c>
      <c r="C40" s="2" t="s">
        <v>0</v>
      </c>
      <c r="D40" s="59">
        <v>114</v>
      </c>
      <c r="E40" s="58">
        <f>1-G41/G40</f>
        <v>4.2598283352760391E-2</v>
      </c>
      <c r="F40" s="33">
        <f>SUMPRODUCT(H$1:AA$1,H40:AA40)/SUM(H40:AA40)</f>
        <v>7.6828441241920098</v>
      </c>
      <c r="G40" s="32">
        <f>SUM(H40:AA40)</f>
        <v>9437</v>
      </c>
      <c r="I40" s="25"/>
      <c r="J40" s="25"/>
      <c r="K40" s="25"/>
      <c r="L40" s="25"/>
      <c r="M40" s="7">
        <v>109</v>
      </c>
      <c r="N40" s="7">
        <v>3491</v>
      </c>
      <c r="O40" s="7">
        <v>5279</v>
      </c>
      <c r="P40" s="25">
        <v>449</v>
      </c>
      <c r="Q40" s="7">
        <v>75</v>
      </c>
      <c r="R40" s="25">
        <v>25</v>
      </c>
      <c r="S40" s="25">
        <v>5</v>
      </c>
      <c r="T40" s="25">
        <v>3</v>
      </c>
      <c r="U40" s="12"/>
      <c r="V40" s="12">
        <v>1</v>
      </c>
      <c r="W40" s="12"/>
      <c r="X40" s="25"/>
      <c r="Y40" s="25"/>
      <c r="Z40" s="25"/>
      <c r="AC40"/>
      <c r="AD40"/>
    </row>
    <row r="41" spans="1:30">
      <c r="A41" s="2" t="s">
        <v>49</v>
      </c>
      <c r="B41" s="32">
        <v>12345</v>
      </c>
      <c r="C41" s="2" t="s">
        <v>1</v>
      </c>
      <c r="D41" s="59"/>
      <c r="E41" s="58"/>
      <c r="F41" s="33">
        <f>SUMPRODUCT(H$1:AA$1,H41:AA41)/SUM(H41:AA41)</f>
        <v>7.6067515218594357</v>
      </c>
      <c r="G41" s="32">
        <f>SUM(H41:AA41)</f>
        <v>9035</v>
      </c>
      <c r="I41" s="25"/>
      <c r="J41" s="25"/>
      <c r="K41" s="25"/>
      <c r="L41" s="25"/>
      <c r="M41" s="7">
        <v>109</v>
      </c>
      <c r="N41" s="7">
        <v>3491</v>
      </c>
      <c r="O41" s="7">
        <v>5279</v>
      </c>
      <c r="P41" s="25">
        <v>156</v>
      </c>
      <c r="Q41" s="7">
        <v>0</v>
      </c>
      <c r="R41" s="25">
        <v>0</v>
      </c>
      <c r="S41" s="25">
        <v>0</v>
      </c>
      <c r="T41" s="25">
        <v>0</v>
      </c>
      <c r="U41" s="12"/>
      <c r="V41" s="12">
        <v>0</v>
      </c>
      <c r="W41" s="12"/>
      <c r="X41" s="25"/>
      <c r="Y41" s="25"/>
      <c r="Z41" s="25"/>
      <c r="AC41"/>
      <c r="AD41"/>
    </row>
    <row r="42" spans="1:30">
      <c r="E42"/>
      <c r="F42" s="20"/>
      <c r="G42" s="20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2"/>
      <c r="V42" s="12"/>
      <c r="W42" s="12"/>
      <c r="X42" s="25"/>
      <c r="Y42" s="25"/>
      <c r="Z42" s="25"/>
      <c r="AC42"/>
      <c r="AD42"/>
    </row>
    <row r="43" spans="1:30">
      <c r="A43" s="2">
        <v>9</v>
      </c>
      <c r="C43" s="2" t="str">
        <f>CONCATENATE($C$1,"n",A43)</f>
        <v>g3d5n9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2"/>
      <c r="W43" s="12"/>
      <c r="X43" s="25"/>
      <c r="Y43" s="25"/>
      <c r="Z43" s="25"/>
      <c r="AC43"/>
      <c r="AD43"/>
    </row>
    <row r="44" spans="1:30">
      <c r="A44" s="2" t="s">
        <v>47</v>
      </c>
      <c r="B44" s="44">
        <f>CEILING($A$1*A43/$B$1,1)</f>
        <v>6</v>
      </c>
      <c r="C44" s="2"/>
      <c r="D44" s="2" t="s">
        <v>2</v>
      </c>
      <c r="E44" s="2" t="s">
        <v>45</v>
      </c>
      <c r="F44" s="19" t="s">
        <v>3</v>
      </c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 t="str">
        <f t="shared" si="16"/>
        <v/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>
        <f>IF(Q45&lt;&gt;0,Q$1,"")</f>
        <v>10</v>
      </c>
      <c r="R44" s="7">
        <f t="shared" ref="R44:AA44" si="17">IF(R45&lt;&gt;0,R$1,"")</f>
        <v>11</v>
      </c>
      <c r="S44" s="7">
        <f t="shared" si="17"/>
        <v>12</v>
      </c>
      <c r="T44" s="7">
        <f t="shared" si="17"/>
        <v>13</v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C44"/>
      <c r="AD44"/>
    </row>
    <row r="45" spans="1:30">
      <c r="A45" s="2" t="s">
        <v>48</v>
      </c>
      <c r="B45" s="19">
        <v>10000</v>
      </c>
      <c r="C45" s="2" t="s">
        <v>0</v>
      </c>
      <c r="D45" s="59">
        <v>106</v>
      </c>
      <c r="E45" s="58">
        <f>1-G46/G45</f>
        <v>4.1377839394262539E-2</v>
      </c>
      <c r="F45" s="33">
        <f>SUMPRODUCT(H$1:AA$1,H45:AA45)/SUM(H45:AA45)</f>
        <v>8.5772635171163483</v>
      </c>
      <c r="G45" s="32">
        <f>SUM(H45:AA45)</f>
        <v>9377</v>
      </c>
      <c r="I45" s="25"/>
      <c r="J45" s="25"/>
      <c r="K45" s="25"/>
      <c r="L45" s="25"/>
      <c r="M45" s="7">
        <v>1</v>
      </c>
      <c r="N45" s="7">
        <v>238</v>
      </c>
      <c r="O45" s="7">
        <v>4117</v>
      </c>
      <c r="P45" s="25">
        <v>4534</v>
      </c>
      <c r="Q45" s="7">
        <v>377</v>
      </c>
      <c r="R45" s="25">
        <v>83</v>
      </c>
      <c r="S45" s="25">
        <v>19</v>
      </c>
      <c r="T45" s="25">
        <v>8</v>
      </c>
      <c r="U45" s="12"/>
      <c r="V45" s="12"/>
      <c r="W45" s="12"/>
      <c r="X45" s="25"/>
      <c r="Y45" s="25"/>
      <c r="Z45" s="25"/>
      <c r="AC45"/>
      <c r="AD45"/>
    </row>
    <row r="46" spans="1:30">
      <c r="A46" s="2" t="s">
        <v>49</v>
      </c>
      <c r="B46" s="32">
        <v>12345</v>
      </c>
      <c r="C46" s="2" t="s">
        <v>1</v>
      </c>
      <c r="D46" s="59"/>
      <c r="E46" s="58"/>
      <c r="F46" s="33">
        <f>SUMPRODUCT(H$1:AA$1,H46:AA46)/SUM(H46:AA46)</f>
        <v>8.4998331293803542</v>
      </c>
      <c r="G46" s="32">
        <f>SUM(H46:AA46)</f>
        <v>8989</v>
      </c>
      <c r="I46" s="25"/>
      <c r="J46" s="25"/>
      <c r="K46" s="25"/>
      <c r="L46" s="25"/>
      <c r="M46" s="7">
        <v>1</v>
      </c>
      <c r="N46" s="7">
        <v>238</v>
      </c>
      <c r="O46" s="7">
        <v>4117</v>
      </c>
      <c r="P46" s="25">
        <v>4533</v>
      </c>
      <c r="Q46" s="7">
        <v>100</v>
      </c>
      <c r="R46" s="25">
        <v>0</v>
      </c>
      <c r="S46" s="25">
        <v>0</v>
      </c>
      <c r="T46" s="25">
        <v>0</v>
      </c>
      <c r="U46" s="12"/>
      <c r="V46" s="12"/>
      <c r="W46" s="12"/>
      <c r="X46" s="25"/>
      <c r="Y46" s="25"/>
      <c r="Z46" s="25"/>
      <c r="AC46"/>
      <c r="AD46"/>
    </row>
    <row r="47" spans="1:30">
      <c r="E47"/>
      <c r="F47" s="20"/>
      <c r="G47" s="20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2"/>
      <c r="V47" s="12"/>
      <c r="W47" s="12"/>
      <c r="X47" s="25"/>
      <c r="Y47" s="25"/>
      <c r="Z47" s="25"/>
      <c r="AC47"/>
      <c r="AD47"/>
    </row>
    <row r="48" spans="1:30">
      <c r="A48" s="2">
        <v>10</v>
      </c>
      <c r="C48" s="2" t="str">
        <f>CONCATENATE($C$1,"n",A48)</f>
        <v>g3d5n10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2"/>
      <c r="V48" s="12"/>
      <c r="W48" s="12"/>
      <c r="X48" s="25"/>
      <c r="Y48" s="25"/>
      <c r="Z48" s="25"/>
      <c r="AC48"/>
      <c r="AD48"/>
    </row>
    <row r="49" spans="1:30">
      <c r="A49" s="2" t="s">
        <v>47</v>
      </c>
      <c r="B49" s="44">
        <f>CEILING($A$1*A48/$B$1,1)</f>
        <v>6</v>
      </c>
      <c r="C49" s="2"/>
      <c r="D49" s="2" t="s">
        <v>2</v>
      </c>
      <c r="E49" s="2" t="s">
        <v>45</v>
      </c>
      <c r="F49" s="19" t="s">
        <v>3</v>
      </c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 t="str">
        <f t="shared" si="18"/>
        <v/>
      </c>
      <c r="N49" s="7" t="str">
        <f t="shared" si="18"/>
        <v/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>
        <f t="shared" ref="R49:AA49" si="19">IF(R50&lt;&gt;0,R$1,"")</f>
        <v>11</v>
      </c>
      <c r="S49" s="7">
        <f t="shared" si="19"/>
        <v>12</v>
      </c>
      <c r="T49" s="7">
        <f t="shared" si="19"/>
        <v>13</v>
      </c>
      <c r="U49" s="7">
        <f t="shared" si="19"/>
        <v>14</v>
      </c>
      <c r="V49" s="10">
        <f t="shared" si="19"/>
        <v>15</v>
      </c>
      <c r="W49" s="10">
        <f t="shared" si="19"/>
        <v>16</v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C49"/>
      <c r="AD49"/>
    </row>
    <row r="50" spans="1:30">
      <c r="A50" s="2" t="s">
        <v>48</v>
      </c>
      <c r="B50" s="19">
        <v>10000</v>
      </c>
      <c r="C50" s="2" t="s">
        <v>0</v>
      </c>
      <c r="D50" s="59">
        <v>155</v>
      </c>
      <c r="E50" s="58">
        <f>1-G51/G50</f>
        <v>2.9585798816568087E-2</v>
      </c>
      <c r="F50" s="33">
        <f>SUMPRODUCT(H$1:AA$1,H50:AA50)/SUM(H50:AA50)</f>
        <v>9.4436793975255515</v>
      </c>
      <c r="G50" s="32">
        <f>SUM(H50:AA50)</f>
        <v>9295</v>
      </c>
      <c r="I50" s="25"/>
      <c r="J50" s="25"/>
      <c r="K50" s="25"/>
      <c r="L50" s="25"/>
      <c r="M50" s="7"/>
      <c r="N50" s="7"/>
      <c r="O50" s="7">
        <v>496</v>
      </c>
      <c r="P50" s="25">
        <v>4619</v>
      </c>
      <c r="Q50" s="7">
        <v>3841</v>
      </c>
      <c r="R50" s="25">
        <v>272</v>
      </c>
      <c r="S50" s="25">
        <v>46</v>
      </c>
      <c r="T50" s="25">
        <v>13</v>
      </c>
      <c r="U50" s="12">
        <v>5</v>
      </c>
      <c r="V50" s="12">
        <v>1</v>
      </c>
      <c r="W50" s="12">
        <v>2</v>
      </c>
      <c r="X50" s="25"/>
      <c r="Y50" s="25"/>
      <c r="Z50" s="25"/>
      <c r="AC50"/>
      <c r="AD50"/>
    </row>
    <row r="51" spans="1:30">
      <c r="A51" s="2" t="s">
        <v>49</v>
      </c>
      <c r="B51" s="32">
        <v>12345</v>
      </c>
      <c r="C51" s="2" t="s">
        <v>1</v>
      </c>
      <c r="D51" s="59"/>
      <c r="E51" s="58"/>
      <c r="F51" s="33">
        <f>SUMPRODUCT(H$1:AA$1,H51:AA51)/SUM(H51:AA51)</f>
        <v>9.3850332594235031</v>
      </c>
      <c r="G51" s="32">
        <f>SUM(H51:AA51)</f>
        <v>9020</v>
      </c>
      <c r="I51" s="25"/>
      <c r="J51" s="25"/>
      <c r="K51" s="25"/>
      <c r="L51" s="25"/>
      <c r="M51" s="7"/>
      <c r="N51" s="7"/>
      <c r="O51" s="7">
        <v>496</v>
      </c>
      <c r="P51" s="25">
        <v>4619</v>
      </c>
      <c r="Q51" s="7">
        <v>3841</v>
      </c>
      <c r="R51" s="25">
        <v>64</v>
      </c>
      <c r="S51" s="25">
        <v>0</v>
      </c>
      <c r="T51" s="25">
        <v>0</v>
      </c>
      <c r="U51" s="12">
        <v>0</v>
      </c>
      <c r="V51" s="12">
        <v>0</v>
      </c>
      <c r="W51" s="12">
        <v>0</v>
      </c>
      <c r="X51" s="25"/>
      <c r="Y51" s="25"/>
      <c r="Z51" s="25"/>
      <c r="AC51"/>
      <c r="AD51"/>
    </row>
    <row r="52" spans="1:30">
      <c r="E52"/>
      <c r="F52" s="20"/>
      <c r="G52" s="20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2"/>
      <c r="V52" s="12"/>
      <c r="W52" s="12"/>
      <c r="X52" s="25"/>
      <c r="Y52" s="25"/>
      <c r="Z52" s="25"/>
      <c r="AC52"/>
      <c r="AD52"/>
    </row>
    <row r="53" spans="1:30">
      <c r="A53" s="2">
        <v>11</v>
      </c>
      <c r="C53" s="2" t="str">
        <f>CONCATENATE($C$1,"n",A53)</f>
        <v>g3d5n11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2"/>
      <c r="V53" s="12"/>
      <c r="W53" s="12"/>
      <c r="X53" s="25"/>
      <c r="Y53" s="25"/>
      <c r="Z53" s="25"/>
      <c r="AC53"/>
      <c r="AD53"/>
    </row>
    <row r="54" spans="1:30">
      <c r="A54" s="2" t="s">
        <v>47</v>
      </c>
      <c r="B54" s="44">
        <f>CEILING($A$1*A53/$B$1,1)</f>
        <v>7</v>
      </c>
      <c r="C54" s="2"/>
      <c r="D54" s="2" t="s">
        <v>2</v>
      </c>
      <c r="E54" s="2" t="s">
        <v>45</v>
      </c>
      <c r="F54" s="19" t="s">
        <v>3</v>
      </c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 t="str">
        <f t="shared" si="20"/>
        <v/>
      </c>
      <c r="N54" s="7" t="str">
        <f t="shared" si="20"/>
        <v/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>
        <f t="shared" si="21"/>
        <v>12</v>
      </c>
      <c r="T54" s="7">
        <f t="shared" si="21"/>
        <v>13</v>
      </c>
      <c r="U54" s="7">
        <f t="shared" si="21"/>
        <v>14</v>
      </c>
      <c r="V54" s="10">
        <f t="shared" si="21"/>
        <v>15</v>
      </c>
      <c r="W54" s="10" t="str">
        <f t="shared" si="21"/>
        <v/>
      </c>
      <c r="X54" s="10">
        <f t="shared" si="21"/>
        <v>17</v>
      </c>
      <c r="Y54" s="10" t="str">
        <f t="shared" si="21"/>
        <v/>
      </c>
      <c r="Z54" s="10" t="str">
        <f t="shared" si="21"/>
        <v/>
      </c>
      <c r="AA54" s="18">
        <f t="shared" si="21"/>
        <v>20</v>
      </c>
      <c r="AC54"/>
      <c r="AD54"/>
    </row>
    <row r="55" spans="1:30">
      <c r="A55" s="2" t="s">
        <v>48</v>
      </c>
      <c r="B55" s="19">
        <v>10000</v>
      </c>
      <c r="C55" s="2" t="s">
        <v>0</v>
      </c>
      <c r="D55" s="59">
        <v>137</v>
      </c>
      <c r="E55" s="58">
        <f>1-G56/G55</f>
        <v>2.7993947254647655E-2</v>
      </c>
      <c r="F55" s="33">
        <f>SUMPRODUCT(H$1:AA$1,H55:AA55)/SUM(H55:AA55)</f>
        <v>10.322416774751405</v>
      </c>
      <c r="G55" s="32">
        <f>SUM(H55:AA55)</f>
        <v>9252</v>
      </c>
      <c r="I55" s="25"/>
      <c r="J55" s="25"/>
      <c r="K55" s="25"/>
      <c r="L55" s="25"/>
      <c r="M55" s="7"/>
      <c r="N55" s="7"/>
      <c r="O55" s="7">
        <v>9</v>
      </c>
      <c r="P55" s="25">
        <v>839</v>
      </c>
      <c r="Q55" s="7">
        <v>4990</v>
      </c>
      <c r="R55" s="25">
        <v>3102</v>
      </c>
      <c r="S55" s="25">
        <v>237</v>
      </c>
      <c r="T55" s="25">
        <v>50</v>
      </c>
      <c r="U55" s="12">
        <v>18</v>
      </c>
      <c r="V55" s="12">
        <v>5</v>
      </c>
      <c r="W55" s="12">
        <v>0</v>
      </c>
      <c r="X55" s="25">
        <v>1</v>
      </c>
      <c r="Y55" s="25">
        <v>0</v>
      </c>
      <c r="Z55" s="25">
        <v>0</v>
      </c>
      <c r="AA55" s="19">
        <v>1</v>
      </c>
      <c r="AC55"/>
      <c r="AD55"/>
    </row>
    <row r="56" spans="1:30">
      <c r="A56" s="2" t="s">
        <v>49</v>
      </c>
      <c r="B56" s="32">
        <v>12345</v>
      </c>
      <c r="C56" s="2" t="s">
        <v>1</v>
      </c>
      <c r="D56" s="59"/>
      <c r="E56" s="58"/>
      <c r="F56" s="33">
        <f>SUMPRODUCT(H$1:AA$1,H56:AA56)/SUM(H56:AA56)</f>
        <v>10.261425553208051</v>
      </c>
      <c r="G56" s="32">
        <f>SUM(H56:AA56)</f>
        <v>8993</v>
      </c>
      <c r="I56" s="25"/>
      <c r="J56" s="25"/>
      <c r="K56" s="25"/>
      <c r="L56" s="25"/>
      <c r="M56" s="7"/>
      <c r="N56" s="7"/>
      <c r="O56" s="7">
        <v>9</v>
      </c>
      <c r="P56" s="25">
        <v>839</v>
      </c>
      <c r="Q56" s="7">
        <v>4990</v>
      </c>
      <c r="R56" s="25">
        <v>3102</v>
      </c>
      <c r="S56" s="25">
        <v>53</v>
      </c>
      <c r="T56" s="25">
        <v>0</v>
      </c>
      <c r="U56" s="12">
        <v>0</v>
      </c>
      <c r="V56" s="12">
        <v>0</v>
      </c>
      <c r="W56" s="12">
        <v>0</v>
      </c>
      <c r="X56" s="25">
        <v>0</v>
      </c>
      <c r="Y56" s="25">
        <v>0</v>
      </c>
      <c r="Z56" s="25">
        <v>0</v>
      </c>
      <c r="AA56" s="19">
        <v>0</v>
      </c>
      <c r="AC56"/>
      <c r="AD56"/>
    </row>
    <row r="57" spans="1:30">
      <c r="E57"/>
      <c r="F57" s="20"/>
      <c r="G57" s="20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2"/>
      <c r="V57" s="12"/>
      <c r="W57" s="12"/>
      <c r="X57" s="25"/>
      <c r="Y57" s="25"/>
      <c r="Z57" s="25"/>
      <c r="AC57"/>
      <c r="AD57"/>
    </row>
    <row r="58" spans="1:30">
      <c r="A58" s="2">
        <v>12</v>
      </c>
      <c r="C58" s="2" t="str">
        <f>CONCATENATE($C$1,"n",A58)</f>
        <v>g3d5n12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2"/>
      <c r="V58" s="12"/>
      <c r="W58" s="12"/>
      <c r="X58" s="25"/>
      <c r="Y58" s="25"/>
      <c r="Z58" s="25"/>
      <c r="AC58"/>
      <c r="AD58"/>
    </row>
    <row r="59" spans="1:30">
      <c r="A59" s="2" t="s">
        <v>47</v>
      </c>
      <c r="B59" s="44">
        <f>CEILING($A$1*A58/$B$1,1)</f>
        <v>8</v>
      </c>
      <c r="C59" s="2"/>
      <c r="D59" s="2" t="s">
        <v>2</v>
      </c>
      <c r="E59" s="2" t="s">
        <v>45</v>
      </c>
      <c r="F59" s="19" t="s">
        <v>3</v>
      </c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 t="str">
        <f t="shared" si="22"/>
        <v/>
      </c>
      <c r="O59" s="7" t="str">
        <f t="shared" si="22"/>
        <v/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>
        <f t="shared" si="23"/>
        <v>13</v>
      </c>
      <c r="U59" s="7">
        <f t="shared" si="23"/>
        <v>14</v>
      </c>
      <c r="V59" s="10">
        <f t="shared" si="23"/>
        <v>15</v>
      </c>
      <c r="W59" s="10">
        <f t="shared" si="23"/>
        <v>16</v>
      </c>
      <c r="X59" s="10">
        <f t="shared" si="23"/>
        <v>17</v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C59"/>
      <c r="AD59"/>
    </row>
    <row r="60" spans="1:30">
      <c r="A60" s="2" t="s">
        <v>48</v>
      </c>
      <c r="B60" s="19">
        <v>10000</v>
      </c>
      <c r="C60" s="2" t="s">
        <v>0</v>
      </c>
      <c r="D60" s="59">
        <v>131</v>
      </c>
      <c r="E60" s="58">
        <f>1-G61/G60</f>
        <v>2.2042776080314241E-2</v>
      </c>
      <c r="F60" s="33">
        <f>SUMPRODUCT(H$1:AA$1,H60:AA60)/SUM(H60:AA60)</f>
        <v>11.199694456569183</v>
      </c>
      <c r="G60" s="32">
        <f>SUM(H60:AA60)</f>
        <v>9164</v>
      </c>
      <c r="I60" s="25"/>
      <c r="J60" s="25"/>
      <c r="K60" s="25"/>
      <c r="L60" s="25"/>
      <c r="M60" s="7"/>
      <c r="N60" s="7"/>
      <c r="O60" s="7"/>
      <c r="P60" s="25">
        <v>15</v>
      </c>
      <c r="Q60" s="7">
        <v>1270</v>
      </c>
      <c r="R60" s="25">
        <v>5072</v>
      </c>
      <c r="S60" s="25">
        <v>2565</v>
      </c>
      <c r="T60" s="25">
        <v>184</v>
      </c>
      <c r="U60" s="12">
        <v>44</v>
      </c>
      <c r="V60" s="12">
        <v>8</v>
      </c>
      <c r="W60" s="12">
        <v>3</v>
      </c>
      <c r="X60" s="25">
        <v>3</v>
      </c>
      <c r="Y60" s="25"/>
      <c r="Z60" s="25"/>
      <c r="AC60"/>
      <c r="AD60"/>
    </row>
    <row r="61" spans="1:30">
      <c r="A61" s="2" t="s">
        <v>49</v>
      </c>
      <c r="B61" s="32">
        <v>12345</v>
      </c>
      <c r="C61" s="2" t="s">
        <v>1</v>
      </c>
      <c r="D61" s="59"/>
      <c r="E61" s="58"/>
      <c r="F61" s="33">
        <f>SUMPRODUCT(H$1:AA$1,H61:AA61)/SUM(H61:AA61)</f>
        <v>11.150078107565276</v>
      </c>
      <c r="G61" s="32">
        <f>SUM(H61:AA61)</f>
        <v>8962</v>
      </c>
      <c r="I61" s="25"/>
      <c r="J61" s="25"/>
      <c r="K61" s="25"/>
      <c r="L61" s="25"/>
      <c r="M61" s="7"/>
      <c r="N61" s="7"/>
      <c r="O61" s="7"/>
      <c r="P61" s="25">
        <v>15</v>
      </c>
      <c r="Q61" s="7">
        <v>1270</v>
      </c>
      <c r="R61" s="25">
        <v>5072</v>
      </c>
      <c r="S61" s="25">
        <v>2565</v>
      </c>
      <c r="T61" s="25">
        <v>40</v>
      </c>
      <c r="U61" s="12">
        <v>0</v>
      </c>
      <c r="V61" s="12">
        <v>0</v>
      </c>
      <c r="W61" s="12">
        <v>0</v>
      </c>
      <c r="X61" s="25">
        <v>0</v>
      </c>
      <c r="Y61" s="25"/>
      <c r="Z61" s="25"/>
      <c r="AC61"/>
      <c r="AD61"/>
    </row>
    <row r="62" spans="1:30"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2"/>
      <c r="V62" s="12"/>
      <c r="W62" s="12"/>
      <c r="X62" s="25"/>
      <c r="Y62" s="25"/>
      <c r="Z62" s="25"/>
    </row>
    <row r="63" spans="1:30">
      <c r="A63" s="2">
        <v>13</v>
      </c>
      <c r="C63" s="2" t="str">
        <f>CONCATENATE($C$1,"n",A63)</f>
        <v>g3d5n13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2"/>
      <c r="V63" s="12"/>
      <c r="W63" s="12"/>
      <c r="X63" s="25"/>
      <c r="Y63" s="25"/>
      <c r="Z63" s="25"/>
      <c r="AC63"/>
      <c r="AD63"/>
    </row>
    <row r="64" spans="1:30">
      <c r="A64" s="2" t="s">
        <v>47</v>
      </c>
      <c r="B64" s="44">
        <f>CEILING($A$1*A63/$B$1,1)</f>
        <v>8</v>
      </c>
      <c r="C64" s="2"/>
      <c r="D64" s="2" t="s">
        <v>2</v>
      </c>
      <c r="E64" s="2" t="s">
        <v>45</v>
      </c>
      <c r="F64" s="19" t="s">
        <v>3</v>
      </c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 t="str">
        <f t="shared" si="24"/>
        <v/>
      </c>
      <c r="O64" s="7" t="str">
        <f t="shared" si="24"/>
        <v/>
      </c>
      <c r="P64" s="7" t="str">
        <f t="shared" si="24"/>
        <v/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>
        <f t="shared" si="25"/>
        <v>14</v>
      </c>
      <c r="V64" s="10">
        <f t="shared" si="25"/>
        <v>15</v>
      </c>
      <c r="W64" s="10">
        <f t="shared" si="25"/>
        <v>16</v>
      </c>
      <c r="X64" s="10">
        <f t="shared" si="25"/>
        <v>17</v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C64"/>
      <c r="AD64"/>
    </row>
    <row r="65" spans="1:30">
      <c r="A65" s="2" t="s">
        <v>48</v>
      </c>
      <c r="B65" s="19">
        <v>10000</v>
      </c>
      <c r="C65" s="2" t="s">
        <v>0</v>
      </c>
      <c r="D65" s="59">
        <v>124</v>
      </c>
      <c r="E65" s="58">
        <f>1-G66/G65</f>
        <v>1.8589814101859004E-2</v>
      </c>
      <c r="F65" s="33">
        <f>SUMPRODUCT(H$1:AA$1,H65:AA65)/SUM(H65:AA65)</f>
        <v>12.082719172808272</v>
      </c>
      <c r="G65" s="32">
        <f>SUM(H65:AA65)</f>
        <v>9091</v>
      </c>
      <c r="I65" s="25"/>
      <c r="J65" s="25"/>
      <c r="K65" s="25"/>
      <c r="L65" s="25"/>
      <c r="M65" s="7"/>
      <c r="N65" s="7"/>
      <c r="O65" s="7"/>
      <c r="P65" s="25"/>
      <c r="Q65" s="7">
        <v>55</v>
      </c>
      <c r="R65" s="25">
        <v>1719</v>
      </c>
      <c r="S65" s="25">
        <v>4993</v>
      </c>
      <c r="T65" s="25">
        <v>2132</v>
      </c>
      <c r="U65" s="12">
        <v>146</v>
      </c>
      <c r="V65" s="12">
        <v>29</v>
      </c>
      <c r="W65" s="12">
        <v>15</v>
      </c>
      <c r="X65" s="25">
        <v>2</v>
      </c>
      <c r="Y65" s="25"/>
      <c r="Z65" s="25"/>
      <c r="AC65"/>
      <c r="AD65"/>
    </row>
    <row r="66" spans="1:30">
      <c r="A66" s="2" t="s">
        <v>49</v>
      </c>
      <c r="B66" s="32">
        <v>12345</v>
      </c>
      <c r="C66" s="2" t="s">
        <v>1</v>
      </c>
      <c r="D66" s="59"/>
      <c r="E66" s="58"/>
      <c r="F66" s="33">
        <f>SUMPRODUCT(H$1:AA$1,H66:AA66)/SUM(H66:AA66)</f>
        <v>12.039116789957408</v>
      </c>
      <c r="G66" s="32">
        <f>SUM(H66:AA66)</f>
        <v>8922</v>
      </c>
      <c r="I66" s="25"/>
      <c r="J66" s="25"/>
      <c r="K66" s="25"/>
      <c r="L66" s="25"/>
      <c r="M66" s="7"/>
      <c r="N66" s="7"/>
      <c r="O66" s="7"/>
      <c r="P66" s="25"/>
      <c r="Q66" s="7">
        <v>55</v>
      </c>
      <c r="R66" s="25">
        <v>1719</v>
      </c>
      <c r="S66" s="25">
        <v>4993</v>
      </c>
      <c r="T66" s="25">
        <v>2132</v>
      </c>
      <c r="U66" s="12">
        <v>23</v>
      </c>
      <c r="V66" s="12">
        <v>0</v>
      </c>
      <c r="W66" s="12">
        <v>0</v>
      </c>
      <c r="X66" s="25">
        <v>0</v>
      </c>
      <c r="Y66" s="25"/>
      <c r="Z66" s="25"/>
      <c r="AC66"/>
      <c r="AD66"/>
    </row>
    <row r="67" spans="1:30"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2"/>
      <c r="V67" s="12"/>
      <c r="W67" s="12"/>
      <c r="X67" s="25"/>
      <c r="Y67" s="25"/>
      <c r="Z67" s="25"/>
    </row>
    <row r="68" spans="1:30">
      <c r="A68" s="2"/>
      <c r="C68" s="2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2"/>
      <c r="V68" s="12"/>
      <c r="W68" s="12"/>
      <c r="X68" s="25"/>
      <c r="Y68" s="25"/>
      <c r="Z68" s="25"/>
    </row>
    <row r="69" spans="1:30">
      <c r="A69" s="2"/>
      <c r="B69" s="44"/>
      <c r="C69" s="2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2"/>
      <c r="V69" s="12"/>
      <c r="W69" s="12"/>
      <c r="X69" s="25"/>
      <c r="Y69" s="25"/>
      <c r="Z69" s="25"/>
    </row>
    <row r="70" spans="1:30">
      <c r="A70" s="2"/>
      <c r="B70" s="19"/>
      <c r="C70" s="2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2"/>
      <c r="V70" s="12"/>
      <c r="W70" s="12"/>
      <c r="X70" s="25"/>
      <c r="Y70" s="25"/>
      <c r="Z70" s="25"/>
    </row>
    <row r="71" spans="1:30">
      <c r="A71" s="2"/>
      <c r="B71" s="19"/>
      <c r="C71" s="2"/>
    </row>
  </sheetData>
  <mergeCells count="26">
    <mergeCell ref="D5:D6"/>
    <mergeCell ref="D10:D11"/>
    <mergeCell ref="D15:D16"/>
    <mergeCell ref="D20:D21"/>
    <mergeCell ref="D25:D26"/>
    <mergeCell ref="E5:E6"/>
    <mergeCell ref="E10:E11"/>
    <mergeCell ref="E15:E16"/>
    <mergeCell ref="E20:E21"/>
    <mergeCell ref="E25:E26"/>
    <mergeCell ref="D65:D66"/>
    <mergeCell ref="E65:E66"/>
    <mergeCell ref="E55:E56"/>
    <mergeCell ref="E60:E61"/>
    <mergeCell ref="E30:E31"/>
    <mergeCell ref="E35:E36"/>
    <mergeCell ref="E40:E41"/>
    <mergeCell ref="E45:E46"/>
    <mergeCell ref="E50:E51"/>
    <mergeCell ref="D50:D51"/>
    <mergeCell ref="D55:D56"/>
    <mergeCell ref="D60:D61"/>
    <mergeCell ref="D30:D31"/>
    <mergeCell ref="D35:D36"/>
    <mergeCell ref="D40:D41"/>
    <mergeCell ref="D45:D46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3E7E-C047-0645-B85E-67D14CC62CA0}">
  <dimension ref="A1:AB72"/>
  <sheetViews>
    <sheetView topLeftCell="O1" zoomScaleNormal="100" workbookViewId="0">
      <pane ySplit="1" topLeftCell="A38" activePane="bottomLeft" state="frozen"/>
      <selection pane="bottomLeft" activeCell="H10" sqref="H10:X72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" style="36" bestFit="1" customWidth="1"/>
    <col min="21" max="23" width="10.83203125" style="9"/>
    <col min="27" max="27" width="10.83203125" style="20"/>
  </cols>
  <sheetData>
    <row r="1" spans="1:28" ht="21">
      <c r="A1" s="13">
        <v>3</v>
      </c>
      <c r="B1" s="17">
        <v>6</v>
      </c>
      <c r="C1" s="13" t="s">
        <v>6</v>
      </c>
      <c r="D1" s="13"/>
      <c r="E1" s="13"/>
      <c r="F1" s="17"/>
      <c r="G1" s="38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9"/>
      <c r="C2" s="3" t="s">
        <v>5</v>
      </c>
      <c r="D2" s="2"/>
      <c r="E2" s="2"/>
      <c r="F2" s="19"/>
      <c r="G2" s="56">
        <f>SUM(G5,G10,G15,G20,G25,G30,G35,G40,G45,G50,G55,G60,G65,G70)</f>
        <v>126039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1"/>
      <c r="AB2" s="2"/>
    </row>
    <row r="3" spans="1:28">
      <c r="A3" s="2">
        <v>1</v>
      </c>
      <c r="C3" s="2" t="str">
        <f>CONCATENATE($C$1,"n",A3)</f>
        <v>g3d6n1</v>
      </c>
      <c r="D3" s="7"/>
      <c r="E3" s="7"/>
      <c r="F3" s="18"/>
      <c r="G3" s="56">
        <f>SUM(G6,G11,G16,G21,G26,G31,G36,G41,G46,G51,G56,G61,G66,G71)</f>
        <v>122192</v>
      </c>
      <c r="H3" s="2"/>
      <c r="I3" s="2"/>
      <c r="J3" s="2"/>
      <c r="K3" s="2"/>
      <c r="L3" s="7"/>
      <c r="M3" s="7"/>
      <c r="N3" s="7"/>
      <c r="O3" s="7"/>
      <c r="P3" s="7"/>
      <c r="Q3" s="7"/>
      <c r="R3" s="2"/>
      <c r="S3" s="2"/>
      <c r="T3" s="2"/>
      <c r="U3" s="11"/>
      <c r="AB3" s="2"/>
    </row>
    <row r="4" spans="1:28">
      <c r="A4" s="2" t="s">
        <v>47</v>
      </c>
      <c r="B4" s="44">
        <f>CEILING($A$1*A3/$B$1,1)</f>
        <v>1</v>
      </c>
      <c r="C4" s="2"/>
      <c r="D4" s="7" t="s">
        <v>2</v>
      </c>
      <c r="E4" s="2" t="s">
        <v>45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48</v>
      </c>
      <c r="B5" s="19">
        <v>10000</v>
      </c>
      <c r="C5" s="2" t="s">
        <v>0</v>
      </c>
      <c r="D5" s="60">
        <v>9</v>
      </c>
      <c r="E5" s="58">
        <f>1-G6/G5</f>
        <v>0</v>
      </c>
      <c r="F5" s="33">
        <f>SUMPRODUCT(H$1:AA$1,H5:AA5)/SUM(H5:AA5)</f>
        <v>1.2140926834150736</v>
      </c>
      <c r="G5" s="37">
        <f>SUM(H5:AA5)</f>
        <v>9991</v>
      </c>
      <c r="H5" s="7">
        <v>7852</v>
      </c>
      <c r="I5" s="7">
        <v>2139</v>
      </c>
      <c r="J5" s="2"/>
      <c r="K5" s="7"/>
      <c r="L5" s="7"/>
      <c r="M5" s="7"/>
      <c r="N5" s="7"/>
      <c r="O5" s="7"/>
      <c r="P5" s="7"/>
      <c r="Q5" s="7"/>
      <c r="R5" s="2"/>
      <c r="S5" s="2"/>
      <c r="T5" s="2"/>
      <c r="U5" s="11"/>
      <c r="AB5" s="2"/>
    </row>
    <row r="6" spans="1:28">
      <c r="A6" s="2" t="s">
        <v>49</v>
      </c>
      <c r="B6" s="32">
        <v>12345</v>
      </c>
      <c r="C6" s="2" t="s">
        <v>1</v>
      </c>
      <c r="D6" s="60"/>
      <c r="E6" s="58"/>
      <c r="F6" s="33">
        <f>SUMPRODUCT(H$1:AA$1,H6:AA6)/SUM(H6:AA6)</f>
        <v>1.2140926834150736</v>
      </c>
      <c r="G6" s="37">
        <f>SUM(H6:AA6)</f>
        <v>9991</v>
      </c>
      <c r="H6" s="7">
        <v>7852</v>
      </c>
      <c r="I6" s="7">
        <v>2139</v>
      </c>
      <c r="J6" s="2"/>
      <c r="K6" s="7"/>
      <c r="L6" s="7"/>
      <c r="M6" s="7"/>
      <c r="N6" s="7"/>
      <c r="O6" s="7"/>
      <c r="P6" s="7"/>
      <c r="Q6" s="7"/>
      <c r="R6" s="2"/>
      <c r="S6" s="2"/>
      <c r="T6" s="2"/>
      <c r="U6" s="11"/>
      <c r="AB6" s="2"/>
    </row>
    <row r="7" spans="1:28">
      <c r="A7" s="3"/>
      <c r="B7" s="39"/>
      <c r="C7" s="3"/>
      <c r="D7" s="7"/>
      <c r="E7" s="2"/>
      <c r="F7" s="19"/>
      <c r="G7" s="35"/>
      <c r="H7" s="7"/>
      <c r="I7" s="7"/>
      <c r="J7" s="7"/>
      <c r="K7" s="7"/>
      <c r="L7" s="7"/>
      <c r="M7" s="7"/>
      <c r="N7" s="7"/>
      <c r="O7" s="7"/>
      <c r="P7" s="7"/>
      <c r="Q7" s="7"/>
      <c r="R7" s="2"/>
      <c r="S7" s="2"/>
      <c r="T7" s="2"/>
      <c r="U7" s="11"/>
      <c r="AB7" s="2"/>
    </row>
    <row r="8" spans="1:28">
      <c r="A8" s="2">
        <v>2</v>
      </c>
      <c r="C8" s="2" t="str">
        <f>CONCATENATE($C$1,"n",A8)</f>
        <v>g3d6n2</v>
      </c>
      <c r="D8" s="7"/>
      <c r="E8" s="2"/>
      <c r="F8" s="19"/>
      <c r="G8" s="35"/>
      <c r="H8" s="7"/>
      <c r="I8" s="7"/>
      <c r="J8" s="7"/>
      <c r="K8" s="7"/>
      <c r="L8" s="7"/>
      <c r="M8" s="7"/>
      <c r="N8" s="7"/>
      <c r="O8" s="7"/>
      <c r="P8" s="7"/>
      <c r="Q8" s="7"/>
      <c r="R8" s="2"/>
      <c r="S8" s="2"/>
      <c r="T8" s="2"/>
      <c r="U8" s="11"/>
      <c r="AB8" s="2"/>
    </row>
    <row r="9" spans="1:28">
      <c r="A9" s="2" t="s">
        <v>47</v>
      </c>
      <c r="B9" s="44">
        <f>CEILING($A$1*A8/$B$1,1)</f>
        <v>1</v>
      </c>
      <c r="C9" s="2"/>
      <c r="D9" s="7" t="s">
        <v>2</v>
      </c>
      <c r="E9" s="2" t="s">
        <v>45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48</v>
      </c>
      <c r="B10" s="19">
        <v>10000</v>
      </c>
      <c r="C10" s="2" t="s">
        <v>0</v>
      </c>
      <c r="D10" s="60">
        <v>3</v>
      </c>
      <c r="E10" s="58">
        <f>1-G11/G10</f>
        <v>0.15311871227364182</v>
      </c>
      <c r="F10" s="33">
        <f>SUMPRODUCT(H$1:AA$1,H10:AA10)/SUM(H10:AA10)</f>
        <v>2.2141851106639838</v>
      </c>
      <c r="G10" s="37">
        <f>SUM(H10:AA10)</f>
        <v>9940</v>
      </c>
      <c r="H10" s="7">
        <v>78</v>
      </c>
      <c r="I10" s="7">
        <v>7941</v>
      </c>
      <c r="J10" s="7">
        <v>1635</v>
      </c>
      <c r="K10" s="7">
        <v>286</v>
      </c>
      <c r="L10" s="25"/>
      <c r="M10" s="7"/>
      <c r="N10" s="7"/>
      <c r="O10" s="7"/>
      <c r="P10" s="7"/>
      <c r="Q10" s="7"/>
      <c r="R10" s="25"/>
      <c r="S10" s="25"/>
      <c r="T10" s="25"/>
      <c r="U10" s="12"/>
      <c r="V10" s="24"/>
      <c r="W10" s="24"/>
      <c r="X10" s="26"/>
      <c r="AB10" s="2"/>
    </row>
    <row r="11" spans="1:28">
      <c r="A11" s="2" t="s">
        <v>49</v>
      </c>
      <c r="B11" s="32">
        <v>12345</v>
      </c>
      <c r="C11" s="2" t="s">
        <v>1</v>
      </c>
      <c r="D11" s="60"/>
      <c r="E11" s="58"/>
      <c r="F11" s="33">
        <f>SUMPRODUCT(H$1:AA$1,H11:AA11)/SUM(H11:AA11)</f>
        <v>2.0388453314326442</v>
      </c>
      <c r="G11" s="37">
        <f>SUM(H11:AA11)</f>
        <v>8418</v>
      </c>
      <c r="H11" s="7">
        <v>78</v>
      </c>
      <c r="I11" s="7">
        <v>7935</v>
      </c>
      <c r="J11" s="7">
        <v>405</v>
      </c>
      <c r="K11" s="7">
        <v>0</v>
      </c>
      <c r="L11" s="25"/>
      <c r="M11" s="7"/>
      <c r="N11" s="7"/>
      <c r="O11" s="7"/>
      <c r="P11" s="7"/>
      <c r="Q11" s="7"/>
      <c r="R11" s="25"/>
      <c r="S11" s="25"/>
      <c r="T11" s="25"/>
      <c r="U11" s="12"/>
      <c r="V11" s="24"/>
      <c r="W11" s="24"/>
      <c r="X11" s="26"/>
      <c r="AB11" s="2"/>
    </row>
    <row r="12" spans="1:28">
      <c r="A12" s="2"/>
      <c r="B12" s="19"/>
      <c r="C12" s="2"/>
      <c r="D12" s="7"/>
      <c r="E12" s="2"/>
      <c r="F12" s="19"/>
      <c r="G12" s="35"/>
      <c r="H12" s="7"/>
      <c r="I12" s="7"/>
      <c r="J12" s="7"/>
      <c r="K12" s="7"/>
      <c r="L12" s="7"/>
      <c r="M12" s="7"/>
      <c r="N12" s="7"/>
      <c r="O12" s="7"/>
      <c r="P12" s="7"/>
      <c r="Q12" s="7"/>
      <c r="R12" s="25"/>
      <c r="S12" s="25"/>
      <c r="T12" s="25"/>
      <c r="U12" s="12"/>
      <c r="V12" s="24"/>
      <c r="W12" s="24"/>
      <c r="X12" s="26"/>
      <c r="AB12" s="2"/>
    </row>
    <row r="13" spans="1:28">
      <c r="A13" s="2">
        <v>3</v>
      </c>
      <c r="C13" s="2" t="str">
        <f>CONCATENATE($C$1,"n",A13)</f>
        <v>g3d6n3</v>
      </c>
      <c r="D13" s="7"/>
      <c r="E13" s="2"/>
      <c r="F13" s="19"/>
      <c r="G13" s="35"/>
      <c r="H13" s="7"/>
      <c r="I13" s="7"/>
      <c r="J13" s="7"/>
      <c r="K13" s="7"/>
      <c r="L13" s="7"/>
      <c r="M13" s="7"/>
      <c r="N13" s="7"/>
      <c r="O13" s="7"/>
      <c r="P13" s="7"/>
      <c r="Q13" s="7"/>
      <c r="R13" s="25"/>
      <c r="S13" s="25"/>
      <c r="T13" s="25"/>
      <c r="U13" s="12"/>
      <c r="V13" s="24"/>
      <c r="W13" s="24"/>
      <c r="X13" s="26"/>
      <c r="AB13" s="2"/>
    </row>
    <row r="14" spans="1:28">
      <c r="A14" s="2" t="s">
        <v>47</v>
      </c>
      <c r="B14" s="44">
        <f>CEILING($A$1*A13/$B$1,1)</f>
        <v>2</v>
      </c>
      <c r="C14" s="2"/>
      <c r="D14" s="7" t="s">
        <v>2</v>
      </c>
      <c r="E14" s="2" t="s">
        <v>45</v>
      </c>
      <c r="F14" s="19" t="s">
        <v>3</v>
      </c>
      <c r="G14" s="35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48</v>
      </c>
      <c r="B15" s="19">
        <v>10000</v>
      </c>
      <c r="C15" s="2" t="s">
        <v>0</v>
      </c>
      <c r="D15" s="60">
        <v>9</v>
      </c>
      <c r="E15" s="58">
        <f>1-G16/G15</f>
        <v>9.7403253511164967E-2</v>
      </c>
      <c r="F15" s="33">
        <f>SUMPRODUCT(H$1:AA$1,H15:AA15)/SUM(H15:AA15)</f>
        <v>3.1075073254521572</v>
      </c>
      <c r="G15" s="37">
        <f>SUM(H15:AA15)</f>
        <v>9897</v>
      </c>
      <c r="H15" s="25"/>
      <c r="I15" s="7">
        <v>549</v>
      </c>
      <c r="J15" s="7">
        <v>7977</v>
      </c>
      <c r="K15" s="7">
        <v>1160</v>
      </c>
      <c r="L15" s="7">
        <v>180</v>
      </c>
      <c r="M15" s="7">
        <v>31</v>
      </c>
      <c r="N15" s="25"/>
      <c r="O15" s="7"/>
      <c r="P15" s="7"/>
      <c r="Q15" s="7"/>
      <c r="R15" s="25"/>
      <c r="S15" s="25"/>
      <c r="T15" s="25"/>
      <c r="U15" s="12"/>
      <c r="V15" s="24"/>
      <c r="W15" s="24"/>
      <c r="X15" s="26"/>
      <c r="AB15" s="2"/>
    </row>
    <row r="16" spans="1:28">
      <c r="A16" s="2" t="s">
        <v>49</v>
      </c>
      <c r="B16" s="32">
        <v>12345</v>
      </c>
      <c r="C16" s="2" t="s">
        <v>1</v>
      </c>
      <c r="D16" s="60"/>
      <c r="E16" s="58"/>
      <c r="F16" s="33">
        <f>SUMPRODUCT(H$1:AA$1,H16:AA16)/SUM(H16:AA16)</f>
        <v>2.9841038844733014</v>
      </c>
      <c r="G16" s="37">
        <f>SUM(H16:AA16)</f>
        <v>8933</v>
      </c>
      <c r="H16" s="25"/>
      <c r="I16" s="7">
        <v>549</v>
      </c>
      <c r="J16" s="7">
        <v>7977</v>
      </c>
      <c r="K16" s="7">
        <v>407</v>
      </c>
      <c r="L16" s="7">
        <v>0</v>
      </c>
      <c r="M16" s="7">
        <v>0</v>
      </c>
      <c r="N16" s="25"/>
      <c r="O16" s="7"/>
      <c r="P16" s="7"/>
      <c r="Q16" s="7"/>
      <c r="R16" s="25"/>
      <c r="S16" s="25"/>
      <c r="T16" s="25"/>
      <c r="U16" s="12"/>
      <c r="V16" s="24"/>
      <c r="W16" s="24"/>
      <c r="X16" s="26"/>
      <c r="AB16" s="2"/>
    </row>
    <row r="17" spans="1:28">
      <c r="A17" s="2"/>
      <c r="B17" s="19"/>
      <c r="C17" s="2"/>
      <c r="D17" s="7"/>
      <c r="E17" s="2"/>
      <c r="F17" s="19"/>
      <c r="G17" s="35"/>
      <c r="H17" s="25"/>
      <c r="I17" s="7"/>
      <c r="J17" s="7"/>
      <c r="K17" s="7"/>
      <c r="L17" s="7"/>
      <c r="M17" s="7"/>
      <c r="N17" s="7"/>
      <c r="O17" s="7"/>
      <c r="P17" s="7"/>
      <c r="Q17" s="7"/>
      <c r="R17" s="25"/>
      <c r="S17" s="25"/>
      <c r="T17" s="25"/>
      <c r="U17" s="12"/>
      <c r="V17" s="24"/>
      <c r="W17" s="24"/>
      <c r="X17" s="26"/>
      <c r="AB17" s="2"/>
    </row>
    <row r="18" spans="1:28">
      <c r="A18" s="2">
        <v>4</v>
      </c>
      <c r="C18" s="2" t="str">
        <f>CONCATENATE($C$1,"n",A18)</f>
        <v>g3d6n4</v>
      </c>
      <c r="D18" s="7"/>
      <c r="E18" s="2"/>
      <c r="F18" s="19"/>
      <c r="G18" s="35"/>
      <c r="H18" s="25"/>
      <c r="I18" s="7"/>
      <c r="J18" s="7"/>
      <c r="K18" s="7"/>
      <c r="L18" s="7"/>
      <c r="M18" s="7"/>
      <c r="N18" s="7"/>
      <c r="O18" s="7"/>
      <c r="P18" s="7"/>
      <c r="Q18" s="7"/>
      <c r="R18" s="25"/>
      <c r="S18" s="25"/>
      <c r="T18" s="25"/>
      <c r="U18" s="12"/>
      <c r="V18" s="24"/>
      <c r="W18" s="24"/>
      <c r="X18" s="26"/>
      <c r="AB18" s="2"/>
    </row>
    <row r="19" spans="1:28">
      <c r="A19" s="2" t="s">
        <v>47</v>
      </c>
      <c r="B19" s="44">
        <f>CEILING($A$1*A18/$B$1,1)</f>
        <v>2</v>
      </c>
      <c r="C19" s="2"/>
      <c r="D19" s="7" t="s">
        <v>2</v>
      </c>
      <c r="E19" s="2" t="s">
        <v>45</v>
      </c>
      <c r="F19" s="19" t="s">
        <v>3</v>
      </c>
      <c r="G19" s="35"/>
      <c r="H19" s="7" t="str">
        <f>IF(H20&lt;&gt;0,H$1,"")</f>
        <v/>
      </c>
      <c r="I19" s="7">
        <f t="shared" ref="I19:P19" si="6">IF(I20&lt;&gt;0,I$1,"")</f>
        <v>2</v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19">
        <v>10000</v>
      </c>
      <c r="C20" s="2" t="s">
        <v>0</v>
      </c>
      <c r="D20" s="60">
        <v>5</v>
      </c>
      <c r="E20" s="58">
        <f>1-G21/G20</f>
        <v>5.4819645404524109E-2</v>
      </c>
      <c r="F20" s="33">
        <f>SUMPRODUCT(H$1:AA$1,H20:AA20)/SUM(H20:AA20)</f>
        <v>3.9540452414917464</v>
      </c>
      <c r="G20" s="37">
        <f>SUM(H20:AA20)</f>
        <v>9814</v>
      </c>
      <c r="H20" s="25"/>
      <c r="I20" s="25">
        <v>1</v>
      </c>
      <c r="J20" s="7">
        <v>1399</v>
      </c>
      <c r="K20" s="7">
        <v>7600</v>
      </c>
      <c r="L20" s="7">
        <v>700</v>
      </c>
      <c r="M20" s="7">
        <v>97</v>
      </c>
      <c r="N20" s="7">
        <v>12</v>
      </c>
      <c r="O20" s="7">
        <v>5</v>
      </c>
      <c r="P20" s="7"/>
      <c r="Q20" s="7"/>
      <c r="R20" s="25"/>
      <c r="S20" s="25"/>
      <c r="T20" s="25"/>
      <c r="U20" s="12"/>
      <c r="V20" s="24"/>
      <c r="W20" s="24"/>
      <c r="X20" s="26"/>
      <c r="AB20" s="2"/>
    </row>
    <row r="21" spans="1:28">
      <c r="A21" s="2" t="s">
        <v>49</v>
      </c>
      <c r="B21" s="32">
        <v>12345</v>
      </c>
      <c r="C21" s="2" t="s">
        <v>1</v>
      </c>
      <c r="D21" s="60"/>
      <c r="E21" s="58"/>
      <c r="F21" s="33">
        <f>SUMPRODUCT(H$1:AA$1,H21:AA21)/SUM(H21:AA21)</f>
        <v>3.8787192755498059</v>
      </c>
      <c r="G21" s="37">
        <f>SUM(H21:AA21)</f>
        <v>9276</v>
      </c>
      <c r="H21" s="25"/>
      <c r="I21" s="25">
        <v>1</v>
      </c>
      <c r="J21" s="7">
        <v>1399</v>
      </c>
      <c r="K21" s="7">
        <v>7600</v>
      </c>
      <c r="L21" s="7">
        <v>276</v>
      </c>
      <c r="M21" s="7">
        <v>0</v>
      </c>
      <c r="N21" s="7">
        <v>0</v>
      </c>
      <c r="O21" s="7">
        <v>0</v>
      </c>
      <c r="P21" s="7"/>
      <c r="Q21" s="7"/>
      <c r="R21" s="25"/>
      <c r="S21" s="25"/>
      <c r="T21" s="25"/>
      <c r="U21" s="12"/>
      <c r="V21" s="24"/>
      <c r="W21" s="24"/>
      <c r="X21" s="26"/>
      <c r="AB21" s="2"/>
    </row>
    <row r="22" spans="1:28">
      <c r="A22" s="2"/>
      <c r="B22" s="19"/>
      <c r="C22" s="2"/>
      <c r="D22" s="7"/>
      <c r="E22" s="2"/>
      <c r="F22" s="19"/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25"/>
      <c r="S22" s="25"/>
      <c r="T22" s="25"/>
      <c r="U22" s="12"/>
      <c r="V22" s="24"/>
      <c r="W22" s="24"/>
      <c r="X22" s="26"/>
      <c r="AB22" s="2"/>
    </row>
    <row r="23" spans="1:28">
      <c r="A23" s="2">
        <v>5</v>
      </c>
      <c r="C23" s="2" t="str">
        <f>CONCATENATE($C$1,"n",A23)</f>
        <v>g3d6n5</v>
      </c>
      <c r="D23" s="7"/>
      <c r="E23" s="2"/>
      <c r="F23" s="19"/>
      <c r="G23" s="35"/>
      <c r="H23" s="25"/>
      <c r="I23" s="25"/>
      <c r="J23" s="7"/>
      <c r="K23" s="7"/>
      <c r="L23" s="7"/>
      <c r="M23" s="7"/>
      <c r="N23" s="7"/>
      <c r="O23" s="7"/>
      <c r="P23" s="7"/>
      <c r="Q23" s="7"/>
      <c r="R23" s="25"/>
      <c r="S23" s="25"/>
      <c r="T23" s="25"/>
      <c r="U23" s="12"/>
      <c r="V23" s="24"/>
      <c r="W23" s="24"/>
      <c r="X23" s="26"/>
      <c r="AB23" s="2"/>
    </row>
    <row r="24" spans="1:28">
      <c r="A24" s="2" t="s">
        <v>47</v>
      </c>
      <c r="B24" s="44">
        <f>CEILING($A$1*A23/$B$1,1)</f>
        <v>3</v>
      </c>
      <c r="C24" s="2"/>
      <c r="D24" s="7" t="s">
        <v>2</v>
      </c>
      <c r="E24" s="2" t="s">
        <v>45</v>
      </c>
      <c r="F24" s="19" t="s">
        <v>3</v>
      </c>
      <c r="G24" s="35"/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19">
        <v>10000</v>
      </c>
      <c r="C25" s="2" t="s">
        <v>0</v>
      </c>
      <c r="D25" s="60">
        <v>10</v>
      </c>
      <c r="E25" s="58">
        <f>1-G26/G25</f>
        <v>2.8239372005301244E-2</v>
      </c>
      <c r="F25" s="33">
        <f>SUMPRODUCT(H$1:AA$1,H25:AA25)/SUM(H25:AA25)</f>
        <v>4.7893771026608221</v>
      </c>
      <c r="G25" s="37">
        <f>SUM(H25:AA25)</f>
        <v>9809</v>
      </c>
      <c r="H25" s="25"/>
      <c r="I25" s="25"/>
      <c r="J25" s="7">
        <v>12</v>
      </c>
      <c r="K25" s="7">
        <v>2586</v>
      </c>
      <c r="L25" s="7">
        <v>6740</v>
      </c>
      <c r="M25" s="7">
        <v>411</v>
      </c>
      <c r="N25" s="7">
        <v>49</v>
      </c>
      <c r="O25" s="7">
        <v>9</v>
      </c>
      <c r="P25" s="7">
        <v>2</v>
      </c>
      <c r="Q25" s="7"/>
      <c r="R25" s="25"/>
      <c r="S25" s="25"/>
      <c r="T25" s="25"/>
      <c r="U25" s="12"/>
      <c r="V25" s="24"/>
      <c r="W25" s="24"/>
      <c r="X25" s="26"/>
      <c r="AB25" s="2"/>
    </row>
    <row r="26" spans="1:28">
      <c r="A26" s="2" t="s">
        <v>49</v>
      </c>
      <c r="B26" s="32">
        <v>12345</v>
      </c>
      <c r="C26" s="2" t="s">
        <v>1</v>
      </c>
      <c r="D26" s="60"/>
      <c r="E26" s="58"/>
      <c r="F26" s="33">
        <f>SUMPRODUCT(H$1:AA$1,H26:AA26)/SUM(H26:AA26)</f>
        <v>4.7465379773394885</v>
      </c>
      <c r="G26" s="37">
        <f>SUM(H26:AA26)</f>
        <v>9532</v>
      </c>
      <c r="H26" s="25"/>
      <c r="I26" s="25"/>
      <c r="J26" s="7">
        <v>12</v>
      </c>
      <c r="K26" s="7">
        <v>2586</v>
      </c>
      <c r="L26" s="7">
        <v>6740</v>
      </c>
      <c r="M26" s="7">
        <v>194</v>
      </c>
      <c r="N26" s="7">
        <v>0</v>
      </c>
      <c r="O26" s="7">
        <v>0</v>
      </c>
      <c r="P26" s="7">
        <v>0</v>
      </c>
      <c r="Q26" s="7"/>
      <c r="R26" s="25"/>
      <c r="S26" s="25"/>
      <c r="T26" s="25"/>
      <c r="U26" s="12"/>
      <c r="V26" s="24"/>
      <c r="W26" s="24"/>
      <c r="X26" s="26"/>
      <c r="AB26" s="2"/>
    </row>
    <row r="27" spans="1:28">
      <c r="A27" s="2"/>
      <c r="B27" s="19"/>
      <c r="C27" s="2"/>
      <c r="D27" s="7"/>
      <c r="E27" s="2"/>
      <c r="F27" s="19"/>
      <c r="G27" s="35"/>
      <c r="H27" s="25"/>
      <c r="I27" s="25"/>
      <c r="J27" s="7"/>
      <c r="K27" s="7"/>
      <c r="L27" s="7"/>
      <c r="M27" s="7"/>
      <c r="N27" s="7"/>
      <c r="O27" s="7"/>
      <c r="P27" s="7"/>
      <c r="Q27" s="7"/>
      <c r="R27" s="25"/>
      <c r="S27" s="25"/>
      <c r="T27" s="25"/>
      <c r="U27" s="12"/>
      <c r="V27" s="24"/>
      <c r="W27" s="24"/>
      <c r="X27" s="26"/>
      <c r="AB27" s="2"/>
    </row>
    <row r="28" spans="1:28">
      <c r="A28" s="2">
        <v>6</v>
      </c>
      <c r="C28" s="2" t="str">
        <f>CONCATENATE($C$1,"n",A28)</f>
        <v>g3d6n6</v>
      </c>
      <c r="D28" s="7"/>
      <c r="E28" s="2"/>
      <c r="F28" s="19"/>
      <c r="G28" s="35"/>
      <c r="H28" s="7"/>
      <c r="I28" s="7"/>
      <c r="J28" s="7"/>
      <c r="K28" s="7"/>
      <c r="L28" s="7"/>
      <c r="M28" s="7"/>
      <c r="N28" s="7"/>
      <c r="O28" s="7"/>
      <c r="P28" s="25"/>
      <c r="Q28" s="7"/>
      <c r="R28" s="25"/>
      <c r="S28" s="25"/>
      <c r="T28" s="25"/>
      <c r="U28" s="12"/>
      <c r="V28" s="24"/>
      <c r="W28" s="24"/>
      <c r="X28" s="26"/>
      <c r="AB28" s="2"/>
    </row>
    <row r="29" spans="1:28">
      <c r="A29" s="2" t="s">
        <v>47</v>
      </c>
      <c r="B29" s="44">
        <f>CEILING($A$1*A28/$B$1,1)</f>
        <v>3</v>
      </c>
      <c r="C29" s="2"/>
      <c r="D29" s="7" t="s">
        <v>2</v>
      </c>
      <c r="E29" s="2" t="s">
        <v>45</v>
      </c>
      <c r="F29" s="19" t="s">
        <v>3</v>
      </c>
      <c r="G29" s="35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19">
        <v>10000</v>
      </c>
      <c r="C30" s="2" t="s">
        <v>0</v>
      </c>
      <c r="D30" s="60">
        <v>6</v>
      </c>
      <c r="E30" s="58">
        <f>1-G31/G30</f>
        <v>1.92978854444672E-2</v>
      </c>
      <c r="F30" s="33">
        <f>SUMPRODUCT(H$1:AA$1,H30:AA30)/SUM(H30:AA30)</f>
        <v>5.6272839252720184</v>
      </c>
      <c r="G30" s="37">
        <f>SUM(H30:AA30)</f>
        <v>9742</v>
      </c>
      <c r="H30" s="7"/>
      <c r="I30" s="7"/>
      <c r="J30" s="7"/>
      <c r="K30" s="7">
        <v>82</v>
      </c>
      <c r="L30" s="7">
        <v>3842</v>
      </c>
      <c r="M30" s="7">
        <v>5480</v>
      </c>
      <c r="N30" s="7">
        <v>304</v>
      </c>
      <c r="O30" s="7">
        <v>31</v>
      </c>
      <c r="P30" s="25">
        <v>3</v>
      </c>
      <c r="Q30" s="7"/>
      <c r="R30" s="25"/>
      <c r="S30" s="25"/>
      <c r="T30" s="25"/>
      <c r="U30" s="12"/>
      <c r="V30" s="24"/>
      <c r="W30" s="24"/>
      <c r="X30" s="26"/>
      <c r="AB30" s="2"/>
    </row>
    <row r="31" spans="1:28">
      <c r="A31" s="2" t="s">
        <v>49</v>
      </c>
      <c r="B31" s="32">
        <v>12345</v>
      </c>
      <c r="C31" s="2" t="s">
        <v>1</v>
      </c>
      <c r="D31" s="60"/>
      <c r="E31" s="58"/>
      <c r="F31" s="33">
        <f>SUMPRODUCT(H$1:AA$1,H31:AA31)/SUM(H31:AA31)</f>
        <v>5.5963994138580695</v>
      </c>
      <c r="G31" s="37">
        <f>SUM(H31:AA31)</f>
        <v>9554</v>
      </c>
      <c r="H31" s="7"/>
      <c r="I31" s="7"/>
      <c r="J31" s="7"/>
      <c r="K31" s="7">
        <v>82</v>
      </c>
      <c r="L31" s="7">
        <v>3842</v>
      </c>
      <c r="M31" s="7">
        <v>5480</v>
      </c>
      <c r="N31" s="7">
        <v>150</v>
      </c>
      <c r="O31" s="7">
        <v>0</v>
      </c>
      <c r="P31" s="25">
        <v>0</v>
      </c>
      <c r="Q31" s="7"/>
      <c r="R31" s="25"/>
      <c r="S31" s="25"/>
      <c r="T31" s="25"/>
      <c r="U31" s="12"/>
      <c r="V31" s="24"/>
      <c r="W31" s="24"/>
      <c r="X31" s="26"/>
      <c r="AB31" s="2"/>
    </row>
    <row r="32" spans="1:28">
      <c r="A32" s="2"/>
      <c r="B32" s="19"/>
      <c r="C32" s="2"/>
      <c r="D32" s="7"/>
      <c r="E32" s="2"/>
      <c r="F32" s="19"/>
      <c r="G32" s="35"/>
      <c r="H32" s="7"/>
      <c r="I32" s="7"/>
      <c r="J32" s="7"/>
      <c r="K32" s="7"/>
      <c r="L32" s="7"/>
      <c r="M32" s="7"/>
      <c r="N32" s="7"/>
      <c r="O32" s="7"/>
      <c r="P32" s="25"/>
      <c r="Q32" s="7"/>
      <c r="R32" s="25"/>
      <c r="S32" s="25"/>
      <c r="T32" s="25"/>
      <c r="U32" s="12"/>
      <c r="V32" s="24"/>
      <c r="W32" s="24"/>
      <c r="X32" s="26"/>
      <c r="AB32" s="2"/>
    </row>
    <row r="33" spans="1:28">
      <c r="A33" s="2">
        <v>7</v>
      </c>
      <c r="C33" s="2" t="str">
        <f>CONCATENATE($C$1,"n",A33)</f>
        <v>g3d6n7</v>
      </c>
      <c r="D33" s="7"/>
      <c r="E33" s="2"/>
      <c r="F33" s="19"/>
      <c r="G33" s="35"/>
      <c r="H33" s="25"/>
      <c r="I33" s="7"/>
      <c r="J33" s="7"/>
      <c r="K33" s="7"/>
      <c r="L33" s="7"/>
      <c r="M33" s="7"/>
      <c r="N33" s="7"/>
      <c r="O33" s="7"/>
      <c r="P33" s="25"/>
      <c r="Q33" s="7"/>
      <c r="R33" s="25"/>
      <c r="S33" s="25"/>
      <c r="T33" s="25"/>
      <c r="U33" s="12"/>
      <c r="V33" s="24"/>
      <c r="W33" s="24"/>
      <c r="X33" s="26"/>
      <c r="AB33" s="2"/>
    </row>
    <row r="34" spans="1:28">
      <c r="A34" s="2" t="s">
        <v>47</v>
      </c>
      <c r="B34" s="44">
        <f>CEILING($A$1*A33/$B$1,1)</f>
        <v>4</v>
      </c>
      <c r="C34" s="2"/>
      <c r="D34" s="7" t="s">
        <v>2</v>
      </c>
      <c r="E34" s="2" t="s">
        <v>45</v>
      </c>
      <c r="F34" s="19" t="s">
        <v>3</v>
      </c>
      <c r="G34" s="35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19">
        <v>10000</v>
      </c>
      <c r="C35" s="2" t="s">
        <v>0</v>
      </c>
      <c r="D35" s="60">
        <v>6</v>
      </c>
      <c r="E35" s="58">
        <f>1-G36/G35</f>
        <v>1.114321089558401E-2</v>
      </c>
      <c r="F35" s="33">
        <f>SUMPRODUCT(H$1:AA$1,H35:AA35)/SUM(H35:AA35)</f>
        <v>6.4676021460998765</v>
      </c>
      <c r="G35" s="37">
        <f>SUM(H35:AA35)</f>
        <v>9692</v>
      </c>
      <c r="H35" s="7"/>
      <c r="I35" s="7"/>
      <c r="J35" s="7"/>
      <c r="K35" s="7"/>
      <c r="L35" s="7">
        <v>234</v>
      </c>
      <c r="M35" s="7">
        <v>4885</v>
      </c>
      <c r="N35" s="7">
        <v>4402</v>
      </c>
      <c r="O35" s="7">
        <v>152</v>
      </c>
      <c r="P35" s="25">
        <v>16</v>
      </c>
      <c r="Q35" s="7">
        <v>3</v>
      </c>
      <c r="R35" s="25"/>
      <c r="S35" s="25"/>
      <c r="T35" s="25"/>
      <c r="U35" s="12"/>
      <c r="V35" s="24"/>
      <c r="W35" s="24"/>
      <c r="X35" s="26"/>
      <c r="AB35" s="2"/>
    </row>
    <row r="36" spans="1:28">
      <c r="A36" s="2" t="s">
        <v>49</v>
      </c>
      <c r="B36" s="32">
        <v>12345</v>
      </c>
      <c r="C36" s="2" t="s">
        <v>1</v>
      </c>
      <c r="D36" s="60"/>
      <c r="E36" s="58"/>
      <c r="F36" s="33">
        <f>SUMPRODUCT(H$1:AA$1,H36:AA36)/SUM(H36:AA36)</f>
        <v>6.4480383973288813</v>
      </c>
      <c r="G36" s="37">
        <f>SUM(H36:AA36)</f>
        <v>9584</v>
      </c>
      <c r="H36" s="7"/>
      <c r="I36" s="7"/>
      <c r="J36" s="7"/>
      <c r="K36" s="7"/>
      <c r="L36" s="7">
        <v>234</v>
      </c>
      <c r="M36" s="7">
        <v>4885</v>
      </c>
      <c r="N36" s="7">
        <v>4402</v>
      </c>
      <c r="O36" s="7">
        <v>63</v>
      </c>
      <c r="P36" s="25">
        <v>0</v>
      </c>
      <c r="Q36" s="7">
        <v>0</v>
      </c>
      <c r="R36" s="25"/>
      <c r="S36" s="25"/>
      <c r="T36" s="25"/>
      <c r="U36" s="12"/>
      <c r="V36" s="24"/>
      <c r="W36" s="24"/>
      <c r="X36" s="26"/>
      <c r="AB36" s="2"/>
    </row>
    <row r="37" spans="1:28">
      <c r="D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5"/>
      <c r="S37" s="25"/>
      <c r="T37" s="25"/>
      <c r="U37" s="12"/>
      <c r="V37" s="24"/>
      <c r="W37" s="24"/>
      <c r="X37" s="26"/>
      <c r="AB37" s="2"/>
    </row>
    <row r="38" spans="1:28">
      <c r="A38" s="2">
        <v>8</v>
      </c>
      <c r="C38" s="2" t="str">
        <f>CONCATENATE($C$1,"n",A38)</f>
        <v>g3d6n8</v>
      </c>
      <c r="D38" s="7"/>
      <c r="E38" s="2"/>
      <c r="F38" s="19"/>
      <c r="G38" s="35"/>
      <c r="H38" s="7"/>
      <c r="I38" s="7"/>
      <c r="J38" s="7"/>
      <c r="K38" s="7"/>
      <c r="L38" s="7"/>
      <c r="M38" s="7"/>
      <c r="N38" s="7"/>
      <c r="O38" s="7"/>
      <c r="P38" s="7"/>
      <c r="Q38" s="7"/>
      <c r="R38" s="25"/>
      <c r="S38" s="25"/>
      <c r="T38" s="25"/>
      <c r="U38" s="12"/>
      <c r="V38" s="24"/>
      <c r="W38" s="24"/>
      <c r="X38" s="26"/>
      <c r="AB38" s="2"/>
    </row>
    <row r="39" spans="1:28">
      <c r="A39" s="2" t="s">
        <v>47</v>
      </c>
      <c r="B39" s="44">
        <f>CEILING($A$1*A38/$B$1,1)</f>
        <v>4</v>
      </c>
      <c r="C39" s="2"/>
      <c r="D39" s="7" t="s">
        <v>2</v>
      </c>
      <c r="E39" s="2" t="s">
        <v>45</v>
      </c>
      <c r="F39" s="19" t="s">
        <v>3</v>
      </c>
      <c r="G39" s="35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19">
        <v>10000</v>
      </c>
      <c r="C40" s="2" t="s">
        <v>0</v>
      </c>
      <c r="D40" s="60">
        <v>4</v>
      </c>
      <c r="E40" s="58">
        <f>1-G41/G40</f>
        <v>8.8037286380113766E-3</v>
      </c>
      <c r="F40" s="33">
        <f>SUMPRODUCT(H$1:AA$1,H40:AA40)/SUM(H40:AA40)</f>
        <v>7.3023303987571211</v>
      </c>
      <c r="G40" s="37">
        <f>SUM(H40:AA40)</f>
        <v>9655</v>
      </c>
      <c r="H40" s="7"/>
      <c r="I40" s="7"/>
      <c r="J40" s="7"/>
      <c r="K40" s="7"/>
      <c r="L40" s="7">
        <v>4</v>
      </c>
      <c r="M40" s="7">
        <v>609</v>
      </c>
      <c r="N40" s="7">
        <v>5650</v>
      </c>
      <c r="O40" s="7">
        <v>3269</v>
      </c>
      <c r="P40" s="7">
        <v>107</v>
      </c>
      <c r="Q40" s="25">
        <v>12</v>
      </c>
      <c r="R40" s="25">
        <v>3</v>
      </c>
      <c r="S40" s="25">
        <v>1</v>
      </c>
      <c r="T40" s="25"/>
      <c r="U40" s="12"/>
      <c r="V40" s="24"/>
      <c r="W40" s="24"/>
      <c r="X40" s="26"/>
      <c r="AB40" s="2"/>
    </row>
    <row r="41" spans="1:28">
      <c r="A41" s="2" t="s">
        <v>49</v>
      </c>
      <c r="B41" s="32">
        <v>12345</v>
      </c>
      <c r="C41" s="2" t="s">
        <v>1</v>
      </c>
      <c r="D41" s="60"/>
      <c r="E41" s="58"/>
      <c r="F41" s="33">
        <f>SUMPRODUCT(H$1:AA$1,H41:AA41)/SUM(H41:AA41)</f>
        <v>7.2850574712643681</v>
      </c>
      <c r="G41" s="37">
        <f>SUM(H41:AA41)</f>
        <v>9570</v>
      </c>
      <c r="H41" s="7"/>
      <c r="I41" s="7"/>
      <c r="J41" s="7"/>
      <c r="K41" s="7"/>
      <c r="L41" s="7">
        <v>4</v>
      </c>
      <c r="M41" s="7">
        <v>609</v>
      </c>
      <c r="N41" s="7">
        <v>5650</v>
      </c>
      <c r="O41" s="7">
        <v>3269</v>
      </c>
      <c r="P41" s="7">
        <v>38</v>
      </c>
      <c r="Q41" s="25">
        <v>0</v>
      </c>
      <c r="R41" s="25">
        <v>0</v>
      </c>
      <c r="S41" s="25">
        <v>0</v>
      </c>
      <c r="T41" s="25"/>
      <c r="U41" s="12"/>
      <c r="V41" s="24"/>
      <c r="W41" s="24"/>
      <c r="X41" s="26"/>
      <c r="AB41" s="2"/>
    </row>
    <row r="42" spans="1:28">
      <c r="D42" s="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2"/>
      <c r="V42" s="24"/>
      <c r="W42" s="24"/>
      <c r="X42" s="26"/>
      <c r="AB42" s="2"/>
    </row>
    <row r="43" spans="1:28">
      <c r="A43" s="2">
        <v>9</v>
      </c>
      <c r="C43" s="2" t="str">
        <f>CONCATENATE($C$1,"n",A43)</f>
        <v>g3d6n9</v>
      </c>
      <c r="D43" s="7"/>
      <c r="E43" s="2"/>
      <c r="F43" s="19"/>
      <c r="G43" s="35"/>
      <c r="H43" s="7"/>
      <c r="I43" s="7"/>
      <c r="J43" s="7"/>
      <c r="K43" s="7"/>
      <c r="L43" s="7"/>
      <c r="M43" s="7"/>
      <c r="N43" s="7"/>
      <c r="O43" s="7"/>
      <c r="P43" s="7"/>
      <c r="Q43" s="7"/>
      <c r="R43" s="25"/>
      <c r="S43" s="25"/>
      <c r="T43" s="25"/>
      <c r="U43" s="12"/>
      <c r="V43" s="24"/>
      <c r="W43" s="24"/>
      <c r="X43" s="26"/>
      <c r="AB43" s="2"/>
    </row>
    <row r="44" spans="1:28">
      <c r="A44" s="2" t="s">
        <v>47</v>
      </c>
      <c r="B44" s="44">
        <f>CEILING($A$1*A43/$B$1,1)</f>
        <v>5</v>
      </c>
      <c r="C44" s="2"/>
      <c r="D44" s="7" t="s">
        <v>2</v>
      </c>
      <c r="E44" s="2" t="s">
        <v>45</v>
      </c>
      <c r="F44" s="19" t="s">
        <v>3</v>
      </c>
      <c r="G44" s="35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 t="str">
        <f t="shared" si="16"/>
        <v/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>
        <f>IF(Q45&lt;&gt;0,Q$1,"")</f>
        <v>10</v>
      </c>
      <c r="R44" s="7">
        <f t="shared" ref="R44:AA44" si="17">IF(R45&lt;&gt;0,R$1,"")</f>
        <v>11</v>
      </c>
      <c r="S44" s="7">
        <f t="shared" si="17"/>
        <v>12</v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2" t="s">
        <v>48</v>
      </c>
      <c r="B45" s="19">
        <v>10000</v>
      </c>
      <c r="C45" s="2" t="s">
        <v>0</v>
      </c>
      <c r="D45" s="60">
        <v>8</v>
      </c>
      <c r="E45" s="58">
        <f>1-G46/G45</f>
        <v>5.9393560487652763E-3</v>
      </c>
      <c r="F45" s="33">
        <f>SUMPRODUCT(H$1:AA$1,H45:AA45)/SUM(H45:AA45)</f>
        <v>8.1188913202042308</v>
      </c>
      <c r="G45" s="37">
        <f>SUM(H45:AA45)</f>
        <v>9597</v>
      </c>
      <c r="H45" s="7"/>
      <c r="I45" s="7"/>
      <c r="J45" s="7"/>
      <c r="K45" s="7"/>
      <c r="L45" s="7"/>
      <c r="M45" s="7">
        <v>6</v>
      </c>
      <c r="N45" s="7">
        <v>1263</v>
      </c>
      <c r="O45" s="7">
        <v>5997</v>
      </c>
      <c r="P45" s="7">
        <v>2256</v>
      </c>
      <c r="Q45" s="25">
        <v>66</v>
      </c>
      <c r="R45" s="25">
        <v>8</v>
      </c>
      <c r="S45" s="25">
        <v>1</v>
      </c>
      <c r="T45" s="25"/>
      <c r="U45" s="12"/>
      <c r="V45" s="24"/>
      <c r="W45" s="24"/>
      <c r="X45" s="26"/>
      <c r="AB45" s="2"/>
    </row>
    <row r="46" spans="1:28">
      <c r="A46" s="2" t="s">
        <v>49</v>
      </c>
      <c r="B46" s="32">
        <v>12345</v>
      </c>
      <c r="C46" s="2" t="s">
        <v>1</v>
      </c>
      <c r="D46" s="60"/>
      <c r="E46" s="58"/>
      <c r="F46" s="33">
        <f>SUMPRODUCT(H$1:AA$1,H46:AA46)/SUM(H46:AA46)</f>
        <v>8.1066037735849061</v>
      </c>
      <c r="G46" s="37">
        <f>SUM(H46:AA46)</f>
        <v>9540</v>
      </c>
      <c r="H46" s="7"/>
      <c r="I46" s="7"/>
      <c r="J46" s="7"/>
      <c r="K46" s="7"/>
      <c r="L46" s="7"/>
      <c r="M46" s="7">
        <v>6</v>
      </c>
      <c r="N46" s="7">
        <v>1263</v>
      </c>
      <c r="O46" s="7">
        <v>5997</v>
      </c>
      <c r="P46" s="7">
        <v>2256</v>
      </c>
      <c r="Q46" s="25">
        <v>18</v>
      </c>
      <c r="R46" s="25">
        <v>0</v>
      </c>
      <c r="S46" s="25">
        <v>0</v>
      </c>
      <c r="T46" s="25"/>
      <c r="U46" s="12"/>
      <c r="V46" s="24"/>
      <c r="W46" s="24"/>
      <c r="X46" s="26"/>
      <c r="AB46" s="2"/>
    </row>
    <row r="47" spans="1:28"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4"/>
      <c r="V47" s="24"/>
      <c r="W47" s="24"/>
      <c r="X47" s="26"/>
      <c r="AB47" s="2"/>
    </row>
    <row r="48" spans="1:28">
      <c r="A48" s="2">
        <v>10</v>
      </c>
      <c r="C48" s="2" t="str">
        <f>CONCATENATE($C$1,"n",A48)</f>
        <v>g3d6n10</v>
      </c>
      <c r="D48" s="7"/>
      <c r="E48" s="2"/>
      <c r="F48" s="19"/>
      <c r="G48" s="35"/>
      <c r="H48" s="7"/>
      <c r="I48" s="7"/>
      <c r="J48" s="7"/>
      <c r="K48" s="7"/>
      <c r="L48" s="7"/>
      <c r="M48" s="7"/>
      <c r="N48" s="7"/>
      <c r="O48" s="7"/>
      <c r="P48" s="7"/>
      <c r="Q48" s="7"/>
      <c r="R48" s="25"/>
      <c r="S48" s="25"/>
      <c r="T48" s="25"/>
      <c r="U48" s="12"/>
      <c r="V48" s="24"/>
      <c r="W48" s="24"/>
      <c r="X48" s="26"/>
      <c r="AB48" s="2"/>
    </row>
    <row r="49" spans="1:28">
      <c r="A49" s="2" t="s">
        <v>47</v>
      </c>
      <c r="B49" s="44">
        <f>CEILING($A$1*A48/$B$1,1)</f>
        <v>5</v>
      </c>
      <c r="C49" s="2"/>
      <c r="D49" s="7" t="s">
        <v>2</v>
      </c>
      <c r="E49" s="2" t="s">
        <v>45</v>
      </c>
      <c r="F49" s="19" t="s">
        <v>3</v>
      </c>
      <c r="G49" s="35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 t="str">
        <f t="shared" si="18"/>
        <v/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>
        <f t="shared" ref="R49:AA49" si="19">IF(R50&lt;&gt;0,R$1,"")</f>
        <v>11</v>
      </c>
      <c r="S49" s="7">
        <f t="shared" si="19"/>
        <v>12</v>
      </c>
      <c r="T49" s="7">
        <f t="shared" si="19"/>
        <v>13</v>
      </c>
      <c r="U49" s="7">
        <f t="shared" si="19"/>
        <v>14</v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2" t="s">
        <v>48</v>
      </c>
      <c r="B50" s="19">
        <v>10000</v>
      </c>
      <c r="C50" s="2" t="s">
        <v>0</v>
      </c>
      <c r="D50" s="60">
        <v>12</v>
      </c>
      <c r="E50" s="58">
        <f>1-G51/G50</f>
        <v>3.7645090452786967E-3</v>
      </c>
      <c r="F50" s="33">
        <f>SUMPRODUCT(H$1:AA$1,H50:AA50)/SUM(H50:AA50)</f>
        <v>8.963923454982746</v>
      </c>
      <c r="G50" s="37">
        <f>SUM(H50:AA50)</f>
        <v>9563</v>
      </c>
      <c r="H50" s="7"/>
      <c r="I50" s="7"/>
      <c r="J50" s="7"/>
      <c r="K50" s="7"/>
      <c r="L50" s="7"/>
      <c r="M50" s="7"/>
      <c r="N50" s="7">
        <v>55</v>
      </c>
      <c r="O50" s="7">
        <v>1973</v>
      </c>
      <c r="P50" s="7">
        <v>5860</v>
      </c>
      <c r="Q50" s="25">
        <v>1624</v>
      </c>
      <c r="R50" s="25">
        <v>42</v>
      </c>
      <c r="S50" s="25">
        <v>7</v>
      </c>
      <c r="T50" s="25">
        <v>1</v>
      </c>
      <c r="U50" s="12">
        <v>1</v>
      </c>
      <c r="V50" s="24"/>
      <c r="W50" s="24"/>
      <c r="X50" s="26"/>
      <c r="AB50" s="2"/>
    </row>
    <row r="51" spans="1:28">
      <c r="A51" s="2" t="s">
        <v>49</v>
      </c>
      <c r="B51" s="32">
        <v>12345</v>
      </c>
      <c r="C51" s="2" t="s">
        <v>1</v>
      </c>
      <c r="D51" s="60"/>
      <c r="E51" s="58"/>
      <c r="F51" s="33">
        <f>SUMPRODUCT(H$1:AA$1,H51:AA51)/SUM(H51:AA51)</f>
        <v>8.9549700850215181</v>
      </c>
      <c r="G51" s="37">
        <f>SUM(H51:AA51)</f>
        <v>9527</v>
      </c>
      <c r="H51" s="7"/>
      <c r="I51" s="7"/>
      <c r="J51" s="7"/>
      <c r="K51" s="7"/>
      <c r="L51" s="7"/>
      <c r="M51" s="7"/>
      <c r="N51" s="7">
        <v>55</v>
      </c>
      <c r="O51" s="7">
        <v>1973</v>
      </c>
      <c r="P51" s="7">
        <v>5860</v>
      </c>
      <c r="Q51" s="25">
        <v>1624</v>
      </c>
      <c r="R51" s="25">
        <v>15</v>
      </c>
      <c r="S51" s="25">
        <v>0</v>
      </c>
      <c r="T51" s="25">
        <v>0</v>
      </c>
      <c r="U51" s="12">
        <v>0</v>
      </c>
      <c r="V51" s="24"/>
      <c r="W51" s="24"/>
      <c r="X51" s="26"/>
      <c r="AB51" s="2"/>
    </row>
    <row r="52" spans="1:28"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4"/>
      <c r="V52" s="24"/>
      <c r="W52" s="24"/>
      <c r="X52" s="26"/>
      <c r="AB52" s="2"/>
    </row>
    <row r="53" spans="1:28">
      <c r="A53" s="2">
        <v>11</v>
      </c>
      <c r="C53" s="2" t="str">
        <f>CONCATENATE($C$1,"n",A53)</f>
        <v>g3d6n11</v>
      </c>
      <c r="D53" s="7"/>
      <c r="E53" s="2"/>
      <c r="F53" s="19"/>
      <c r="G53" s="35"/>
      <c r="H53" s="7"/>
      <c r="I53" s="7"/>
      <c r="J53" s="7"/>
      <c r="K53" s="7"/>
      <c r="L53" s="7"/>
      <c r="M53" s="7"/>
      <c r="N53" s="7"/>
      <c r="O53" s="7"/>
      <c r="P53" s="7"/>
      <c r="Q53" s="7"/>
      <c r="R53" s="25"/>
      <c r="S53" s="25"/>
      <c r="T53" s="25"/>
      <c r="U53" s="12"/>
      <c r="V53" s="24"/>
      <c r="W53" s="24"/>
      <c r="X53" s="26"/>
      <c r="AB53" s="2"/>
    </row>
    <row r="54" spans="1:28">
      <c r="A54" s="2" t="s">
        <v>47</v>
      </c>
      <c r="B54" s="44">
        <f>CEILING($A$1*A53/$B$1,1)</f>
        <v>6</v>
      </c>
      <c r="C54" s="2"/>
      <c r="D54" s="7" t="s">
        <v>2</v>
      </c>
      <c r="E54" s="2" t="s">
        <v>45</v>
      </c>
      <c r="F54" s="19" t="s">
        <v>3</v>
      </c>
      <c r="G54" s="35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 t="str">
        <f t="shared" si="20"/>
        <v/>
      </c>
      <c r="N54" s="7" t="str">
        <f t="shared" si="20"/>
        <v/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>
        <f t="shared" si="21"/>
        <v>12</v>
      </c>
      <c r="T54" s="7">
        <f t="shared" si="21"/>
        <v>13</v>
      </c>
      <c r="U54" s="7">
        <f t="shared" si="21"/>
        <v>14</v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2" t="s">
        <v>48</v>
      </c>
      <c r="B55" s="19">
        <v>10000</v>
      </c>
      <c r="C55" s="2" t="s">
        <v>0</v>
      </c>
      <c r="D55" s="60">
        <v>6</v>
      </c>
      <c r="E55" s="58">
        <f>1-G56/G55</f>
        <v>3.8922785609089017E-3</v>
      </c>
      <c r="F55" s="33">
        <f>SUMPRODUCT(H$1:AA$1,H55:AA55)/SUM(H55:AA55)</f>
        <v>9.7947612034504523</v>
      </c>
      <c r="G55" s="37">
        <f>SUM(H55:AA55)</f>
        <v>9506</v>
      </c>
      <c r="H55" s="7"/>
      <c r="I55" s="7"/>
      <c r="J55" s="7"/>
      <c r="K55" s="7"/>
      <c r="L55" s="7"/>
      <c r="M55" s="7"/>
      <c r="N55" s="7"/>
      <c r="O55" s="7">
        <v>123</v>
      </c>
      <c r="P55" s="7">
        <v>2914</v>
      </c>
      <c r="Q55" s="25">
        <v>5307</v>
      </c>
      <c r="R55" s="25">
        <v>1121</v>
      </c>
      <c r="S55" s="25">
        <v>36</v>
      </c>
      <c r="T55" s="25">
        <v>4</v>
      </c>
      <c r="U55" s="12">
        <v>1</v>
      </c>
      <c r="V55" s="24"/>
      <c r="W55" s="24"/>
      <c r="X55" s="26"/>
      <c r="AB55" s="2"/>
    </row>
    <row r="56" spans="1:28">
      <c r="A56" s="2" t="s">
        <v>49</v>
      </c>
      <c r="B56" s="32">
        <v>12345</v>
      </c>
      <c r="C56" s="2" t="s">
        <v>1</v>
      </c>
      <c r="D56" s="60"/>
      <c r="E56" s="58"/>
      <c r="F56" s="33">
        <f>SUMPRODUCT(H$1:AA$1,H56:AA56)/SUM(H56:AA56)</f>
        <v>9.7855106135811596</v>
      </c>
      <c r="G56" s="37">
        <f>SUM(H56:AA56)</f>
        <v>9469</v>
      </c>
      <c r="H56" s="7"/>
      <c r="I56" s="7"/>
      <c r="J56" s="7"/>
      <c r="K56" s="7"/>
      <c r="L56" s="7"/>
      <c r="M56" s="7"/>
      <c r="N56" s="7"/>
      <c r="O56" s="7">
        <v>123</v>
      </c>
      <c r="P56" s="7">
        <v>2914</v>
      </c>
      <c r="Q56" s="25">
        <v>5307</v>
      </c>
      <c r="R56" s="25">
        <v>1121</v>
      </c>
      <c r="S56" s="25">
        <v>4</v>
      </c>
      <c r="T56" s="25">
        <v>0</v>
      </c>
      <c r="U56" s="12">
        <v>0</v>
      </c>
      <c r="V56" s="24"/>
      <c r="W56" s="24"/>
      <c r="X56" s="26"/>
      <c r="AB56" s="2"/>
    </row>
    <row r="57" spans="1:28"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4"/>
      <c r="V57" s="24"/>
      <c r="W57" s="24"/>
      <c r="X57" s="26"/>
      <c r="AB57" s="2"/>
    </row>
    <row r="58" spans="1:28">
      <c r="A58" s="2">
        <v>12</v>
      </c>
      <c r="C58" s="2" t="str">
        <f>CONCATENATE($C$1,"n",A58)</f>
        <v>g3d6n12</v>
      </c>
      <c r="D58" s="7"/>
      <c r="E58" s="2"/>
      <c r="F58" s="19"/>
      <c r="G58" s="35"/>
      <c r="H58" s="7"/>
      <c r="I58" s="7"/>
      <c r="J58" s="7"/>
      <c r="K58" s="7"/>
      <c r="L58" s="7"/>
      <c r="M58" s="7"/>
      <c r="N58" s="7"/>
      <c r="O58" s="7"/>
      <c r="P58" s="7"/>
      <c r="Q58" s="7"/>
      <c r="R58" s="25"/>
      <c r="S58" s="25"/>
      <c r="T58" s="25"/>
      <c r="U58" s="12"/>
      <c r="V58" s="24"/>
      <c r="W58" s="24"/>
      <c r="X58" s="26"/>
      <c r="AB58" s="2"/>
    </row>
    <row r="59" spans="1:28">
      <c r="A59" s="2" t="s">
        <v>47</v>
      </c>
      <c r="B59" s="44">
        <f>CEILING($A$1*A58/$B$1,1)</f>
        <v>6</v>
      </c>
      <c r="C59" s="2"/>
      <c r="D59" s="7" t="s">
        <v>2</v>
      </c>
      <c r="E59" s="2" t="s">
        <v>45</v>
      </c>
      <c r="F59" s="19" t="s">
        <v>3</v>
      </c>
      <c r="G59" s="35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 t="str">
        <f t="shared" si="22"/>
        <v/>
      </c>
      <c r="O59" s="7" t="str">
        <f t="shared" si="22"/>
        <v/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>
        <f t="shared" si="23"/>
        <v>13</v>
      </c>
      <c r="U59" s="7">
        <f t="shared" si="23"/>
        <v>14</v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2" t="s">
        <v>48</v>
      </c>
      <c r="B60" s="19">
        <v>10000</v>
      </c>
      <c r="C60" s="2" t="s">
        <v>0</v>
      </c>
      <c r="D60" s="60">
        <v>6</v>
      </c>
      <c r="E60" s="58">
        <f>1-G61/G60</f>
        <v>1.8016108520559904E-3</v>
      </c>
      <c r="F60" s="33">
        <f>SUMPRODUCT(H$1:AA$1,H60:AA60)/SUM(H60:AA60)</f>
        <v>10.643598982619753</v>
      </c>
      <c r="G60" s="37">
        <f>SUM(H60:AA60)</f>
        <v>9436</v>
      </c>
      <c r="H60" s="7"/>
      <c r="I60" s="7"/>
      <c r="J60" s="7"/>
      <c r="K60" s="7"/>
      <c r="L60" s="7"/>
      <c r="M60" s="7"/>
      <c r="N60" s="7"/>
      <c r="O60" s="7"/>
      <c r="P60" s="7">
        <v>280</v>
      </c>
      <c r="Q60" s="25">
        <v>3649</v>
      </c>
      <c r="R60" s="25">
        <v>4683</v>
      </c>
      <c r="S60" s="25">
        <v>805</v>
      </c>
      <c r="T60" s="25">
        <v>16</v>
      </c>
      <c r="U60" s="12">
        <v>3</v>
      </c>
      <c r="V60" s="24"/>
      <c r="W60" s="24"/>
      <c r="X60" s="26"/>
      <c r="AB60" s="2"/>
    </row>
    <row r="61" spans="1:28">
      <c r="A61" s="2" t="s">
        <v>49</v>
      </c>
      <c r="B61" s="32">
        <v>12345</v>
      </c>
      <c r="C61" s="2" t="s">
        <v>1</v>
      </c>
      <c r="D61" s="60"/>
      <c r="E61" s="58"/>
      <c r="F61" s="33">
        <f>SUMPRODUCT(H$1:AA$1,H61:AA61)/SUM(H61:AA61)</f>
        <v>10.639027497611211</v>
      </c>
      <c r="G61" s="37">
        <f>SUM(H61:AA61)</f>
        <v>9419</v>
      </c>
      <c r="H61" s="7"/>
      <c r="I61" s="7"/>
      <c r="J61" s="7"/>
      <c r="K61" s="7"/>
      <c r="L61" s="7"/>
      <c r="M61" s="7"/>
      <c r="N61" s="7"/>
      <c r="O61" s="7"/>
      <c r="P61" s="7">
        <v>280</v>
      </c>
      <c r="Q61" s="25">
        <v>3649</v>
      </c>
      <c r="R61" s="25">
        <v>4683</v>
      </c>
      <c r="S61" s="25">
        <v>805</v>
      </c>
      <c r="T61" s="25">
        <v>2</v>
      </c>
      <c r="U61" s="12">
        <v>0</v>
      </c>
      <c r="V61" s="24"/>
      <c r="W61" s="24"/>
      <c r="X61" s="26"/>
      <c r="AB61" s="2"/>
    </row>
    <row r="62" spans="1:28"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4"/>
      <c r="V62" s="24"/>
      <c r="W62" s="24"/>
      <c r="X62" s="26"/>
      <c r="AB62" s="2"/>
    </row>
    <row r="63" spans="1:28">
      <c r="A63" s="2">
        <v>13</v>
      </c>
      <c r="C63" s="2" t="str">
        <f>CONCATENATE($C$1,"n",A63)</f>
        <v>g3d6n13</v>
      </c>
      <c r="D63" s="7"/>
      <c r="E63" s="2"/>
      <c r="F63" s="19"/>
      <c r="G63" s="35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4"/>
      <c r="V63" s="24"/>
      <c r="W63" s="24"/>
      <c r="X63" s="26"/>
      <c r="AB63" s="2"/>
    </row>
    <row r="64" spans="1:28">
      <c r="A64" s="2" t="s">
        <v>47</v>
      </c>
      <c r="B64" s="44">
        <f>CEILING($A$1*A63/$B$1,1)</f>
        <v>7</v>
      </c>
      <c r="C64" s="2"/>
      <c r="D64" s="7" t="s">
        <v>2</v>
      </c>
      <c r="E64" s="2" t="s">
        <v>45</v>
      </c>
      <c r="F64" s="19" t="s">
        <v>3</v>
      </c>
      <c r="G64" s="35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 t="str">
        <f t="shared" si="24"/>
        <v/>
      </c>
      <c r="O64" s="7" t="str">
        <f t="shared" si="24"/>
        <v/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>
        <f t="shared" si="25"/>
        <v>14</v>
      </c>
      <c r="V64" s="10">
        <f t="shared" si="25"/>
        <v>15</v>
      </c>
      <c r="W64" s="10">
        <f t="shared" si="25"/>
        <v>16</v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2" t="s">
        <v>48</v>
      </c>
      <c r="B65" s="19">
        <v>10000</v>
      </c>
      <c r="C65" s="2" t="s">
        <v>0</v>
      </c>
      <c r="D65" s="60">
        <v>8</v>
      </c>
      <c r="E65" s="58">
        <f>1-G66/G65</f>
        <v>1.9155049483877695E-3</v>
      </c>
      <c r="F65" s="33">
        <f>SUMPRODUCT(H$1:AA$1,H65:AA65)/SUM(H65:AA65)</f>
        <v>11.4739810577844</v>
      </c>
      <c r="G65" s="37">
        <f>SUM(H65:AA65)</f>
        <v>9397</v>
      </c>
      <c r="H65" s="26"/>
      <c r="I65" s="26"/>
      <c r="J65" s="26"/>
      <c r="K65" s="26"/>
      <c r="L65" s="26"/>
      <c r="M65" s="26"/>
      <c r="N65" s="26"/>
      <c r="O65" s="26"/>
      <c r="P65" s="26">
        <v>3</v>
      </c>
      <c r="Q65" s="26">
        <v>591</v>
      </c>
      <c r="R65" s="26">
        <v>4363</v>
      </c>
      <c r="S65" s="26">
        <v>3855</v>
      </c>
      <c r="T65" s="26">
        <v>566</v>
      </c>
      <c r="U65" s="24">
        <v>14</v>
      </c>
      <c r="V65" s="24">
        <v>3</v>
      </c>
      <c r="W65" s="24">
        <v>2</v>
      </c>
      <c r="X65" s="26"/>
      <c r="AB65" s="2"/>
    </row>
    <row r="66" spans="1:28">
      <c r="A66" s="2" t="s">
        <v>49</v>
      </c>
      <c r="B66" s="32">
        <v>12345</v>
      </c>
      <c r="C66" s="2" t="s">
        <v>1</v>
      </c>
      <c r="D66" s="60"/>
      <c r="E66" s="58"/>
      <c r="F66" s="33">
        <f>SUMPRODUCT(H$1:AA$1,H66:AA66)/SUM(H66:AA66)</f>
        <v>11.46849344279774</v>
      </c>
      <c r="G66" s="37">
        <f>SUM(H66:AA66)</f>
        <v>9379</v>
      </c>
      <c r="H66" s="26"/>
      <c r="I66" s="26"/>
      <c r="J66" s="26"/>
      <c r="K66" s="26"/>
      <c r="L66" s="26"/>
      <c r="M66" s="26"/>
      <c r="N66" s="26"/>
      <c r="O66" s="26"/>
      <c r="P66" s="26">
        <v>3</v>
      </c>
      <c r="Q66" s="26">
        <v>591</v>
      </c>
      <c r="R66" s="26">
        <v>4363</v>
      </c>
      <c r="S66" s="26">
        <v>3855</v>
      </c>
      <c r="T66" s="26">
        <v>565</v>
      </c>
      <c r="U66" s="24">
        <v>2</v>
      </c>
      <c r="V66" s="24">
        <v>0</v>
      </c>
      <c r="W66" s="24">
        <v>0</v>
      </c>
      <c r="X66" s="26"/>
      <c r="AB66" s="2"/>
    </row>
    <row r="67" spans="1:28"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4"/>
      <c r="V67" s="24"/>
      <c r="W67" s="24"/>
      <c r="X67" s="26"/>
    </row>
    <row r="68" spans="1:28">
      <c r="A68" s="2"/>
      <c r="C68" s="2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4"/>
      <c r="V68" s="24"/>
      <c r="W68" s="24"/>
      <c r="X68" s="26"/>
    </row>
    <row r="69" spans="1:28">
      <c r="A69" s="2"/>
      <c r="B69" s="44"/>
      <c r="C69" s="2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4"/>
      <c r="V69" s="24"/>
      <c r="W69" s="24"/>
      <c r="X69" s="26"/>
    </row>
    <row r="70" spans="1:28">
      <c r="A70" s="2"/>
      <c r="B70" s="19"/>
      <c r="C70" s="2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4"/>
      <c r="V70" s="24"/>
      <c r="W70" s="24"/>
      <c r="X70" s="26"/>
    </row>
    <row r="71" spans="1:28">
      <c r="A71" s="2"/>
      <c r="B71" s="19"/>
      <c r="C71" s="2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4"/>
      <c r="V71" s="24"/>
      <c r="W71" s="24"/>
      <c r="X71" s="26"/>
    </row>
    <row r="72" spans="1:28"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4"/>
      <c r="V72" s="24"/>
      <c r="W72" s="24"/>
      <c r="X72" s="26"/>
    </row>
  </sheetData>
  <mergeCells count="26">
    <mergeCell ref="D65:D66"/>
    <mergeCell ref="D45:D46"/>
    <mergeCell ref="D50:D51"/>
    <mergeCell ref="D55:D56"/>
    <mergeCell ref="D60:D61"/>
    <mergeCell ref="D5:D6"/>
    <mergeCell ref="D40:D41"/>
    <mergeCell ref="D20:D21"/>
    <mergeCell ref="D10:D11"/>
    <mergeCell ref="D15:D16"/>
    <mergeCell ref="D25:D26"/>
    <mergeCell ref="D30:D31"/>
    <mergeCell ref="D35:D36"/>
    <mergeCell ref="E5:E6"/>
    <mergeCell ref="E10:E11"/>
    <mergeCell ref="E15:E16"/>
    <mergeCell ref="E20:E21"/>
    <mergeCell ref="E25:E26"/>
    <mergeCell ref="E55:E56"/>
    <mergeCell ref="E60:E61"/>
    <mergeCell ref="E65:E66"/>
    <mergeCell ref="E30:E31"/>
    <mergeCell ref="E35:E36"/>
    <mergeCell ref="E40:E41"/>
    <mergeCell ref="E45:E46"/>
    <mergeCell ref="E50:E5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164C-9AF6-1343-8518-AE0040A7D37B}">
  <dimension ref="A1:AB80"/>
  <sheetViews>
    <sheetView topLeftCell="E1" zoomScale="68" zoomScaleNormal="100" workbookViewId="0">
      <pane ySplit="1" topLeftCell="A35" activePane="bottomLeft" state="frozen"/>
      <selection pane="bottomLeft" activeCell="H6" sqref="H6:X80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6640625" bestFit="1" customWidth="1"/>
    <col min="6" max="6" width="13.33203125" style="20" customWidth="1"/>
    <col min="7" max="7" width="7.1640625" style="20" bestFit="1" customWidth="1"/>
    <col min="22" max="22" width="10.83203125" style="9"/>
    <col min="27" max="27" width="10.83203125" style="20"/>
  </cols>
  <sheetData>
    <row r="1" spans="1:28" ht="21">
      <c r="A1" s="13">
        <v>3</v>
      </c>
      <c r="B1" s="17">
        <v>7</v>
      </c>
      <c r="C1" s="13" t="s">
        <v>10</v>
      </c>
      <c r="D1" s="13"/>
      <c r="E1" s="13"/>
      <c r="F1" s="17"/>
      <c r="G1" s="17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"/>
    </row>
    <row r="2" spans="1:28">
      <c r="A2" s="3"/>
      <c r="B2" s="39"/>
      <c r="C2" s="3" t="s">
        <v>5</v>
      </c>
      <c r="D2" s="2"/>
      <c r="E2" s="2"/>
      <c r="F2" s="19"/>
      <c r="G2" s="56">
        <f>SUM(G5,G10,G15,G20,G25,G30,G35,G40,G45,G50,G55,G60,G65,G70)</f>
        <v>126302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AB2" s="2"/>
    </row>
    <row r="3" spans="1:28">
      <c r="A3" s="2">
        <v>1</v>
      </c>
      <c r="C3" s="2" t="str">
        <f>CONCATENATE($C$1,"n",A3)</f>
        <v>g3d7n1</v>
      </c>
      <c r="D3" s="2"/>
      <c r="E3" s="2"/>
      <c r="F3" s="19"/>
      <c r="G3" s="56">
        <f>SUM(G6,G11,G16,G21,G26,G31,G36,G41,G46,G51,G56,G61,G66,G71)</f>
        <v>124077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1"/>
      <c r="V3" s="11"/>
      <c r="AB3" s="2"/>
    </row>
    <row r="4" spans="1:28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28">
      <c r="A5" s="2" t="s">
        <v>48</v>
      </c>
      <c r="B5" s="19">
        <v>10000</v>
      </c>
      <c r="C5" s="2" t="s">
        <v>0</v>
      </c>
      <c r="D5" s="59">
        <v>0</v>
      </c>
      <c r="E5" s="58">
        <f>1-G6/G5</f>
        <v>0</v>
      </c>
      <c r="F5" s="33">
        <f>SUMPRODUCT(H$1:AA$1,H5:AA5)/SUM(H5:AA5)</f>
        <v>1.174857371634471</v>
      </c>
      <c r="G5" s="32">
        <f>SUM(H5:AA5)</f>
        <v>9991</v>
      </c>
      <c r="H5" s="2">
        <v>8244</v>
      </c>
      <c r="I5" s="2">
        <v>1747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1"/>
      <c r="V5" s="11"/>
      <c r="AB5" s="2"/>
    </row>
    <row r="6" spans="1:28">
      <c r="A6" s="2" t="s">
        <v>49</v>
      </c>
      <c r="B6" s="32">
        <v>12345</v>
      </c>
      <c r="C6" s="2" t="s">
        <v>1</v>
      </c>
      <c r="D6" s="59"/>
      <c r="E6" s="58"/>
      <c r="F6" s="33">
        <f>SUMPRODUCT(H$1:AA$1,H6:AA6)/SUM(H6:AA6)</f>
        <v>1.174857371634471</v>
      </c>
      <c r="G6" s="32">
        <f>SUM(H6:AA6)</f>
        <v>9991</v>
      </c>
      <c r="H6" s="25">
        <v>8244</v>
      </c>
      <c r="I6" s="25">
        <v>1747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2"/>
      <c r="V6" s="12"/>
      <c r="W6" s="26"/>
      <c r="X6" s="26"/>
      <c r="AB6" s="2"/>
    </row>
    <row r="7" spans="1:28">
      <c r="A7" s="3"/>
      <c r="B7" s="39"/>
      <c r="C7" s="3"/>
      <c r="D7" s="2"/>
      <c r="E7" s="2"/>
      <c r="F7" s="19"/>
      <c r="G7" s="1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2"/>
      <c r="V7" s="12"/>
      <c r="W7" s="26"/>
      <c r="X7" s="26"/>
      <c r="AB7" s="2"/>
    </row>
    <row r="8" spans="1:28">
      <c r="A8" s="2">
        <v>2</v>
      </c>
      <c r="C8" s="2" t="str">
        <f>CONCATENATE($C$1,"n",A8)</f>
        <v>g3d7n2</v>
      </c>
      <c r="D8" s="2"/>
      <c r="E8" s="2"/>
      <c r="F8" s="19"/>
      <c r="G8" s="1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2"/>
      <c r="V8" s="12"/>
      <c r="W8" s="26"/>
      <c r="X8" s="26"/>
      <c r="AB8" s="2"/>
    </row>
    <row r="9" spans="1:28">
      <c r="A9" s="2" t="s">
        <v>47</v>
      </c>
      <c r="B9" s="44">
        <f>CEILING($A$1*A8/$B$1,1)</f>
        <v>1</v>
      </c>
      <c r="C9" s="2"/>
      <c r="D9" s="2" t="s">
        <v>2</v>
      </c>
      <c r="E9" s="2" t="s">
        <v>45</v>
      </c>
      <c r="F9" s="19" t="s">
        <v>3</v>
      </c>
      <c r="H9" s="7">
        <f>IF(H10&lt;&gt;0,H$1,"")</f>
        <v>1</v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28">
      <c r="A10" s="2" t="s">
        <v>48</v>
      </c>
      <c r="B10" s="19">
        <v>10000</v>
      </c>
      <c r="C10" s="2" t="s">
        <v>0</v>
      </c>
      <c r="D10" s="59">
        <v>0</v>
      </c>
      <c r="E10" s="58">
        <f>1-G11/G10</f>
        <v>0.11632817212949931</v>
      </c>
      <c r="F10" s="33">
        <f>SUMPRODUCT(H$1:AA$1,H10:AA10)/SUM(H10:AA10)</f>
        <v>2.1471948522018902</v>
      </c>
      <c r="G10" s="32">
        <f>SUM(H10:AA10)</f>
        <v>9946</v>
      </c>
      <c r="H10" s="7">
        <v>190</v>
      </c>
      <c r="I10" s="25">
        <v>8282</v>
      </c>
      <c r="J10" s="25">
        <v>1294</v>
      </c>
      <c r="K10" s="25">
        <v>180</v>
      </c>
      <c r="L10" s="25"/>
      <c r="M10" s="25"/>
      <c r="N10" s="25"/>
      <c r="O10" s="25"/>
      <c r="P10" s="25"/>
      <c r="Q10" s="25"/>
      <c r="R10" s="25"/>
      <c r="S10" s="25"/>
      <c r="T10" s="25"/>
      <c r="U10" s="12"/>
      <c r="V10" s="12"/>
      <c r="W10" s="26"/>
      <c r="X10" s="26"/>
      <c r="AB10" s="2"/>
    </row>
    <row r="11" spans="1:28">
      <c r="A11" s="2" t="s">
        <v>49</v>
      </c>
      <c r="B11" s="32">
        <v>12345</v>
      </c>
      <c r="C11" s="2" t="s">
        <v>1</v>
      </c>
      <c r="D11" s="59"/>
      <c r="E11" s="58"/>
      <c r="F11" s="33">
        <f>SUMPRODUCT(H$1:AA$1,H11:AA11)/SUM(H11:AA11)</f>
        <v>2.0155876664011831</v>
      </c>
      <c r="G11" s="32">
        <f>SUM(H11:AA11)</f>
        <v>8789</v>
      </c>
      <c r="H11" s="7">
        <v>190</v>
      </c>
      <c r="I11" s="25">
        <v>8273</v>
      </c>
      <c r="J11" s="25">
        <v>325</v>
      </c>
      <c r="K11" s="25">
        <v>1</v>
      </c>
      <c r="L11" s="25"/>
      <c r="M11" s="25"/>
      <c r="N11" s="25"/>
      <c r="O11" s="25"/>
      <c r="P11" s="25"/>
      <c r="Q11" s="25"/>
      <c r="R11" s="25"/>
      <c r="S11" s="25"/>
      <c r="T11" s="25"/>
      <c r="U11" s="12"/>
      <c r="V11" s="12"/>
      <c r="W11" s="26"/>
      <c r="X11" s="26"/>
      <c r="AB11" s="2"/>
    </row>
    <row r="12" spans="1:28">
      <c r="A12" s="2"/>
      <c r="B12" s="19"/>
      <c r="C12" s="2"/>
      <c r="D12" s="2"/>
      <c r="E12" s="2"/>
      <c r="F12" s="19"/>
      <c r="G12" s="1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2"/>
      <c r="V12" s="12"/>
      <c r="W12" s="26"/>
      <c r="X12" s="26"/>
      <c r="AB12" s="2"/>
    </row>
    <row r="13" spans="1:28">
      <c r="A13" s="2">
        <v>3</v>
      </c>
      <c r="C13" s="2" t="str">
        <f>CONCATENATE($C$1,"n",A13)</f>
        <v>g3d7n3</v>
      </c>
      <c r="D13" s="2"/>
      <c r="E13" s="2"/>
      <c r="F13" s="19"/>
      <c r="G13" s="1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2"/>
      <c r="V13" s="12"/>
      <c r="W13" s="26"/>
      <c r="X13" s="26"/>
      <c r="AB13" s="2"/>
    </row>
    <row r="14" spans="1:28">
      <c r="A14" s="2" t="s">
        <v>47</v>
      </c>
      <c r="B14" s="44">
        <f>CEILING($A$1*A13/$B$1,1)</f>
        <v>2</v>
      </c>
      <c r="C14" s="2"/>
      <c r="D14" s="2" t="s">
        <v>2</v>
      </c>
      <c r="E14" s="2" t="s">
        <v>45</v>
      </c>
      <c r="F14" s="19" t="s">
        <v>3</v>
      </c>
      <c r="G14" s="19"/>
      <c r="H14" s="7" t="str">
        <f>IF(H15&lt;&gt;0,H$1,"")</f>
        <v/>
      </c>
      <c r="I14" s="7">
        <f t="shared" ref="I14:P14" si="4">IF(I15&lt;&gt;0,I$1,"")</f>
        <v>2</v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28">
      <c r="A15" s="2" t="s">
        <v>48</v>
      </c>
      <c r="B15" s="19">
        <v>10000</v>
      </c>
      <c r="C15" s="2" t="s">
        <v>0</v>
      </c>
      <c r="D15" s="59">
        <v>1</v>
      </c>
      <c r="E15" s="58">
        <f>1-G16/G15</f>
        <v>5.696138723661659E-2</v>
      </c>
      <c r="F15" s="33">
        <f>SUMPRODUCT(H$1:AA$1,H15:AA15)/SUM(H15:AA15)</f>
        <v>3.0037302147393889</v>
      </c>
      <c r="G15" s="32">
        <f>SUM(H15:AA15)</f>
        <v>9919</v>
      </c>
      <c r="H15" s="25"/>
      <c r="I15" s="7">
        <v>980</v>
      </c>
      <c r="J15" s="7">
        <v>8054</v>
      </c>
      <c r="K15" s="7">
        <v>762</v>
      </c>
      <c r="L15" s="7">
        <v>114</v>
      </c>
      <c r="M15" s="7">
        <v>9</v>
      </c>
      <c r="N15" s="25"/>
      <c r="O15" s="25"/>
      <c r="P15" s="25"/>
      <c r="Q15" s="25"/>
      <c r="R15" s="25"/>
      <c r="S15" s="25"/>
      <c r="T15" s="25"/>
      <c r="U15" s="12"/>
      <c r="V15" s="12"/>
      <c r="W15" s="26"/>
      <c r="X15" s="26"/>
      <c r="AB15" s="2"/>
    </row>
    <row r="16" spans="1:28">
      <c r="A16" s="2" t="s">
        <v>49</v>
      </c>
      <c r="B16" s="32">
        <v>12345</v>
      </c>
      <c r="C16" s="2" t="s">
        <v>1</v>
      </c>
      <c r="D16" s="59"/>
      <c r="E16" s="58"/>
      <c r="F16" s="33">
        <f>SUMPRODUCT(H$1:AA$1,H16:AA16)/SUM(H16:AA16)</f>
        <v>2.9294419499679281</v>
      </c>
      <c r="G16" s="32">
        <f>SUM(H16:AA16)</f>
        <v>9354</v>
      </c>
      <c r="H16" s="25"/>
      <c r="I16" s="7">
        <v>980</v>
      </c>
      <c r="J16" s="7">
        <v>8054</v>
      </c>
      <c r="K16" s="7">
        <v>320</v>
      </c>
      <c r="L16" s="7">
        <v>0</v>
      </c>
      <c r="M16" s="7">
        <v>0</v>
      </c>
      <c r="N16" s="25"/>
      <c r="O16" s="25"/>
      <c r="P16" s="25"/>
      <c r="Q16" s="25"/>
      <c r="R16" s="25"/>
      <c r="S16" s="25"/>
      <c r="T16" s="25"/>
      <c r="U16" s="12"/>
      <c r="V16" s="12"/>
      <c r="W16" s="26"/>
      <c r="X16" s="26"/>
      <c r="AB16" s="2"/>
    </row>
    <row r="17" spans="1:28">
      <c r="A17" s="2"/>
      <c r="B17" s="19"/>
      <c r="C17" s="2"/>
      <c r="D17" s="2"/>
      <c r="E17" s="2"/>
      <c r="F17" s="19"/>
      <c r="G17" s="1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2"/>
      <c r="V17" s="12"/>
      <c r="W17" s="26"/>
      <c r="X17" s="26"/>
      <c r="AB17" s="2"/>
    </row>
    <row r="18" spans="1:28">
      <c r="A18" s="2">
        <v>4</v>
      </c>
      <c r="C18" s="2" t="str">
        <f>CONCATENATE($C$1,"n",A18)</f>
        <v>g3d7n4</v>
      </c>
      <c r="D18" s="2"/>
      <c r="E18" s="2"/>
      <c r="F18" s="19"/>
      <c r="G18" s="1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2"/>
      <c r="V18" s="12"/>
      <c r="W18" s="26"/>
      <c r="X18" s="26"/>
      <c r="AB18" s="2"/>
    </row>
    <row r="19" spans="1:28">
      <c r="A19" s="2" t="s">
        <v>47</v>
      </c>
      <c r="B19" s="44">
        <f>CEILING($A$1*A18/$B$1,1)</f>
        <v>2</v>
      </c>
      <c r="C19" s="2"/>
      <c r="D19" s="2" t="s">
        <v>2</v>
      </c>
      <c r="E19" s="2" t="s">
        <v>45</v>
      </c>
      <c r="F19" s="19" t="s">
        <v>3</v>
      </c>
      <c r="G19" s="19"/>
      <c r="H19" s="7" t="str">
        <f>IF(H20&lt;&gt;0,H$1,"")</f>
        <v/>
      </c>
      <c r="I19" s="7" t="str">
        <f t="shared" ref="I19:P19" si="6">IF(I20&lt;&gt;0,I$1,"")</f>
        <v/>
      </c>
      <c r="J19" s="7">
        <f t="shared" si="6"/>
        <v>3</v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19">
        <v>10000</v>
      </c>
      <c r="C20" s="2" t="s">
        <v>0</v>
      </c>
      <c r="D20" s="59">
        <v>1</v>
      </c>
      <c r="E20" s="58">
        <f>1-G21/G20</f>
        <v>2.6780279975654242E-2</v>
      </c>
      <c r="F20" s="33">
        <f>SUMPRODUCT(H$1:AA$1,H20:AA20)/SUM(H20:AA20)</f>
        <v>3.8127409210793264</v>
      </c>
      <c r="G20" s="32">
        <f>SUM(H20:AA20)</f>
        <v>9858</v>
      </c>
      <c r="H20" s="25"/>
      <c r="I20" s="25"/>
      <c r="J20" s="7">
        <v>2365</v>
      </c>
      <c r="K20" s="7">
        <v>7025</v>
      </c>
      <c r="L20" s="7">
        <v>425</v>
      </c>
      <c r="M20" s="7">
        <v>37</v>
      </c>
      <c r="N20" s="7">
        <v>4</v>
      </c>
      <c r="O20" s="25">
        <v>2</v>
      </c>
      <c r="P20" s="25"/>
      <c r="Q20" s="25"/>
      <c r="R20" s="25"/>
      <c r="S20" s="25"/>
      <c r="T20" s="25"/>
      <c r="U20" s="12"/>
      <c r="V20" s="12"/>
      <c r="W20" s="26"/>
      <c r="X20" s="26"/>
      <c r="AB20" s="2"/>
    </row>
    <row r="21" spans="1:28">
      <c r="A21" s="2" t="s">
        <v>49</v>
      </c>
      <c r="B21" s="32">
        <v>12345</v>
      </c>
      <c r="C21" s="2" t="s">
        <v>1</v>
      </c>
      <c r="D21" s="59"/>
      <c r="E21" s="58"/>
      <c r="F21" s="33">
        <f>SUMPRODUCT(H$1:AA$1,H21:AA21)/SUM(H21:AA21)</f>
        <v>3.7747550552428599</v>
      </c>
      <c r="G21" s="32">
        <f>SUM(H21:AA21)</f>
        <v>9594</v>
      </c>
      <c r="H21" s="25"/>
      <c r="I21" s="25"/>
      <c r="J21" s="7">
        <v>2365</v>
      </c>
      <c r="K21" s="7">
        <v>7025</v>
      </c>
      <c r="L21" s="7">
        <v>204</v>
      </c>
      <c r="M21" s="7">
        <v>0</v>
      </c>
      <c r="N21" s="7">
        <v>0</v>
      </c>
      <c r="O21" s="25">
        <v>0</v>
      </c>
      <c r="P21" s="25"/>
      <c r="Q21" s="25"/>
      <c r="R21" s="25"/>
      <c r="S21" s="25"/>
      <c r="T21" s="25"/>
      <c r="U21" s="12"/>
      <c r="V21" s="12"/>
      <c r="W21" s="26"/>
      <c r="X21" s="26"/>
      <c r="AB21" s="2"/>
    </row>
    <row r="22" spans="1:28">
      <c r="A22" s="2"/>
      <c r="B22" s="19"/>
      <c r="C22" s="2"/>
      <c r="D22" s="2"/>
      <c r="E22" s="2"/>
      <c r="F22" s="19"/>
      <c r="G22" s="1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2"/>
      <c r="V22" s="12"/>
      <c r="W22" s="26"/>
      <c r="X22" s="26"/>
      <c r="AB22" s="2"/>
    </row>
    <row r="23" spans="1:28">
      <c r="A23" s="2">
        <v>5</v>
      </c>
      <c r="C23" s="2" t="str">
        <f>CONCATENATE($C$1,"n",A23)</f>
        <v>g3d7n5</v>
      </c>
      <c r="D23" s="2"/>
      <c r="E23" s="2"/>
      <c r="F23" s="19"/>
      <c r="G23" s="1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2"/>
      <c r="V23" s="12"/>
      <c r="W23" s="26"/>
      <c r="X23" s="26"/>
      <c r="AB23" s="2"/>
    </row>
    <row r="24" spans="1:28">
      <c r="A24" s="2" t="s">
        <v>47</v>
      </c>
      <c r="B24" s="44">
        <f>CEILING($A$1*A23/$B$1,1)</f>
        <v>3</v>
      </c>
      <c r="C24" s="2"/>
      <c r="D24" s="2" t="s">
        <v>2</v>
      </c>
      <c r="E24" s="2" t="s">
        <v>45</v>
      </c>
      <c r="F24" s="19" t="s">
        <v>3</v>
      </c>
      <c r="G24" s="19"/>
      <c r="H24" s="7" t="str">
        <f>IF(H25&lt;&gt;0,H$1,"")</f>
        <v/>
      </c>
      <c r="I24" s="7" t="str">
        <f t="shared" ref="I24:P24" si="8">IF(I25&lt;&gt;0,I$1,"")</f>
        <v/>
      </c>
      <c r="J24" s="7">
        <f t="shared" si="8"/>
        <v>3</v>
      </c>
      <c r="K24" s="7">
        <f t="shared" si="8"/>
        <v>4</v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 t="str">
        <f t="shared" si="8"/>
        <v/>
      </c>
      <c r="Q24" s="7" t="str">
        <f>IF(Q25&lt;&gt;0,Q$1,"")</f>
        <v/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19">
        <v>10000</v>
      </c>
      <c r="C25" s="2" t="s">
        <v>0</v>
      </c>
      <c r="D25" s="59">
        <v>2</v>
      </c>
      <c r="E25" s="58">
        <f>1-G26/G25</f>
        <v>1.2098413989426571E-2</v>
      </c>
      <c r="F25" s="33">
        <f>SUMPRODUCT(H$1:AA$1,H25:AA25)/SUM(H25:AA25)</f>
        <v>4.6164091093940627</v>
      </c>
      <c r="G25" s="32">
        <f>SUM(H25:AA25)</f>
        <v>9836</v>
      </c>
      <c r="H25" s="25"/>
      <c r="I25" s="25"/>
      <c r="J25" s="7">
        <v>49</v>
      </c>
      <c r="K25" s="7">
        <v>3913</v>
      </c>
      <c r="L25" s="7">
        <v>5656</v>
      </c>
      <c r="M25" s="7">
        <v>199</v>
      </c>
      <c r="N25" s="7">
        <v>18</v>
      </c>
      <c r="O25" s="25">
        <v>1</v>
      </c>
      <c r="P25" s="25"/>
      <c r="Q25" s="25"/>
      <c r="R25" s="25"/>
      <c r="S25" s="25"/>
      <c r="T25" s="25"/>
      <c r="U25" s="12"/>
      <c r="V25" s="12"/>
      <c r="W25" s="26"/>
      <c r="X25" s="26"/>
      <c r="AB25" s="2"/>
    </row>
    <row r="26" spans="1:28">
      <c r="A26" s="2" t="s">
        <v>49</v>
      </c>
      <c r="B26" s="32">
        <v>12345</v>
      </c>
      <c r="C26" s="2" t="s">
        <v>1</v>
      </c>
      <c r="D26" s="59"/>
      <c r="E26" s="58"/>
      <c r="F26" s="33">
        <f>SUMPRODUCT(H$1:AA$1,H26:AA26)/SUM(H26:AA26)</f>
        <v>4.5975095193989919</v>
      </c>
      <c r="G26" s="32">
        <f>SUM(H26:AA26)</f>
        <v>9717</v>
      </c>
      <c r="H26" s="25"/>
      <c r="I26" s="25"/>
      <c r="J26" s="7">
        <v>49</v>
      </c>
      <c r="K26" s="7">
        <v>3913</v>
      </c>
      <c r="L26" s="7">
        <v>5655</v>
      </c>
      <c r="M26" s="7">
        <v>100</v>
      </c>
      <c r="N26" s="7">
        <v>0</v>
      </c>
      <c r="O26" s="25">
        <v>0</v>
      </c>
      <c r="P26" s="25"/>
      <c r="Q26" s="25"/>
      <c r="R26" s="25"/>
      <c r="S26" s="25"/>
      <c r="T26" s="25"/>
      <c r="U26" s="12"/>
      <c r="V26" s="12"/>
      <c r="W26" s="26"/>
      <c r="X26" s="26"/>
      <c r="AB26" s="2"/>
    </row>
    <row r="27" spans="1:28">
      <c r="A27" s="2"/>
      <c r="B27" s="19"/>
      <c r="C27" s="2"/>
      <c r="D27" s="2"/>
      <c r="E27" s="2"/>
      <c r="F27" s="19"/>
      <c r="G27" s="1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2"/>
      <c r="V27" s="12"/>
      <c r="W27" s="26"/>
      <c r="X27" s="26"/>
      <c r="AB27" s="2"/>
    </row>
    <row r="28" spans="1:28">
      <c r="A28" s="2">
        <v>6</v>
      </c>
      <c r="C28" s="2" t="str">
        <f>CONCATENATE($C$1,"n",A28)</f>
        <v>g3d7n6</v>
      </c>
      <c r="D28" s="2"/>
      <c r="E28" s="2"/>
      <c r="F28" s="19"/>
      <c r="G28" s="1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2"/>
      <c r="V28" s="12"/>
      <c r="W28" s="26"/>
      <c r="X28" s="26"/>
      <c r="AB28" s="2"/>
    </row>
    <row r="29" spans="1:28">
      <c r="A29" s="2" t="s">
        <v>47</v>
      </c>
      <c r="B29" s="44">
        <f>CEILING($A$1*A28/$B$1,1)</f>
        <v>3</v>
      </c>
      <c r="C29" s="2"/>
      <c r="D29" s="2" t="s">
        <v>2</v>
      </c>
      <c r="E29" s="2" t="s">
        <v>45</v>
      </c>
      <c r="F29" s="19" t="s">
        <v>3</v>
      </c>
      <c r="G29" s="19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>
        <f t="shared" si="10"/>
        <v>4</v>
      </c>
      <c r="L29" s="7">
        <f t="shared" si="10"/>
        <v>5</v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 t="str">
        <f t="shared" si="10"/>
        <v/>
      </c>
      <c r="Q29" s="7" t="str">
        <f>IF(Q30&lt;&gt;0,Q$1,"")</f>
        <v/>
      </c>
      <c r="R29" s="7" t="str">
        <f t="shared" ref="R29:AA29" si="11">IF(R30&lt;&gt;0,R$1,"")</f>
        <v/>
      </c>
      <c r="S29" s="7" t="str">
        <f t="shared" si="11"/>
        <v/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19">
        <v>10000</v>
      </c>
      <c r="C30" s="2" t="s">
        <v>0</v>
      </c>
      <c r="D30" s="59">
        <v>0</v>
      </c>
      <c r="E30" s="58">
        <f>1-G31/G30</f>
        <v>6.5419605438005179E-3</v>
      </c>
      <c r="F30" s="33">
        <f>SUMPRODUCT(H$1:AA$1,H30:AA30)/SUM(H30:AA30)</f>
        <v>5.4186854748032305</v>
      </c>
      <c r="G30" s="32">
        <f>SUM(H30:AA30)</f>
        <v>9783</v>
      </c>
      <c r="H30" s="25"/>
      <c r="I30" s="25"/>
      <c r="J30" s="25"/>
      <c r="K30" s="7">
        <v>242</v>
      </c>
      <c r="L30" s="7">
        <v>5331</v>
      </c>
      <c r="M30" s="7">
        <v>4084</v>
      </c>
      <c r="N30" s="7">
        <v>124</v>
      </c>
      <c r="O30" s="7">
        <v>2</v>
      </c>
      <c r="P30" s="25"/>
      <c r="Q30" s="25"/>
      <c r="R30" s="25"/>
      <c r="S30" s="25"/>
      <c r="T30" s="25"/>
      <c r="U30" s="12"/>
      <c r="V30" s="12"/>
      <c r="W30" s="26"/>
      <c r="X30" s="26"/>
      <c r="AB30" s="2"/>
    </row>
    <row r="31" spans="1:28">
      <c r="A31" s="2" t="s">
        <v>49</v>
      </c>
      <c r="B31" s="32">
        <v>12345</v>
      </c>
      <c r="C31" s="2" t="s">
        <v>1</v>
      </c>
      <c r="D31" s="59"/>
      <c r="E31" s="58"/>
      <c r="F31" s="33">
        <f>SUMPRODUCT(H$1:AA$1,H31:AA31)/SUM(H31:AA31)</f>
        <v>5.4080666735260827</v>
      </c>
      <c r="G31" s="32">
        <f>SUM(H31:AA31)</f>
        <v>9719</v>
      </c>
      <c r="H31" s="25"/>
      <c r="I31" s="25"/>
      <c r="J31" s="25"/>
      <c r="K31" s="7">
        <v>242</v>
      </c>
      <c r="L31" s="7">
        <v>5331</v>
      </c>
      <c r="M31" s="7">
        <v>4084</v>
      </c>
      <c r="N31" s="7">
        <v>62</v>
      </c>
      <c r="O31" s="7">
        <v>0</v>
      </c>
      <c r="P31" s="25"/>
      <c r="Q31" s="25"/>
      <c r="R31" s="25"/>
      <c r="S31" s="25"/>
      <c r="T31" s="25"/>
      <c r="U31" s="12"/>
      <c r="V31" s="12"/>
      <c r="W31" s="26"/>
      <c r="X31" s="26"/>
      <c r="AB31" s="2"/>
    </row>
    <row r="32" spans="1:28">
      <c r="A32" s="2"/>
      <c r="B32" s="19"/>
      <c r="C32" s="2"/>
      <c r="D32" s="2"/>
      <c r="E32" s="2"/>
      <c r="F32" s="19"/>
      <c r="G32" s="1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2"/>
      <c r="V32" s="12"/>
      <c r="W32" s="26"/>
      <c r="X32" s="26"/>
      <c r="AB32" s="2"/>
    </row>
    <row r="33" spans="1:28">
      <c r="A33" s="2">
        <v>7</v>
      </c>
      <c r="C33" s="2" t="str">
        <f>CONCATENATE($C$1,"n",A33)</f>
        <v>g3d7n7</v>
      </c>
      <c r="D33" s="2"/>
      <c r="E33" s="2"/>
      <c r="F33" s="19"/>
      <c r="G33" s="1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2"/>
      <c r="V33" s="12"/>
      <c r="W33" s="26"/>
      <c r="X33" s="26"/>
      <c r="AB33" s="2"/>
    </row>
    <row r="34" spans="1:28">
      <c r="A34" s="2" t="s">
        <v>47</v>
      </c>
      <c r="B34" s="44">
        <f>CEILING($A$1*A33/$B$1,1)</f>
        <v>3</v>
      </c>
      <c r="C34" s="2"/>
      <c r="D34" s="2" t="s">
        <v>2</v>
      </c>
      <c r="E34" s="2" t="s">
        <v>45</v>
      </c>
      <c r="F34" s="19" t="s">
        <v>3</v>
      </c>
      <c r="G34" s="19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>
        <f t="shared" si="12"/>
        <v>4</v>
      </c>
      <c r="L34" s="7">
        <f t="shared" si="12"/>
        <v>5</v>
      </c>
      <c r="M34" s="7">
        <f t="shared" si="12"/>
        <v>6</v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 t="str">
        <f t="shared" ref="R34:AA34" si="13">IF(R35&lt;&gt;0,R$1,"")</f>
        <v/>
      </c>
      <c r="S34" s="7" t="str">
        <f t="shared" si="13"/>
        <v/>
      </c>
      <c r="T34" s="7" t="str">
        <f t="shared" si="13"/>
        <v/>
      </c>
      <c r="U34" s="7" t="str">
        <f t="shared" si="13"/>
        <v/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19">
        <v>10000</v>
      </c>
      <c r="C35" s="2" t="s">
        <v>0</v>
      </c>
      <c r="D35" s="59">
        <v>0</v>
      </c>
      <c r="E35" s="58">
        <f>1-G36/G35</f>
        <v>2.5688450472667324E-3</v>
      </c>
      <c r="F35" s="33">
        <f>SUMPRODUCT(H$1:AA$1,H35:AA35)/SUM(H35:AA35)</f>
        <v>6.2181463214138919</v>
      </c>
      <c r="G35" s="32">
        <f>SUM(H35:AA35)</f>
        <v>9732</v>
      </c>
      <c r="H35" s="25"/>
      <c r="I35" s="25"/>
      <c r="J35" s="25"/>
      <c r="K35" s="25">
        <v>1</v>
      </c>
      <c r="L35" s="7">
        <v>713</v>
      </c>
      <c r="M35" s="7">
        <v>6228</v>
      </c>
      <c r="N35" s="7">
        <v>2746</v>
      </c>
      <c r="O35" s="25">
        <v>41</v>
      </c>
      <c r="P35" s="7">
        <v>2</v>
      </c>
      <c r="Q35" s="25">
        <v>1</v>
      </c>
      <c r="R35" s="25"/>
      <c r="S35" s="25"/>
      <c r="T35" s="25"/>
      <c r="U35" s="12"/>
      <c r="V35" s="12"/>
      <c r="W35" s="26"/>
      <c r="X35" s="26"/>
      <c r="AB35" s="2"/>
    </row>
    <row r="36" spans="1:28">
      <c r="A36" s="2" t="s">
        <v>49</v>
      </c>
      <c r="B36" s="32">
        <v>12345</v>
      </c>
      <c r="C36" s="2" t="s">
        <v>1</v>
      </c>
      <c r="D36" s="59"/>
      <c r="E36" s="58"/>
      <c r="F36" s="33">
        <f>SUMPRODUCT(H$1:AA$1,H36:AA36)/SUM(H36:AA36)</f>
        <v>6.213145152982384</v>
      </c>
      <c r="G36" s="32">
        <f>SUM(H36:AA36)</f>
        <v>9707</v>
      </c>
      <c r="H36" s="25"/>
      <c r="I36" s="25"/>
      <c r="J36" s="25"/>
      <c r="K36" s="25">
        <v>1</v>
      </c>
      <c r="L36" s="7">
        <v>713</v>
      </c>
      <c r="M36" s="7">
        <v>6228</v>
      </c>
      <c r="N36" s="7">
        <v>2746</v>
      </c>
      <c r="O36" s="25">
        <v>19</v>
      </c>
      <c r="P36" s="7">
        <v>0</v>
      </c>
      <c r="Q36" s="25">
        <v>0</v>
      </c>
      <c r="R36" s="25"/>
      <c r="S36" s="25"/>
      <c r="T36" s="25"/>
      <c r="U36" s="12"/>
      <c r="V36" s="12"/>
      <c r="W36" s="26"/>
      <c r="X36" s="26"/>
      <c r="AB36" s="2"/>
    </row>
    <row r="37" spans="1:28">
      <c r="D37" s="2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2"/>
      <c r="V37" s="12"/>
      <c r="W37" s="26"/>
      <c r="X37" s="26"/>
      <c r="AB37" s="2"/>
    </row>
    <row r="38" spans="1:28">
      <c r="A38" s="2">
        <v>8</v>
      </c>
      <c r="C38" s="2" t="str">
        <f>CONCATENATE($C$1,"n",A38)</f>
        <v>g3d7n8</v>
      </c>
      <c r="D38" s="2"/>
      <c r="E38" s="2"/>
      <c r="F38" s="19"/>
      <c r="G38" s="1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2"/>
      <c r="V38" s="12"/>
      <c r="W38" s="26"/>
      <c r="X38" s="26"/>
      <c r="AB38" s="2"/>
    </row>
    <row r="39" spans="1:28">
      <c r="A39" s="2" t="s">
        <v>47</v>
      </c>
      <c r="B39" s="44">
        <f>CEILING($A$1*A38/$B$1,1)</f>
        <v>4</v>
      </c>
      <c r="C39" s="2"/>
      <c r="D39" s="2" t="s">
        <v>2</v>
      </c>
      <c r="E39" s="2" t="s">
        <v>45</v>
      </c>
      <c r="F39" s="19" t="s">
        <v>3</v>
      </c>
      <c r="G39" s="19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>
        <f t="shared" si="14"/>
        <v>5</v>
      </c>
      <c r="M39" s="7">
        <f t="shared" si="14"/>
        <v>6</v>
      </c>
      <c r="N39" s="7">
        <f t="shared" si="14"/>
        <v>7</v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 t="str">
        <f t="shared" ref="R39:AA39" si="15">IF(R40&lt;&gt;0,R$1,"")</f>
        <v/>
      </c>
      <c r="S39" s="7" t="str">
        <f t="shared" si="15"/>
        <v/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 t="str">
        <f t="shared" si="15"/>
        <v/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19">
        <v>10000</v>
      </c>
      <c r="C40" s="2" t="s">
        <v>0</v>
      </c>
      <c r="D40" s="59">
        <v>1</v>
      </c>
      <c r="E40" s="58">
        <f>1-G41/G40</f>
        <v>1.1362462555520869E-3</v>
      </c>
      <c r="F40" s="33">
        <f>SUMPRODUCT(H$1:AA$1,H40:AA40)/SUM(H40:AA40)</f>
        <v>7.0209689081706435</v>
      </c>
      <c r="G40" s="32">
        <f>SUM(H40:AA40)</f>
        <v>9681</v>
      </c>
      <c r="H40" s="25"/>
      <c r="I40" s="25"/>
      <c r="J40" s="25"/>
      <c r="K40" s="25"/>
      <c r="L40" s="25">
        <v>17</v>
      </c>
      <c r="M40" s="7">
        <v>1481</v>
      </c>
      <c r="N40" s="7">
        <v>6489</v>
      </c>
      <c r="O40" s="7">
        <v>1672</v>
      </c>
      <c r="P40" s="25">
        <v>20</v>
      </c>
      <c r="Q40" s="7">
        <v>2</v>
      </c>
      <c r="R40" s="25"/>
      <c r="S40" s="25"/>
      <c r="T40" s="25"/>
      <c r="U40" s="12"/>
      <c r="V40" s="12"/>
      <c r="W40" s="26"/>
      <c r="X40" s="26"/>
      <c r="AB40" s="2"/>
    </row>
    <row r="41" spans="1:28">
      <c r="A41" s="2" t="s">
        <v>49</v>
      </c>
      <c r="B41" s="32">
        <v>12345</v>
      </c>
      <c r="C41" s="2" t="s">
        <v>1</v>
      </c>
      <c r="D41" s="59"/>
      <c r="E41" s="58"/>
      <c r="F41" s="33">
        <f>SUMPRODUCT(H$1:AA$1,H41:AA41)/SUM(H41:AA41)</f>
        <v>7.0185108583247153</v>
      </c>
      <c r="G41" s="32">
        <f>SUM(H41:AA41)</f>
        <v>9670</v>
      </c>
      <c r="H41" s="25"/>
      <c r="I41" s="25"/>
      <c r="J41" s="25"/>
      <c r="K41" s="25"/>
      <c r="L41" s="25">
        <v>17</v>
      </c>
      <c r="M41" s="7">
        <v>1481</v>
      </c>
      <c r="N41" s="7">
        <v>6489</v>
      </c>
      <c r="O41" s="7">
        <v>1672</v>
      </c>
      <c r="P41" s="25">
        <v>11</v>
      </c>
      <c r="Q41" s="7">
        <v>0</v>
      </c>
      <c r="R41" s="25"/>
      <c r="S41" s="25"/>
      <c r="T41" s="25"/>
      <c r="U41" s="12"/>
      <c r="V41" s="12"/>
      <c r="W41" s="26"/>
      <c r="X41" s="26"/>
      <c r="AB41" s="2"/>
    </row>
    <row r="42" spans="1:28">
      <c r="D42" s="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2"/>
      <c r="V42" s="12"/>
      <c r="W42" s="26"/>
      <c r="X42" s="26"/>
      <c r="AB42" s="2"/>
    </row>
    <row r="43" spans="1:28">
      <c r="A43" s="2">
        <v>9</v>
      </c>
      <c r="C43" s="2" t="str">
        <f>CONCATENATE($C$1,"n",A43)</f>
        <v>g3d7n9</v>
      </c>
      <c r="D43" s="2"/>
      <c r="E43" s="2"/>
      <c r="F43" s="19"/>
      <c r="G43" s="1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2"/>
      <c r="V43" s="12"/>
      <c r="W43" s="26"/>
      <c r="X43" s="26"/>
      <c r="AB43" s="2"/>
    </row>
    <row r="44" spans="1:28">
      <c r="A44" s="2" t="s">
        <v>47</v>
      </c>
      <c r="B44" s="44">
        <f>CEILING($A$1*A43/$B$1,1)</f>
        <v>4</v>
      </c>
      <c r="C44" s="2"/>
      <c r="D44" s="2" t="s">
        <v>2</v>
      </c>
      <c r="E44" s="2" t="s">
        <v>45</v>
      </c>
      <c r="F44" s="19" t="s">
        <v>3</v>
      </c>
      <c r="G44" s="19"/>
      <c r="H44" s="7" t="str">
        <f>IF(H45&lt;&gt;0,H$1,"")</f>
        <v/>
      </c>
      <c r="I44" s="7" t="str">
        <f t="shared" ref="I44:P44" si="16">IF(I45&lt;&gt;0,I$1,"")</f>
        <v/>
      </c>
      <c r="J44" s="7" t="str">
        <f t="shared" si="16"/>
        <v/>
      </c>
      <c r="K44" s="7" t="str">
        <f t="shared" si="16"/>
        <v/>
      </c>
      <c r="L44" s="7" t="str">
        <f t="shared" si="16"/>
        <v/>
      </c>
      <c r="M44" s="7">
        <f t="shared" si="16"/>
        <v>6</v>
      </c>
      <c r="N44" s="7">
        <f t="shared" si="16"/>
        <v>7</v>
      </c>
      <c r="O44" s="7">
        <f t="shared" si="16"/>
        <v>8</v>
      </c>
      <c r="P44" s="7">
        <f t="shared" si="16"/>
        <v>9</v>
      </c>
      <c r="Q44" s="7">
        <f>IF(Q45&lt;&gt;0,Q$1,"")</f>
        <v>10</v>
      </c>
      <c r="R44" s="7" t="str">
        <f t="shared" ref="R44:AA44" si="17">IF(R45&lt;&gt;0,R$1,"")</f>
        <v/>
      </c>
      <c r="S44" s="7" t="str">
        <f t="shared" si="17"/>
        <v/>
      </c>
      <c r="T44" s="7" t="str">
        <f t="shared" si="17"/>
        <v/>
      </c>
      <c r="U44" s="7" t="str">
        <f t="shared" si="17"/>
        <v/>
      </c>
      <c r="V44" s="10" t="str">
        <f t="shared" si="17"/>
        <v/>
      </c>
      <c r="W44" s="10" t="str">
        <f t="shared" si="17"/>
        <v/>
      </c>
      <c r="X44" s="10" t="str">
        <f t="shared" si="17"/>
        <v/>
      </c>
      <c r="Y44" s="10" t="str">
        <f t="shared" si="17"/>
        <v/>
      </c>
      <c r="Z44" s="10" t="str">
        <f t="shared" si="17"/>
        <v/>
      </c>
      <c r="AA44" s="18" t="str">
        <f t="shared" si="17"/>
        <v/>
      </c>
      <c r="AB44" s="2"/>
    </row>
    <row r="45" spans="1:28">
      <c r="A45" s="2" t="s">
        <v>48</v>
      </c>
      <c r="B45" s="19">
        <v>10000</v>
      </c>
      <c r="C45" s="2" t="s">
        <v>0</v>
      </c>
      <c r="D45" s="59">
        <v>0</v>
      </c>
      <c r="E45" s="58">
        <f>1-G46/G45</f>
        <v>8.2901554404146705E-4</v>
      </c>
      <c r="F45" s="33">
        <f>SUMPRODUCT(H$1:AA$1,H45:AA45)/SUM(H45:AA45)</f>
        <v>7.8219689119170983</v>
      </c>
      <c r="G45" s="32">
        <f>SUM(H45:AA45)</f>
        <v>9650</v>
      </c>
      <c r="H45" s="25"/>
      <c r="I45" s="25"/>
      <c r="J45" s="25"/>
      <c r="K45" s="7"/>
      <c r="L45" s="7"/>
      <c r="M45" s="7">
        <v>68</v>
      </c>
      <c r="N45" s="7">
        <v>2614</v>
      </c>
      <c r="O45" s="7">
        <v>5946</v>
      </c>
      <c r="P45" s="7">
        <v>1012</v>
      </c>
      <c r="Q45" s="7">
        <v>10</v>
      </c>
      <c r="R45" s="7"/>
      <c r="S45" s="7"/>
      <c r="T45" s="25"/>
      <c r="U45" s="12"/>
      <c r="V45" s="12"/>
      <c r="W45" s="26"/>
      <c r="X45" s="26"/>
      <c r="AB45" s="2"/>
    </row>
    <row r="46" spans="1:28">
      <c r="A46" s="2" t="s">
        <v>49</v>
      </c>
      <c r="B46" s="32">
        <v>1234</v>
      </c>
      <c r="C46" s="2" t="s">
        <v>1</v>
      </c>
      <c r="D46" s="59"/>
      <c r="E46" s="58"/>
      <c r="F46" s="33">
        <f>SUMPRODUCT(H$1:AA$1,H46:AA46)/SUM(H46:AA46)</f>
        <v>7.8201617921593032</v>
      </c>
      <c r="G46" s="32">
        <f>SUM(H46:AA46)</f>
        <v>9642</v>
      </c>
      <c r="H46" s="25"/>
      <c r="I46" s="25"/>
      <c r="J46" s="25"/>
      <c r="K46" s="25"/>
      <c r="L46" s="25"/>
      <c r="M46" s="7">
        <v>68</v>
      </c>
      <c r="N46" s="7">
        <v>2614</v>
      </c>
      <c r="O46" s="7">
        <v>5946</v>
      </c>
      <c r="P46" s="25">
        <v>1012</v>
      </c>
      <c r="Q46" s="7">
        <v>2</v>
      </c>
      <c r="R46" s="25"/>
      <c r="S46" s="25"/>
      <c r="T46" s="25"/>
      <c r="U46" s="12"/>
      <c r="V46" s="12"/>
      <c r="W46" s="26"/>
      <c r="X46" s="26"/>
      <c r="AB46" s="2"/>
    </row>
    <row r="47" spans="1:28">
      <c r="D47" s="2"/>
      <c r="H47" s="25"/>
      <c r="I47" s="25"/>
      <c r="J47" s="25"/>
      <c r="K47" s="25"/>
      <c r="L47" s="25"/>
      <c r="M47" s="7"/>
      <c r="N47" s="7"/>
      <c r="O47" s="7"/>
      <c r="P47" s="7"/>
      <c r="Q47" s="7"/>
      <c r="R47" s="7"/>
      <c r="S47" s="7"/>
      <c r="T47" s="25"/>
      <c r="U47" s="12"/>
      <c r="V47" s="12"/>
      <c r="W47" s="26"/>
      <c r="X47" s="26"/>
      <c r="AB47" s="2"/>
    </row>
    <row r="48" spans="1:28">
      <c r="A48" s="2">
        <v>10</v>
      </c>
      <c r="C48" s="2" t="str">
        <f>CONCATENATE($C$1,"n",A48)</f>
        <v>g3d7n10</v>
      </c>
      <c r="D48" s="2"/>
      <c r="E48" s="2"/>
      <c r="F48" s="19"/>
      <c r="G48" s="1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2"/>
      <c r="V48" s="12"/>
      <c r="W48" s="26"/>
      <c r="X48" s="26"/>
      <c r="AB48" s="2"/>
    </row>
    <row r="49" spans="1:28">
      <c r="A49" s="2" t="s">
        <v>47</v>
      </c>
      <c r="B49" s="44">
        <f>CEILING($A$1*A48/$B$1,1)</f>
        <v>5</v>
      </c>
      <c r="C49" s="2"/>
      <c r="D49" s="2" t="s">
        <v>2</v>
      </c>
      <c r="E49" s="2" t="s">
        <v>45</v>
      </c>
      <c r="F49" s="19" t="s">
        <v>3</v>
      </c>
      <c r="G49" s="19"/>
      <c r="H49" s="7" t="str">
        <f>IF(H50&lt;&gt;0,H$1,"")</f>
        <v/>
      </c>
      <c r="I49" s="7" t="str">
        <f t="shared" ref="I49:P49" si="18">IF(I50&lt;&gt;0,I$1,"")</f>
        <v/>
      </c>
      <c r="J49" s="7" t="str">
        <f t="shared" si="18"/>
        <v/>
      </c>
      <c r="K49" s="7" t="str">
        <f t="shared" si="18"/>
        <v/>
      </c>
      <c r="L49" s="7" t="str">
        <f t="shared" si="18"/>
        <v/>
      </c>
      <c r="M49" s="7" t="str">
        <f t="shared" si="18"/>
        <v/>
      </c>
      <c r="N49" s="7">
        <f t="shared" si="18"/>
        <v>7</v>
      </c>
      <c r="O49" s="7">
        <f t="shared" si="18"/>
        <v>8</v>
      </c>
      <c r="P49" s="7">
        <f t="shared" si="18"/>
        <v>9</v>
      </c>
      <c r="Q49" s="7">
        <f>IF(Q50&lt;&gt;0,Q$1,"")</f>
        <v>10</v>
      </c>
      <c r="R49" s="7">
        <f t="shared" ref="R49:AA49" si="19">IF(R50&lt;&gt;0,R$1,"")</f>
        <v>11</v>
      </c>
      <c r="S49" s="7" t="str">
        <f t="shared" si="19"/>
        <v/>
      </c>
      <c r="T49" s="7" t="str">
        <f t="shared" si="19"/>
        <v/>
      </c>
      <c r="U49" s="7" t="str">
        <f t="shared" si="19"/>
        <v/>
      </c>
      <c r="V49" s="10" t="str">
        <f t="shared" si="19"/>
        <v/>
      </c>
      <c r="W49" s="10" t="str">
        <f t="shared" si="19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8" t="str">
        <f t="shared" si="19"/>
        <v/>
      </c>
      <c r="AB49" s="2"/>
    </row>
    <row r="50" spans="1:28">
      <c r="A50" s="2" t="s">
        <v>48</v>
      </c>
      <c r="B50" s="19">
        <v>10000</v>
      </c>
      <c r="C50" s="2" t="s">
        <v>0</v>
      </c>
      <c r="D50" s="59">
        <v>0</v>
      </c>
      <c r="E50" s="58">
        <f>1-G51/G50</f>
        <v>4.1736227045074958E-4</v>
      </c>
      <c r="F50" s="33">
        <f>SUMPRODUCT(H$1:AA$1,H50:AA50)/SUM(H50:AA50)</f>
        <v>8.6267737896494161</v>
      </c>
      <c r="G50" s="32">
        <f>SUM(H50:AA50)</f>
        <v>9584</v>
      </c>
      <c r="H50" s="25"/>
      <c r="I50" s="25"/>
      <c r="J50" s="25"/>
      <c r="K50" s="7"/>
      <c r="L50" s="7"/>
      <c r="M50" s="7"/>
      <c r="N50" s="7">
        <v>205</v>
      </c>
      <c r="O50" s="7">
        <v>3771</v>
      </c>
      <c r="P50" s="7">
        <v>5009</v>
      </c>
      <c r="Q50" s="7">
        <v>594</v>
      </c>
      <c r="R50" s="7">
        <v>5</v>
      </c>
      <c r="S50" s="7"/>
      <c r="T50" s="25"/>
      <c r="U50" s="12"/>
      <c r="V50" s="12"/>
      <c r="W50" s="26"/>
      <c r="X50" s="26"/>
      <c r="AB50" s="2"/>
    </row>
    <row r="51" spans="1:28">
      <c r="A51" s="2" t="s">
        <v>49</v>
      </c>
      <c r="B51" s="32">
        <v>1234</v>
      </c>
      <c r="C51" s="2" t="s">
        <v>1</v>
      </c>
      <c r="D51" s="59"/>
      <c r="E51" s="58"/>
      <c r="F51" s="33">
        <f>SUMPRODUCT(H$1:AA$1,H51:AA51)/SUM(H51:AA51)</f>
        <v>8.6257828810020882</v>
      </c>
      <c r="G51" s="32">
        <f>SUM(H51:AA51)</f>
        <v>9580</v>
      </c>
      <c r="H51" s="25"/>
      <c r="I51" s="25"/>
      <c r="J51" s="25"/>
      <c r="K51" s="25"/>
      <c r="L51" s="25"/>
      <c r="M51" s="7"/>
      <c r="N51" s="7">
        <v>205</v>
      </c>
      <c r="O51" s="7">
        <v>3771</v>
      </c>
      <c r="P51" s="25">
        <v>5009</v>
      </c>
      <c r="Q51" s="7">
        <v>594</v>
      </c>
      <c r="R51" s="25">
        <v>1</v>
      </c>
      <c r="S51" s="25"/>
      <c r="T51" s="25"/>
      <c r="U51" s="12"/>
      <c r="V51" s="12"/>
      <c r="W51" s="26"/>
      <c r="X51" s="26"/>
      <c r="AB51" s="2"/>
    </row>
    <row r="52" spans="1:28">
      <c r="H52" s="26"/>
      <c r="I52" s="26"/>
      <c r="J52" s="26"/>
      <c r="K52" s="25"/>
      <c r="L52" s="25"/>
      <c r="M52" s="7"/>
      <c r="N52" s="7"/>
      <c r="O52" s="7"/>
      <c r="P52" s="7"/>
      <c r="Q52" s="7"/>
      <c r="R52" s="7"/>
      <c r="S52" s="7"/>
      <c r="T52" s="26"/>
      <c r="U52" s="26"/>
      <c r="V52" s="24"/>
      <c r="W52" s="26"/>
      <c r="X52" s="26"/>
      <c r="AB52" s="2"/>
    </row>
    <row r="53" spans="1:28">
      <c r="A53" s="2">
        <v>11</v>
      </c>
      <c r="C53" s="2" t="str">
        <f>CONCATENATE($C$1,"n",A53)</f>
        <v>g3d7n11</v>
      </c>
      <c r="D53" s="2"/>
      <c r="E53" s="2"/>
      <c r="F53" s="19"/>
      <c r="G53" s="1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2"/>
      <c r="V53" s="12"/>
      <c r="W53" s="26"/>
      <c r="X53" s="26"/>
      <c r="AB53" s="2"/>
    </row>
    <row r="54" spans="1:28">
      <c r="A54" s="2" t="s">
        <v>47</v>
      </c>
      <c r="B54" s="44">
        <f>CEILING($A$1*A53/$B$1,1)</f>
        <v>5</v>
      </c>
      <c r="C54" s="2"/>
      <c r="D54" s="2" t="s">
        <v>2</v>
      </c>
      <c r="E54" s="2" t="s">
        <v>45</v>
      </c>
      <c r="F54" s="19" t="s">
        <v>3</v>
      </c>
      <c r="G54" s="19"/>
      <c r="H54" s="7" t="str">
        <f>IF(H55&lt;&gt;0,H$1,"")</f>
        <v/>
      </c>
      <c r="I54" s="7" t="str">
        <f t="shared" ref="I54:P54" si="20">IF(I55&lt;&gt;0,I$1,"")</f>
        <v/>
      </c>
      <c r="J54" s="7" t="str">
        <f t="shared" si="20"/>
        <v/>
      </c>
      <c r="K54" s="7" t="str">
        <f t="shared" si="20"/>
        <v/>
      </c>
      <c r="L54" s="7" t="str">
        <f t="shared" si="20"/>
        <v/>
      </c>
      <c r="M54" s="7" t="str">
        <f t="shared" si="20"/>
        <v/>
      </c>
      <c r="N54" s="7">
        <f t="shared" si="20"/>
        <v>7</v>
      </c>
      <c r="O54" s="7">
        <f t="shared" si="20"/>
        <v>8</v>
      </c>
      <c r="P54" s="7">
        <f t="shared" si="20"/>
        <v>9</v>
      </c>
      <c r="Q54" s="7">
        <f>IF(Q55&lt;&gt;0,Q$1,"")</f>
        <v>10</v>
      </c>
      <c r="R54" s="7">
        <f t="shared" ref="R54:AA54" si="21">IF(R55&lt;&gt;0,R$1,"")</f>
        <v>11</v>
      </c>
      <c r="S54" s="7">
        <f t="shared" si="21"/>
        <v>12</v>
      </c>
      <c r="T54" s="7" t="str">
        <f t="shared" si="21"/>
        <v/>
      </c>
      <c r="U54" s="7" t="str">
        <f t="shared" si="21"/>
        <v/>
      </c>
      <c r="V54" s="10" t="str">
        <f t="shared" si="21"/>
        <v/>
      </c>
      <c r="W54" s="10" t="str">
        <f t="shared" si="21"/>
        <v/>
      </c>
      <c r="X54" s="10" t="str">
        <f t="shared" si="21"/>
        <v/>
      </c>
      <c r="Y54" s="10" t="str">
        <f t="shared" si="21"/>
        <v/>
      </c>
      <c r="Z54" s="10" t="str">
        <f t="shared" si="21"/>
        <v/>
      </c>
      <c r="AA54" s="18" t="str">
        <f t="shared" si="21"/>
        <v/>
      </c>
      <c r="AB54" s="2"/>
    </row>
    <row r="55" spans="1:28">
      <c r="A55" s="2" t="s">
        <v>48</v>
      </c>
      <c r="B55" s="19">
        <v>10000</v>
      </c>
      <c r="C55" s="2" t="s">
        <v>0</v>
      </c>
      <c r="D55" s="59">
        <v>0</v>
      </c>
      <c r="E55" s="58">
        <f>1-G56/G55</f>
        <v>4.1999160016803483E-4</v>
      </c>
      <c r="F55" s="33">
        <f>SUMPRODUCT(H$1:AA$1,H55:AA55)/SUM(H55:AA55)</f>
        <v>9.443616127677446</v>
      </c>
      <c r="G55" s="32">
        <f>SUM(H55:AA55)</f>
        <v>9524</v>
      </c>
      <c r="H55" s="25"/>
      <c r="I55" s="25"/>
      <c r="J55" s="25"/>
      <c r="K55" s="7"/>
      <c r="L55" s="7"/>
      <c r="M55" s="7"/>
      <c r="N55" s="7">
        <v>6</v>
      </c>
      <c r="O55" s="7">
        <v>510</v>
      </c>
      <c r="P55" s="7">
        <v>4628</v>
      </c>
      <c r="Q55" s="7">
        <v>4018</v>
      </c>
      <c r="R55" s="7">
        <v>357</v>
      </c>
      <c r="S55" s="7">
        <v>5</v>
      </c>
      <c r="T55" s="25"/>
      <c r="U55" s="12"/>
      <c r="V55" s="12"/>
      <c r="W55" s="26"/>
      <c r="X55" s="26"/>
      <c r="AB55" s="2"/>
    </row>
    <row r="56" spans="1:28">
      <c r="A56" s="2" t="s">
        <v>49</v>
      </c>
      <c r="B56" s="32">
        <v>1234</v>
      </c>
      <c r="C56" s="2" t="s">
        <v>1</v>
      </c>
      <c r="D56" s="59"/>
      <c r="E56" s="58"/>
      <c r="F56" s="33">
        <f>SUMPRODUCT(H$1:AA$1,H56:AA56)/SUM(H56:AA56)</f>
        <v>9.4425420168067227</v>
      </c>
      <c r="G56" s="32">
        <f>SUM(H56:AA56)</f>
        <v>9520</v>
      </c>
      <c r="H56" s="25"/>
      <c r="I56" s="25"/>
      <c r="J56" s="25"/>
      <c r="K56" s="25"/>
      <c r="L56" s="25"/>
      <c r="M56" s="7"/>
      <c r="N56" s="7">
        <v>6</v>
      </c>
      <c r="O56" s="7">
        <v>510</v>
      </c>
      <c r="P56" s="25">
        <v>4628</v>
      </c>
      <c r="Q56" s="7">
        <v>4018</v>
      </c>
      <c r="R56" s="25">
        <v>357</v>
      </c>
      <c r="S56" s="25">
        <v>1</v>
      </c>
      <c r="T56" s="25"/>
      <c r="U56" s="12"/>
      <c r="V56" s="12"/>
      <c r="W56" s="26"/>
      <c r="X56" s="26"/>
      <c r="AB56" s="2"/>
    </row>
    <row r="57" spans="1:28">
      <c r="H57" s="26"/>
      <c r="I57" s="26"/>
      <c r="J57" s="26"/>
      <c r="K57" s="25"/>
      <c r="L57" s="25"/>
      <c r="M57" s="7"/>
      <c r="N57" s="7"/>
      <c r="O57" s="7"/>
      <c r="P57" s="7"/>
      <c r="Q57" s="7"/>
      <c r="R57" s="7"/>
      <c r="S57" s="7"/>
      <c r="T57" s="26"/>
      <c r="U57" s="26"/>
      <c r="V57" s="24"/>
      <c r="W57" s="26"/>
      <c r="X57" s="26"/>
      <c r="AB57" s="2"/>
    </row>
    <row r="58" spans="1:28">
      <c r="A58" s="2">
        <v>12</v>
      </c>
      <c r="C58" s="2" t="str">
        <f>CONCATENATE($C$1,"n",A58)</f>
        <v>g3d7n12</v>
      </c>
      <c r="D58" s="2"/>
      <c r="E58" s="2"/>
      <c r="F58" s="19"/>
      <c r="G58" s="1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2"/>
      <c r="V58" s="12"/>
      <c r="W58" s="26"/>
      <c r="X58" s="26"/>
      <c r="AB58" s="2"/>
    </row>
    <row r="59" spans="1:28">
      <c r="A59" s="2" t="s">
        <v>47</v>
      </c>
      <c r="B59" s="44">
        <f>CEILING($A$1*A58/$B$1,1)</f>
        <v>6</v>
      </c>
      <c r="C59" s="2"/>
      <c r="D59" s="2" t="s">
        <v>2</v>
      </c>
      <c r="E59" s="2" t="s">
        <v>45</v>
      </c>
      <c r="F59" s="19" t="s">
        <v>3</v>
      </c>
      <c r="G59" s="19"/>
      <c r="H59" s="7" t="str">
        <f>IF(H60&lt;&gt;0,H$1,"")</f>
        <v/>
      </c>
      <c r="I59" s="7" t="str">
        <f t="shared" ref="I59:P59" si="22">IF(I60&lt;&gt;0,I$1,"")</f>
        <v/>
      </c>
      <c r="J59" s="7" t="str">
        <f t="shared" si="22"/>
        <v/>
      </c>
      <c r="K59" s="7" t="str">
        <f t="shared" si="22"/>
        <v/>
      </c>
      <c r="L59" s="7" t="str">
        <f t="shared" si="22"/>
        <v/>
      </c>
      <c r="M59" s="7" t="str">
        <f t="shared" si="22"/>
        <v/>
      </c>
      <c r="N59" s="7" t="str">
        <f t="shared" si="22"/>
        <v/>
      </c>
      <c r="O59" s="7">
        <f t="shared" si="22"/>
        <v>8</v>
      </c>
      <c r="P59" s="7">
        <f t="shared" si="22"/>
        <v>9</v>
      </c>
      <c r="Q59" s="7">
        <f>IF(Q60&lt;&gt;0,Q$1,"")</f>
        <v>10</v>
      </c>
      <c r="R59" s="7">
        <f t="shared" ref="R59:AA59" si="23">IF(R60&lt;&gt;0,R$1,"")</f>
        <v>11</v>
      </c>
      <c r="S59" s="7">
        <f t="shared" si="23"/>
        <v>12</v>
      </c>
      <c r="T59" s="7">
        <f t="shared" si="23"/>
        <v>13</v>
      </c>
      <c r="U59" s="7" t="str">
        <f t="shared" si="23"/>
        <v/>
      </c>
      <c r="V59" s="10" t="str">
        <f t="shared" si="23"/>
        <v/>
      </c>
      <c r="W59" s="10" t="str">
        <f t="shared" si="23"/>
        <v/>
      </c>
      <c r="X59" s="10" t="str">
        <f t="shared" si="23"/>
        <v/>
      </c>
      <c r="Y59" s="10" t="str">
        <f t="shared" si="23"/>
        <v/>
      </c>
      <c r="Z59" s="10" t="str">
        <f t="shared" si="23"/>
        <v/>
      </c>
      <c r="AA59" s="18" t="str">
        <f t="shared" si="23"/>
        <v/>
      </c>
      <c r="AB59" s="2"/>
    </row>
    <row r="60" spans="1:28">
      <c r="A60" s="2" t="s">
        <v>48</v>
      </c>
      <c r="B60" s="19">
        <v>10000</v>
      </c>
      <c r="C60" s="2" t="s">
        <v>0</v>
      </c>
      <c r="D60" s="59">
        <v>0</v>
      </c>
      <c r="E60" s="58">
        <f>1-G61/G60</f>
        <v>2.1258503401355711E-4</v>
      </c>
      <c r="F60" s="33">
        <f>SUMPRODUCT(H$1:AA$1,H60:AA60)/SUM(H60:AA60)</f>
        <v>10.239795918367347</v>
      </c>
      <c r="G60" s="32">
        <f>SUM(H60:AA60)</f>
        <v>9408</v>
      </c>
      <c r="H60" s="25"/>
      <c r="I60" s="25"/>
      <c r="J60" s="25"/>
      <c r="K60" s="7"/>
      <c r="L60" s="7"/>
      <c r="M60" s="7"/>
      <c r="N60" s="7"/>
      <c r="O60" s="7">
        <v>11</v>
      </c>
      <c r="P60" s="7">
        <v>1103</v>
      </c>
      <c r="Q60" s="7">
        <v>5146</v>
      </c>
      <c r="R60" s="7">
        <v>2919</v>
      </c>
      <c r="S60" s="7">
        <v>225</v>
      </c>
      <c r="T60" s="25">
        <v>4</v>
      </c>
      <c r="U60" s="12"/>
      <c r="V60" s="12"/>
      <c r="W60" s="26"/>
      <c r="X60" s="26"/>
      <c r="AB60" s="2"/>
    </row>
    <row r="61" spans="1:28">
      <c r="A61" s="2" t="s">
        <v>49</v>
      </c>
      <c r="B61" s="32">
        <v>1234</v>
      </c>
      <c r="C61" s="2" t="s">
        <v>1</v>
      </c>
      <c r="D61" s="59"/>
      <c r="E61" s="58"/>
      <c r="F61" s="33">
        <f>SUMPRODUCT(H$1:AA$1,H61:AA61)/SUM(H61:AA61)</f>
        <v>10.239209015522007</v>
      </c>
      <c r="G61" s="32">
        <f>SUM(H61:AA61)</f>
        <v>9406</v>
      </c>
      <c r="H61" s="25"/>
      <c r="I61" s="25"/>
      <c r="J61" s="25"/>
      <c r="K61" s="25"/>
      <c r="L61" s="25"/>
      <c r="M61" s="7"/>
      <c r="N61" s="7"/>
      <c r="O61" s="7">
        <v>11</v>
      </c>
      <c r="P61" s="25">
        <v>1103</v>
      </c>
      <c r="Q61" s="7">
        <v>5146</v>
      </c>
      <c r="R61" s="25">
        <v>2919</v>
      </c>
      <c r="S61" s="25">
        <v>225</v>
      </c>
      <c r="T61" s="25">
        <v>2</v>
      </c>
      <c r="U61" s="12"/>
      <c r="V61" s="12"/>
      <c r="W61" s="26"/>
      <c r="X61" s="26"/>
      <c r="AB61" s="2"/>
    </row>
    <row r="62" spans="1:28">
      <c r="H62" s="26"/>
      <c r="I62" s="26"/>
      <c r="J62" s="26"/>
      <c r="K62" s="25"/>
      <c r="L62" s="25"/>
      <c r="M62" s="7"/>
      <c r="N62" s="7"/>
      <c r="O62" s="7"/>
      <c r="P62" s="7"/>
      <c r="Q62" s="7"/>
      <c r="R62" s="7"/>
      <c r="S62" s="7"/>
      <c r="T62" s="26"/>
      <c r="U62" s="26"/>
      <c r="V62" s="24"/>
      <c r="W62" s="26"/>
      <c r="X62" s="26"/>
      <c r="AB62" s="2"/>
    </row>
    <row r="63" spans="1:28">
      <c r="A63" s="2">
        <v>13</v>
      </c>
      <c r="C63" s="2" t="str">
        <f>CONCATENATE($C$1,"n",A63)</f>
        <v>g3d7n13</v>
      </c>
      <c r="D63" s="2"/>
      <c r="E63" s="2"/>
      <c r="F63" s="19"/>
      <c r="G63" s="1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2"/>
      <c r="V63" s="12"/>
      <c r="W63" s="26"/>
      <c r="X63" s="26"/>
      <c r="AB63" s="2"/>
    </row>
    <row r="64" spans="1:28">
      <c r="A64" s="2" t="s">
        <v>47</v>
      </c>
      <c r="B64" s="44">
        <f>CEILING($A$1*A63/$B$1,1)</f>
        <v>6</v>
      </c>
      <c r="C64" s="2"/>
      <c r="D64" s="2" t="s">
        <v>2</v>
      </c>
      <c r="E64" s="2" t="s">
        <v>45</v>
      </c>
      <c r="F64" s="19" t="s">
        <v>3</v>
      </c>
      <c r="G64" s="19"/>
      <c r="H64" s="7" t="str">
        <f>IF(H65&lt;&gt;0,H$1,"")</f>
        <v/>
      </c>
      <c r="I64" s="7" t="str">
        <f t="shared" ref="I64:P64" si="24">IF(I65&lt;&gt;0,I$1,"")</f>
        <v/>
      </c>
      <c r="J64" s="7" t="str">
        <f t="shared" si="24"/>
        <v/>
      </c>
      <c r="K64" s="7" t="str">
        <f t="shared" si="24"/>
        <v/>
      </c>
      <c r="L64" s="7" t="str">
        <f t="shared" si="24"/>
        <v/>
      </c>
      <c r="M64" s="7" t="str">
        <f t="shared" si="24"/>
        <v/>
      </c>
      <c r="N64" s="7" t="str">
        <f t="shared" si="24"/>
        <v/>
      </c>
      <c r="O64" s="7" t="str">
        <f t="shared" si="24"/>
        <v/>
      </c>
      <c r="P64" s="7">
        <f t="shared" si="24"/>
        <v>9</v>
      </c>
      <c r="Q64" s="7">
        <f>IF(Q65&lt;&gt;0,Q$1,"")</f>
        <v>10</v>
      </c>
      <c r="R64" s="7">
        <f t="shared" ref="R64:AA64" si="25">IF(R65&lt;&gt;0,R$1,"")</f>
        <v>11</v>
      </c>
      <c r="S64" s="7">
        <f t="shared" si="25"/>
        <v>12</v>
      </c>
      <c r="T64" s="7">
        <f t="shared" si="25"/>
        <v>13</v>
      </c>
      <c r="U64" s="7">
        <f t="shared" si="25"/>
        <v>14</v>
      </c>
      <c r="V64" s="10">
        <f t="shared" si="25"/>
        <v>15</v>
      </c>
      <c r="W64" s="10" t="str">
        <f t="shared" si="25"/>
        <v/>
      </c>
      <c r="X64" s="10" t="str">
        <f t="shared" si="25"/>
        <v/>
      </c>
      <c r="Y64" s="10" t="str">
        <f t="shared" si="25"/>
        <v/>
      </c>
      <c r="Z64" s="10" t="str">
        <f t="shared" si="25"/>
        <v/>
      </c>
      <c r="AA64" s="18" t="str">
        <f t="shared" si="25"/>
        <v/>
      </c>
      <c r="AB64" s="2"/>
    </row>
    <row r="65" spans="1:28">
      <c r="A65" s="2" t="s">
        <v>48</v>
      </c>
      <c r="B65" s="19">
        <v>10000</v>
      </c>
      <c r="C65" s="2" t="s">
        <v>0</v>
      </c>
      <c r="D65" s="59">
        <v>0</v>
      </c>
      <c r="E65" s="58">
        <f>1-G66/G65</f>
        <v>2.1299254526097045E-4</v>
      </c>
      <c r="F65" s="33">
        <f>SUMPRODUCT(H$1:AA$1,H65:AA65)/SUM(H65:AA65)</f>
        <v>11.040149094781682</v>
      </c>
      <c r="G65" s="32">
        <f>SUM(H65:AA65)</f>
        <v>9390</v>
      </c>
      <c r="H65" s="25"/>
      <c r="I65" s="25"/>
      <c r="J65" s="25"/>
      <c r="K65" s="7"/>
      <c r="L65" s="7"/>
      <c r="M65" s="7"/>
      <c r="N65" s="7"/>
      <c r="O65" s="7"/>
      <c r="P65" s="7">
        <v>46</v>
      </c>
      <c r="Q65" s="7">
        <v>1765</v>
      </c>
      <c r="R65" s="7">
        <v>5464</v>
      </c>
      <c r="S65" s="7">
        <v>1999</v>
      </c>
      <c r="T65" s="25">
        <v>114</v>
      </c>
      <c r="U65" s="12">
        <v>1</v>
      </c>
      <c r="V65" s="12">
        <v>1</v>
      </c>
      <c r="W65" s="26"/>
      <c r="X65" s="26"/>
      <c r="AB65" s="2"/>
    </row>
    <row r="66" spans="1:28">
      <c r="A66" s="2" t="s">
        <v>49</v>
      </c>
      <c r="B66" s="32">
        <v>1234</v>
      </c>
      <c r="C66" s="2" t="s">
        <v>1</v>
      </c>
      <c r="D66" s="59"/>
      <c r="E66" s="58"/>
      <c r="F66" s="33">
        <f>SUMPRODUCT(H$1:AA$1,H66:AA66)/SUM(H66:AA66)</f>
        <v>11.03941201533873</v>
      </c>
      <c r="G66" s="32">
        <f>SUM(H66:AA66)</f>
        <v>9388</v>
      </c>
      <c r="H66" s="25"/>
      <c r="I66" s="25"/>
      <c r="J66" s="25"/>
      <c r="K66" s="25"/>
      <c r="L66" s="25"/>
      <c r="M66" s="7"/>
      <c r="N66" s="7"/>
      <c r="O66" s="7"/>
      <c r="P66" s="25">
        <v>46</v>
      </c>
      <c r="Q66" s="7">
        <v>1765</v>
      </c>
      <c r="R66" s="25">
        <v>5464</v>
      </c>
      <c r="S66" s="26">
        <v>1999</v>
      </c>
      <c r="T66" s="25">
        <v>114</v>
      </c>
      <c r="U66" s="12">
        <v>0</v>
      </c>
      <c r="V66" s="12">
        <v>0</v>
      </c>
      <c r="W66" s="26"/>
      <c r="X66" s="26"/>
      <c r="AB66" s="2"/>
    </row>
    <row r="67" spans="1:28">
      <c r="H67" s="26"/>
      <c r="I67" s="26"/>
      <c r="J67" s="26"/>
      <c r="K67" s="25"/>
      <c r="L67" s="25"/>
      <c r="M67" s="7"/>
      <c r="N67" s="7"/>
      <c r="O67" s="7"/>
      <c r="P67" s="7"/>
      <c r="Q67" s="7"/>
      <c r="R67" s="7"/>
      <c r="S67" s="7"/>
      <c r="T67" s="26"/>
      <c r="U67" s="26"/>
      <c r="V67" s="24"/>
      <c r="W67" s="26"/>
      <c r="X67" s="26"/>
    </row>
    <row r="68" spans="1:28">
      <c r="A68" s="2"/>
      <c r="C68" s="2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4"/>
      <c r="W68" s="26"/>
      <c r="X68" s="26"/>
    </row>
    <row r="69" spans="1:28">
      <c r="A69" s="2"/>
      <c r="B69" s="44"/>
      <c r="C69" s="2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4"/>
      <c r="W69" s="26"/>
      <c r="X69" s="26"/>
    </row>
    <row r="70" spans="1:28">
      <c r="A70" s="2"/>
      <c r="B70" s="19"/>
      <c r="C70" s="2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4"/>
      <c r="W70" s="26"/>
      <c r="X70" s="26"/>
    </row>
    <row r="71" spans="1:28">
      <c r="A71" s="2"/>
      <c r="B71" s="19"/>
      <c r="C71" s="2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4"/>
      <c r="W71" s="26"/>
      <c r="X71" s="26"/>
    </row>
    <row r="72" spans="1:28"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4"/>
      <c r="W72" s="26"/>
      <c r="X72" s="26"/>
    </row>
    <row r="73" spans="1:28"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4"/>
      <c r="W73" s="26"/>
      <c r="X73" s="26"/>
    </row>
    <row r="74" spans="1:28"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4"/>
      <c r="W74" s="26"/>
      <c r="X74" s="26"/>
    </row>
    <row r="75" spans="1:28"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4"/>
      <c r="W75" s="26"/>
      <c r="X75" s="26"/>
    </row>
    <row r="76" spans="1:28"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4"/>
      <c r="W76" s="26"/>
      <c r="X76" s="26"/>
    </row>
    <row r="77" spans="1:28"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4"/>
      <c r="W77" s="26"/>
      <c r="X77" s="26"/>
    </row>
    <row r="78" spans="1:28"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4"/>
      <c r="W78" s="26"/>
      <c r="X78" s="26"/>
    </row>
    <row r="79" spans="1:28"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4"/>
      <c r="W79" s="26"/>
      <c r="X79" s="26"/>
    </row>
    <row r="80" spans="1:28"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4"/>
      <c r="W80" s="26"/>
      <c r="X80" s="26"/>
    </row>
  </sheetData>
  <mergeCells count="26">
    <mergeCell ref="D65:D66"/>
    <mergeCell ref="D30:D31"/>
    <mergeCell ref="D5:D6"/>
    <mergeCell ref="D10:D11"/>
    <mergeCell ref="D15:D16"/>
    <mergeCell ref="D20:D21"/>
    <mergeCell ref="D25:D26"/>
    <mergeCell ref="D45:D46"/>
    <mergeCell ref="D50:D51"/>
    <mergeCell ref="D55:D56"/>
    <mergeCell ref="D60:D61"/>
    <mergeCell ref="D35:D36"/>
    <mergeCell ref="D40:D41"/>
    <mergeCell ref="E5:E6"/>
    <mergeCell ref="E10:E11"/>
    <mergeCell ref="E15:E16"/>
    <mergeCell ref="E20:E21"/>
    <mergeCell ref="E25:E26"/>
    <mergeCell ref="E55:E56"/>
    <mergeCell ref="E60:E61"/>
    <mergeCell ref="E65:E66"/>
    <mergeCell ref="E30:E31"/>
    <mergeCell ref="E35:E36"/>
    <mergeCell ref="E40:E41"/>
    <mergeCell ref="E45:E46"/>
    <mergeCell ref="E50:E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A7FB-A0EE-0248-B4B6-1380D00ABFD8}">
  <dimension ref="A1:AD51"/>
  <sheetViews>
    <sheetView zoomScale="50" zoomScaleNormal="100" workbookViewId="0">
      <pane ySplit="1" topLeftCell="A2" activePane="bottomLeft" state="frozen"/>
      <selection pane="bottomLeft" activeCell="S54" sqref="S54:S55"/>
    </sheetView>
  </sheetViews>
  <sheetFormatPr baseColWidth="10" defaultRowHeight="16"/>
  <cols>
    <col min="1" max="1" width="6.1640625" bestFit="1" customWidth="1"/>
    <col min="2" max="2" width="6.1640625" style="20" bestFit="1" customWidth="1"/>
    <col min="4" max="4" width="13.83203125" bestFit="1" customWidth="1"/>
    <col min="5" max="5" width="10.83203125" bestFit="1" customWidth="1"/>
    <col min="6" max="6" width="13.33203125" style="20" customWidth="1"/>
    <col min="7" max="7" width="7" style="36" bestFit="1" customWidth="1"/>
    <col min="8" max="17" width="10.83203125" customWidth="1"/>
    <col min="22" max="23" width="10.83203125" style="9"/>
    <col min="27" max="27" width="10.83203125" style="20"/>
  </cols>
  <sheetData>
    <row r="1" spans="1:30" s="2" customFormat="1" ht="21">
      <c r="A1" s="13">
        <v>4</v>
      </c>
      <c r="B1" s="17">
        <v>4</v>
      </c>
      <c r="C1" s="13" t="s">
        <v>7</v>
      </c>
      <c r="D1" s="13"/>
      <c r="E1" s="13"/>
      <c r="F1" s="17"/>
      <c r="G1" s="38" t="s">
        <v>46</v>
      </c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s="14">
        <v>19</v>
      </c>
      <c r="AA1" s="17">
        <v>20</v>
      </c>
      <c r="AB1" s="23">
        <v>21</v>
      </c>
      <c r="AC1" s="23">
        <v>22</v>
      </c>
      <c r="AD1"/>
    </row>
    <row r="2" spans="1:30">
      <c r="A2" s="3"/>
      <c r="B2" s="39"/>
      <c r="C2" s="3" t="s">
        <v>5</v>
      </c>
      <c r="D2" s="3"/>
      <c r="E2" s="3"/>
      <c r="F2" s="39"/>
      <c r="G2" s="56">
        <f>SUM(G5,G10,G15,G20,G25,G30,G35,G40,G45,G50,G55,G60,G65,G70)</f>
        <v>64296</v>
      </c>
      <c r="H2" s="2"/>
      <c r="I2" s="2"/>
      <c r="J2" s="2"/>
      <c r="K2" s="2"/>
      <c r="L2" s="2"/>
      <c r="M2" s="2"/>
      <c r="N2" s="2"/>
      <c r="O2" s="2"/>
      <c r="P2" s="2"/>
      <c r="Q2" s="2"/>
      <c r="AB2" s="2"/>
    </row>
    <row r="3" spans="1:30">
      <c r="A3" s="2">
        <v>1</v>
      </c>
      <c r="C3" s="2" t="str">
        <f>CONCATENATE($C$1,"n",A3)</f>
        <v>g4d4n1</v>
      </c>
      <c r="D3" s="2"/>
      <c r="E3" s="2"/>
      <c r="F3" s="19"/>
      <c r="G3" s="56">
        <f>SUM(G6,G11,G16,G21,G26,G31,G36,G41,G46,G51,G56,G61,G66,G71)</f>
        <v>56588</v>
      </c>
      <c r="L3" s="2"/>
      <c r="M3" s="2"/>
      <c r="N3" s="2"/>
      <c r="O3" s="2"/>
      <c r="P3" s="2"/>
      <c r="Q3" s="2"/>
      <c r="AB3" s="2"/>
    </row>
    <row r="4" spans="1:30">
      <c r="A4" s="2" t="s">
        <v>47</v>
      </c>
      <c r="B4" s="44">
        <f>CEILING($A$1*A3/$B$1,1)</f>
        <v>1</v>
      </c>
      <c r="C4" s="2"/>
      <c r="D4" s="2" t="s">
        <v>2</v>
      </c>
      <c r="E4" s="2" t="s">
        <v>45</v>
      </c>
      <c r="F4" s="19" t="s">
        <v>3</v>
      </c>
      <c r="H4" s="7">
        <f>IF(H5&lt;&gt;0,H$1,"")</f>
        <v>1</v>
      </c>
      <c r="I4" s="7">
        <f t="shared" ref="I4:P4" si="0">IF(I5&lt;&gt;0,I$1,"")</f>
        <v>2</v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  <c r="Q4" s="7" t="str">
        <f>IF(Q5&lt;&gt;0,Q$1,"")</f>
        <v/>
      </c>
      <c r="R4" s="7" t="str">
        <f t="shared" ref="R4:AA4" si="1">IF(R5&lt;&gt;0,R$1,"")</f>
        <v/>
      </c>
      <c r="S4" s="7" t="str">
        <f t="shared" si="1"/>
        <v/>
      </c>
      <c r="T4" s="7" t="str">
        <f t="shared" si="1"/>
        <v/>
      </c>
      <c r="U4" s="7" t="str">
        <f t="shared" si="1"/>
        <v/>
      </c>
      <c r="V4" s="10" t="str">
        <f t="shared" si="1"/>
        <v/>
      </c>
      <c r="W4" s="10" t="str">
        <f t="shared" si="1"/>
        <v/>
      </c>
      <c r="X4" s="10" t="str">
        <f t="shared" si="1"/>
        <v/>
      </c>
      <c r="Y4" s="10" t="str">
        <f t="shared" si="1"/>
        <v/>
      </c>
      <c r="Z4" s="10" t="str">
        <f t="shared" si="1"/>
        <v/>
      </c>
      <c r="AA4" s="18" t="str">
        <f t="shared" si="1"/>
        <v/>
      </c>
      <c r="AB4" s="2"/>
    </row>
    <row r="5" spans="1:30">
      <c r="A5" s="2" t="s">
        <v>48</v>
      </c>
      <c r="B5" s="19">
        <v>10000</v>
      </c>
      <c r="C5" s="2" t="s">
        <v>0</v>
      </c>
      <c r="D5" s="59">
        <v>4089</v>
      </c>
      <c r="E5" s="58">
        <f>1-G6/G5</f>
        <v>0</v>
      </c>
      <c r="F5" s="33">
        <f>SUMPRODUCT(H$1:AA$1,H5:AA5)/SUM(H5:AA5)</f>
        <v>1.7731821895424837</v>
      </c>
      <c r="G5" s="37">
        <f>SUM(H5:AA5)</f>
        <v>9792</v>
      </c>
      <c r="H5" s="2">
        <v>2221</v>
      </c>
      <c r="I5" s="2">
        <v>7571</v>
      </c>
      <c r="K5" s="2"/>
      <c r="L5" s="2"/>
      <c r="M5" s="2"/>
      <c r="N5" s="2"/>
      <c r="O5" s="2"/>
      <c r="P5" s="2"/>
      <c r="Q5" s="2"/>
      <c r="AB5" s="2"/>
    </row>
    <row r="6" spans="1:30">
      <c r="A6" s="2" t="s">
        <v>49</v>
      </c>
      <c r="B6" s="32">
        <v>12345</v>
      </c>
      <c r="C6" s="2" t="s">
        <v>1</v>
      </c>
      <c r="D6" s="59"/>
      <c r="E6" s="58"/>
      <c r="F6" s="33">
        <f>SUMPRODUCT(H$1:AA$1,H6:AA6)/SUM(H6:AA6)</f>
        <v>1.7731821895424837</v>
      </c>
      <c r="G6" s="37">
        <f>SUM(H6:AA6)</f>
        <v>9792</v>
      </c>
      <c r="H6" s="2">
        <v>2221</v>
      </c>
      <c r="I6" s="2">
        <v>7571</v>
      </c>
      <c r="K6" s="2"/>
      <c r="L6" s="2"/>
      <c r="M6" s="2"/>
      <c r="N6" s="2"/>
      <c r="O6" s="2"/>
      <c r="P6" s="2"/>
      <c r="Q6" s="2"/>
      <c r="AB6" s="2"/>
    </row>
    <row r="7" spans="1:30">
      <c r="A7" s="3"/>
      <c r="B7" s="39"/>
      <c r="C7" s="3"/>
      <c r="D7" s="2"/>
      <c r="E7" s="2"/>
      <c r="F7" s="19"/>
      <c r="G7" s="35"/>
      <c r="H7" s="2"/>
      <c r="I7" s="2"/>
      <c r="J7" s="2"/>
      <c r="K7" s="2"/>
      <c r="L7" s="2"/>
      <c r="M7" s="2"/>
      <c r="N7" s="2"/>
      <c r="O7" s="2"/>
      <c r="P7" s="2"/>
      <c r="Q7" s="2"/>
      <c r="AB7" s="2"/>
    </row>
    <row r="8" spans="1:30">
      <c r="A8" s="2">
        <v>2</v>
      </c>
      <c r="C8" s="2" t="str">
        <f>CONCATENATE($C$1,"n",A8)</f>
        <v>g4d4n2</v>
      </c>
      <c r="D8" s="2"/>
      <c r="E8" s="2"/>
      <c r="F8" s="19"/>
      <c r="G8" s="35"/>
      <c r="H8" s="2"/>
      <c r="I8" s="2"/>
      <c r="J8" s="2"/>
      <c r="K8" s="2"/>
      <c r="L8" s="2"/>
      <c r="M8" s="2"/>
      <c r="N8" s="2"/>
      <c r="O8" s="2"/>
      <c r="P8" s="2"/>
      <c r="Q8" s="2"/>
      <c r="AB8" s="2"/>
    </row>
    <row r="9" spans="1:30">
      <c r="A9" s="2" t="s">
        <v>47</v>
      </c>
      <c r="B9" s="44">
        <f>CEILING($A$1*A8/$B$1,1)</f>
        <v>2</v>
      </c>
      <c r="C9" s="2"/>
      <c r="D9" s="2" t="s">
        <v>2</v>
      </c>
      <c r="E9" s="2" t="s">
        <v>45</v>
      </c>
      <c r="F9" s="19" t="s">
        <v>3</v>
      </c>
      <c r="H9" s="7" t="str">
        <f>IF(H10&lt;&gt;0,H$1,"")</f>
        <v/>
      </c>
      <c r="I9" s="7">
        <f t="shared" ref="I9:P9" si="2">IF(I10&lt;&gt;0,I$1,"")</f>
        <v>2</v>
      </c>
      <c r="J9" s="7">
        <f t="shared" si="2"/>
        <v>3</v>
      </c>
      <c r="K9" s="7">
        <f t="shared" si="2"/>
        <v>4</v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>IF(Q10&lt;&gt;0,Q$1,"")</f>
        <v/>
      </c>
      <c r="R9" s="7" t="str">
        <f t="shared" ref="R9:AA9" si="3">IF(R10&lt;&gt;0,R$1,"")</f>
        <v/>
      </c>
      <c r="S9" s="7" t="str">
        <f t="shared" si="3"/>
        <v/>
      </c>
      <c r="T9" s="7" t="str">
        <f t="shared" si="3"/>
        <v/>
      </c>
      <c r="U9" s="7" t="str">
        <f t="shared" si="3"/>
        <v/>
      </c>
      <c r="V9" s="10" t="str">
        <f t="shared" si="3"/>
        <v/>
      </c>
      <c r="W9" s="10" t="str">
        <f t="shared" si="3"/>
        <v/>
      </c>
      <c r="X9" s="10" t="str">
        <f t="shared" si="3"/>
        <v/>
      </c>
      <c r="Y9" s="10" t="str">
        <f t="shared" si="3"/>
        <v/>
      </c>
      <c r="Z9" s="10" t="str">
        <f t="shared" si="3"/>
        <v/>
      </c>
      <c r="AA9" s="18" t="str">
        <f t="shared" si="3"/>
        <v/>
      </c>
      <c r="AB9" s="2"/>
    </row>
    <row r="10" spans="1:30">
      <c r="A10" s="2" t="s">
        <v>48</v>
      </c>
      <c r="B10" s="19">
        <v>10000</v>
      </c>
      <c r="C10" s="2" t="s">
        <v>0</v>
      </c>
      <c r="D10" s="61">
        <v>4273</v>
      </c>
      <c r="E10" s="58">
        <f>1-G11/G10</f>
        <v>0.42139081770131614</v>
      </c>
      <c r="F10" s="33">
        <f>SUMPRODUCT(H$1:AA$1,H10:AA10)/SUM(H10:AA10)</f>
        <v>3.3237641206342627</v>
      </c>
      <c r="G10" s="37">
        <f>SUM(H10:AA10)</f>
        <v>9649</v>
      </c>
      <c r="H10" s="7"/>
      <c r="I10" s="25">
        <v>929</v>
      </c>
      <c r="J10" s="25">
        <v>4667</v>
      </c>
      <c r="K10" s="25">
        <v>4053</v>
      </c>
      <c r="L10" s="26"/>
      <c r="M10" s="2"/>
      <c r="N10" s="2"/>
      <c r="O10" s="2"/>
      <c r="P10" s="2"/>
      <c r="Q10" s="2"/>
      <c r="AB10" s="2"/>
    </row>
    <row r="11" spans="1:30">
      <c r="A11" s="2" t="s">
        <v>49</v>
      </c>
      <c r="B11" s="32">
        <v>12345</v>
      </c>
      <c r="C11" s="2" t="s">
        <v>1</v>
      </c>
      <c r="D11" s="61"/>
      <c r="E11" s="58"/>
      <c r="F11" s="33">
        <f>SUMPRODUCT(H$1:AA$1,H11:AA11)/SUM(H11:AA11)</f>
        <v>2.8337811212609707</v>
      </c>
      <c r="G11" s="37">
        <f>SUM(H11:AA11)</f>
        <v>5583</v>
      </c>
      <c r="H11" s="7"/>
      <c r="I11" s="25">
        <v>929</v>
      </c>
      <c r="J11" s="25">
        <v>4653</v>
      </c>
      <c r="K11" s="25">
        <v>1</v>
      </c>
      <c r="L11" s="26"/>
      <c r="M11" s="2"/>
      <c r="N11" s="2"/>
      <c r="O11" s="2"/>
      <c r="P11" s="2"/>
      <c r="Q11" s="2"/>
      <c r="AB11" s="2"/>
    </row>
    <row r="12" spans="1:30">
      <c r="A12" s="2"/>
      <c r="B12" s="19"/>
      <c r="C12" s="2"/>
      <c r="D12" s="2"/>
      <c r="E12" s="2"/>
      <c r="F12" s="19"/>
      <c r="G12" s="35"/>
      <c r="H12" s="7"/>
      <c r="I12" s="5" t="s">
        <v>16</v>
      </c>
      <c r="J12" s="5"/>
      <c r="K12" s="2"/>
      <c r="L12" s="2"/>
      <c r="M12" s="2"/>
      <c r="N12" s="2"/>
      <c r="O12" s="2"/>
      <c r="P12" s="2"/>
      <c r="Q12" s="2"/>
      <c r="AB12" s="2"/>
    </row>
    <row r="13" spans="1:30">
      <c r="A13" s="2">
        <v>3</v>
      </c>
      <c r="C13" s="2" t="str">
        <f>CONCATENATE($C$1,"n",A13)</f>
        <v>g4d4n3</v>
      </c>
      <c r="D13" s="2"/>
      <c r="E13" s="2"/>
      <c r="F13" s="19"/>
      <c r="G13" s="35"/>
      <c r="H13" s="2"/>
      <c r="I13" s="2"/>
      <c r="J13" s="2"/>
      <c r="K13" s="2"/>
      <c r="L13" s="2"/>
      <c r="M13" s="2"/>
      <c r="N13" s="2"/>
      <c r="O13" s="2"/>
      <c r="P13" s="2"/>
      <c r="Q13" s="2"/>
      <c r="AB13" s="2"/>
    </row>
    <row r="14" spans="1:30">
      <c r="A14" s="2" t="s">
        <v>47</v>
      </c>
      <c r="B14" s="44">
        <f>CEILING($A$1*A13/$B$1,1)</f>
        <v>3</v>
      </c>
      <c r="C14" s="2"/>
      <c r="D14" s="2" t="s">
        <v>2</v>
      </c>
      <c r="E14" s="2" t="s">
        <v>45</v>
      </c>
      <c r="F14" s="19" t="s">
        <v>3</v>
      </c>
      <c r="G14" s="35"/>
      <c r="H14" s="7" t="str">
        <f>IF(H15&lt;&gt;0,H$1,"")</f>
        <v/>
      </c>
      <c r="I14" s="7" t="str">
        <f t="shared" ref="I14:P14" si="4">IF(I15&lt;&gt;0,I$1,"")</f>
        <v/>
      </c>
      <c r="J14" s="7">
        <f t="shared" si="4"/>
        <v>3</v>
      </c>
      <c r="K14" s="7">
        <f t="shared" si="4"/>
        <v>4</v>
      </c>
      <c r="L14" s="7">
        <f t="shared" si="4"/>
        <v>5</v>
      </c>
      <c r="M14" s="7">
        <f t="shared" si="4"/>
        <v>6</v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>IF(Q15&lt;&gt;0,Q$1,"")</f>
        <v/>
      </c>
      <c r="R14" s="7" t="str">
        <f t="shared" ref="R14:AA14" si="5">IF(R15&lt;&gt;0,R$1,"")</f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10" t="str">
        <f t="shared" si="5"/>
        <v/>
      </c>
      <c r="W14" s="10" t="str">
        <f t="shared" si="5"/>
        <v/>
      </c>
      <c r="X14" s="10" t="str">
        <f t="shared" si="5"/>
        <v/>
      </c>
      <c r="Y14" s="10" t="str">
        <f t="shared" si="5"/>
        <v/>
      </c>
      <c r="Z14" s="10" t="str">
        <f t="shared" si="5"/>
        <v/>
      </c>
      <c r="AA14" s="18" t="str">
        <f t="shared" si="5"/>
        <v/>
      </c>
      <c r="AB14" s="2"/>
    </row>
    <row r="15" spans="1:30">
      <c r="A15" s="2" t="s">
        <v>48</v>
      </c>
      <c r="B15" s="19">
        <v>10000</v>
      </c>
      <c r="C15" s="2" t="s">
        <v>0</v>
      </c>
      <c r="D15" s="61">
        <v>4096</v>
      </c>
      <c r="E15" s="58">
        <f>1-G16/G15</f>
        <v>0.26673751328374073</v>
      </c>
      <c r="F15" s="33">
        <f>SUMPRODUCT(H$1:AA$1,H15:AA15)/SUM(H15:AA15)</f>
        <v>4.4361790057858075</v>
      </c>
      <c r="G15" s="37">
        <f>SUM(H15:AA15)</f>
        <v>8469</v>
      </c>
      <c r="J15" s="4">
        <v>458</v>
      </c>
      <c r="K15" s="4">
        <v>5667</v>
      </c>
      <c r="L15" s="4">
        <v>536</v>
      </c>
      <c r="M15" s="4">
        <v>1808</v>
      </c>
      <c r="O15" s="2"/>
      <c r="P15" s="2"/>
      <c r="Q15" s="2"/>
      <c r="AB15" s="2"/>
    </row>
    <row r="16" spans="1:30">
      <c r="A16" s="2" t="s">
        <v>49</v>
      </c>
      <c r="B16" s="32">
        <v>12345</v>
      </c>
      <c r="C16" s="2" t="s">
        <v>1</v>
      </c>
      <c r="D16" s="61"/>
      <c r="E16" s="58"/>
      <c r="F16" s="33">
        <f>SUMPRODUCT(H$1:AA$1,H16:AA16)/SUM(H16:AA16)</f>
        <v>3.9405797101449274</v>
      </c>
      <c r="G16" s="37">
        <f>SUM(H16:AA16)</f>
        <v>6210</v>
      </c>
      <c r="J16" s="7">
        <v>458</v>
      </c>
      <c r="K16" s="7">
        <v>5663</v>
      </c>
      <c r="L16" s="7">
        <v>89</v>
      </c>
      <c r="M16" s="7">
        <v>0</v>
      </c>
      <c r="N16" s="26"/>
      <c r="O16" s="2"/>
      <c r="P16" s="2"/>
      <c r="Q16" s="2"/>
      <c r="AB16" s="2"/>
    </row>
    <row r="17" spans="1:28">
      <c r="A17" s="2"/>
      <c r="B17" s="19"/>
      <c r="C17" s="2"/>
      <c r="D17" s="2"/>
      <c r="E17" s="2"/>
      <c r="F17" s="19"/>
      <c r="G17" s="35"/>
      <c r="H17" s="2"/>
      <c r="I17" s="2"/>
      <c r="J17" s="2"/>
      <c r="K17" s="2"/>
      <c r="L17" s="5" t="s">
        <v>15</v>
      </c>
      <c r="M17" s="15"/>
      <c r="N17" s="2"/>
      <c r="O17" s="2"/>
      <c r="P17" s="2"/>
      <c r="Q17" s="2"/>
      <c r="AB17" s="2"/>
    </row>
    <row r="18" spans="1:28">
      <c r="A18" s="2">
        <v>4</v>
      </c>
      <c r="C18" s="2" t="str">
        <f>CONCATENATE($C$1,"n",A18)</f>
        <v>g4d4n4</v>
      </c>
      <c r="D18" s="2"/>
      <c r="E18" s="2"/>
      <c r="F18" s="19"/>
      <c r="G18" s="35"/>
      <c r="H18" s="2"/>
      <c r="I18" s="2"/>
      <c r="J18" s="2"/>
      <c r="K18" s="2"/>
      <c r="L18" s="2"/>
      <c r="N18" s="2"/>
      <c r="O18" s="2"/>
      <c r="P18" s="2"/>
      <c r="Q18" s="2"/>
      <c r="AB18" s="2"/>
    </row>
    <row r="19" spans="1:28">
      <c r="A19" s="2" t="s">
        <v>47</v>
      </c>
      <c r="B19" s="44">
        <f>CEILING($A$1*A18/$B$1,1)</f>
        <v>4</v>
      </c>
      <c r="C19" s="2"/>
      <c r="D19" s="2" t="s">
        <v>2</v>
      </c>
      <c r="E19" s="2" t="s">
        <v>45</v>
      </c>
      <c r="F19" s="19" t="s">
        <v>3</v>
      </c>
      <c r="G19" s="35"/>
      <c r="H19" s="7" t="str">
        <f>IF(H20&lt;&gt;0,H$1,"")</f>
        <v/>
      </c>
      <c r="I19" s="7" t="str">
        <f t="shared" ref="I19:P19" si="6">IF(I20&lt;&gt;0,I$1,"")</f>
        <v/>
      </c>
      <c r="J19" s="7" t="str">
        <f t="shared" si="6"/>
        <v/>
      </c>
      <c r="K19" s="7">
        <f t="shared" si="6"/>
        <v>4</v>
      </c>
      <c r="L19" s="7">
        <f t="shared" si="6"/>
        <v>5</v>
      </c>
      <c r="M19" s="7">
        <f t="shared" si="6"/>
        <v>6</v>
      </c>
      <c r="N19" s="7">
        <f t="shared" si="6"/>
        <v>7</v>
      </c>
      <c r="O19" s="7">
        <f t="shared" si="6"/>
        <v>8</v>
      </c>
      <c r="P19" s="7" t="str">
        <f t="shared" si="6"/>
        <v/>
      </c>
      <c r="Q19" s="7" t="str">
        <f>IF(Q20&lt;&gt;0,Q$1,"")</f>
        <v/>
      </c>
      <c r="R19" s="7" t="str">
        <f t="shared" ref="R19:AA19" si="7">IF(R20&lt;&gt;0,R$1,"")</f>
        <v/>
      </c>
      <c r="S19" s="7" t="str">
        <f t="shared" si="7"/>
        <v/>
      </c>
      <c r="T19" s="7" t="str">
        <f t="shared" si="7"/>
        <v/>
      </c>
      <c r="U19" s="7" t="str">
        <f t="shared" si="7"/>
        <v/>
      </c>
      <c r="V19" s="10" t="str">
        <f t="shared" si="7"/>
        <v/>
      </c>
      <c r="W19" s="10" t="str">
        <f t="shared" si="7"/>
        <v/>
      </c>
      <c r="X19" s="10" t="str">
        <f t="shared" si="7"/>
        <v/>
      </c>
      <c r="Y19" s="10" t="str">
        <f t="shared" si="7"/>
        <v/>
      </c>
      <c r="Z19" s="10" t="str">
        <f t="shared" si="7"/>
        <v/>
      </c>
      <c r="AA19" s="18" t="str">
        <f t="shared" si="7"/>
        <v/>
      </c>
      <c r="AB19" s="2"/>
    </row>
    <row r="20" spans="1:28">
      <c r="A20" s="2" t="s">
        <v>48</v>
      </c>
      <c r="B20" s="19">
        <v>10000</v>
      </c>
      <c r="C20" s="2" t="s">
        <v>0</v>
      </c>
      <c r="D20" s="59">
        <v>4163</v>
      </c>
      <c r="E20" s="58">
        <f>1-G21/G20</f>
        <v>0.10068535825545166</v>
      </c>
      <c r="F20" s="33">
        <f>SUMPRODUCT(H$1:AA$1,H20:AA20)/SUM(H20:AA20)</f>
        <v>5.5009345794392521</v>
      </c>
      <c r="G20" s="37">
        <f>SUM(H20:AA20)</f>
        <v>8025</v>
      </c>
      <c r="K20" s="7">
        <v>276</v>
      </c>
      <c r="L20" s="7">
        <v>4939</v>
      </c>
      <c r="M20" s="7">
        <v>2032</v>
      </c>
      <c r="N20" s="7">
        <v>70</v>
      </c>
      <c r="O20" s="7">
        <v>708</v>
      </c>
      <c r="P20" s="25"/>
      <c r="Q20" s="25"/>
      <c r="AB20" s="2"/>
    </row>
    <row r="21" spans="1:28">
      <c r="A21" s="2" t="s">
        <v>49</v>
      </c>
      <c r="B21" s="32">
        <v>12345</v>
      </c>
      <c r="C21" s="2" t="s">
        <v>1</v>
      </c>
      <c r="D21" s="59"/>
      <c r="E21" s="58"/>
      <c r="F21" s="33">
        <f>SUMPRODUCT(H$1:AA$1,H21:AA21)/SUM(H21:AA21)</f>
        <v>5.2394346681446589</v>
      </c>
      <c r="G21" s="37">
        <f>SUM(H21:AA21)</f>
        <v>7217</v>
      </c>
      <c r="K21" s="7">
        <v>276</v>
      </c>
      <c r="L21" s="7">
        <v>4938</v>
      </c>
      <c r="M21" s="7">
        <v>2002</v>
      </c>
      <c r="N21" s="7">
        <v>1</v>
      </c>
      <c r="O21" s="7">
        <v>0</v>
      </c>
      <c r="P21" s="25"/>
      <c r="Q21" s="25"/>
      <c r="AB21" s="2"/>
    </row>
    <row r="22" spans="1:28">
      <c r="A22" s="2"/>
      <c r="B22" s="19"/>
      <c r="C22" s="2"/>
      <c r="D22" s="2"/>
      <c r="E22" s="2"/>
      <c r="F22" s="19"/>
      <c r="G22" s="35"/>
      <c r="H22" s="2"/>
      <c r="I22" s="2"/>
      <c r="J22" s="2"/>
      <c r="K22" s="25"/>
      <c r="L22" s="25"/>
      <c r="M22" s="25"/>
      <c r="N22" s="25"/>
      <c r="O22" s="25"/>
      <c r="P22" s="25"/>
      <c r="Q22" s="25"/>
      <c r="AB22" s="2"/>
    </row>
    <row r="23" spans="1:28">
      <c r="A23" s="2">
        <v>5</v>
      </c>
      <c r="C23" s="2" t="str">
        <f>CONCATENATE($C$1,"n",A23)</f>
        <v>g4d4n5</v>
      </c>
      <c r="D23" s="2"/>
      <c r="E23" s="2"/>
      <c r="F23" s="19"/>
      <c r="G23" s="35"/>
      <c r="J23" s="2"/>
      <c r="K23" s="25"/>
      <c r="L23" s="25"/>
      <c r="M23" s="25"/>
      <c r="N23" s="25"/>
      <c r="O23" s="25"/>
      <c r="P23" s="25"/>
      <c r="Q23" s="25"/>
      <c r="AB23" s="2"/>
    </row>
    <row r="24" spans="1:28">
      <c r="A24" s="2" t="s">
        <v>47</v>
      </c>
      <c r="B24" s="44">
        <f>CEILING($A$1*A23/$B$1,1)</f>
        <v>5</v>
      </c>
      <c r="C24" s="2"/>
      <c r="D24" s="2" t="s">
        <v>2</v>
      </c>
      <c r="E24" s="2" t="s">
        <v>45</v>
      </c>
      <c r="F24" s="19" t="s">
        <v>3</v>
      </c>
      <c r="G24" s="35"/>
      <c r="H24" s="7" t="str">
        <f>IF(H25&lt;&gt;0,H$1,"")</f>
        <v/>
      </c>
      <c r="I24" s="7" t="str">
        <f t="shared" ref="I24:P24" si="8">IF(I25&lt;&gt;0,I$1,"")</f>
        <v/>
      </c>
      <c r="J24" s="7" t="str">
        <f t="shared" si="8"/>
        <v/>
      </c>
      <c r="K24" s="7" t="str">
        <f t="shared" si="8"/>
        <v/>
      </c>
      <c r="L24" s="7">
        <f t="shared" si="8"/>
        <v>5</v>
      </c>
      <c r="M24" s="7">
        <f t="shared" si="8"/>
        <v>6</v>
      </c>
      <c r="N24" s="7">
        <f t="shared" si="8"/>
        <v>7</v>
      </c>
      <c r="O24" s="7">
        <f t="shared" si="8"/>
        <v>8</v>
      </c>
      <c r="P24" s="7">
        <f t="shared" si="8"/>
        <v>9</v>
      </c>
      <c r="Q24" s="7">
        <f>IF(Q25&lt;&gt;0,Q$1,"")</f>
        <v>10</v>
      </c>
      <c r="R24" s="7" t="str">
        <f t="shared" ref="R24:AA24" si="9">IF(R25&lt;&gt;0,R$1,"")</f>
        <v/>
      </c>
      <c r="S24" s="7" t="str">
        <f t="shared" si="9"/>
        <v/>
      </c>
      <c r="T24" s="7" t="str">
        <f t="shared" si="9"/>
        <v/>
      </c>
      <c r="U24" s="7" t="str">
        <f t="shared" si="9"/>
        <v/>
      </c>
      <c r="V24" s="10" t="str">
        <f t="shared" si="9"/>
        <v/>
      </c>
      <c r="W24" s="10" t="str">
        <f t="shared" si="9"/>
        <v/>
      </c>
      <c r="X24" s="10" t="str">
        <f t="shared" si="9"/>
        <v/>
      </c>
      <c r="Y24" s="10" t="str">
        <f t="shared" si="9"/>
        <v/>
      </c>
      <c r="Z24" s="10" t="str">
        <f t="shared" si="9"/>
        <v/>
      </c>
      <c r="AA24" s="18" t="str">
        <f t="shared" si="9"/>
        <v/>
      </c>
      <c r="AB24" s="2"/>
    </row>
    <row r="25" spans="1:28">
      <c r="A25" s="2" t="s">
        <v>48</v>
      </c>
      <c r="B25" s="19">
        <v>10000</v>
      </c>
      <c r="C25" s="2" t="s">
        <v>0</v>
      </c>
      <c r="D25" s="59">
        <v>4249</v>
      </c>
      <c r="E25" s="58">
        <f>1-G26/G25</f>
        <v>4.6124966478948815E-2</v>
      </c>
      <c r="F25" s="33">
        <f>SUMPRODUCT(H$1:AA$1,H25:AA25)/SUM(H25:AA25)</f>
        <v>6.5788415124698307</v>
      </c>
      <c r="G25" s="37">
        <f>SUM(H25:AA25)</f>
        <v>7458</v>
      </c>
      <c r="K25" s="26"/>
      <c r="L25" s="25">
        <v>191</v>
      </c>
      <c r="M25" s="25">
        <v>3750</v>
      </c>
      <c r="N25" s="25">
        <v>3135</v>
      </c>
      <c r="O25" s="25">
        <v>72</v>
      </c>
      <c r="P25" s="25">
        <v>11</v>
      </c>
      <c r="Q25" s="25">
        <v>299</v>
      </c>
      <c r="AB25" s="2"/>
    </row>
    <row r="26" spans="1:28">
      <c r="A26" s="2" t="s">
        <v>49</v>
      </c>
      <c r="B26" s="32">
        <v>12345</v>
      </c>
      <c r="C26" s="2" t="s">
        <v>1</v>
      </c>
      <c r="D26" s="59"/>
      <c r="E26" s="58"/>
      <c r="F26" s="33">
        <f>SUMPRODUCT(H$1:AA$1,H26:AA26)/SUM(H26:AA26)</f>
        <v>6.4249367444475682</v>
      </c>
      <c r="G26" s="37">
        <f>SUM(H26:AA26)</f>
        <v>7114</v>
      </c>
      <c r="K26" s="26"/>
      <c r="L26" s="7">
        <v>191</v>
      </c>
      <c r="M26" s="7">
        <v>3750</v>
      </c>
      <c r="N26" s="7">
        <v>3133</v>
      </c>
      <c r="O26" s="7">
        <v>39</v>
      </c>
      <c r="P26" s="25">
        <v>1</v>
      </c>
      <c r="Q26" s="25">
        <v>0</v>
      </c>
      <c r="AB26" s="2"/>
    </row>
    <row r="27" spans="1:28">
      <c r="A27" s="2"/>
      <c r="B27" s="19"/>
      <c r="C27" s="2"/>
      <c r="D27" s="2"/>
      <c r="E27" s="2"/>
      <c r="F27" s="19"/>
      <c r="G27" s="35"/>
      <c r="H27" s="2"/>
      <c r="I27" s="2"/>
      <c r="J27" s="2"/>
      <c r="K27" s="2"/>
      <c r="L27" s="2"/>
      <c r="M27" s="2"/>
      <c r="O27" s="5" t="s">
        <v>14</v>
      </c>
      <c r="P27" s="5"/>
      <c r="Q27" s="2"/>
      <c r="AB27" s="2"/>
    </row>
    <row r="28" spans="1:28">
      <c r="A28" s="2">
        <v>6</v>
      </c>
      <c r="C28" s="2" t="str">
        <f>CONCATENATE($C$1,"n",A28)</f>
        <v>g4d4n6</v>
      </c>
      <c r="D28" s="2"/>
      <c r="E28" s="2"/>
      <c r="F28" s="19"/>
      <c r="G28" s="35"/>
      <c r="H28" s="2"/>
      <c r="I28" s="2"/>
      <c r="J28" s="2"/>
      <c r="K28" s="2"/>
      <c r="L28" s="2"/>
      <c r="M28" s="2"/>
      <c r="N28" s="2"/>
      <c r="O28" s="2"/>
      <c r="P28" s="2"/>
      <c r="Q28" s="2"/>
      <c r="AB28" s="2"/>
    </row>
    <row r="29" spans="1:28">
      <c r="A29" s="2" t="s">
        <v>47</v>
      </c>
      <c r="B29" s="44">
        <f>CEILING($A$1*A28/$B$1,1)</f>
        <v>6</v>
      </c>
      <c r="C29" s="2"/>
      <c r="D29" s="2" t="s">
        <v>2</v>
      </c>
      <c r="E29" s="2" t="s">
        <v>45</v>
      </c>
      <c r="F29" s="19" t="s">
        <v>3</v>
      </c>
      <c r="G29" s="35"/>
      <c r="H29" s="7" t="str">
        <f>IF(H30&lt;&gt;0,H$1,"")</f>
        <v/>
      </c>
      <c r="I29" s="7" t="str">
        <f t="shared" ref="I29:P29" si="10">IF(I30&lt;&gt;0,I$1,"")</f>
        <v/>
      </c>
      <c r="J29" s="7" t="str">
        <f t="shared" si="10"/>
        <v/>
      </c>
      <c r="K29" s="7" t="str">
        <f t="shared" si="10"/>
        <v/>
      </c>
      <c r="L29" s="7" t="str">
        <f t="shared" si="10"/>
        <v/>
      </c>
      <c r="M29" s="7">
        <f t="shared" si="10"/>
        <v>6</v>
      </c>
      <c r="N29" s="7">
        <f t="shared" si="10"/>
        <v>7</v>
      </c>
      <c r="O29" s="7">
        <f t="shared" si="10"/>
        <v>8</v>
      </c>
      <c r="P29" s="7">
        <f t="shared" si="10"/>
        <v>9</v>
      </c>
      <c r="Q29" s="7">
        <f>IF(Q30&lt;&gt;0,Q$1,"")</f>
        <v>10</v>
      </c>
      <c r="R29" s="7">
        <f t="shared" ref="R29:AA29" si="11">IF(R30&lt;&gt;0,R$1,"")</f>
        <v>11</v>
      </c>
      <c r="S29" s="7">
        <f t="shared" si="11"/>
        <v>12</v>
      </c>
      <c r="T29" s="7" t="str">
        <f t="shared" si="11"/>
        <v/>
      </c>
      <c r="U29" s="7" t="str">
        <f t="shared" si="11"/>
        <v/>
      </c>
      <c r="V29" s="10" t="str">
        <f t="shared" si="11"/>
        <v/>
      </c>
      <c r="W29" s="10" t="str">
        <f t="shared" si="11"/>
        <v/>
      </c>
      <c r="X29" s="10" t="str">
        <f t="shared" si="11"/>
        <v/>
      </c>
      <c r="Y29" s="10" t="str">
        <f t="shared" si="11"/>
        <v/>
      </c>
      <c r="Z29" s="10" t="str">
        <f t="shared" si="11"/>
        <v/>
      </c>
      <c r="AA29" s="18" t="str">
        <f t="shared" si="11"/>
        <v/>
      </c>
      <c r="AB29" s="2"/>
    </row>
    <row r="30" spans="1:28">
      <c r="A30" s="2" t="s">
        <v>48</v>
      </c>
      <c r="B30" s="19">
        <v>10000</v>
      </c>
      <c r="C30" s="2" t="s">
        <v>0</v>
      </c>
      <c r="D30" s="59">
        <v>4075</v>
      </c>
      <c r="E30" s="58">
        <f>1-G31/G30</f>
        <v>2.0874751491053667E-2</v>
      </c>
      <c r="F30" s="33">
        <f>SUMPRODUCT(H$1:AA$1,H30:AA30)/SUM(H30:AA30)</f>
        <v>7.6635898892360128</v>
      </c>
      <c r="G30" s="37">
        <f>SUM(H30:AA30)</f>
        <v>7042</v>
      </c>
      <c r="L30" s="4"/>
      <c r="M30" s="4">
        <v>118</v>
      </c>
      <c r="N30" s="4">
        <v>2852</v>
      </c>
      <c r="O30" s="7">
        <v>3772</v>
      </c>
      <c r="P30" s="7">
        <v>154</v>
      </c>
      <c r="Q30" s="25">
        <v>9</v>
      </c>
      <c r="R30" s="25">
        <v>1</v>
      </c>
      <c r="S30" s="25">
        <v>136</v>
      </c>
      <c r="T30" s="26"/>
      <c r="AB30" s="2"/>
    </row>
    <row r="31" spans="1:28">
      <c r="A31" s="2" t="s">
        <v>49</v>
      </c>
      <c r="B31" s="32">
        <v>12345</v>
      </c>
      <c r="C31" s="2" t="s">
        <v>1</v>
      </c>
      <c r="D31" s="59"/>
      <c r="E31" s="58"/>
      <c r="F31" s="33">
        <f>SUMPRODUCT(H$1:AA$1,H31:AA31)/SUM(H31:AA31)</f>
        <v>7.5750543872371283</v>
      </c>
      <c r="G31" s="37">
        <f>SUM(H31:AA31)</f>
        <v>6895</v>
      </c>
      <c r="L31" s="4"/>
      <c r="M31" s="4">
        <v>118</v>
      </c>
      <c r="N31" s="4">
        <v>2852</v>
      </c>
      <c r="O31" s="7">
        <v>3772</v>
      </c>
      <c r="P31" s="7">
        <v>148</v>
      </c>
      <c r="Q31" s="25">
        <v>5</v>
      </c>
      <c r="R31" s="25">
        <v>0</v>
      </c>
      <c r="S31" s="25">
        <v>0</v>
      </c>
      <c r="T31" s="26"/>
      <c r="AB31" s="2"/>
    </row>
    <row r="32" spans="1:28">
      <c r="A32" s="2"/>
      <c r="B32" s="19"/>
      <c r="C32" s="2"/>
      <c r="D32" s="2"/>
      <c r="E32" s="2"/>
      <c r="F32" s="19"/>
      <c r="G32" s="35"/>
      <c r="H32" s="2"/>
      <c r="I32" s="2"/>
      <c r="J32" s="2"/>
      <c r="K32" s="2"/>
      <c r="L32" s="2"/>
      <c r="M32" s="5" t="s">
        <v>17</v>
      </c>
      <c r="N32" s="5"/>
      <c r="O32" s="2"/>
      <c r="Q32" s="2"/>
      <c r="AB32" s="2"/>
    </row>
    <row r="33" spans="1:28">
      <c r="A33" s="2">
        <v>7</v>
      </c>
      <c r="C33" s="2" t="str">
        <f>CONCATENATE($C$1,"n",A33)</f>
        <v>g4d4n7</v>
      </c>
      <c r="D33" s="2"/>
      <c r="E33" s="2"/>
      <c r="F33" s="19"/>
      <c r="G33" s="35"/>
      <c r="I33" s="2"/>
      <c r="J33" s="2"/>
      <c r="K33" s="2"/>
      <c r="L33" s="2"/>
      <c r="M33" s="2"/>
      <c r="N33" s="2"/>
      <c r="P33" s="2"/>
      <c r="Q33" s="2"/>
      <c r="AB33" s="2"/>
    </row>
    <row r="34" spans="1:28">
      <c r="A34" s="2" t="s">
        <v>47</v>
      </c>
      <c r="B34" s="44">
        <f>CEILING($A$1*A33/$B$1,1)</f>
        <v>7</v>
      </c>
      <c r="C34" s="2"/>
      <c r="D34" s="2" t="s">
        <v>2</v>
      </c>
      <c r="E34" s="2" t="s">
        <v>45</v>
      </c>
      <c r="F34" s="19" t="s">
        <v>3</v>
      </c>
      <c r="G34" s="35"/>
      <c r="H34" s="7" t="str">
        <f>IF(H35&lt;&gt;0,H$1,"")</f>
        <v/>
      </c>
      <c r="I34" s="7" t="str">
        <f t="shared" ref="I34:P34" si="12">IF(I35&lt;&gt;0,I$1,"")</f>
        <v/>
      </c>
      <c r="J34" s="7" t="str">
        <f t="shared" si="12"/>
        <v/>
      </c>
      <c r="K34" s="7" t="str">
        <f t="shared" si="12"/>
        <v/>
      </c>
      <c r="L34" s="7" t="str">
        <f t="shared" si="12"/>
        <v/>
      </c>
      <c r="M34" s="7" t="str">
        <f t="shared" si="12"/>
        <v/>
      </c>
      <c r="N34" s="7">
        <f t="shared" si="12"/>
        <v>7</v>
      </c>
      <c r="O34" s="7">
        <f t="shared" si="12"/>
        <v>8</v>
      </c>
      <c r="P34" s="7">
        <f t="shared" si="12"/>
        <v>9</v>
      </c>
      <c r="Q34" s="7">
        <f>IF(Q35&lt;&gt;0,Q$1,"")</f>
        <v>10</v>
      </c>
      <c r="R34" s="7">
        <f t="shared" ref="R34:AA34" si="13">IF(R35&lt;&gt;0,R$1,"")</f>
        <v>11</v>
      </c>
      <c r="S34" s="7" t="str">
        <f t="shared" si="13"/>
        <v/>
      </c>
      <c r="T34" s="7" t="str">
        <f t="shared" si="13"/>
        <v/>
      </c>
      <c r="U34" s="7">
        <f t="shared" si="13"/>
        <v>14</v>
      </c>
      <c r="V34" s="10" t="str">
        <f t="shared" si="13"/>
        <v/>
      </c>
      <c r="W34" s="10" t="str">
        <f t="shared" si="13"/>
        <v/>
      </c>
      <c r="X34" s="10" t="str">
        <f t="shared" si="13"/>
        <v/>
      </c>
      <c r="Y34" s="10" t="str">
        <f t="shared" si="13"/>
        <v/>
      </c>
      <c r="Z34" s="10" t="str">
        <f t="shared" si="13"/>
        <v/>
      </c>
      <c r="AA34" s="18" t="str">
        <f t="shared" si="13"/>
        <v/>
      </c>
      <c r="AB34" s="2"/>
    </row>
    <row r="35" spans="1:28">
      <c r="A35" s="2" t="s">
        <v>48</v>
      </c>
      <c r="B35" s="19">
        <v>10000</v>
      </c>
      <c r="C35" s="2" t="s">
        <v>0</v>
      </c>
      <c r="D35" s="59">
        <v>4075</v>
      </c>
      <c r="E35" s="58">
        <f>1-G36/G35</f>
        <v>8.6549375709421561E-3</v>
      </c>
      <c r="F35" s="33">
        <f>SUMPRODUCT(H$1:AA$1,H35:AA35)/SUM(H35:AA35)</f>
        <v>8.7822077185017022</v>
      </c>
      <c r="G35" s="37">
        <f>SUM(H35:AA35)</f>
        <v>7048</v>
      </c>
      <c r="M35" s="3"/>
      <c r="N35" s="4">
        <v>96</v>
      </c>
      <c r="O35" s="4">
        <v>2174</v>
      </c>
      <c r="P35" s="25">
        <v>4183</v>
      </c>
      <c r="Q35" s="7">
        <v>533</v>
      </c>
      <c r="R35" s="25">
        <v>4</v>
      </c>
      <c r="S35" s="26"/>
      <c r="T35" s="26"/>
      <c r="U35" s="25">
        <v>58</v>
      </c>
      <c r="V35" s="24"/>
      <c r="AB35" s="2"/>
    </row>
    <row r="36" spans="1:28">
      <c r="A36" s="2" t="s">
        <v>49</v>
      </c>
      <c r="B36" s="32">
        <v>12345</v>
      </c>
      <c r="C36" s="2" t="s">
        <v>1</v>
      </c>
      <c r="D36" s="59"/>
      <c r="E36" s="58"/>
      <c r="F36" s="33">
        <f>SUMPRODUCT(H$1:AA$1,H36:AA36)/SUM(H36:AA36)</f>
        <v>8.7382281379705162</v>
      </c>
      <c r="G36" s="37">
        <f>SUM(H36:AA36)</f>
        <v>6987</v>
      </c>
      <c r="M36" s="3"/>
      <c r="N36" s="4">
        <v>96</v>
      </c>
      <c r="O36" s="4">
        <v>2174</v>
      </c>
      <c r="P36" s="25">
        <v>4183</v>
      </c>
      <c r="Q36" s="7">
        <v>531</v>
      </c>
      <c r="R36" s="25">
        <v>3</v>
      </c>
      <c r="S36" s="26"/>
      <c r="T36" s="26"/>
      <c r="U36" s="25">
        <v>0</v>
      </c>
      <c r="V36" s="24"/>
      <c r="AB36" s="2"/>
    </row>
    <row r="37" spans="1:28">
      <c r="D37" s="2"/>
      <c r="H37" s="2"/>
      <c r="I37" s="2"/>
      <c r="J37" s="2"/>
      <c r="K37" s="2"/>
      <c r="L37" s="2"/>
      <c r="M37" s="2"/>
      <c r="N37" s="5" t="s">
        <v>18</v>
      </c>
      <c r="O37" s="5"/>
      <c r="P37" s="25"/>
      <c r="Q37" s="25"/>
      <c r="R37" s="26"/>
      <c r="S37" s="26"/>
      <c r="T37" s="26"/>
      <c r="U37" s="26"/>
      <c r="V37" s="24"/>
      <c r="AB37" s="2"/>
    </row>
    <row r="38" spans="1:28">
      <c r="A38" s="2">
        <v>8</v>
      </c>
      <c r="C38" s="2" t="str">
        <f>CONCATENATE($C$1,"n",A38)</f>
        <v>g4d4n8</v>
      </c>
      <c r="D38" s="2"/>
      <c r="E38" s="2"/>
      <c r="F38" s="19"/>
      <c r="G38" s="35"/>
      <c r="H38" s="2"/>
      <c r="I38" s="2"/>
      <c r="J38" s="2"/>
      <c r="K38" s="2"/>
      <c r="L38" s="2"/>
      <c r="M38" s="2"/>
      <c r="N38" s="2"/>
      <c r="O38" s="2"/>
      <c r="P38" s="25"/>
      <c r="Q38" s="25"/>
      <c r="R38" s="26"/>
      <c r="S38" s="26"/>
      <c r="T38" s="26"/>
      <c r="U38" s="26"/>
      <c r="V38" s="24"/>
      <c r="AB38" s="2"/>
    </row>
    <row r="39" spans="1:28">
      <c r="A39" s="2" t="s">
        <v>47</v>
      </c>
      <c r="B39" s="44">
        <f>CEILING($A$1*A38/$B$1,1)</f>
        <v>8</v>
      </c>
      <c r="C39" s="2"/>
      <c r="D39" s="2" t="s">
        <v>2</v>
      </c>
      <c r="E39" s="2" t="s">
        <v>45</v>
      </c>
      <c r="F39" s="19" t="s">
        <v>3</v>
      </c>
      <c r="G39" s="35"/>
      <c r="H39" s="7" t="str">
        <f>IF(H40&lt;&gt;0,H$1,"")</f>
        <v/>
      </c>
      <c r="I39" s="7" t="str">
        <f t="shared" ref="I39:P39" si="14">IF(I40&lt;&gt;0,I$1,"")</f>
        <v/>
      </c>
      <c r="J39" s="7" t="str">
        <f t="shared" si="14"/>
        <v/>
      </c>
      <c r="K39" s="7" t="str">
        <f t="shared" si="14"/>
        <v/>
      </c>
      <c r="L39" s="7" t="str">
        <f t="shared" si="14"/>
        <v/>
      </c>
      <c r="M39" s="7" t="str">
        <f t="shared" si="14"/>
        <v/>
      </c>
      <c r="N39" s="7" t="str">
        <f t="shared" si="14"/>
        <v/>
      </c>
      <c r="O39" s="7">
        <f t="shared" si="14"/>
        <v>8</v>
      </c>
      <c r="P39" s="7">
        <f t="shared" si="14"/>
        <v>9</v>
      </c>
      <c r="Q39" s="7">
        <f>IF(Q40&lt;&gt;0,Q$1,"")</f>
        <v>10</v>
      </c>
      <c r="R39" s="7">
        <f t="shared" ref="R39:AA39" si="15">IF(R40&lt;&gt;0,R$1,"")</f>
        <v>11</v>
      </c>
      <c r="S39" s="7">
        <f t="shared" si="15"/>
        <v>12</v>
      </c>
      <c r="T39" s="7" t="str">
        <f t="shared" si="15"/>
        <v/>
      </c>
      <c r="U39" s="7" t="str">
        <f t="shared" si="15"/>
        <v/>
      </c>
      <c r="V39" s="10" t="str">
        <f t="shared" si="15"/>
        <v/>
      </c>
      <c r="W39" s="10">
        <f t="shared" si="15"/>
        <v>16</v>
      </c>
      <c r="X39" s="10" t="str">
        <f t="shared" si="15"/>
        <v/>
      </c>
      <c r="Y39" s="10" t="str">
        <f t="shared" si="15"/>
        <v/>
      </c>
      <c r="Z39" s="10" t="str">
        <f t="shared" si="15"/>
        <v/>
      </c>
      <c r="AA39" s="18" t="str">
        <f t="shared" si="15"/>
        <v/>
      </c>
      <c r="AB39" s="2"/>
    </row>
    <row r="40" spans="1:28">
      <c r="A40" s="2" t="s">
        <v>48</v>
      </c>
      <c r="B40" s="19">
        <v>10000</v>
      </c>
      <c r="C40" s="2" t="s">
        <v>0</v>
      </c>
      <c r="D40" s="59">
        <v>4294</v>
      </c>
      <c r="E40" s="58">
        <f>1-G41/G40</f>
        <v>3.3758990165859704E-3</v>
      </c>
      <c r="F40" s="33">
        <f>SUMPRODUCT(H$1:AA$1,H40:AA40)/SUM(H40:AA40)</f>
        <v>9.9194187582562741</v>
      </c>
      <c r="G40" s="37">
        <f>SUM(H40:AA40)</f>
        <v>6813</v>
      </c>
      <c r="H40" s="4"/>
      <c r="I40" s="4"/>
      <c r="J40" s="4"/>
      <c r="K40" s="2"/>
      <c r="L40" s="4"/>
      <c r="M40" s="2"/>
      <c r="N40" s="2"/>
      <c r="O40" s="2">
        <v>58</v>
      </c>
      <c r="P40" s="25">
        <v>1654</v>
      </c>
      <c r="Q40" s="26">
        <v>4004</v>
      </c>
      <c r="R40" s="25">
        <v>1065</v>
      </c>
      <c r="S40" s="25">
        <v>9</v>
      </c>
      <c r="T40" s="26"/>
      <c r="U40" s="26"/>
      <c r="V40" s="24"/>
      <c r="W40" s="9">
        <v>23</v>
      </c>
      <c r="AB40" s="2"/>
    </row>
    <row r="41" spans="1:28">
      <c r="A41" s="2" t="s">
        <v>49</v>
      </c>
      <c r="B41" s="32">
        <v>12345</v>
      </c>
      <c r="C41" s="2" t="s">
        <v>1</v>
      </c>
      <c r="D41" s="59"/>
      <c r="E41" s="58"/>
      <c r="F41" s="33">
        <f>SUMPRODUCT(H$1:AA$1,H41:AA41)/SUM(H41:AA41)</f>
        <v>9.8988217967599414</v>
      </c>
      <c r="G41" s="37">
        <f>SUM(H41:AA41)</f>
        <v>6790</v>
      </c>
      <c r="H41" s="4"/>
      <c r="I41" s="4"/>
      <c r="J41" s="4"/>
      <c r="K41" s="2"/>
      <c r="L41" s="4"/>
      <c r="M41" s="2"/>
      <c r="N41" s="2"/>
      <c r="O41" s="2">
        <v>58</v>
      </c>
      <c r="P41" s="25">
        <v>1654</v>
      </c>
      <c r="Q41" s="26">
        <v>4004</v>
      </c>
      <c r="R41" s="25">
        <v>1065</v>
      </c>
      <c r="S41" s="25">
        <v>9</v>
      </c>
      <c r="T41" s="26"/>
      <c r="U41" s="26"/>
      <c r="V41" s="24"/>
      <c r="W41" s="9">
        <v>0</v>
      </c>
      <c r="AB41" s="2"/>
    </row>
    <row r="42" spans="1:28">
      <c r="D42" s="2"/>
      <c r="E42" s="2"/>
      <c r="F42" s="19"/>
      <c r="G42" s="35"/>
      <c r="H42" s="2"/>
      <c r="I42" s="2"/>
      <c r="J42" s="2"/>
      <c r="K42" s="2"/>
      <c r="L42" s="2"/>
      <c r="M42" s="2"/>
      <c r="N42" s="2"/>
      <c r="O42" s="5" t="s">
        <v>19</v>
      </c>
      <c r="P42" s="5"/>
      <c r="Q42" s="2"/>
      <c r="AB42" s="2"/>
    </row>
    <row r="43" spans="1:28">
      <c r="A43" s="2"/>
      <c r="C43" s="2"/>
    </row>
    <row r="44" spans="1:28">
      <c r="A44" s="2"/>
      <c r="B44" s="44"/>
      <c r="C44" s="2"/>
    </row>
    <row r="45" spans="1:28">
      <c r="A45" s="2"/>
      <c r="B45" s="19"/>
      <c r="C45" s="2"/>
    </row>
    <row r="46" spans="1:28">
      <c r="A46" s="2"/>
      <c r="B46" s="32"/>
      <c r="C46" s="2"/>
    </row>
    <row r="48" spans="1:28">
      <c r="A48" s="2"/>
      <c r="C48" s="2"/>
    </row>
    <row r="49" spans="1:3">
      <c r="A49" s="2"/>
      <c r="B49" s="44"/>
      <c r="C49" s="2"/>
    </row>
    <row r="50" spans="1:3">
      <c r="A50" s="2"/>
      <c r="B50" s="19"/>
      <c r="C50" s="2"/>
    </row>
    <row r="51" spans="1:3">
      <c r="A51" s="2"/>
      <c r="B51" s="19"/>
      <c r="C51" s="2"/>
    </row>
  </sheetData>
  <mergeCells count="16">
    <mergeCell ref="D35:D36"/>
    <mergeCell ref="D40:D41"/>
    <mergeCell ref="D30:D31"/>
    <mergeCell ref="D5:D6"/>
    <mergeCell ref="D10:D11"/>
    <mergeCell ref="D20:D21"/>
    <mergeCell ref="D15:D16"/>
    <mergeCell ref="D25:D26"/>
    <mergeCell ref="E30:E31"/>
    <mergeCell ref="E35:E36"/>
    <mergeCell ref="E40:E41"/>
    <mergeCell ref="E5:E6"/>
    <mergeCell ref="E10:E11"/>
    <mergeCell ref="E15:E16"/>
    <mergeCell ref="E20:E21"/>
    <mergeCell ref="E25:E2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g2d3</vt:lpstr>
      <vt:lpstr>g2d4</vt:lpstr>
      <vt:lpstr>g2d5</vt:lpstr>
      <vt:lpstr>g3d3</vt:lpstr>
      <vt:lpstr>g3d4</vt:lpstr>
      <vt:lpstr>g3d5</vt:lpstr>
      <vt:lpstr>g3d6</vt:lpstr>
      <vt:lpstr>g3d7</vt:lpstr>
      <vt:lpstr>g4d4</vt:lpstr>
      <vt:lpstr>g4d5</vt:lpstr>
      <vt:lpstr>g4d6</vt:lpstr>
      <vt:lpstr>g5d5</vt:lpstr>
      <vt:lpstr>g5d6</vt:lpstr>
      <vt:lpstr>g5d7</vt:lpstr>
      <vt:lpstr>g6d7</vt:lpstr>
      <vt:lpstr>g3d5 real</vt:lpstr>
      <vt:lpstr>g3d6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Fu</cp:lastModifiedBy>
  <dcterms:created xsi:type="dcterms:W3CDTF">2018-08-27T03:02:55Z</dcterms:created>
  <dcterms:modified xsi:type="dcterms:W3CDTF">2020-03-21T22:08:19Z</dcterms:modified>
</cp:coreProperties>
</file>