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50" windowWidth="20940" windowHeight="9285"/>
  </bookViews>
  <sheets>
    <sheet name="Assumptions" sheetId="1" r:id="rId1"/>
    <sheet name="Food Requirements" sheetId="3" r:id="rId2"/>
    <sheet name="BLS - Cost Data" sheetId="6" r:id="rId3"/>
    <sheet name="Reimbursement Info" sheetId="4" r:id="rId4"/>
    <sheet name="Profit per Meal" sheetId="7" r:id="rId5"/>
  </sheets>
  <definedNames>
    <definedName name="ro3xg01apmw.f.1" localSheetId="2">'BLS - Cost Data'!$A$114</definedName>
    <definedName name="ro3xg01apmw.f.2" localSheetId="2">'BLS - Cost Data'!$A$115</definedName>
    <definedName name="ro3xg01apmw.f.3" localSheetId="2">'BLS - Cost Data'!$A$116</definedName>
  </definedNames>
  <calcPr calcId="145621"/>
</workbook>
</file>

<file path=xl/calcChain.xml><?xml version="1.0" encoding="utf-8"?>
<calcChain xmlns="http://schemas.openxmlformats.org/spreadsheetml/2006/main">
  <c r="G16" i="1" l="1"/>
  <c r="B15" i="1"/>
  <c r="G11" i="1"/>
  <c r="G7" i="1" s="1"/>
  <c r="G20" i="1" s="1"/>
  <c r="G17" i="1"/>
  <c r="G18" i="1"/>
  <c r="B14" i="1"/>
  <c r="B18" i="1"/>
  <c r="G15" i="1"/>
  <c r="G13" i="1"/>
  <c r="G12" i="1"/>
  <c r="G14" i="1"/>
  <c r="G10" i="1"/>
  <c r="B4" i="1"/>
  <c r="G6" i="1" s="1"/>
  <c r="B3" i="1"/>
  <c r="G5" i="1" s="1"/>
  <c r="B8" i="1"/>
  <c r="G9" i="1" s="1"/>
  <c r="B7" i="1"/>
  <c r="G8" i="1" s="1"/>
  <c r="B31" i="1"/>
  <c r="B30" i="1"/>
  <c r="C27" i="7"/>
  <c r="C32" i="7"/>
  <c r="C31" i="7"/>
  <c r="C30" i="7"/>
  <c r="C29" i="7"/>
  <c r="C28" i="7"/>
  <c r="E48" i="3"/>
  <c r="G40" i="3"/>
  <c r="F40" i="3"/>
  <c r="E40" i="3"/>
  <c r="G39" i="3"/>
  <c r="E39" i="3"/>
  <c r="G38" i="3"/>
  <c r="F38" i="3"/>
  <c r="E38" i="3"/>
  <c r="G19" i="1" l="1"/>
  <c r="G4" i="1"/>
  <c r="C26" i="7"/>
  <c r="C25" i="7" s="1"/>
  <c r="C14" i="7"/>
  <c r="C16" i="7"/>
  <c r="C21" i="7" s="1"/>
  <c r="C20" i="7"/>
  <c r="C19" i="7"/>
  <c r="C18" i="7"/>
  <c r="C17" i="7"/>
  <c r="E25" i="3"/>
  <c r="E21" i="3"/>
  <c r="E17" i="3"/>
  <c r="F16" i="3"/>
  <c r="C15" i="7"/>
  <c r="C5" i="7"/>
  <c r="C4" i="7" s="1"/>
  <c r="C8" i="7"/>
  <c r="E3" i="3"/>
  <c r="E16" i="3" s="1"/>
  <c r="E4" i="3"/>
  <c r="E5" i="3"/>
  <c r="C9" i="7" s="1"/>
  <c r="C7" i="7" l="1"/>
  <c r="C6" i="7"/>
  <c r="C10" i="7" s="1"/>
</calcChain>
</file>

<file path=xl/comments1.xml><?xml version="1.0" encoding="utf-8"?>
<comments xmlns="http://schemas.openxmlformats.org/spreadsheetml/2006/main">
  <authors>
    <author>Lauren   Miller</author>
  </authors>
  <commentList>
    <comment ref="C18" authorId="0">
      <text>
        <r>
          <rPr>
            <b/>
            <sz val="9"/>
            <color indexed="81"/>
            <rFont val="Tahoma"/>
            <family val="2"/>
          </rPr>
          <t>Lauren   Miller:</t>
        </r>
        <r>
          <rPr>
            <sz val="9"/>
            <color indexed="81"/>
            <rFont val="Tahoma"/>
            <family val="2"/>
          </rPr>
          <t xml:space="preserve">
http://www.riverbendfoodbank.org/faq.htm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Lauren   Miller:</t>
        </r>
        <r>
          <rPr>
            <sz val="9"/>
            <color indexed="81"/>
            <rFont val="Tahoma"/>
            <family val="2"/>
          </rPr>
          <t xml:space="preserve">
http://www.inc.com/articles/201111/business-start-up-costs-restaurant.html</t>
        </r>
      </text>
    </comment>
  </commentList>
</comments>
</file>

<file path=xl/sharedStrings.xml><?xml version="1.0" encoding="utf-8"?>
<sst xmlns="http://schemas.openxmlformats.org/spreadsheetml/2006/main" count="364" uniqueCount="265">
  <si>
    <t>Other</t>
  </si>
  <si>
    <t>Breakfasts distributed</t>
  </si>
  <si>
    <t>Lunches distributed</t>
  </si>
  <si>
    <t>% meals not consumed</t>
  </si>
  <si>
    <t>Cost per breakfast</t>
  </si>
  <si>
    <t>Cost per lunch</t>
  </si>
  <si>
    <t>Breakfast Meal Pattern</t>
  </si>
  <si>
    <t>Select All Three Components for a Reimbursable Meal</t>
  </si>
  <si>
    <t>1 milk</t>
  </si>
  <si>
    <t>1 cup</t>
  </si>
  <si>
    <t>fluid milk</t>
  </si>
  <si>
    <t>1 fruit/vegetable</t>
  </si>
  <si>
    <t>1/2 cup</t>
  </si>
  <si>
    <t>juice,1 and/or vegetable</t>
  </si>
  <si>
    <t>1 grains/bread2</t>
  </si>
  <si>
    <t>1 slice</t>
  </si>
  <si>
    <t>1 serving</t>
  </si>
  <si>
    <t>3/4 cup</t>
  </si>
  <si>
    <t>bread or</t>
  </si>
  <si>
    <t>cornbread or biscuit or roll or muffin or</t>
  </si>
  <si>
    <t>cold dry cereal or</t>
  </si>
  <si>
    <t>hot cooked cereal or</t>
  </si>
  <si>
    <t>pasta or noodles or grains</t>
  </si>
  <si>
    <t>1 Fruit or vegetable juice must be full-strength.</t>
  </si>
  <si>
    <t>2 Breads and grains must be made from whole-grain or enriched meal or flour. Cereal must be whole-grain or enriched or fortified.</t>
  </si>
  <si>
    <t>Lunch or Supper Meal Pattern</t>
  </si>
  <si>
    <t>Select All Four Components for a Reimbursable Meal</t>
  </si>
  <si>
    <t>2 fruits/vegetables</t>
  </si>
  <si>
    <t>juice,1 fruit and/or vegetable</t>
  </si>
  <si>
    <t>1 meat/meat alternate</t>
  </si>
  <si>
    <t>2 oz.</t>
  </si>
  <si>
    <t>1 large</t>
  </si>
  <si>
    <t>4 Tbsp.</t>
  </si>
  <si>
    <t>1 oz.</t>
  </si>
  <si>
    <t>8 oz.</t>
  </si>
  <si>
    <t>lean meat or poultry or fish3 or</t>
  </si>
  <si>
    <t>alternate protein product or</t>
  </si>
  <si>
    <t>cheese or</t>
  </si>
  <si>
    <t>egg or</t>
  </si>
  <si>
    <t>cooked dry beans or peas or</t>
  </si>
  <si>
    <t>peanut or other nut or seed butter or</t>
  </si>
  <si>
    <t>nuts and/or seeds4 or</t>
  </si>
  <si>
    <t>yogurt5</t>
  </si>
  <si>
    <r>
      <t>1</t>
    </r>
    <r>
      <rPr>
        <sz val="10"/>
        <color rgb="FF000000"/>
        <rFont val="Verdana"/>
        <family val="2"/>
        <scheme val="minor"/>
      </rPr>
      <t> Fruit or vegetable juice must be full-strength.</t>
    </r>
  </si>
  <si>
    <r>
      <t>2</t>
    </r>
    <r>
      <rPr>
        <sz val="10"/>
        <color rgb="FF000000"/>
        <rFont val="Verdana"/>
        <family val="2"/>
        <scheme val="minor"/>
      </rPr>
      <t> Breads and grains must be made from whole-grain or enriched meal or flour. Cereal must be whole-grain or enriched or fortified.</t>
    </r>
  </si>
  <si>
    <t>3 A serving consists of the edible portion of cooked lean meat or poultry or fish.</t>
  </si>
  <si>
    <t>4 Nuts and seeds may meet only one-half of the total meat/meat alternate serving and must be combined with another meat/meat alternate to fulfill the lunch or supper requirement.</t>
  </si>
  <si>
    <t>5 Yogurt may be plain or flavored, unsweetened or sweetened.</t>
  </si>
  <si>
    <t>Snack (Supplement) Meal Pattern</t>
  </si>
  <si>
    <t>Select Two of the Four Components for a Reimbursable Snack</t>
  </si>
  <si>
    <t>1 fruit/vegetable</t>
  </si>
  <si>
    <t>1/2 large</t>
  </si>
  <si>
    <t>1/4 cup</t>
  </si>
  <si>
    <t>2 Tbsp.</t>
  </si>
  <si>
    <t>4 oz.</t>
  </si>
  <si>
    <t>nuts and/or seeds or</t>
  </si>
  <si>
    <t>yogurt4</t>
  </si>
  <si>
    <r>
      <t>1</t>
    </r>
    <r>
      <rPr>
        <sz val="10"/>
        <color rgb="FF000000"/>
        <rFont val="Verdana"/>
        <family val="2"/>
        <scheme val="minor"/>
      </rPr>
      <t> Fruit or vegetable juice must be full-strength. Juice cannot be served when milk is the only other snack component.</t>
    </r>
  </si>
  <si>
    <r>
      <t>3</t>
    </r>
    <r>
      <rPr>
        <sz val="10"/>
        <color rgb="FF000000"/>
        <rFont val="Verdana"/>
        <family val="2"/>
        <scheme val="minor"/>
      </rPr>
      <t> A serving consists of the edible portion of cooked lean meat or poultry or fish.</t>
    </r>
  </si>
  <si>
    <r>
      <t>4 </t>
    </r>
    <r>
      <rPr>
        <sz val="10"/>
        <color rgb="FF000000"/>
        <rFont val="Verdana"/>
        <family val="2"/>
        <scheme val="minor"/>
      </rPr>
      <t>Yogurt may be plain or flavored, unsweetened or sweetened.</t>
    </r>
  </si>
  <si>
    <t>Cost</t>
  </si>
  <si>
    <t>http://www.gpo.gov/fdsys/pkg/FR-2015-01-21/pdf/2015-00877.pdf</t>
  </si>
  <si>
    <t>Notes</t>
  </si>
  <si>
    <t>SUMMER FOOD SERVICE PROGRAM 2015 REIMBURSEMENT RATES (COMBINED)</t>
  </si>
  <si>
    <t>Per meal rates in whole or fractios of US dollars</t>
  </si>
  <si>
    <t>All states except Alaska and Hawaii</t>
  </si>
  <si>
    <t>Alaska</t>
  </si>
  <si>
    <t>Hawaii</t>
  </si>
  <si>
    <t>Rural or self-prep sites</t>
  </si>
  <si>
    <t>All other types of sites</t>
  </si>
  <si>
    <t>Breakfast</t>
  </si>
  <si>
    <t>Lunch or supper</t>
  </si>
  <si>
    <t>Snack</t>
  </si>
  <si>
    <t>U.S. city average</t>
  </si>
  <si>
    <t>Milk, fresh, whole, fortified, per gal. (3.8 lit)</t>
  </si>
  <si>
    <t>Apples, Red Delicious, per lb. (453.6 gm)</t>
  </si>
  <si>
    <t>Bananas, per lb. (453.6 gm)</t>
  </si>
  <si>
    <t>Source</t>
  </si>
  <si>
    <t>Bureau of Labor Statistics</t>
  </si>
  <si>
    <t>Average retail food and energy prices, U.S. city average and Midwest region</t>
  </si>
  <si>
    <t>Item and unit</t>
  </si>
  <si>
    <t>Midwest region (1)</t>
  </si>
  <si>
    <t>Historical</t>
  </si>
  <si>
    <t>data</t>
  </si>
  <si>
    <t>Prices</t>
  </si>
  <si>
    <t>Percent change</t>
  </si>
  <si>
    <t>from</t>
  </si>
  <si>
    <t>Sep.</t>
  </si>
  <si>
    <t>Aug.</t>
  </si>
  <si>
    <t>Cereals and bakery products</t>
  </si>
  <si>
    <t>Flour, white, all purpose, per lb. (453.6 gm)</t>
  </si>
  <si>
    <t>Rice, white, long grain, uncooked, per lb. (453.6 gm)</t>
  </si>
  <si>
    <t>Spaghetti and macaroni, per lb. (453.6 gm)</t>
  </si>
  <si>
    <t>Bread, white, pan, per lb. (453.6 gm)</t>
  </si>
  <si>
    <t>Bread, whole wheat, pan, per lb. (453.6 gm)</t>
  </si>
  <si>
    <t>Cookies, chocolate chip, per lb. (453.6 gm)</t>
  </si>
  <si>
    <t>Meats, poultry, fish and eggs</t>
  </si>
  <si>
    <t>Beef and veal</t>
  </si>
  <si>
    <t>Ground chuck, 100% beef, per lb. (453.6 gm)</t>
  </si>
  <si>
    <t>Ground beef, 100% beef, per lb. (453.6 gm)</t>
  </si>
  <si>
    <t>Ground beef, lean and extra lean, per lb. (453.6 gm)</t>
  </si>
  <si>
    <t>All uncooked ground beef, per lb. (453.6 gm)</t>
  </si>
  <si>
    <t>Chuck roast, graded and ungraded, excluding USDA Prime and Choice, per lb. (453.6 gm)</t>
  </si>
  <si>
    <t>Chuck roast, USDA Choice, boneless, per lb. (453.6 gm)</t>
  </si>
  <si>
    <t>Round roast, USDA Choice, boneless, per lb. (453.6 gm)</t>
  </si>
  <si>
    <t>Round roast, graded and ungraded, excluding USDA Prime and Choice, per lb. (453.6 gm)</t>
  </si>
  <si>
    <t>All Uncooked Beef Roasts, per lb. (453.6 gm)</t>
  </si>
  <si>
    <t>Steak, round, USDA Choice, boneless, per lb. (453.6 gm)</t>
  </si>
  <si>
    <t>Steak, round, graded and ungraded, excluding USDA Prime and Choice, per lb. (453.6 gm)</t>
  </si>
  <si>
    <t>Steak, sirloin, graded and ungraded, excluding USDA Prime and Choice, per lb. (453.6 gm)</t>
  </si>
  <si>
    <t>Steak, sirloin, USDA Choice, boneless, per lb. (453.6 gm)</t>
  </si>
  <si>
    <t>Beef for stew, boneless, per lb. (453.6 gm)</t>
  </si>
  <si>
    <t>All Uncooked Beef Steaks, per lb. (453.6 gm)</t>
  </si>
  <si>
    <t>All Uncooked Other Beef (Excluding Veal), per lb. (453.6 gm)</t>
  </si>
  <si>
    <t>Pork</t>
  </si>
  <si>
    <t>Bacon, sliced, per lb. (453.6 gm)</t>
  </si>
  <si>
    <t>Chops, center cut, bone-in, per lb. (453.6 gm)</t>
  </si>
  <si>
    <t>Chops, boneless, per lb. (453.6 gm)</t>
  </si>
  <si>
    <t>All Pork Chops, per lb. (453.6 gm)</t>
  </si>
  <si>
    <t>Ham, rump or shank half, bone-in, smoked, per lb. (453.6 gm)</t>
  </si>
  <si>
    <t>Ham, boneless, excluding canned, per lb. (453.6 gm)</t>
  </si>
  <si>
    <t>All Ham (Excluding Canned Ham and Luncheon Slices), per lb. (453.6 gm)</t>
  </si>
  <si>
    <t>All Other Pork (Excluding Canned Ham and Luncheon Slices), per lb. (453.6 gm)</t>
  </si>
  <si>
    <t>Other meats</t>
  </si>
  <si>
    <t>Bologna, all beef or mixed, per lb. (453.6 gm)</t>
  </si>
  <si>
    <t>Poultry</t>
  </si>
  <si>
    <t>Chicken, fresh, whole, per lb. (453.6 gm)</t>
  </si>
  <si>
    <t>Chicken breast, bone-in, per lb. (453.6 gm)</t>
  </si>
  <si>
    <t>Chicken breast, boneless, per lb. (453.6 gm)</t>
  </si>
  <si>
    <t>Chicken legs, bone-in, per lb. (453.6 gm)</t>
  </si>
  <si>
    <t>Turkey, frozen, whole, per lb. (453.6 gm)</t>
  </si>
  <si>
    <t>Eggs</t>
  </si>
  <si>
    <t>Eggs, grade A, large, per doz.</t>
  </si>
  <si>
    <t>Dairy products</t>
  </si>
  <si>
    <t>Butter, salted, grade AA, stick, per lb. (453.6 gm)</t>
  </si>
  <si>
    <t>American processed cheese, per lb. (453.6 gm)</t>
  </si>
  <si>
    <t>Cheddar cheese, natural, per lb. (453.6 gm)</t>
  </si>
  <si>
    <t>Ice cream, prepackaged, bulk, regular, per 1/2 gal. (1.9 lit)</t>
  </si>
  <si>
    <t>Fruits and vegetables</t>
  </si>
  <si>
    <t>Fresh fruits and vegetables</t>
  </si>
  <si>
    <t>Oranges, Navel, per lb. (453.6 gm)</t>
  </si>
  <si>
    <t>Oranges, Valencia, per lb. (453.6 gm)</t>
  </si>
  <si>
    <t>Cherries, per lb. (453.6 gm)</t>
  </si>
  <si>
    <t>Grapefruit, per lb. (453.6 gm)</t>
  </si>
  <si>
    <t>Grapes, Thompson Seedless, per lb. (453.6 gm)</t>
  </si>
  <si>
    <t>Lemons, per lb. (453.6 gm)</t>
  </si>
  <si>
    <t>Peaches, per lb. (453.6 gm)</t>
  </si>
  <si>
    <t>Pears, Anjou, per lb. (453.6 gm)</t>
  </si>
  <si>
    <t>Strawberries, dry pint, per 12 oz. (340.2 gm)</t>
  </si>
  <si>
    <t>Potatoes, white, per lb. (453.6 gm)</t>
  </si>
  <si>
    <t>Lettuce, iceberg, per lb. (453.6 gm)</t>
  </si>
  <si>
    <t>Lettuce, romaine, per lb. (453.6 gm)</t>
  </si>
  <si>
    <t>Tomatoes, field grown, per lb. (453.6 gm)</t>
  </si>
  <si>
    <t>Broccoli, per lb. (453.6 gm)</t>
  </si>
  <si>
    <t>Cabbage, per lb. (453.6 gm)</t>
  </si>
  <si>
    <t>Carrots, short trimmed and topped, per lb. (453.6 gm)</t>
  </si>
  <si>
    <t>Celery, per lb. (453.6 gm)</t>
  </si>
  <si>
    <t>Peppers, sweet, per lb. (453.6 gm)</t>
  </si>
  <si>
    <t>Processed fruits and vegetables</t>
  </si>
  <si>
    <t>Orange juice, frozen concentrate, 12 oz. can, per 16 oz. (473.2 ml)</t>
  </si>
  <si>
    <t>Beans, dried, any type, all sizes, per lb. (453.6 gm)</t>
  </si>
  <si>
    <t>Other foods at home</t>
  </si>
  <si>
    <t>Sugar and sweets</t>
  </si>
  <si>
    <t>Sugar, white, all sizes, per lb. (453.6 gm)</t>
  </si>
  <si>
    <t>Sugar, white, 33-80 oz. pkg, per lb. (453.6 gm)</t>
  </si>
  <si>
    <t>Fats and oils</t>
  </si>
  <si>
    <t>Margarine, stick, per lb. (453.6 gm)</t>
  </si>
  <si>
    <t>Margarine, soft, tubs, per lb. (453.6 gm)</t>
  </si>
  <si>
    <t>Peanut butter, creamy, all sizes, per lb. (453.6 gm)</t>
  </si>
  <si>
    <t>Nonalcoholic beverages</t>
  </si>
  <si>
    <t>Cola, nondiet, per 2 liters (67.6 oz) (2)</t>
  </si>
  <si>
    <t>Coffee, 100%, ground roast, all sizes, per lb. (453.6 gm)</t>
  </si>
  <si>
    <t>Other prepared foods</t>
  </si>
  <si>
    <t>Potato chips, per 16 oz.</t>
  </si>
  <si>
    <t>Alcoholic beverages at home</t>
  </si>
  <si>
    <t>Malt beverages, all types, all sizes, any origin, per 16 oz. (473.2 ml)</t>
  </si>
  <si>
    <t>Wine, red and white table, all sizes, any origin, per 1 liter (33.8 oz)</t>
  </si>
  <si>
    <t>Energy (residential)</t>
  </si>
  <si>
    <t>Fuel oil #2 per gallon (3.785 liters)</t>
  </si>
  <si>
    <t>Utility (piped) gas per therm</t>
  </si>
  <si>
    <t>Electricity per KWH</t>
  </si>
  <si>
    <t>Gasoline, all types, per gallon/3.785 liters (3)</t>
  </si>
  <si>
    <t>Gasoline, unleaded regular, per gallon/3.785 liters</t>
  </si>
  <si>
    <t>Gasoline, unleaded midgrade, per gallon/3.785 liters</t>
  </si>
  <si>
    <t>Gasoline, unleaded premium, per gallon/3.785 liters</t>
  </si>
  <si>
    <t>Automotive diesel fuel, per gallon/3.785 liters</t>
  </si>
  <si>
    <t>Footnotes</t>
  </si>
  <si>
    <t>(1) Midwest region: Illinois, Indiana, Iowa, Kansas, Michigan, Minnesota, Missouri, Nebraska, North Dakota, Ohio, South Dakota, and Wisconsin.</t>
  </si>
  <si>
    <t>(2) Deposit may be included in price.</t>
  </si>
  <si>
    <t>(3) Also includes types of gasoline not shown separately.</t>
  </si>
  <si>
    <t>Note: Index applies to a month as a whole, not to any specific date.</t>
  </si>
  <si>
    <t>1 cup fortified milk</t>
  </si>
  <si>
    <t>1 banana</t>
  </si>
  <si>
    <t>1 slice whole wheat bread</t>
  </si>
  <si>
    <t>Revenue</t>
  </si>
  <si>
    <t>Profit</t>
  </si>
  <si>
    <t>Government Reimbursement</t>
  </si>
  <si>
    <t>Milk</t>
  </si>
  <si>
    <t>Fruit</t>
  </si>
  <si>
    <t>Grains</t>
  </si>
  <si>
    <t>Lunch</t>
  </si>
  <si>
    <t>Sample Feeding Site Financials</t>
  </si>
  <si>
    <t>3/4 cup broccoli and 1 apple</t>
  </si>
  <si>
    <t>http://www.bls.gov/regions/mid-atlantic/data/AverageRetailFoodAndEnergyPrices_USandMidwest_Table.htm</t>
  </si>
  <si>
    <t>1/2 cup of pasta (uncooked)</t>
  </si>
  <si>
    <t>1/2 cup of dried beans</t>
  </si>
  <si>
    <t>Fruit/Veg</t>
  </si>
  <si>
    <t>Protein</t>
  </si>
  <si>
    <t>Snacks</t>
  </si>
  <si>
    <t>1 orange (~1/4 lb oranges)</t>
  </si>
  <si>
    <t>1 egg</t>
  </si>
  <si>
    <t>Protein (egg)</t>
  </si>
  <si>
    <t>Grains (bread)</t>
  </si>
  <si>
    <t>Fruit (orange)</t>
  </si>
  <si>
    <t>Assumptions</t>
  </si>
  <si>
    <t>Variable costs</t>
  </si>
  <si>
    <t>Volume</t>
  </si>
  <si>
    <t>Overhead</t>
  </si>
  <si>
    <t>Rent (per mo)</t>
  </si>
  <si>
    <t># cooks</t>
  </si>
  <si>
    <t># servers</t>
  </si>
  <si>
    <t>Server salary (annual)</t>
  </si>
  <si>
    <t>Hours open per day</t>
  </si>
  <si>
    <t>Assumes we require 1 cook/300 meals</t>
  </si>
  <si>
    <t>Assumes volunteers</t>
  </si>
  <si>
    <t>Maintenance (per mo)</t>
  </si>
  <si>
    <t>Cook salary (per mo)</t>
  </si>
  <si>
    <t>Utensiles/plates/napkins</t>
  </si>
  <si>
    <t>Reimbursement for breakfast</t>
  </si>
  <si>
    <t>Reimbursement for lunch</t>
  </si>
  <si>
    <t>June</t>
  </si>
  <si>
    <t>Costs</t>
  </si>
  <si>
    <t xml:space="preserve">  Breakfast reimbursement</t>
  </si>
  <si>
    <t xml:space="preserve">  Lunch reimbursement</t>
  </si>
  <si>
    <t xml:space="preserve">  Variable costs - breakfast</t>
  </si>
  <si>
    <t xml:space="preserve">  Variable costs - lunch</t>
  </si>
  <si>
    <t xml:space="preserve">  Variable costs - utensils</t>
  </si>
  <si>
    <t xml:space="preserve">  Salaries</t>
  </si>
  <si>
    <t>Days open per month</t>
  </si>
  <si>
    <t xml:space="preserve">  Insurance</t>
  </si>
  <si>
    <t>May be in kind (payment for utilities, etc)</t>
  </si>
  <si>
    <t xml:space="preserve">  Rent</t>
  </si>
  <si>
    <t xml:space="preserve">  Maintenance</t>
  </si>
  <si>
    <t>Assumption</t>
  </si>
  <si>
    <t>Maintaining equipment, pots/pans, etc</t>
  </si>
  <si>
    <t>Assumes one plate, fork and napkin (Costco)</t>
  </si>
  <si>
    <t xml:space="preserve">  Food transportation</t>
  </si>
  <si>
    <t xml:space="preserve">  Utilities</t>
  </si>
  <si>
    <t>Insurance (per mo)</t>
  </si>
  <si>
    <t>Food transportation (per mo)</t>
  </si>
  <si>
    <t>Utilities (per mo)</t>
  </si>
  <si>
    <t>USDA estimates 1.2 lbs of food/ meal; food bank estimates 0.27 per lb to transport</t>
  </si>
  <si>
    <t>Cleaning, trash removal</t>
  </si>
  <si>
    <t>Estimated from Inc.com</t>
  </si>
  <si>
    <t>Manager salary</t>
  </si>
  <si>
    <t xml:space="preserve">  Incidentals</t>
  </si>
  <si>
    <t xml:space="preserve">  Cost of meals not consumed</t>
  </si>
  <si>
    <t>Assumes we require 1 server/300 meals</t>
  </si>
  <si>
    <t>Note: Volunteers to supplement paid staff will be required</t>
  </si>
  <si>
    <t>Marketing (per mo)</t>
  </si>
  <si>
    <t>Incidentals  (per mo)</t>
  </si>
  <si>
    <t>Flyers, etc</t>
  </si>
  <si>
    <t xml:space="preserve">  Marketing</t>
  </si>
  <si>
    <t>Sample Monthly Cash flow for Self Prep Site</t>
  </si>
  <si>
    <t>Note: Transportation cost for children not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</si>
</sst>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6" formatCode="_(&quot;$&quot;* #,##0_);_(&quot;$&quot;* \(#,##0\);_(&quot;$&quot;* &quot;-&quot;??_);_(@_)"/>
    <numFmt numFmtId="168" formatCode="_(* #,##0_);_(* \(#,##0\);_(* &quot;-&quot;??_);_(@_)"/>
  </numFmts>
  <fonts count="21"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b/>
      <sz val="11"/>
      <color rgb="FF093C4D"/>
      <name val="Arial"/>
      <family val="2"/>
    </font>
    <font>
      <sz val="10"/>
      <color rgb="FF000000"/>
      <name val="Inherit"/>
    </font>
    <font>
      <sz val="10"/>
      <color rgb="FF000000"/>
      <name val="Verdana"/>
      <family val="2"/>
    </font>
    <font>
      <sz val="10"/>
      <color rgb="FF000000"/>
      <name val="Verdana"/>
      <family val="2"/>
      <scheme val="minor"/>
    </font>
    <font>
      <b/>
      <sz val="10"/>
      <color theme="1"/>
      <name val="Verdana"/>
      <family val="2"/>
      <scheme val="minor"/>
    </font>
    <font>
      <sz val="11"/>
      <color indexed="8"/>
      <name val="Verdana"/>
      <family val="2"/>
      <scheme val="minor"/>
    </font>
    <font>
      <u/>
      <sz val="11"/>
      <color theme="10"/>
      <name val="Verdana"/>
      <family val="2"/>
      <scheme val="minor"/>
    </font>
    <font>
      <sz val="10"/>
      <color theme="1"/>
      <name val="Verdana"/>
      <family val="2"/>
      <scheme val="minor"/>
    </font>
    <font>
      <b/>
      <i/>
      <sz val="10"/>
      <color theme="1"/>
      <name val="Verdana"/>
      <family val="2"/>
      <scheme val="minor"/>
    </font>
    <font>
      <b/>
      <sz val="10"/>
      <color rgb="FF660000"/>
      <name val="Verdana"/>
      <family val="2"/>
      <scheme val="minor"/>
    </font>
    <font>
      <b/>
      <sz val="9"/>
      <color rgb="FF000000"/>
      <name val="Tahoma"/>
      <family val="2"/>
    </font>
    <font>
      <b/>
      <sz val="9"/>
      <color rgb="FF333333"/>
      <name val="Tahoma"/>
      <family val="2"/>
    </font>
    <font>
      <sz val="9"/>
      <color rgb="FF000000"/>
      <name val="Tahoma"/>
      <family val="2"/>
    </font>
    <font>
      <sz val="9"/>
      <color rgb="FF003399"/>
      <name val="Tahoma"/>
      <family val="2"/>
    </font>
    <font>
      <sz val="9"/>
      <color rgb="FF333333"/>
      <name val="Tahoma"/>
      <family val="2"/>
    </font>
    <font>
      <i/>
      <sz val="11"/>
      <color theme="1"/>
      <name val="Verdana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BEAFF"/>
        <bgColor indexed="64"/>
      </patternFill>
    </fill>
    <fill>
      <patternFill patternType="solid">
        <fgColor rgb="FFEEF4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/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medium">
        <color rgb="FFEEEEEE"/>
      </left>
      <right style="medium">
        <color rgb="FFEEEEEE"/>
      </right>
      <top/>
      <bottom style="medium">
        <color rgb="FFEEEE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EEEEEE"/>
      </right>
      <top style="medium">
        <color rgb="FFEEEEEE"/>
      </top>
      <bottom/>
      <diagonal/>
    </border>
    <border>
      <left style="medium">
        <color indexed="64"/>
      </left>
      <right style="medium">
        <color rgb="FFEEEEEE"/>
      </right>
      <top/>
      <bottom/>
      <diagonal/>
    </border>
    <border>
      <left style="medium">
        <color indexed="64"/>
      </left>
      <right style="medium">
        <color rgb="FFEEEEEE"/>
      </right>
      <top/>
      <bottom style="medium">
        <color rgb="FFEEEEEE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EEEEEE"/>
      </right>
      <top/>
      <bottom style="medium">
        <color indexed="64"/>
      </bottom>
      <diagonal/>
    </border>
    <border>
      <left style="medium">
        <color rgb="FFEEEEEE"/>
      </left>
      <right style="medium">
        <color rgb="FFEEEEEE"/>
      </right>
      <top/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/>
      <right/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/>
      <bottom/>
      <diagonal/>
    </border>
    <border>
      <left/>
      <right style="medium">
        <color rgb="FFAAAAAA"/>
      </right>
      <top/>
      <bottom/>
      <diagonal/>
    </border>
    <border>
      <left/>
      <right/>
      <top/>
      <bottom style="medium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0" fillId="0" borderId="11" xfId="0" applyBorder="1"/>
    <xf numFmtId="0" fontId="10" fillId="0" borderId="0" xfId="0" applyFont="1"/>
    <xf numFmtId="0" fontId="11" fillId="0" borderId="13" xfId="0" applyFont="1" applyBorder="1" applyAlignment="1">
      <alignment horizontal="center" wrapText="1"/>
    </xf>
    <xf numFmtId="0" fontId="11" fillId="0" borderId="14" xfId="0" applyFont="1" applyBorder="1" applyAlignment="1">
      <alignment horizontal="center" wrapText="1"/>
    </xf>
    <xf numFmtId="0" fontId="10" fillId="0" borderId="15" xfId="0" applyFont="1" applyBorder="1"/>
    <xf numFmtId="0" fontId="10" fillId="0" borderId="5" xfId="0" applyFont="1" applyBorder="1"/>
    <xf numFmtId="0" fontId="10" fillId="0" borderId="7" xfId="0" applyFont="1" applyBorder="1"/>
    <xf numFmtId="0" fontId="10" fillId="0" borderId="0" xfId="0" applyFont="1" applyBorder="1"/>
    <xf numFmtId="0" fontId="10" fillId="0" borderId="9" xfId="0" applyFont="1" applyBorder="1"/>
    <xf numFmtId="0" fontId="10" fillId="0" borderId="17" xfId="0" applyFont="1" applyBorder="1"/>
    <xf numFmtId="0" fontId="10" fillId="0" borderId="8" xfId="0" applyFont="1" applyBorder="1"/>
    <xf numFmtId="0" fontId="10" fillId="0" borderId="16" xfId="0" applyFont="1" applyBorder="1"/>
    <xf numFmtId="0" fontId="10" fillId="0" borderId="10" xfId="0" applyFont="1" applyBorder="1"/>
    <xf numFmtId="0" fontId="10" fillId="0" borderId="12" xfId="0" applyFont="1" applyBorder="1"/>
    <xf numFmtId="0" fontId="10" fillId="0" borderId="11" xfId="0" applyFont="1" applyBorder="1"/>
    <xf numFmtId="0" fontId="4" fillId="0" borderId="1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vertical="center"/>
    </xf>
    <xf numFmtId="0" fontId="0" fillId="0" borderId="19" xfId="0" applyFill="1" applyBorder="1"/>
    <xf numFmtId="0" fontId="0" fillId="0" borderId="20" xfId="0" applyFill="1" applyBorder="1"/>
    <xf numFmtId="0" fontId="3" fillId="0" borderId="21" xfId="0" applyFont="1" applyFill="1" applyBorder="1" applyAlignment="1">
      <alignment vertical="center"/>
    </xf>
    <xf numFmtId="0" fontId="0" fillId="0" borderId="0" xfId="0" applyFill="1" applyBorder="1"/>
    <xf numFmtId="0" fontId="4" fillId="0" borderId="22" xfId="0" applyFont="1" applyFill="1" applyBorder="1" applyAlignment="1">
      <alignment vertical="top" wrapText="1"/>
    </xf>
    <xf numFmtId="0" fontId="10" fillId="0" borderId="0" xfId="0" applyFont="1" applyFill="1" applyBorder="1"/>
    <xf numFmtId="0" fontId="4" fillId="0" borderId="23" xfId="0" applyFont="1" applyFill="1" applyBorder="1" applyAlignment="1">
      <alignment vertical="top"/>
    </xf>
    <xf numFmtId="0" fontId="0" fillId="0" borderId="27" xfId="0" applyFill="1" applyBorder="1"/>
    <xf numFmtId="0" fontId="0" fillId="0" borderId="28" xfId="0" applyFill="1" applyBorder="1"/>
    <xf numFmtId="0" fontId="4" fillId="0" borderId="29" xfId="0" applyFont="1" applyFill="1" applyBorder="1" applyAlignment="1">
      <alignment vertical="top"/>
    </xf>
    <xf numFmtId="0" fontId="6" fillId="0" borderId="18" xfId="0" applyFont="1" applyFill="1" applyBorder="1" applyAlignment="1">
      <alignment vertical="center"/>
    </xf>
    <xf numFmtId="0" fontId="6" fillId="0" borderId="21" xfId="0" applyFont="1" applyFill="1" applyBorder="1" applyAlignment="1">
      <alignment vertical="center"/>
    </xf>
    <xf numFmtId="0" fontId="0" fillId="0" borderId="23" xfId="0" applyFill="1" applyBorder="1"/>
    <xf numFmtId="0" fontId="4" fillId="0" borderId="22" xfId="0" applyFont="1" applyFill="1" applyBorder="1" applyAlignment="1">
      <alignment vertical="top"/>
    </xf>
    <xf numFmtId="0" fontId="4" fillId="0" borderId="31" xfId="0" applyFont="1" applyFill="1" applyBorder="1" applyAlignment="1">
      <alignment vertical="center" wrapText="1"/>
    </xf>
    <xf numFmtId="0" fontId="0" fillId="0" borderId="29" xfId="0" applyFill="1" applyBorder="1"/>
    <xf numFmtId="0" fontId="5" fillId="0" borderId="2" xfId="0" applyFont="1" applyFill="1" applyBorder="1" applyAlignment="1">
      <alignment vertical="center" wrapText="1"/>
    </xf>
    <xf numFmtId="0" fontId="7" fillId="0" borderId="0" xfId="0" applyFont="1" applyFill="1" applyBorder="1"/>
    <xf numFmtId="0" fontId="2" fillId="0" borderId="23" xfId="0" applyFont="1" applyFill="1" applyBorder="1"/>
    <xf numFmtId="0" fontId="13" fillId="3" borderId="33" xfId="0" applyFont="1" applyFill="1" applyBorder="1" applyAlignment="1">
      <alignment horizontal="center" wrapText="1"/>
    </xf>
    <xf numFmtId="0" fontId="13" fillId="3" borderId="34" xfId="0" applyFont="1" applyFill="1" applyBorder="1" applyAlignment="1">
      <alignment horizontal="center" wrapText="1"/>
    </xf>
    <xf numFmtId="0" fontId="13" fillId="3" borderId="35" xfId="0" applyFont="1" applyFill="1" applyBorder="1" applyAlignment="1">
      <alignment horizontal="center" wrapText="1"/>
    </xf>
    <xf numFmtId="0" fontId="14" fillId="4" borderId="32" xfId="0" applyFont="1" applyFill="1" applyBorder="1" applyAlignment="1">
      <alignment horizontal="left" vertical="center" wrapText="1"/>
    </xf>
    <xf numFmtId="0" fontId="14" fillId="5" borderId="32" xfId="0" applyFont="1" applyFill="1" applyBorder="1" applyAlignment="1">
      <alignment horizontal="left" vertical="center" wrapText="1" indent="1"/>
    </xf>
    <xf numFmtId="0" fontId="16" fillId="6" borderId="32" xfId="0" applyFont="1" applyFill="1" applyBorder="1" applyAlignment="1">
      <alignment horizontal="center" vertical="center" wrapText="1"/>
    </xf>
    <xf numFmtId="0" fontId="15" fillId="6" borderId="32" xfId="0" applyFont="1" applyFill="1" applyBorder="1" applyAlignment="1">
      <alignment horizontal="right" vertical="center" wrapText="1"/>
    </xf>
    <xf numFmtId="0" fontId="14" fillId="4" borderId="32" xfId="0" applyFont="1" applyFill="1" applyBorder="1" applyAlignment="1">
      <alignment horizontal="left" vertical="center" wrapText="1" indent="1"/>
    </xf>
    <xf numFmtId="0" fontId="16" fillId="2" borderId="32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horizontal="right" vertical="center" wrapText="1"/>
    </xf>
    <xf numFmtId="0" fontId="14" fillId="4" borderId="32" xfId="0" applyFont="1" applyFill="1" applyBorder="1" applyAlignment="1">
      <alignment horizontal="left" vertical="center" wrapText="1" indent="2"/>
    </xf>
    <xf numFmtId="0" fontId="14" fillId="5" borderId="32" xfId="0" applyFont="1" applyFill="1" applyBorder="1" applyAlignment="1">
      <alignment horizontal="left" vertical="center" wrapText="1" indent="2"/>
    </xf>
    <xf numFmtId="0" fontId="9" fillId="5" borderId="32" xfId="3" applyFill="1" applyBorder="1" applyAlignment="1">
      <alignment horizontal="left" vertical="center" wrapText="1" indent="2"/>
    </xf>
    <xf numFmtId="0" fontId="9" fillId="4" borderId="32" xfId="3" applyFill="1" applyBorder="1" applyAlignment="1">
      <alignment horizontal="left" vertical="center" wrapText="1" indent="1"/>
    </xf>
    <xf numFmtId="164" fontId="10" fillId="0" borderId="0" xfId="0" applyNumberFormat="1" applyFont="1" applyFill="1" applyBorder="1"/>
    <xf numFmtId="44" fontId="0" fillId="0" borderId="0" xfId="1" applyFont="1"/>
    <xf numFmtId="0" fontId="2" fillId="0" borderId="48" xfId="0" applyFont="1" applyBorder="1"/>
    <xf numFmtId="44" fontId="2" fillId="0" borderId="48" xfId="1" applyFont="1" applyBorder="1"/>
    <xf numFmtId="44" fontId="0" fillId="0" borderId="11" xfId="1" applyFont="1" applyBorder="1"/>
    <xf numFmtId="0" fontId="4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24" xfId="0" applyFont="1" applyFill="1" applyBorder="1" applyAlignment="1">
      <alignment vertical="top" wrapText="1"/>
    </xf>
    <xf numFmtId="0" fontId="4" fillId="0" borderId="25" xfId="0" applyFont="1" applyFill="1" applyBorder="1" applyAlignment="1">
      <alignment vertical="top" wrapText="1"/>
    </xf>
    <xf numFmtId="0" fontId="4" fillId="0" borderId="26" xfId="0" applyFont="1" applyFill="1" applyBorder="1" applyAlignment="1">
      <alignment vertical="top" wrapText="1"/>
    </xf>
    <xf numFmtId="0" fontId="4" fillId="0" borderId="24" xfId="0" applyFont="1" applyFill="1" applyBorder="1" applyAlignment="1">
      <alignment vertical="top"/>
    </xf>
    <xf numFmtId="0" fontId="4" fillId="0" borderId="25" xfId="0" applyFont="1" applyFill="1" applyBorder="1" applyAlignment="1">
      <alignment vertical="top"/>
    </xf>
    <xf numFmtId="0" fontId="4" fillId="0" borderId="26" xfId="0" applyFont="1" applyFill="1" applyBorder="1" applyAlignment="1">
      <alignment vertical="top"/>
    </xf>
    <xf numFmtId="0" fontId="4" fillId="0" borderId="30" xfId="0" applyFont="1" applyFill="1" applyBorder="1" applyAlignment="1">
      <alignment vertical="top" wrapText="1"/>
    </xf>
    <xf numFmtId="0" fontId="6" fillId="0" borderId="0" xfId="0" applyFont="1" applyFill="1" applyBorder="1" applyAlignment="1">
      <alignment horizontal="left" vertical="center" wrapText="1"/>
    </xf>
    <xf numFmtId="0" fontId="17" fillId="2" borderId="45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46" xfId="0" applyFont="1" applyFill="1" applyBorder="1" applyAlignment="1">
      <alignment horizontal="left" vertical="center" wrapText="1"/>
    </xf>
    <xf numFmtId="0" fontId="17" fillId="2" borderId="39" xfId="0" applyFont="1" applyFill="1" applyBorder="1" applyAlignment="1">
      <alignment horizontal="left" vertical="center" wrapText="1"/>
    </xf>
    <xf numFmtId="0" fontId="17" fillId="2" borderId="40" xfId="0" applyFont="1" applyFill="1" applyBorder="1" applyAlignment="1">
      <alignment horizontal="left" vertical="center" wrapText="1"/>
    </xf>
    <xf numFmtId="0" fontId="17" fillId="2" borderId="41" xfId="0" applyFont="1" applyFill="1" applyBorder="1" applyAlignment="1">
      <alignment horizontal="left" vertical="center" wrapText="1"/>
    </xf>
    <xf numFmtId="0" fontId="17" fillId="2" borderId="42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17" fillId="2" borderId="44" xfId="0" applyFont="1" applyFill="1" applyBorder="1" applyAlignment="1">
      <alignment horizontal="left" vertical="center" wrapText="1"/>
    </xf>
    <xf numFmtId="0" fontId="15" fillId="2" borderId="42" xfId="0" applyFont="1" applyFill="1" applyBorder="1" applyAlignment="1">
      <alignment horizontal="right" vertical="center" wrapText="1"/>
    </xf>
    <xf numFmtId="0" fontId="15" fillId="2" borderId="43" xfId="0" applyFont="1" applyFill="1" applyBorder="1" applyAlignment="1">
      <alignment horizontal="right" vertical="center" wrapText="1"/>
    </xf>
    <xf numFmtId="0" fontId="15" fillId="2" borderId="44" xfId="0" applyFont="1" applyFill="1" applyBorder="1" applyAlignment="1">
      <alignment horizontal="right" vertical="center" wrapText="1"/>
    </xf>
    <xf numFmtId="0" fontId="15" fillId="6" borderId="42" xfId="0" applyFont="1" applyFill="1" applyBorder="1" applyAlignment="1">
      <alignment horizontal="right" vertical="center" wrapText="1"/>
    </xf>
    <xf numFmtId="0" fontId="15" fillId="6" borderId="43" xfId="0" applyFont="1" applyFill="1" applyBorder="1" applyAlignment="1">
      <alignment horizontal="right" vertical="center" wrapText="1"/>
    </xf>
    <xf numFmtId="0" fontId="15" fillId="6" borderId="44" xfId="0" applyFont="1" applyFill="1" applyBorder="1" applyAlignment="1">
      <alignment horizontal="right" vertical="center" wrapText="1"/>
    </xf>
    <xf numFmtId="0" fontId="15" fillId="7" borderId="42" xfId="0" applyFont="1" applyFill="1" applyBorder="1" applyAlignment="1">
      <alignment horizontal="right" vertical="center" wrapText="1"/>
    </xf>
    <xf numFmtId="0" fontId="15" fillId="7" borderId="43" xfId="0" applyFont="1" applyFill="1" applyBorder="1" applyAlignment="1">
      <alignment horizontal="right" vertical="center" wrapText="1"/>
    </xf>
    <xf numFmtId="0" fontId="15" fillId="7" borderId="44" xfId="0" applyFont="1" applyFill="1" applyBorder="1" applyAlignment="1">
      <alignment horizontal="right" vertical="center" wrapText="1"/>
    </xf>
    <xf numFmtId="0" fontId="17" fillId="2" borderId="36" xfId="0" applyFont="1" applyFill="1" applyBorder="1" applyAlignment="1">
      <alignment horizontal="left" vertical="center" wrapText="1"/>
    </xf>
    <xf numFmtId="0" fontId="17" fillId="2" borderId="37" xfId="0" applyFont="1" applyFill="1" applyBorder="1" applyAlignment="1">
      <alignment horizontal="left"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2" fillId="2" borderId="40" xfId="0" applyFont="1" applyFill="1" applyBorder="1" applyAlignment="1">
      <alignment horizontal="left" vertical="center"/>
    </xf>
    <xf numFmtId="0" fontId="0" fillId="0" borderId="40" xfId="0" applyBorder="1"/>
    <xf numFmtId="0" fontId="13" fillId="3" borderId="33" xfId="0" applyFont="1" applyFill="1" applyBorder="1" applyAlignment="1">
      <alignment horizontal="center" wrapText="1"/>
    </xf>
    <xf numFmtId="0" fontId="13" fillId="3" borderId="34" xfId="0" applyFont="1" applyFill="1" applyBorder="1" applyAlignment="1">
      <alignment horizontal="center" wrapText="1"/>
    </xf>
    <xf numFmtId="0" fontId="13" fillId="3" borderId="35" xfId="0" applyFont="1" applyFill="1" applyBorder="1" applyAlignment="1">
      <alignment horizontal="center" wrapText="1"/>
    </xf>
    <xf numFmtId="0" fontId="13" fillId="3" borderId="36" xfId="0" applyFont="1" applyFill="1" applyBorder="1" applyAlignment="1">
      <alignment horizontal="center" wrapText="1"/>
    </xf>
    <xf numFmtId="0" fontId="13" fillId="3" borderId="37" xfId="0" applyFont="1" applyFill="1" applyBorder="1" applyAlignment="1">
      <alignment horizontal="center" wrapText="1"/>
    </xf>
    <xf numFmtId="0" fontId="13" fillId="3" borderId="38" xfId="0" applyFont="1" applyFill="1" applyBorder="1" applyAlignment="1">
      <alignment horizontal="center" wrapText="1"/>
    </xf>
    <xf numFmtId="0" fontId="13" fillId="3" borderId="39" xfId="0" applyFont="1" applyFill="1" applyBorder="1" applyAlignment="1">
      <alignment horizontal="center" wrapText="1"/>
    </xf>
    <xf numFmtId="0" fontId="13" fillId="3" borderId="40" xfId="0" applyFont="1" applyFill="1" applyBorder="1" applyAlignment="1">
      <alignment horizontal="center" wrapText="1"/>
    </xf>
    <xf numFmtId="0" fontId="13" fillId="3" borderId="41" xfId="0" applyFont="1" applyFill="1" applyBorder="1" applyAlignment="1">
      <alignment horizontal="center" wrapText="1"/>
    </xf>
    <xf numFmtId="0" fontId="9" fillId="3" borderId="36" xfId="3" applyFill="1" applyBorder="1" applyAlignment="1">
      <alignment horizontal="center" wrapText="1"/>
    </xf>
    <xf numFmtId="0" fontId="9" fillId="3" borderId="37" xfId="3" applyFill="1" applyBorder="1" applyAlignment="1">
      <alignment horizontal="center" wrapText="1"/>
    </xf>
    <xf numFmtId="0" fontId="9" fillId="3" borderId="38" xfId="3" applyFill="1" applyBorder="1" applyAlignment="1">
      <alignment horizontal="center" wrapText="1"/>
    </xf>
    <xf numFmtId="0" fontId="9" fillId="3" borderId="39" xfId="3" applyFill="1" applyBorder="1" applyAlignment="1">
      <alignment horizontal="center" wrapText="1"/>
    </xf>
    <xf numFmtId="0" fontId="9" fillId="3" borderId="40" xfId="3" applyFill="1" applyBorder="1" applyAlignment="1">
      <alignment horizontal="center" wrapText="1"/>
    </xf>
    <xf numFmtId="0" fontId="9" fillId="3" borderId="41" xfId="3" applyFill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19" xfId="0" applyFont="1" applyFill="1" applyBorder="1"/>
    <xf numFmtId="44" fontId="0" fillId="0" borderId="0" xfId="0" applyNumberFormat="1"/>
    <xf numFmtId="44" fontId="2" fillId="0" borderId="48" xfId="0" applyNumberFormat="1" applyFont="1" applyBorder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/>
    <xf numFmtId="166" fontId="0" fillId="0" borderId="0" xfId="0" applyNumberFormat="1"/>
    <xf numFmtId="168" fontId="0" fillId="0" borderId="0" xfId="4" applyNumberFormat="1" applyFont="1"/>
    <xf numFmtId="9" fontId="0" fillId="0" borderId="0" xfId="5" applyFont="1"/>
    <xf numFmtId="43" fontId="0" fillId="0" borderId="0" xfId="0" applyNumberFormat="1"/>
    <xf numFmtId="44" fontId="0" fillId="0" borderId="0" xfId="0" applyNumberFormat="1" applyFont="1" applyAlignment="1">
      <alignment horizontal="center"/>
    </xf>
    <xf numFmtId="44" fontId="0" fillId="8" borderId="0" xfId="0" applyNumberFormat="1" applyFill="1"/>
    <xf numFmtId="0" fontId="0" fillId="0" borderId="49" xfId="0" applyBorder="1"/>
    <xf numFmtId="0" fontId="0" fillId="0" borderId="48" xfId="0" applyBorder="1"/>
    <xf numFmtId="44" fontId="0" fillId="0" borderId="0" xfId="0" applyNumberFormat="1" applyFill="1"/>
    <xf numFmtId="166" fontId="0" fillId="0" borderId="48" xfId="1" applyNumberFormat="1" applyFont="1" applyBorder="1"/>
    <xf numFmtId="166" fontId="0" fillId="0" borderId="0" xfId="1" applyNumberFormat="1" applyFont="1"/>
    <xf numFmtId="166" fontId="0" fillId="0" borderId="49" xfId="1" applyNumberFormat="1" applyFont="1" applyBorder="1"/>
    <xf numFmtId="0" fontId="0" fillId="0" borderId="0" xfId="0" applyAlignment="1">
      <alignment wrapText="1"/>
    </xf>
    <xf numFmtId="0" fontId="0" fillId="0" borderId="0" xfId="0" applyBorder="1"/>
    <xf numFmtId="166" fontId="0" fillId="0" borderId="0" xfId="1" applyNumberFormat="1" applyFont="1" applyBorder="1"/>
  </cellXfs>
  <cellStyles count="6">
    <cellStyle name="Comma" xfId="4" builtinId="3"/>
    <cellStyle name="Currency" xfId="1" builtinId="4"/>
    <cellStyle name="Hyperlink" xfId="3" builtinId="8"/>
    <cellStyle name="Normal" xfId="0" builtinId="0"/>
    <cellStyle name="Normal 2" xfId="2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data.bls.gov/servlet/SurveyOutputServlet?series_id=APU0000703311&amp;data_tool=XGtable" TargetMode="External"/><Relationship Id="rId117" Type="http://schemas.openxmlformats.org/officeDocument/2006/relationships/hyperlink" Target="http://data.bls.gov/servlet/SurveyOutputServlet?series_id=APU0200712412&amp;data_tool=XGtable" TargetMode="External"/><Relationship Id="rId21" Type="http://schemas.openxmlformats.org/officeDocument/2006/relationships/hyperlink" Target="http://data.bls.gov/servlet/SurveyOutputServlet?series_id=APU0200FC1101&amp;data_tool=XGtable" TargetMode="External"/><Relationship Id="rId42" Type="http://schemas.openxmlformats.org/officeDocument/2006/relationships/hyperlink" Target="http://data.bls.gov/servlet/SurveyOutputServlet?series_id=APU0000FC3101&amp;data_tool=XGtable" TargetMode="External"/><Relationship Id="rId47" Type="http://schemas.openxmlformats.org/officeDocument/2006/relationships/hyperlink" Target="http://data.bls.gov/servlet/SurveyOutputServlet?series_id=APU0200704111&amp;data_tool=XGtable" TargetMode="External"/><Relationship Id="rId63" Type="http://schemas.openxmlformats.org/officeDocument/2006/relationships/hyperlink" Target="http://data.bls.gov/servlet/SurveyOutputServlet?series_id=APU0200705121&amp;data_tool=XGtable" TargetMode="External"/><Relationship Id="rId68" Type="http://schemas.openxmlformats.org/officeDocument/2006/relationships/hyperlink" Target="http://data.bls.gov/servlet/SurveyOutputServlet?series_id=APU0000FF1101&amp;data_tool=XGtable" TargetMode="External"/><Relationship Id="rId84" Type="http://schemas.openxmlformats.org/officeDocument/2006/relationships/hyperlink" Target="http://data.bls.gov/servlet/SurveyOutputServlet?series_id=APU0000710411&amp;data_tool=XGtable" TargetMode="External"/><Relationship Id="rId89" Type="http://schemas.openxmlformats.org/officeDocument/2006/relationships/hyperlink" Target="http://data.bls.gov/servlet/SurveyOutputServlet?series_id=APU0200711211&amp;data_tool=XGtable" TargetMode="External"/><Relationship Id="rId112" Type="http://schemas.openxmlformats.org/officeDocument/2006/relationships/hyperlink" Target="http://data.bls.gov/servlet/SurveyOutputServlet?series_id=APU0000FL2101&amp;data_tool=XGtable" TargetMode="External"/><Relationship Id="rId133" Type="http://schemas.openxmlformats.org/officeDocument/2006/relationships/hyperlink" Target="http://data.bls.gov/servlet/SurveyOutputServlet?series_id=APU0200715212&amp;data_tool=XGtable" TargetMode="External"/><Relationship Id="rId138" Type="http://schemas.openxmlformats.org/officeDocument/2006/relationships/hyperlink" Target="http://data.bls.gov/servlet/SurveyOutputServlet?series_id=APU0000716141&amp;data_tool=XGtable" TargetMode="External"/><Relationship Id="rId154" Type="http://schemas.openxmlformats.org/officeDocument/2006/relationships/hyperlink" Target="http://data.bls.gov/servlet/SurveyOutputServlet?series_id=APU000072610&amp;data_tool=XGtable" TargetMode="External"/><Relationship Id="rId159" Type="http://schemas.openxmlformats.org/officeDocument/2006/relationships/hyperlink" Target="http://data.bls.gov/servlet/SurveyOutputServlet?series_id=APU020074714&amp;data_tool=XGtable" TargetMode="External"/><Relationship Id="rId16" Type="http://schemas.openxmlformats.org/officeDocument/2006/relationships/hyperlink" Target="http://data.bls.gov/servlet/SurveyOutputServlet?series_id=APU0000703112&amp;data_tool=XGtable" TargetMode="External"/><Relationship Id="rId107" Type="http://schemas.openxmlformats.org/officeDocument/2006/relationships/hyperlink" Target="http://data.bls.gov/servlet/SurveyOutputServlet?series_id=APU0200711415&amp;data_tool=XGtable" TargetMode="External"/><Relationship Id="rId11" Type="http://schemas.openxmlformats.org/officeDocument/2006/relationships/hyperlink" Target="http://data.bls.gov/servlet/SurveyOutputServlet?series_id=APU0200702212&amp;data_tool=XGtable" TargetMode="External"/><Relationship Id="rId32" Type="http://schemas.openxmlformats.org/officeDocument/2006/relationships/hyperlink" Target="http://data.bls.gov/servlet/SurveyOutputServlet?series_id=APU0000703511&amp;data_tool=XGtable" TargetMode="External"/><Relationship Id="rId37" Type="http://schemas.openxmlformats.org/officeDocument/2006/relationships/hyperlink" Target="http://data.bls.gov/servlet/SurveyOutputServlet?series_id=APU0200703612&amp;data_tool=XGtable" TargetMode="External"/><Relationship Id="rId53" Type="http://schemas.openxmlformats.org/officeDocument/2006/relationships/hyperlink" Target="http://data.bls.gov/servlet/SurveyOutputServlet?series_id=APU0200FD3101&amp;data_tool=XGtable" TargetMode="External"/><Relationship Id="rId58" Type="http://schemas.openxmlformats.org/officeDocument/2006/relationships/hyperlink" Target="http://data.bls.gov/servlet/SurveyOutputServlet?series_id=APU0000FD2101&amp;data_tool=XGtable" TargetMode="External"/><Relationship Id="rId74" Type="http://schemas.openxmlformats.org/officeDocument/2006/relationships/hyperlink" Target="http://data.bls.gov/servlet/SurveyOutputServlet?series_id=APU0000708111&amp;data_tool=XGtable" TargetMode="External"/><Relationship Id="rId79" Type="http://schemas.openxmlformats.org/officeDocument/2006/relationships/hyperlink" Target="http://data.bls.gov/servlet/SurveyOutputServlet?series_id=APU0200710111&amp;data_tool=XGtable" TargetMode="External"/><Relationship Id="rId102" Type="http://schemas.openxmlformats.org/officeDocument/2006/relationships/hyperlink" Target="http://data.bls.gov/servlet/SurveyOutputServlet?series_id=APU0000711414&amp;data_tool=XGtable" TargetMode="External"/><Relationship Id="rId123" Type="http://schemas.openxmlformats.org/officeDocument/2006/relationships/hyperlink" Target="http://data.bls.gov/servlet/SurveyOutputServlet?series_id=APU0200712402&amp;data_tool=XGtable" TargetMode="External"/><Relationship Id="rId128" Type="http://schemas.openxmlformats.org/officeDocument/2006/relationships/hyperlink" Target="http://data.bls.gov/servlet/SurveyOutputServlet?series_id=APU0000714233&amp;data_tool=XGtable" TargetMode="External"/><Relationship Id="rId144" Type="http://schemas.openxmlformats.org/officeDocument/2006/relationships/hyperlink" Target="http://data.bls.gov/servlet/SurveyOutputServlet?series_id=APU0000718311&amp;data_tool=XGtable" TargetMode="External"/><Relationship Id="rId149" Type="http://schemas.openxmlformats.org/officeDocument/2006/relationships/hyperlink" Target="http://data.bls.gov/servlet/SurveyOutputServlet?series_id=APU0200720311&amp;data_tool=XGtable" TargetMode="External"/><Relationship Id="rId5" Type="http://schemas.openxmlformats.org/officeDocument/2006/relationships/hyperlink" Target="http://data.bls.gov/servlet/SurveyOutputServlet?series_id=APU0200701312&amp;data_tool=XGtable" TargetMode="External"/><Relationship Id="rId90" Type="http://schemas.openxmlformats.org/officeDocument/2006/relationships/hyperlink" Target="http://data.bls.gov/servlet/SurveyOutputServlet?series_id=APU0000711311&amp;data_tool=XGtable" TargetMode="External"/><Relationship Id="rId95" Type="http://schemas.openxmlformats.org/officeDocument/2006/relationships/hyperlink" Target="http://data.bls.gov/servlet/SurveyOutputServlet?series_id=APU0200711418&amp;data_tool=XGtable" TargetMode="External"/><Relationship Id="rId160" Type="http://schemas.openxmlformats.org/officeDocument/2006/relationships/hyperlink" Target="http://data.bls.gov/servlet/SurveyOutputServlet?series_id=APU000074715&amp;data_tool=XGtable" TargetMode="External"/><Relationship Id="rId165" Type="http://schemas.openxmlformats.org/officeDocument/2006/relationships/hyperlink" Target="http://data.bls.gov/servlet/SurveyOutputServlet?series_id=APU020074717&amp;data_tool=XGtable" TargetMode="External"/><Relationship Id="rId22" Type="http://schemas.openxmlformats.org/officeDocument/2006/relationships/hyperlink" Target="http://data.bls.gov/servlet/SurveyOutputServlet?series_id=APU0000703212&amp;data_tool=XGtable" TargetMode="External"/><Relationship Id="rId27" Type="http://schemas.openxmlformats.org/officeDocument/2006/relationships/hyperlink" Target="http://data.bls.gov/servlet/SurveyOutputServlet?series_id=APU0200703311&amp;data_tool=XGtable" TargetMode="External"/><Relationship Id="rId43" Type="http://schemas.openxmlformats.org/officeDocument/2006/relationships/hyperlink" Target="http://data.bls.gov/servlet/SurveyOutputServlet?series_id=APU0200FC3101&amp;data_tool=XGtable" TargetMode="External"/><Relationship Id="rId48" Type="http://schemas.openxmlformats.org/officeDocument/2006/relationships/hyperlink" Target="http://data.bls.gov/servlet/SurveyOutputServlet?series_id=APU0000704211&amp;data_tool=XGtable" TargetMode="External"/><Relationship Id="rId64" Type="http://schemas.openxmlformats.org/officeDocument/2006/relationships/hyperlink" Target="http://data.bls.gov/servlet/SurveyOutputServlet?series_id=APU0000706111&amp;data_tool=XGtable" TargetMode="External"/><Relationship Id="rId69" Type="http://schemas.openxmlformats.org/officeDocument/2006/relationships/hyperlink" Target="http://data.bls.gov/servlet/SurveyOutputServlet?series_id=APU0200FF1101&amp;data_tool=XGtable" TargetMode="External"/><Relationship Id="rId113" Type="http://schemas.openxmlformats.org/officeDocument/2006/relationships/hyperlink" Target="http://data.bls.gov/servlet/SurveyOutputServlet?series_id=APU0200FL2101&amp;data_tool=XGtable" TargetMode="External"/><Relationship Id="rId118" Type="http://schemas.openxmlformats.org/officeDocument/2006/relationships/hyperlink" Target="http://data.bls.gov/servlet/SurveyOutputServlet?series_id=APU0000712401&amp;data_tool=XGtable" TargetMode="External"/><Relationship Id="rId134" Type="http://schemas.openxmlformats.org/officeDocument/2006/relationships/hyperlink" Target="http://data.bls.gov/servlet/SurveyOutputServlet?series_id=APU0000716114&amp;data_tool=XGtable" TargetMode="External"/><Relationship Id="rId139" Type="http://schemas.openxmlformats.org/officeDocument/2006/relationships/hyperlink" Target="http://data.bls.gov/servlet/SurveyOutputServlet?series_id=APU0200716141&amp;data_tool=XGtable" TargetMode="External"/><Relationship Id="rId80" Type="http://schemas.openxmlformats.org/officeDocument/2006/relationships/hyperlink" Target="http://data.bls.gov/servlet/SurveyOutputServlet?series_id=APU0000710211&amp;data_tool=XGtable" TargetMode="External"/><Relationship Id="rId85" Type="http://schemas.openxmlformats.org/officeDocument/2006/relationships/hyperlink" Target="http://data.bls.gov/servlet/SurveyOutputServlet?series_id=APU0200710411&amp;data_tool=XGtable" TargetMode="External"/><Relationship Id="rId150" Type="http://schemas.openxmlformats.org/officeDocument/2006/relationships/hyperlink" Target="http://data.bls.gov/servlet/SurveyOutputServlet?series_id=APU000072511&amp;data_tool=XGtable" TargetMode="External"/><Relationship Id="rId155" Type="http://schemas.openxmlformats.org/officeDocument/2006/relationships/hyperlink" Target="http://data.bls.gov/servlet/SurveyOutputServlet?series_id=APU020072610&amp;data_tool=XGtable" TargetMode="External"/><Relationship Id="rId12" Type="http://schemas.openxmlformats.org/officeDocument/2006/relationships/hyperlink" Target="http://data.bls.gov/servlet/SurveyOutputServlet?series_id=APU0000702421&amp;data_tool=XGtable" TargetMode="External"/><Relationship Id="rId17" Type="http://schemas.openxmlformats.org/officeDocument/2006/relationships/hyperlink" Target="http://data.bls.gov/servlet/SurveyOutputServlet?series_id=APU0200703112&amp;data_tool=XGtable" TargetMode="External"/><Relationship Id="rId33" Type="http://schemas.openxmlformats.org/officeDocument/2006/relationships/hyperlink" Target="http://data.bls.gov/servlet/SurveyOutputServlet?series_id=APU0200703511&amp;data_tool=XGtable" TargetMode="External"/><Relationship Id="rId38" Type="http://schemas.openxmlformats.org/officeDocument/2006/relationships/hyperlink" Target="http://data.bls.gov/servlet/SurveyOutputServlet?series_id=APU0000703613&amp;data_tool=XGtable" TargetMode="External"/><Relationship Id="rId59" Type="http://schemas.openxmlformats.org/officeDocument/2006/relationships/hyperlink" Target="http://data.bls.gov/servlet/SurveyOutputServlet?series_id=APU0200FD2101&amp;data_tool=XGtable" TargetMode="External"/><Relationship Id="rId103" Type="http://schemas.openxmlformats.org/officeDocument/2006/relationships/hyperlink" Target="http://data.bls.gov/servlet/SurveyOutputServlet?series_id=APU0200711414&amp;data_tool=XGtable" TargetMode="External"/><Relationship Id="rId108" Type="http://schemas.openxmlformats.org/officeDocument/2006/relationships/hyperlink" Target="http://data.bls.gov/servlet/SurveyOutputServlet?series_id=APU0000712112&amp;data_tool=XGtable" TargetMode="External"/><Relationship Id="rId124" Type="http://schemas.openxmlformats.org/officeDocument/2006/relationships/hyperlink" Target="http://data.bls.gov/servlet/SurveyOutputServlet?series_id=APU0000712406&amp;data_tool=XGtable" TargetMode="External"/><Relationship Id="rId129" Type="http://schemas.openxmlformats.org/officeDocument/2006/relationships/hyperlink" Target="http://data.bls.gov/servlet/SurveyOutputServlet?series_id=APU0200714233&amp;data_tool=XGtable" TargetMode="External"/><Relationship Id="rId54" Type="http://schemas.openxmlformats.org/officeDocument/2006/relationships/hyperlink" Target="http://data.bls.gov/servlet/SurveyOutputServlet?series_id=APU0000704311&amp;data_tool=XGtable" TargetMode="External"/><Relationship Id="rId70" Type="http://schemas.openxmlformats.org/officeDocument/2006/relationships/hyperlink" Target="http://data.bls.gov/servlet/SurveyOutputServlet?series_id=APU0000706212&amp;data_tool=XGtable" TargetMode="External"/><Relationship Id="rId75" Type="http://schemas.openxmlformats.org/officeDocument/2006/relationships/hyperlink" Target="http://data.bls.gov/servlet/SurveyOutputServlet?series_id=APU0200708111&amp;data_tool=XGtable" TargetMode="External"/><Relationship Id="rId91" Type="http://schemas.openxmlformats.org/officeDocument/2006/relationships/hyperlink" Target="http://data.bls.gov/servlet/SurveyOutputServlet?series_id=APU0200711311&amp;data_tool=XGtable" TargetMode="External"/><Relationship Id="rId96" Type="http://schemas.openxmlformats.org/officeDocument/2006/relationships/hyperlink" Target="http://data.bls.gov/servlet/SurveyOutputServlet?series_id=APU0000711411&amp;data_tool=XGtable" TargetMode="External"/><Relationship Id="rId140" Type="http://schemas.openxmlformats.org/officeDocument/2006/relationships/hyperlink" Target="http://data.bls.gov/servlet/SurveyOutputServlet?series_id=APU0000717114&amp;data_tool=XGtable" TargetMode="External"/><Relationship Id="rId145" Type="http://schemas.openxmlformats.org/officeDocument/2006/relationships/hyperlink" Target="http://data.bls.gov/servlet/SurveyOutputServlet?series_id=APU0200718311&amp;data_tool=XGtable" TargetMode="External"/><Relationship Id="rId161" Type="http://schemas.openxmlformats.org/officeDocument/2006/relationships/hyperlink" Target="http://data.bls.gov/servlet/SurveyOutputServlet?series_id=APU020074715&amp;data_tool=XGtable" TargetMode="External"/><Relationship Id="rId1" Type="http://schemas.openxmlformats.org/officeDocument/2006/relationships/hyperlink" Target="http://data.bls.gov/servlet/SurveyOutputServlet?series_id=APU0000701111&amp;data_tool=XGtable" TargetMode="External"/><Relationship Id="rId6" Type="http://schemas.openxmlformats.org/officeDocument/2006/relationships/hyperlink" Target="http://data.bls.gov/servlet/SurveyOutputServlet?series_id=APU0000701322&amp;data_tool=XGtable" TargetMode="External"/><Relationship Id="rId15" Type="http://schemas.openxmlformats.org/officeDocument/2006/relationships/hyperlink" Target="http://data.bls.gov/servlet/SurveyOutputServlet?series_id=APU0200703111&amp;data_tool=XGtable" TargetMode="External"/><Relationship Id="rId23" Type="http://schemas.openxmlformats.org/officeDocument/2006/relationships/hyperlink" Target="http://data.bls.gov/servlet/SurveyOutputServlet?series_id=APU0200703212&amp;data_tool=XGtable" TargetMode="External"/><Relationship Id="rId28" Type="http://schemas.openxmlformats.org/officeDocument/2006/relationships/hyperlink" Target="http://data.bls.gov/servlet/SurveyOutputServlet?series_id=APU0000703312&amp;data_tool=XGtable" TargetMode="External"/><Relationship Id="rId36" Type="http://schemas.openxmlformats.org/officeDocument/2006/relationships/hyperlink" Target="http://data.bls.gov/servlet/SurveyOutputServlet?series_id=APU0000703612&amp;data_tool=XGtable" TargetMode="External"/><Relationship Id="rId49" Type="http://schemas.openxmlformats.org/officeDocument/2006/relationships/hyperlink" Target="http://data.bls.gov/servlet/SurveyOutputServlet?series_id=APU0200704211&amp;data_tool=XGtable" TargetMode="External"/><Relationship Id="rId57" Type="http://schemas.openxmlformats.org/officeDocument/2006/relationships/hyperlink" Target="http://data.bls.gov/servlet/SurveyOutputServlet?series_id=APU0200704312&amp;data_tool=XGtable" TargetMode="External"/><Relationship Id="rId106" Type="http://schemas.openxmlformats.org/officeDocument/2006/relationships/hyperlink" Target="http://data.bls.gov/servlet/SurveyOutputServlet?series_id=APU0000711415&amp;data_tool=XGtable" TargetMode="External"/><Relationship Id="rId114" Type="http://schemas.openxmlformats.org/officeDocument/2006/relationships/hyperlink" Target="http://data.bls.gov/servlet/SurveyOutputServlet?series_id=APU0000712311&amp;data_tool=XGtable" TargetMode="External"/><Relationship Id="rId119" Type="http://schemas.openxmlformats.org/officeDocument/2006/relationships/hyperlink" Target="http://data.bls.gov/servlet/SurveyOutputServlet?series_id=APU0200712401&amp;data_tool=XGtable" TargetMode="External"/><Relationship Id="rId127" Type="http://schemas.openxmlformats.org/officeDocument/2006/relationships/hyperlink" Target="http://data.bls.gov/servlet/SurveyOutputServlet?series_id=APU0200713111&amp;data_tool=XGtable" TargetMode="External"/><Relationship Id="rId10" Type="http://schemas.openxmlformats.org/officeDocument/2006/relationships/hyperlink" Target="http://data.bls.gov/servlet/SurveyOutputServlet?series_id=APU0000702212&amp;data_tool=XGtable" TargetMode="External"/><Relationship Id="rId31" Type="http://schemas.openxmlformats.org/officeDocument/2006/relationships/hyperlink" Target="http://data.bls.gov/servlet/SurveyOutputServlet?series_id=APU0200FC2101&amp;data_tool=XGtable" TargetMode="External"/><Relationship Id="rId44" Type="http://schemas.openxmlformats.org/officeDocument/2006/relationships/hyperlink" Target="http://data.bls.gov/servlet/SurveyOutputServlet?series_id=APU0000FC4101&amp;data_tool=XGtable" TargetMode="External"/><Relationship Id="rId52" Type="http://schemas.openxmlformats.org/officeDocument/2006/relationships/hyperlink" Target="http://data.bls.gov/servlet/SurveyOutputServlet?series_id=APU0000FD3101&amp;data_tool=XGtable" TargetMode="External"/><Relationship Id="rId60" Type="http://schemas.openxmlformats.org/officeDocument/2006/relationships/hyperlink" Target="http://data.bls.gov/servlet/SurveyOutputServlet?series_id=APU0000FD4101&amp;data_tool=XGtable" TargetMode="External"/><Relationship Id="rId65" Type="http://schemas.openxmlformats.org/officeDocument/2006/relationships/hyperlink" Target="http://data.bls.gov/servlet/SurveyOutputServlet?series_id=APU0200706111&amp;data_tool=XGtable" TargetMode="External"/><Relationship Id="rId73" Type="http://schemas.openxmlformats.org/officeDocument/2006/relationships/hyperlink" Target="http://data.bls.gov/servlet/SurveyOutputServlet?series_id=APU0200706311&amp;data_tool=XGtable" TargetMode="External"/><Relationship Id="rId78" Type="http://schemas.openxmlformats.org/officeDocument/2006/relationships/hyperlink" Target="http://data.bls.gov/servlet/SurveyOutputServlet?series_id=APU0000710111&amp;data_tool=XGtable" TargetMode="External"/><Relationship Id="rId81" Type="http://schemas.openxmlformats.org/officeDocument/2006/relationships/hyperlink" Target="http://data.bls.gov/servlet/SurveyOutputServlet?series_id=APU0200710211&amp;data_tool=XGtable" TargetMode="External"/><Relationship Id="rId86" Type="http://schemas.openxmlformats.org/officeDocument/2006/relationships/hyperlink" Target="http://data.bls.gov/servlet/SurveyOutputServlet?series_id=APU0000711111&amp;data_tool=XGtable" TargetMode="External"/><Relationship Id="rId94" Type="http://schemas.openxmlformats.org/officeDocument/2006/relationships/hyperlink" Target="http://data.bls.gov/servlet/SurveyOutputServlet?series_id=APU0000711418&amp;data_tool=XGtable" TargetMode="External"/><Relationship Id="rId99" Type="http://schemas.openxmlformats.org/officeDocument/2006/relationships/hyperlink" Target="http://data.bls.gov/servlet/SurveyOutputServlet?series_id=APU0200711417&amp;data_tool=XGtable" TargetMode="External"/><Relationship Id="rId101" Type="http://schemas.openxmlformats.org/officeDocument/2006/relationships/hyperlink" Target="http://data.bls.gov/servlet/SurveyOutputServlet?series_id=APU0200711412&amp;data_tool=XGtable" TargetMode="External"/><Relationship Id="rId122" Type="http://schemas.openxmlformats.org/officeDocument/2006/relationships/hyperlink" Target="http://data.bls.gov/servlet/SurveyOutputServlet?series_id=APU0000712402&amp;data_tool=XGtable" TargetMode="External"/><Relationship Id="rId130" Type="http://schemas.openxmlformats.org/officeDocument/2006/relationships/hyperlink" Target="http://data.bls.gov/servlet/SurveyOutputServlet?series_id=APU0000715211&amp;data_tool=XGtable" TargetMode="External"/><Relationship Id="rId135" Type="http://schemas.openxmlformats.org/officeDocument/2006/relationships/hyperlink" Target="http://data.bls.gov/servlet/SurveyOutputServlet?series_id=APU0200716114&amp;data_tool=XGtable" TargetMode="External"/><Relationship Id="rId143" Type="http://schemas.openxmlformats.org/officeDocument/2006/relationships/hyperlink" Target="http://data.bls.gov/servlet/SurveyOutputServlet?series_id=APU0200717311&amp;data_tool=XGtable" TargetMode="External"/><Relationship Id="rId148" Type="http://schemas.openxmlformats.org/officeDocument/2006/relationships/hyperlink" Target="http://data.bls.gov/servlet/SurveyOutputServlet?series_id=APU0000720311&amp;data_tool=XGtable" TargetMode="External"/><Relationship Id="rId151" Type="http://schemas.openxmlformats.org/officeDocument/2006/relationships/hyperlink" Target="http://data.bls.gov/servlet/SurveyOutputServlet?series_id=APU020072511&amp;data_tool=XGtable" TargetMode="External"/><Relationship Id="rId156" Type="http://schemas.openxmlformats.org/officeDocument/2006/relationships/hyperlink" Target="http://data.bls.gov/servlet/SurveyOutputServlet?series_id=APU00007471A&amp;data_tool=XGtable" TargetMode="External"/><Relationship Id="rId164" Type="http://schemas.openxmlformats.org/officeDocument/2006/relationships/hyperlink" Target="http://data.bls.gov/servlet/SurveyOutputServlet?series_id=APU000074717&amp;data_tool=XGtable" TargetMode="External"/><Relationship Id="rId4" Type="http://schemas.openxmlformats.org/officeDocument/2006/relationships/hyperlink" Target="http://data.bls.gov/servlet/SurveyOutputServlet?series_id=APU0000701312&amp;data_tool=XGtable" TargetMode="External"/><Relationship Id="rId9" Type="http://schemas.openxmlformats.org/officeDocument/2006/relationships/hyperlink" Target="http://data.bls.gov/servlet/SurveyOutputServlet?series_id=APU0200702111&amp;data_tool=XGtable" TargetMode="External"/><Relationship Id="rId13" Type="http://schemas.openxmlformats.org/officeDocument/2006/relationships/hyperlink" Target="http://data.bls.gov/servlet/SurveyOutputServlet?series_id=APU0200702421&amp;data_tool=XGtable" TargetMode="External"/><Relationship Id="rId18" Type="http://schemas.openxmlformats.org/officeDocument/2006/relationships/hyperlink" Target="http://data.bls.gov/servlet/SurveyOutputServlet?series_id=APU0000703113&amp;data_tool=XGtable" TargetMode="External"/><Relationship Id="rId39" Type="http://schemas.openxmlformats.org/officeDocument/2006/relationships/hyperlink" Target="http://data.bls.gov/servlet/SurveyOutputServlet?series_id=APU0200703613&amp;data_tool=XGtable" TargetMode="External"/><Relationship Id="rId109" Type="http://schemas.openxmlformats.org/officeDocument/2006/relationships/hyperlink" Target="http://data.bls.gov/servlet/SurveyOutputServlet?series_id=APU0200712112&amp;data_tool=XGtable" TargetMode="External"/><Relationship Id="rId34" Type="http://schemas.openxmlformats.org/officeDocument/2006/relationships/hyperlink" Target="http://data.bls.gov/servlet/SurveyOutputServlet?series_id=APU0000703512&amp;data_tool=XGtable" TargetMode="External"/><Relationship Id="rId50" Type="http://schemas.openxmlformats.org/officeDocument/2006/relationships/hyperlink" Target="http://data.bls.gov/servlet/SurveyOutputServlet?series_id=APU0000704212&amp;data_tool=XGtable" TargetMode="External"/><Relationship Id="rId55" Type="http://schemas.openxmlformats.org/officeDocument/2006/relationships/hyperlink" Target="http://data.bls.gov/servlet/SurveyOutputServlet?series_id=APU0200704311&amp;data_tool=XGtable" TargetMode="External"/><Relationship Id="rId76" Type="http://schemas.openxmlformats.org/officeDocument/2006/relationships/hyperlink" Target="http://data.bls.gov/servlet/SurveyOutputServlet?series_id=APU0000709112&amp;data_tool=XGtable" TargetMode="External"/><Relationship Id="rId97" Type="http://schemas.openxmlformats.org/officeDocument/2006/relationships/hyperlink" Target="http://data.bls.gov/servlet/SurveyOutputServlet?series_id=APU0200711411&amp;data_tool=XGtable" TargetMode="External"/><Relationship Id="rId104" Type="http://schemas.openxmlformats.org/officeDocument/2006/relationships/hyperlink" Target="http://data.bls.gov/servlet/SurveyOutputServlet?series_id=APU0000711413&amp;data_tool=XGtable" TargetMode="External"/><Relationship Id="rId120" Type="http://schemas.openxmlformats.org/officeDocument/2006/relationships/hyperlink" Target="http://data.bls.gov/servlet/SurveyOutputServlet?series_id=APU0000712403&amp;data_tool=XGtable" TargetMode="External"/><Relationship Id="rId125" Type="http://schemas.openxmlformats.org/officeDocument/2006/relationships/hyperlink" Target="http://data.bls.gov/servlet/SurveyOutputServlet?series_id=APU0200712406&amp;data_tool=XGtable" TargetMode="External"/><Relationship Id="rId141" Type="http://schemas.openxmlformats.org/officeDocument/2006/relationships/hyperlink" Target="http://data.bls.gov/servlet/SurveyOutputServlet?series_id=APU0200717114&amp;data_tool=XGtable" TargetMode="External"/><Relationship Id="rId146" Type="http://schemas.openxmlformats.org/officeDocument/2006/relationships/hyperlink" Target="http://data.bls.gov/servlet/SurveyOutputServlet?series_id=APU0000720111&amp;data_tool=XGtable" TargetMode="External"/><Relationship Id="rId7" Type="http://schemas.openxmlformats.org/officeDocument/2006/relationships/hyperlink" Target="http://data.bls.gov/servlet/SurveyOutputServlet?series_id=APU0200701322&amp;data_tool=XGtable" TargetMode="External"/><Relationship Id="rId71" Type="http://schemas.openxmlformats.org/officeDocument/2006/relationships/hyperlink" Target="http://data.bls.gov/servlet/SurveyOutputServlet?series_id=APU0200706212&amp;data_tool=XGtable" TargetMode="External"/><Relationship Id="rId92" Type="http://schemas.openxmlformats.org/officeDocument/2006/relationships/hyperlink" Target="http://data.bls.gov/servlet/SurveyOutputServlet?series_id=APU0000711312&amp;data_tool=XGtable" TargetMode="External"/><Relationship Id="rId162" Type="http://schemas.openxmlformats.org/officeDocument/2006/relationships/hyperlink" Target="http://data.bls.gov/servlet/SurveyOutputServlet?series_id=APU000074716&amp;data_tool=XGtable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data.bls.gov/servlet/SurveyOutputServlet?series_id=APU0200703312&amp;data_tool=XGtable" TargetMode="External"/><Relationship Id="rId24" Type="http://schemas.openxmlformats.org/officeDocument/2006/relationships/hyperlink" Target="http://data.bls.gov/servlet/SurveyOutputServlet?series_id=APU0000703213&amp;data_tool=XGtable" TargetMode="External"/><Relationship Id="rId40" Type="http://schemas.openxmlformats.org/officeDocument/2006/relationships/hyperlink" Target="http://data.bls.gov/servlet/SurveyOutputServlet?series_id=APU0000703432&amp;data_tool=XGtable" TargetMode="External"/><Relationship Id="rId45" Type="http://schemas.openxmlformats.org/officeDocument/2006/relationships/hyperlink" Target="http://data.bls.gov/servlet/SurveyOutputServlet?series_id=APU0200FC4101&amp;data_tool=XGtable" TargetMode="External"/><Relationship Id="rId66" Type="http://schemas.openxmlformats.org/officeDocument/2006/relationships/hyperlink" Target="http://data.bls.gov/servlet/SurveyOutputServlet?series_id=APU0000706211&amp;data_tool=XGtable" TargetMode="External"/><Relationship Id="rId87" Type="http://schemas.openxmlformats.org/officeDocument/2006/relationships/hyperlink" Target="http://data.bls.gov/servlet/SurveyOutputServlet?series_id=APU0200711111&amp;data_tool=XGtable" TargetMode="External"/><Relationship Id="rId110" Type="http://schemas.openxmlformats.org/officeDocument/2006/relationships/hyperlink" Target="http://data.bls.gov/servlet/SurveyOutputServlet?series_id=APU0000712211&amp;data_tool=XGtable" TargetMode="External"/><Relationship Id="rId115" Type="http://schemas.openxmlformats.org/officeDocument/2006/relationships/hyperlink" Target="http://data.bls.gov/servlet/SurveyOutputServlet?series_id=APU0200712311&amp;data_tool=XGtable" TargetMode="External"/><Relationship Id="rId131" Type="http://schemas.openxmlformats.org/officeDocument/2006/relationships/hyperlink" Target="http://data.bls.gov/servlet/SurveyOutputServlet?series_id=APU0200715211&amp;data_tool=XGtable" TargetMode="External"/><Relationship Id="rId136" Type="http://schemas.openxmlformats.org/officeDocument/2006/relationships/hyperlink" Target="http://data.bls.gov/servlet/SurveyOutputServlet?series_id=APU0000716116&amp;data_tool=XGtable" TargetMode="External"/><Relationship Id="rId157" Type="http://schemas.openxmlformats.org/officeDocument/2006/relationships/hyperlink" Target="http://data.bls.gov/servlet/SurveyOutputServlet?series_id=APU02007471A&amp;data_tool=XGtable" TargetMode="External"/><Relationship Id="rId61" Type="http://schemas.openxmlformats.org/officeDocument/2006/relationships/hyperlink" Target="http://data.bls.gov/servlet/SurveyOutputServlet?series_id=APU0200FD4101&amp;data_tool=XGtable" TargetMode="External"/><Relationship Id="rId82" Type="http://schemas.openxmlformats.org/officeDocument/2006/relationships/hyperlink" Target="http://data.bls.gov/servlet/SurveyOutputServlet?series_id=APU0000710212&amp;data_tool=XGtable" TargetMode="External"/><Relationship Id="rId152" Type="http://schemas.openxmlformats.org/officeDocument/2006/relationships/hyperlink" Target="http://data.bls.gov/servlet/SurveyOutputServlet?series_id=APU000072620&amp;data_tool=XGtable" TargetMode="External"/><Relationship Id="rId19" Type="http://schemas.openxmlformats.org/officeDocument/2006/relationships/hyperlink" Target="http://data.bls.gov/servlet/SurveyOutputServlet?series_id=APU0200703113&amp;data_tool=XGtable" TargetMode="External"/><Relationship Id="rId14" Type="http://schemas.openxmlformats.org/officeDocument/2006/relationships/hyperlink" Target="http://data.bls.gov/servlet/SurveyOutputServlet?series_id=APU0000703111&amp;data_tool=XGtable" TargetMode="External"/><Relationship Id="rId30" Type="http://schemas.openxmlformats.org/officeDocument/2006/relationships/hyperlink" Target="http://data.bls.gov/servlet/SurveyOutputServlet?series_id=APU0000FC2101&amp;data_tool=XGtable" TargetMode="External"/><Relationship Id="rId35" Type="http://schemas.openxmlformats.org/officeDocument/2006/relationships/hyperlink" Target="http://data.bls.gov/servlet/SurveyOutputServlet?series_id=APU0200703512&amp;data_tool=XGtable" TargetMode="External"/><Relationship Id="rId56" Type="http://schemas.openxmlformats.org/officeDocument/2006/relationships/hyperlink" Target="http://data.bls.gov/servlet/SurveyOutputServlet?series_id=APU0000704312&amp;data_tool=XGtable" TargetMode="External"/><Relationship Id="rId77" Type="http://schemas.openxmlformats.org/officeDocument/2006/relationships/hyperlink" Target="http://data.bls.gov/servlet/SurveyOutputServlet?series_id=APU0200709112&amp;data_tool=XGtable" TargetMode="External"/><Relationship Id="rId100" Type="http://schemas.openxmlformats.org/officeDocument/2006/relationships/hyperlink" Target="http://data.bls.gov/servlet/SurveyOutputServlet?series_id=APU0000711412&amp;data_tool=XGtable" TargetMode="External"/><Relationship Id="rId105" Type="http://schemas.openxmlformats.org/officeDocument/2006/relationships/hyperlink" Target="http://data.bls.gov/servlet/SurveyOutputServlet?series_id=APU0200711413&amp;data_tool=XGtable" TargetMode="External"/><Relationship Id="rId126" Type="http://schemas.openxmlformats.org/officeDocument/2006/relationships/hyperlink" Target="http://data.bls.gov/servlet/SurveyOutputServlet?series_id=APU0000713111&amp;data_tool=XGtable" TargetMode="External"/><Relationship Id="rId147" Type="http://schemas.openxmlformats.org/officeDocument/2006/relationships/hyperlink" Target="http://data.bls.gov/servlet/SurveyOutputServlet?series_id=APU0200720111&amp;data_tool=XGtable" TargetMode="External"/><Relationship Id="rId8" Type="http://schemas.openxmlformats.org/officeDocument/2006/relationships/hyperlink" Target="http://data.bls.gov/servlet/SurveyOutputServlet?series_id=APU0000702111&amp;data_tool=XGtable" TargetMode="External"/><Relationship Id="rId51" Type="http://schemas.openxmlformats.org/officeDocument/2006/relationships/hyperlink" Target="http://data.bls.gov/servlet/SurveyOutputServlet?series_id=APU0200704212&amp;data_tool=XGtable" TargetMode="External"/><Relationship Id="rId72" Type="http://schemas.openxmlformats.org/officeDocument/2006/relationships/hyperlink" Target="http://data.bls.gov/servlet/SurveyOutputServlet?series_id=APU0000706311&amp;data_tool=XGtable" TargetMode="External"/><Relationship Id="rId93" Type="http://schemas.openxmlformats.org/officeDocument/2006/relationships/hyperlink" Target="http://data.bls.gov/servlet/SurveyOutputServlet?series_id=APU0200711312&amp;data_tool=XGtable" TargetMode="External"/><Relationship Id="rId98" Type="http://schemas.openxmlformats.org/officeDocument/2006/relationships/hyperlink" Target="http://data.bls.gov/servlet/SurveyOutputServlet?series_id=APU0000711417&amp;data_tool=XGtable" TargetMode="External"/><Relationship Id="rId121" Type="http://schemas.openxmlformats.org/officeDocument/2006/relationships/hyperlink" Target="http://data.bls.gov/servlet/SurveyOutputServlet?series_id=APU0200712403&amp;data_tool=XGtable" TargetMode="External"/><Relationship Id="rId142" Type="http://schemas.openxmlformats.org/officeDocument/2006/relationships/hyperlink" Target="http://data.bls.gov/servlet/SurveyOutputServlet?series_id=APU0000717311&amp;data_tool=XGtable" TargetMode="External"/><Relationship Id="rId163" Type="http://schemas.openxmlformats.org/officeDocument/2006/relationships/hyperlink" Target="http://data.bls.gov/servlet/SurveyOutputServlet?series_id=APU020074716&amp;data_tool=XGtable" TargetMode="External"/><Relationship Id="rId3" Type="http://schemas.openxmlformats.org/officeDocument/2006/relationships/hyperlink" Target="http://data.bls.gov/servlet/SurveyOutputServlet?series_id=APU0200701111&amp;data_tool=XGtable" TargetMode="External"/><Relationship Id="rId25" Type="http://schemas.openxmlformats.org/officeDocument/2006/relationships/hyperlink" Target="http://data.bls.gov/servlet/SurveyOutputServlet?series_id=APU0200703213&amp;data_tool=XGtable" TargetMode="External"/><Relationship Id="rId46" Type="http://schemas.openxmlformats.org/officeDocument/2006/relationships/hyperlink" Target="http://data.bls.gov/servlet/SurveyOutputServlet?series_id=APU0000704111&amp;data_tool=XGtable" TargetMode="External"/><Relationship Id="rId67" Type="http://schemas.openxmlformats.org/officeDocument/2006/relationships/hyperlink" Target="http://data.bls.gov/servlet/SurveyOutputServlet?series_id=APU0200706211&amp;data_tool=XGtable" TargetMode="External"/><Relationship Id="rId116" Type="http://schemas.openxmlformats.org/officeDocument/2006/relationships/hyperlink" Target="http://data.bls.gov/servlet/SurveyOutputServlet?series_id=APU0000712412&amp;data_tool=XGtable" TargetMode="External"/><Relationship Id="rId137" Type="http://schemas.openxmlformats.org/officeDocument/2006/relationships/hyperlink" Target="http://data.bls.gov/servlet/SurveyOutputServlet?series_id=APU0200716116&amp;data_tool=XGtable" TargetMode="External"/><Relationship Id="rId158" Type="http://schemas.openxmlformats.org/officeDocument/2006/relationships/hyperlink" Target="http://data.bls.gov/servlet/SurveyOutputServlet?series_id=APU000074714&amp;data_tool=XGtable" TargetMode="External"/><Relationship Id="rId20" Type="http://schemas.openxmlformats.org/officeDocument/2006/relationships/hyperlink" Target="http://data.bls.gov/servlet/SurveyOutputServlet?series_id=APU0000FC1101&amp;data_tool=XGtable" TargetMode="External"/><Relationship Id="rId41" Type="http://schemas.openxmlformats.org/officeDocument/2006/relationships/hyperlink" Target="http://data.bls.gov/servlet/SurveyOutputServlet?series_id=APU0200703432&amp;data_tool=XGtable" TargetMode="External"/><Relationship Id="rId62" Type="http://schemas.openxmlformats.org/officeDocument/2006/relationships/hyperlink" Target="http://data.bls.gov/servlet/SurveyOutputServlet?series_id=APU0000705121&amp;data_tool=XGtable" TargetMode="External"/><Relationship Id="rId83" Type="http://schemas.openxmlformats.org/officeDocument/2006/relationships/hyperlink" Target="http://data.bls.gov/servlet/SurveyOutputServlet?series_id=APU0200710212&amp;data_tool=XGtable" TargetMode="External"/><Relationship Id="rId88" Type="http://schemas.openxmlformats.org/officeDocument/2006/relationships/hyperlink" Target="http://data.bls.gov/servlet/SurveyOutputServlet?series_id=APU0000711211&amp;data_tool=XGtable" TargetMode="External"/><Relationship Id="rId111" Type="http://schemas.openxmlformats.org/officeDocument/2006/relationships/hyperlink" Target="http://data.bls.gov/servlet/SurveyOutputServlet?series_id=APU0200712211&amp;data_tool=XGtable" TargetMode="External"/><Relationship Id="rId132" Type="http://schemas.openxmlformats.org/officeDocument/2006/relationships/hyperlink" Target="http://data.bls.gov/servlet/SurveyOutputServlet?series_id=APU0000715212&amp;data_tool=XGtable" TargetMode="External"/><Relationship Id="rId153" Type="http://schemas.openxmlformats.org/officeDocument/2006/relationships/hyperlink" Target="http://data.bls.gov/servlet/SurveyOutputServlet?series_id=APU020072620&amp;data_tool=XGtabl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</xdr:col>
      <xdr:colOff>190500</xdr:colOff>
      <xdr:row>8</xdr:row>
      <xdr:rowOff>152400</xdr:rowOff>
    </xdr:to>
    <xdr:pic>
      <xdr:nvPicPr>
        <xdr:cNvPr id="2" name="Picture 1" descr="Jump to page with historical data">
          <a:hlinkClick xmlns:r="http://schemas.openxmlformats.org/officeDocument/2006/relationships" r:id="rId1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7430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190500</xdr:colOff>
      <xdr:row>8</xdr:row>
      <xdr:rowOff>152400</xdr:rowOff>
    </xdr:to>
    <xdr:pic>
      <xdr:nvPicPr>
        <xdr:cNvPr id="3" name="Picture 2" descr="Jump to page with historical data">
          <a:hlinkClick xmlns:r="http://schemas.openxmlformats.org/officeDocument/2006/relationships" r:id="rId3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7430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190500</xdr:colOff>
      <xdr:row>9</xdr:row>
      <xdr:rowOff>152400</xdr:rowOff>
    </xdr:to>
    <xdr:pic>
      <xdr:nvPicPr>
        <xdr:cNvPr id="4" name="Picture 3" descr="Jump to page with historical data">
          <a:hlinkClick xmlns:r="http://schemas.openxmlformats.org/officeDocument/2006/relationships" r:id="rId4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26098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190500</xdr:colOff>
      <xdr:row>9</xdr:row>
      <xdr:rowOff>152400</xdr:rowOff>
    </xdr:to>
    <xdr:pic>
      <xdr:nvPicPr>
        <xdr:cNvPr id="5" name="Picture 4" descr="Jump to page with historical data">
          <a:hlinkClick xmlns:r="http://schemas.openxmlformats.org/officeDocument/2006/relationships" r:id="rId5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26098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190500</xdr:colOff>
      <xdr:row>10</xdr:row>
      <xdr:rowOff>152400</xdr:rowOff>
    </xdr:to>
    <xdr:pic>
      <xdr:nvPicPr>
        <xdr:cNvPr id="6" name="Picture 5" descr="Jump to page with historical data">
          <a:hlinkClick xmlns:r="http://schemas.openxmlformats.org/officeDocument/2006/relationships" r:id="rId6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6195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190500</xdr:colOff>
      <xdr:row>10</xdr:row>
      <xdr:rowOff>152400</xdr:rowOff>
    </xdr:to>
    <xdr:pic>
      <xdr:nvPicPr>
        <xdr:cNvPr id="7" name="Picture 6" descr="Jump to page with historical data">
          <a:hlinkClick xmlns:r="http://schemas.openxmlformats.org/officeDocument/2006/relationships" r:id="rId7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36195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190500</xdr:colOff>
      <xdr:row>11</xdr:row>
      <xdr:rowOff>152400</xdr:rowOff>
    </xdr:to>
    <xdr:pic>
      <xdr:nvPicPr>
        <xdr:cNvPr id="8" name="Picture 7" descr="Jump to page with historical data">
          <a:hlinkClick xmlns:r="http://schemas.openxmlformats.org/officeDocument/2006/relationships" r:id="rId8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4862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190500</xdr:colOff>
      <xdr:row>11</xdr:row>
      <xdr:rowOff>152400</xdr:rowOff>
    </xdr:to>
    <xdr:pic>
      <xdr:nvPicPr>
        <xdr:cNvPr id="9" name="Picture 8" descr="Jump to page with historical data">
          <a:hlinkClick xmlns:r="http://schemas.openxmlformats.org/officeDocument/2006/relationships" r:id="rId9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44862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190500</xdr:colOff>
      <xdr:row>12</xdr:row>
      <xdr:rowOff>152400</xdr:rowOff>
    </xdr:to>
    <xdr:pic>
      <xdr:nvPicPr>
        <xdr:cNvPr id="10" name="Picture 9" descr="Jump to page with historical data">
          <a:hlinkClick xmlns:r="http://schemas.openxmlformats.org/officeDocument/2006/relationships" r:id="rId10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2101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190500</xdr:colOff>
      <xdr:row>12</xdr:row>
      <xdr:rowOff>152400</xdr:rowOff>
    </xdr:to>
    <xdr:pic>
      <xdr:nvPicPr>
        <xdr:cNvPr id="11" name="Picture 10" descr="Jump to page with historical data">
          <a:hlinkClick xmlns:r="http://schemas.openxmlformats.org/officeDocument/2006/relationships" r:id="rId11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52101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190500</xdr:colOff>
      <xdr:row>13</xdr:row>
      <xdr:rowOff>152400</xdr:rowOff>
    </xdr:to>
    <xdr:pic>
      <xdr:nvPicPr>
        <xdr:cNvPr id="12" name="Picture 11" descr="Jump to page with historical data">
          <a:hlinkClick xmlns:r="http://schemas.openxmlformats.org/officeDocument/2006/relationships" r:id="rId12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60769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190500</xdr:colOff>
      <xdr:row>13</xdr:row>
      <xdr:rowOff>152400</xdr:rowOff>
    </xdr:to>
    <xdr:pic>
      <xdr:nvPicPr>
        <xdr:cNvPr id="13" name="Picture 12" descr="Jump to page with historical data">
          <a:hlinkClick xmlns:r="http://schemas.openxmlformats.org/officeDocument/2006/relationships" r:id="rId13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60769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190500</xdr:colOff>
      <xdr:row>17</xdr:row>
      <xdr:rowOff>152400</xdr:rowOff>
    </xdr:to>
    <xdr:pic>
      <xdr:nvPicPr>
        <xdr:cNvPr id="14" name="Picture 13" descr="Jump to page with historical data">
          <a:hlinkClick xmlns:r="http://schemas.openxmlformats.org/officeDocument/2006/relationships" r:id="rId14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77247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190500</xdr:colOff>
      <xdr:row>17</xdr:row>
      <xdr:rowOff>152400</xdr:rowOff>
    </xdr:to>
    <xdr:pic>
      <xdr:nvPicPr>
        <xdr:cNvPr id="15" name="Picture 14" descr="Jump to page with historical data">
          <a:hlinkClick xmlns:r="http://schemas.openxmlformats.org/officeDocument/2006/relationships" r:id="rId15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77247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190500</xdr:colOff>
      <xdr:row>18</xdr:row>
      <xdr:rowOff>152400</xdr:rowOff>
    </xdr:to>
    <xdr:pic>
      <xdr:nvPicPr>
        <xdr:cNvPr id="16" name="Picture 15" descr="Jump to page with historical data">
          <a:hlinkClick xmlns:r="http://schemas.openxmlformats.org/officeDocument/2006/relationships" r:id="rId16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344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190500</xdr:colOff>
      <xdr:row>18</xdr:row>
      <xdr:rowOff>152400</xdr:rowOff>
    </xdr:to>
    <xdr:pic>
      <xdr:nvPicPr>
        <xdr:cNvPr id="17" name="Picture 16" descr="Jump to page with historical data">
          <a:hlinkClick xmlns:r="http://schemas.openxmlformats.org/officeDocument/2006/relationships" r:id="rId17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87344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190500</xdr:colOff>
      <xdr:row>19</xdr:row>
      <xdr:rowOff>152400</xdr:rowOff>
    </xdr:to>
    <xdr:pic>
      <xdr:nvPicPr>
        <xdr:cNvPr id="18" name="Picture 17" descr="Jump to page with historical data">
          <a:hlinkClick xmlns:r="http://schemas.openxmlformats.org/officeDocument/2006/relationships" r:id="rId18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97440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190500</xdr:colOff>
      <xdr:row>19</xdr:row>
      <xdr:rowOff>152400</xdr:rowOff>
    </xdr:to>
    <xdr:pic>
      <xdr:nvPicPr>
        <xdr:cNvPr id="19" name="Picture 18" descr="Jump to page with historical data">
          <a:hlinkClick xmlns:r="http://schemas.openxmlformats.org/officeDocument/2006/relationships" r:id="rId19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97440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20</xdr:row>
      <xdr:rowOff>152400</xdr:rowOff>
    </xdr:to>
    <xdr:pic>
      <xdr:nvPicPr>
        <xdr:cNvPr id="20" name="Picture 19" descr="Jump to page with historical data">
          <a:hlinkClick xmlns:r="http://schemas.openxmlformats.org/officeDocument/2006/relationships" r:id="rId20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10394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190500</xdr:colOff>
      <xdr:row>20</xdr:row>
      <xdr:rowOff>152400</xdr:rowOff>
    </xdr:to>
    <xdr:pic>
      <xdr:nvPicPr>
        <xdr:cNvPr id="21" name="Picture 20" descr="Jump to page with historical data">
          <a:hlinkClick xmlns:r="http://schemas.openxmlformats.org/officeDocument/2006/relationships" r:id="rId21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10394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190500</xdr:colOff>
      <xdr:row>21</xdr:row>
      <xdr:rowOff>152400</xdr:rowOff>
    </xdr:to>
    <xdr:pic>
      <xdr:nvPicPr>
        <xdr:cNvPr id="22" name="Picture 21" descr="Jump to page with historical data">
          <a:hlinkClick xmlns:r="http://schemas.openxmlformats.org/officeDocument/2006/relationships" r:id="rId22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21920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190500</xdr:colOff>
      <xdr:row>21</xdr:row>
      <xdr:rowOff>152400</xdr:rowOff>
    </xdr:to>
    <xdr:pic>
      <xdr:nvPicPr>
        <xdr:cNvPr id="23" name="Picture 22" descr="Jump to page with historical data">
          <a:hlinkClick xmlns:r="http://schemas.openxmlformats.org/officeDocument/2006/relationships" r:id="rId23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21920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190500</xdr:colOff>
      <xdr:row>22</xdr:row>
      <xdr:rowOff>152400</xdr:rowOff>
    </xdr:to>
    <xdr:pic>
      <xdr:nvPicPr>
        <xdr:cNvPr id="24" name="Picture 23" descr="Jump to page with historical data">
          <a:hlinkClick xmlns:r="http://schemas.openxmlformats.org/officeDocument/2006/relationships" r:id="rId24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42017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190500</xdr:colOff>
      <xdr:row>22</xdr:row>
      <xdr:rowOff>152400</xdr:rowOff>
    </xdr:to>
    <xdr:pic>
      <xdr:nvPicPr>
        <xdr:cNvPr id="25" name="Picture 24" descr="Jump to page with historical data">
          <a:hlinkClick xmlns:r="http://schemas.openxmlformats.org/officeDocument/2006/relationships" r:id="rId25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42017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190500</xdr:colOff>
      <xdr:row>23</xdr:row>
      <xdr:rowOff>152400</xdr:rowOff>
    </xdr:to>
    <xdr:pic>
      <xdr:nvPicPr>
        <xdr:cNvPr id="26" name="Picture 25" descr="Jump to page with historical data">
          <a:hlinkClick xmlns:r="http://schemas.openxmlformats.org/officeDocument/2006/relationships" r:id="rId26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54971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190500</xdr:colOff>
      <xdr:row>23</xdr:row>
      <xdr:rowOff>152400</xdr:rowOff>
    </xdr:to>
    <xdr:pic>
      <xdr:nvPicPr>
        <xdr:cNvPr id="27" name="Picture 26" descr="Jump to page with historical data">
          <a:hlinkClick xmlns:r="http://schemas.openxmlformats.org/officeDocument/2006/relationships" r:id="rId27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54971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190500</xdr:colOff>
      <xdr:row>24</xdr:row>
      <xdr:rowOff>152400</xdr:rowOff>
    </xdr:to>
    <xdr:pic>
      <xdr:nvPicPr>
        <xdr:cNvPr id="28" name="Picture 27" descr="Jump to page with historical data">
          <a:hlinkClick xmlns:r="http://schemas.openxmlformats.org/officeDocument/2006/relationships" r:id="rId28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67925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190500</xdr:colOff>
      <xdr:row>24</xdr:row>
      <xdr:rowOff>152400</xdr:rowOff>
    </xdr:to>
    <xdr:pic>
      <xdr:nvPicPr>
        <xdr:cNvPr id="29" name="Picture 28" descr="Jump to page with historical data">
          <a:hlinkClick xmlns:r="http://schemas.openxmlformats.org/officeDocument/2006/relationships" r:id="rId29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67925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190500</xdr:colOff>
      <xdr:row>25</xdr:row>
      <xdr:rowOff>152400</xdr:rowOff>
    </xdr:to>
    <xdr:pic>
      <xdr:nvPicPr>
        <xdr:cNvPr id="30" name="Picture 29" descr="Jump to page with historical data">
          <a:hlinkClick xmlns:r="http://schemas.openxmlformats.org/officeDocument/2006/relationships" r:id="rId30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88023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190500</xdr:colOff>
      <xdr:row>25</xdr:row>
      <xdr:rowOff>152400</xdr:rowOff>
    </xdr:to>
    <xdr:pic>
      <xdr:nvPicPr>
        <xdr:cNvPr id="31" name="Picture 30" descr="Jump to page with historical data">
          <a:hlinkClick xmlns:r="http://schemas.openxmlformats.org/officeDocument/2006/relationships" r:id="rId31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88023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190500</xdr:colOff>
      <xdr:row>26</xdr:row>
      <xdr:rowOff>152400</xdr:rowOff>
    </xdr:to>
    <xdr:pic>
      <xdr:nvPicPr>
        <xdr:cNvPr id="32" name="Picture 31" descr="Jump to page with historical data">
          <a:hlinkClick xmlns:r="http://schemas.openxmlformats.org/officeDocument/2006/relationships" r:id="rId32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190500</xdr:colOff>
      <xdr:row>26</xdr:row>
      <xdr:rowOff>152400</xdr:rowOff>
    </xdr:to>
    <xdr:pic>
      <xdr:nvPicPr>
        <xdr:cNvPr id="33" name="Picture 32" descr="Jump to page with historical data">
          <a:hlinkClick xmlns:r="http://schemas.openxmlformats.org/officeDocument/2006/relationships" r:id="rId33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98120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190500</xdr:colOff>
      <xdr:row>27</xdr:row>
      <xdr:rowOff>152400</xdr:rowOff>
    </xdr:to>
    <xdr:pic>
      <xdr:nvPicPr>
        <xdr:cNvPr id="34" name="Picture 33" descr="Jump to page with historical data">
          <a:hlinkClick xmlns:r="http://schemas.openxmlformats.org/officeDocument/2006/relationships" r:id="rId34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211074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190500</xdr:colOff>
      <xdr:row>27</xdr:row>
      <xdr:rowOff>152400</xdr:rowOff>
    </xdr:to>
    <xdr:pic>
      <xdr:nvPicPr>
        <xdr:cNvPr id="35" name="Picture 34" descr="Jump to page with historical data">
          <a:hlinkClick xmlns:r="http://schemas.openxmlformats.org/officeDocument/2006/relationships" r:id="rId35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211074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190500</xdr:colOff>
      <xdr:row>28</xdr:row>
      <xdr:rowOff>152400</xdr:rowOff>
    </xdr:to>
    <xdr:pic>
      <xdr:nvPicPr>
        <xdr:cNvPr id="36" name="Picture 35" descr="Jump to page with historical data">
          <a:hlinkClick xmlns:r="http://schemas.openxmlformats.org/officeDocument/2006/relationships" r:id="rId36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231171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190500</xdr:colOff>
      <xdr:row>28</xdr:row>
      <xdr:rowOff>152400</xdr:rowOff>
    </xdr:to>
    <xdr:pic>
      <xdr:nvPicPr>
        <xdr:cNvPr id="37" name="Picture 36" descr="Jump to page with historical data">
          <a:hlinkClick xmlns:r="http://schemas.openxmlformats.org/officeDocument/2006/relationships" r:id="rId37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231171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190500</xdr:colOff>
      <xdr:row>29</xdr:row>
      <xdr:rowOff>152400</xdr:rowOff>
    </xdr:to>
    <xdr:pic>
      <xdr:nvPicPr>
        <xdr:cNvPr id="38" name="Picture 37" descr="Jump to page with historical data">
          <a:hlinkClick xmlns:r="http://schemas.openxmlformats.org/officeDocument/2006/relationships" r:id="rId38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251269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190500</xdr:colOff>
      <xdr:row>29</xdr:row>
      <xdr:rowOff>152400</xdr:rowOff>
    </xdr:to>
    <xdr:pic>
      <xdr:nvPicPr>
        <xdr:cNvPr id="39" name="Picture 38" descr="Jump to page with historical data">
          <a:hlinkClick xmlns:r="http://schemas.openxmlformats.org/officeDocument/2006/relationships" r:id="rId39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251269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190500</xdr:colOff>
      <xdr:row>30</xdr:row>
      <xdr:rowOff>152400</xdr:rowOff>
    </xdr:to>
    <xdr:pic>
      <xdr:nvPicPr>
        <xdr:cNvPr id="40" name="Picture 39" descr="Jump to page with historical data">
          <a:hlinkClick xmlns:r="http://schemas.openxmlformats.org/officeDocument/2006/relationships" r:id="rId40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264223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190500</xdr:colOff>
      <xdr:row>30</xdr:row>
      <xdr:rowOff>152400</xdr:rowOff>
    </xdr:to>
    <xdr:pic>
      <xdr:nvPicPr>
        <xdr:cNvPr id="41" name="Picture 40" descr="Jump to page with historical data">
          <a:hlinkClick xmlns:r="http://schemas.openxmlformats.org/officeDocument/2006/relationships" r:id="rId41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264223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190500</xdr:colOff>
      <xdr:row>31</xdr:row>
      <xdr:rowOff>152400</xdr:rowOff>
    </xdr:to>
    <xdr:pic>
      <xdr:nvPicPr>
        <xdr:cNvPr id="42" name="Picture 41" descr="Jump to page with historical data">
          <a:hlinkClick xmlns:r="http://schemas.openxmlformats.org/officeDocument/2006/relationships" r:id="rId42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274320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190500</xdr:colOff>
      <xdr:row>31</xdr:row>
      <xdr:rowOff>152400</xdr:rowOff>
    </xdr:to>
    <xdr:pic>
      <xdr:nvPicPr>
        <xdr:cNvPr id="43" name="Picture 42" descr="Jump to page with historical data">
          <a:hlinkClick xmlns:r="http://schemas.openxmlformats.org/officeDocument/2006/relationships" r:id="rId43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274320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190500</xdr:colOff>
      <xdr:row>32</xdr:row>
      <xdr:rowOff>152400</xdr:rowOff>
    </xdr:to>
    <xdr:pic>
      <xdr:nvPicPr>
        <xdr:cNvPr id="44" name="Picture 43" descr="Jump to page with historical data">
          <a:hlinkClick xmlns:r="http://schemas.openxmlformats.org/officeDocument/2006/relationships" r:id="rId44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284416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190500</xdr:colOff>
      <xdr:row>32</xdr:row>
      <xdr:rowOff>152400</xdr:rowOff>
    </xdr:to>
    <xdr:pic>
      <xdr:nvPicPr>
        <xdr:cNvPr id="45" name="Picture 44" descr="Jump to page with historical data">
          <a:hlinkClick xmlns:r="http://schemas.openxmlformats.org/officeDocument/2006/relationships" r:id="rId45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284416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190500</xdr:colOff>
      <xdr:row>34</xdr:row>
      <xdr:rowOff>152400</xdr:rowOff>
    </xdr:to>
    <xdr:pic>
      <xdr:nvPicPr>
        <xdr:cNvPr id="46" name="Picture 45" descr="Jump to page with historical data">
          <a:hlinkClick xmlns:r="http://schemas.openxmlformats.org/officeDocument/2006/relationships" r:id="rId46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02133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152400</xdr:rowOff>
    </xdr:to>
    <xdr:pic>
      <xdr:nvPicPr>
        <xdr:cNvPr id="47" name="Picture 46" descr="Jump to page with historical data">
          <a:hlinkClick xmlns:r="http://schemas.openxmlformats.org/officeDocument/2006/relationships" r:id="rId47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302133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35</xdr:row>
      <xdr:rowOff>152400</xdr:rowOff>
    </xdr:to>
    <xdr:pic>
      <xdr:nvPicPr>
        <xdr:cNvPr id="48" name="Picture 47" descr="Jump to page with historical data">
          <a:hlinkClick xmlns:r="http://schemas.openxmlformats.org/officeDocument/2006/relationships" r:id="rId48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09372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35</xdr:row>
      <xdr:rowOff>152400</xdr:rowOff>
    </xdr:to>
    <xdr:pic>
      <xdr:nvPicPr>
        <xdr:cNvPr id="49" name="Picture 48" descr="Jump to page with historical data">
          <a:hlinkClick xmlns:r="http://schemas.openxmlformats.org/officeDocument/2006/relationships" r:id="rId49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309372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190500</xdr:colOff>
      <xdr:row>36</xdr:row>
      <xdr:rowOff>152400</xdr:rowOff>
    </xdr:to>
    <xdr:pic>
      <xdr:nvPicPr>
        <xdr:cNvPr id="50" name="Picture 49" descr="Jump to page with historical data">
          <a:hlinkClick xmlns:r="http://schemas.openxmlformats.org/officeDocument/2006/relationships" r:id="rId50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19468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190500</xdr:colOff>
      <xdr:row>36</xdr:row>
      <xdr:rowOff>152400</xdr:rowOff>
    </xdr:to>
    <xdr:pic>
      <xdr:nvPicPr>
        <xdr:cNvPr id="51" name="Picture 50" descr="Jump to page with historical data">
          <a:hlinkClick xmlns:r="http://schemas.openxmlformats.org/officeDocument/2006/relationships" r:id="rId51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319468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190500</xdr:colOff>
      <xdr:row>37</xdr:row>
      <xdr:rowOff>152400</xdr:rowOff>
    </xdr:to>
    <xdr:pic>
      <xdr:nvPicPr>
        <xdr:cNvPr id="52" name="Picture 51" descr="Jump to page with historical data">
          <a:hlinkClick xmlns:r="http://schemas.openxmlformats.org/officeDocument/2006/relationships" r:id="rId52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28136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190500</xdr:colOff>
      <xdr:row>37</xdr:row>
      <xdr:rowOff>152400</xdr:rowOff>
    </xdr:to>
    <xdr:pic>
      <xdr:nvPicPr>
        <xdr:cNvPr id="53" name="Picture 52" descr="Jump to page with historical data">
          <a:hlinkClick xmlns:r="http://schemas.openxmlformats.org/officeDocument/2006/relationships" r:id="rId53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328136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190500</xdr:colOff>
      <xdr:row>38</xdr:row>
      <xdr:rowOff>152400</xdr:rowOff>
    </xdr:to>
    <xdr:pic>
      <xdr:nvPicPr>
        <xdr:cNvPr id="54" name="Picture 53" descr="Jump to page with historical data">
          <a:hlinkClick xmlns:r="http://schemas.openxmlformats.org/officeDocument/2006/relationships" r:id="rId54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35375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190500</xdr:colOff>
      <xdr:row>38</xdr:row>
      <xdr:rowOff>152400</xdr:rowOff>
    </xdr:to>
    <xdr:pic>
      <xdr:nvPicPr>
        <xdr:cNvPr id="55" name="Picture 54" descr="Jump to page with historical data">
          <a:hlinkClick xmlns:r="http://schemas.openxmlformats.org/officeDocument/2006/relationships" r:id="rId55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335375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190500</xdr:colOff>
      <xdr:row>39</xdr:row>
      <xdr:rowOff>152400</xdr:rowOff>
    </xdr:to>
    <xdr:pic>
      <xdr:nvPicPr>
        <xdr:cNvPr id="56" name="Picture 55" descr="Jump to page with historical data">
          <a:hlinkClick xmlns:r="http://schemas.openxmlformats.org/officeDocument/2006/relationships" r:id="rId56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48329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190500</xdr:colOff>
      <xdr:row>39</xdr:row>
      <xdr:rowOff>152400</xdr:rowOff>
    </xdr:to>
    <xdr:pic>
      <xdr:nvPicPr>
        <xdr:cNvPr id="57" name="Picture 56" descr="Jump to page with historical data">
          <a:hlinkClick xmlns:r="http://schemas.openxmlformats.org/officeDocument/2006/relationships" r:id="rId57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348329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190500</xdr:colOff>
      <xdr:row>40</xdr:row>
      <xdr:rowOff>152400</xdr:rowOff>
    </xdr:to>
    <xdr:pic>
      <xdr:nvPicPr>
        <xdr:cNvPr id="58" name="Picture 57" descr="Jump to page with historical data">
          <a:hlinkClick xmlns:r="http://schemas.openxmlformats.org/officeDocument/2006/relationships" r:id="rId58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61283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190500</xdr:colOff>
      <xdr:row>40</xdr:row>
      <xdr:rowOff>152400</xdr:rowOff>
    </xdr:to>
    <xdr:pic>
      <xdr:nvPicPr>
        <xdr:cNvPr id="59" name="Picture 58" descr="Jump to page with historical data">
          <a:hlinkClick xmlns:r="http://schemas.openxmlformats.org/officeDocument/2006/relationships" r:id="rId59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361283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190500</xdr:colOff>
      <xdr:row>41</xdr:row>
      <xdr:rowOff>152400</xdr:rowOff>
    </xdr:to>
    <xdr:pic>
      <xdr:nvPicPr>
        <xdr:cNvPr id="60" name="Picture 59" descr="Jump to page with historical data">
          <a:hlinkClick xmlns:r="http://schemas.openxmlformats.org/officeDocument/2006/relationships" r:id="rId60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78523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190500</xdr:colOff>
      <xdr:row>41</xdr:row>
      <xdr:rowOff>152400</xdr:rowOff>
    </xdr:to>
    <xdr:pic>
      <xdr:nvPicPr>
        <xdr:cNvPr id="61" name="Picture 60" descr="Jump to page with historical data">
          <a:hlinkClick xmlns:r="http://schemas.openxmlformats.org/officeDocument/2006/relationships" r:id="rId61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378523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190500</xdr:colOff>
      <xdr:row>43</xdr:row>
      <xdr:rowOff>152400</xdr:rowOff>
    </xdr:to>
    <xdr:pic>
      <xdr:nvPicPr>
        <xdr:cNvPr id="62" name="Picture 61" descr="Jump to page with historical data">
          <a:hlinkClick xmlns:r="http://schemas.openxmlformats.org/officeDocument/2006/relationships" r:id="rId62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01574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190500</xdr:colOff>
      <xdr:row>43</xdr:row>
      <xdr:rowOff>152400</xdr:rowOff>
    </xdr:to>
    <xdr:pic>
      <xdr:nvPicPr>
        <xdr:cNvPr id="63" name="Picture 62" descr="Jump to page with historical data">
          <a:hlinkClick xmlns:r="http://schemas.openxmlformats.org/officeDocument/2006/relationships" r:id="rId63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401574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190500</xdr:colOff>
      <xdr:row>45</xdr:row>
      <xdr:rowOff>152400</xdr:rowOff>
    </xdr:to>
    <xdr:pic>
      <xdr:nvPicPr>
        <xdr:cNvPr id="64" name="Picture 63" descr="Jump to page with historical data">
          <a:hlinkClick xmlns:r="http://schemas.openxmlformats.org/officeDocument/2006/relationships" r:id="rId64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13575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190500</xdr:colOff>
      <xdr:row>45</xdr:row>
      <xdr:rowOff>152400</xdr:rowOff>
    </xdr:to>
    <xdr:pic>
      <xdr:nvPicPr>
        <xdr:cNvPr id="65" name="Picture 64" descr="Jump to page with historical data">
          <a:hlinkClick xmlns:r="http://schemas.openxmlformats.org/officeDocument/2006/relationships" r:id="rId65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413575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190500</xdr:colOff>
      <xdr:row>46</xdr:row>
      <xdr:rowOff>152400</xdr:rowOff>
    </xdr:to>
    <xdr:pic>
      <xdr:nvPicPr>
        <xdr:cNvPr id="66" name="Picture 65" descr="Jump to page with historical data">
          <a:hlinkClick xmlns:r="http://schemas.openxmlformats.org/officeDocument/2006/relationships" r:id="rId66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2243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7</xdr:col>
      <xdr:colOff>190500</xdr:colOff>
      <xdr:row>46</xdr:row>
      <xdr:rowOff>152400</xdr:rowOff>
    </xdr:to>
    <xdr:pic>
      <xdr:nvPicPr>
        <xdr:cNvPr id="67" name="Picture 66" descr="Jump to page with historical data">
          <a:hlinkClick xmlns:r="http://schemas.openxmlformats.org/officeDocument/2006/relationships" r:id="rId67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422243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190500</xdr:colOff>
      <xdr:row>47</xdr:row>
      <xdr:rowOff>152400</xdr:rowOff>
    </xdr:to>
    <xdr:pic>
      <xdr:nvPicPr>
        <xdr:cNvPr id="68" name="Picture 67" descr="Jump to page with historical data">
          <a:hlinkClick xmlns:r="http://schemas.openxmlformats.org/officeDocument/2006/relationships" r:id="rId68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30911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190500</xdr:colOff>
      <xdr:row>47</xdr:row>
      <xdr:rowOff>152400</xdr:rowOff>
    </xdr:to>
    <xdr:pic>
      <xdr:nvPicPr>
        <xdr:cNvPr id="69" name="Picture 68" descr="Jump to page with historical data">
          <a:hlinkClick xmlns:r="http://schemas.openxmlformats.org/officeDocument/2006/relationships" r:id="rId69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430911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190500</xdr:colOff>
      <xdr:row>48</xdr:row>
      <xdr:rowOff>152400</xdr:rowOff>
    </xdr:to>
    <xdr:pic>
      <xdr:nvPicPr>
        <xdr:cNvPr id="70" name="Picture 69" descr="Jump to page with historical data">
          <a:hlinkClick xmlns:r="http://schemas.openxmlformats.org/officeDocument/2006/relationships" r:id="rId70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41007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190500</xdr:colOff>
      <xdr:row>48</xdr:row>
      <xdr:rowOff>152400</xdr:rowOff>
    </xdr:to>
    <xdr:pic>
      <xdr:nvPicPr>
        <xdr:cNvPr id="71" name="Picture 70" descr="Jump to page with historical data">
          <a:hlinkClick xmlns:r="http://schemas.openxmlformats.org/officeDocument/2006/relationships" r:id="rId71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441007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190500</xdr:colOff>
      <xdr:row>49</xdr:row>
      <xdr:rowOff>152400</xdr:rowOff>
    </xdr:to>
    <xdr:pic>
      <xdr:nvPicPr>
        <xdr:cNvPr id="72" name="Picture 71" descr="Jump to page with historical data">
          <a:hlinkClick xmlns:r="http://schemas.openxmlformats.org/officeDocument/2006/relationships" r:id="rId72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49675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190500</xdr:colOff>
      <xdr:row>49</xdr:row>
      <xdr:rowOff>152400</xdr:rowOff>
    </xdr:to>
    <xdr:pic>
      <xdr:nvPicPr>
        <xdr:cNvPr id="73" name="Picture 72" descr="Jump to page with historical data">
          <a:hlinkClick xmlns:r="http://schemas.openxmlformats.org/officeDocument/2006/relationships" r:id="rId73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449675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190500</xdr:colOff>
      <xdr:row>51</xdr:row>
      <xdr:rowOff>152400</xdr:rowOff>
    </xdr:to>
    <xdr:pic>
      <xdr:nvPicPr>
        <xdr:cNvPr id="74" name="Picture 73" descr="Jump to page with historical data">
          <a:hlinkClick xmlns:r="http://schemas.openxmlformats.org/officeDocument/2006/relationships" r:id="rId74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60248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51</xdr:row>
      <xdr:rowOff>0</xdr:rowOff>
    </xdr:from>
    <xdr:to>
      <xdr:col>7</xdr:col>
      <xdr:colOff>190500</xdr:colOff>
      <xdr:row>51</xdr:row>
      <xdr:rowOff>152400</xdr:rowOff>
    </xdr:to>
    <xdr:pic>
      <xdr:nvPicPr>
        <xdr:cNvPr id="75" name="Picture 74" descr="Jump to page with historical data">
          <a:hlinkClick xmlns:r="http://schemas.openxmlformats.org/officeDocument/2006/relationships" r:id="rId75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460248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190500</xdr:colOff>
      <xdr:row>54</xdr:row>
      <xdr:rowOff>152400</xdr:rowOff>
    </xdr:to>
    <xdr:pic>
      <xdr:nvPicPr>
        <xdr:cNvPr id="76" name="Picture 75" descr="Jump to page with historical data">
          <a:hlinkClick xmlns:r="http://schemas.openxmlformats.org/officeDocument/2006/relationships" r:id="rId76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70916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54</xdr:row>
      <xdr:rowOff>0</xdr:rowOff>
    </xdr:from>
    <xdr:to>
      <xdr:col>7</xdr:col>
      <xdr:colOff>190500</xdr:colOff>
      <xdr:row>54</xdr:row>
      <xdr:rowOff>152400</xdr:rowOff>
    </xdr:to>
    <xdr:pic>
      <xdr:nvPicPr>
        <xdr:cNvPr id="77" name="Picture 76" descr="Jump to page with historical data">
          <a:hlinkClick xmlns:r="http://schemas.openxmlformats.org/officeDocument/2006/relationships" r:id="rId77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470916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190500</xdr:colOff>
      <xdr:row>55</xdr:row>
      <xdr:rowOff>152400</xdr:rowOff>
    </xdr:to>
    <xdr:pic>
      <xdr:nvPicPr>
        <xdr:cNvPr id="78" name="Picture 77" descr="Jump to page with historical data">
          <a:hlinkClick xmlns:r="http://schemas.openxmlformats.org/officeDocument/2006/relationships" r:id="rId78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79583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190500</xdr:colOff>
      <xdr:row>55</xdr:row>
      <xdr:rowOff>152400</xdr:rowOff>
    </xdr:to>
    <xdr:pic>
      <xdr:nvPicPr>
        <xdr:cNvPr id="79" name="Picture 78" descr="Jump to page with historical data">
          <a:hlinkClick xmlns:r="http://schemas.openxmlformats.org/officeDocument/2006/relationships" r:id="rId79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479583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190500</xdr:colOff>
      <xdr:row>56</xdr:row>
      <xdr:rowOff>152400</xdr:rowOff>
    </xdr:to>
    <xdr:pic>
      <xdr:nvPicPr>
        <xdr:cNvPr id="80" name="Picture 79" descr="Jump to page with historical data">
          <a:hlinkClick xmlns:r="http://schemas.openxmlformats.org/officeDocument/2006/relationships" r:id="rId80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88251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190500</xdr:colOff>
      <xdr:row>56</xdr:row>
      <xdr:rowOff>152400</xdr:rowOff>
    </xdr:to>
    <xdr:pic>
      <xdr:nvPicPr>
        <xdr:cNvPr id="81" name="Picture 80" descr="Jump to page with historical data">
          <a:hlinkClick xmlns:r="http://schemas.openxmlformats.org/officeDocument/2006/relationships" r:id="rId81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488251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190500</xdr:colOff>
      <xdr:row>57</xdr:row>
      <xdr:rowOff>152400</xdr:rowOff>
    </xdr:to>
    <xdr:pic>
      <xdr:nvPicPr>
        <xdr:cNvPr id="82" name="Picture 81" descr="Jump to page with historical data">
          <a:hlinkClick xmlns:r="http://schemas.openxmlformats.org/officeDocument/2006/relationships" r:id="rId82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96919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190500</xdr:colOff>
      <xdr:row>57</xdr:row>
      <xdr:rowOff>152400</xdr:rowOff>
    </xdr:to>
    <xdr:pic>
      <xdr:nvPicPr>
        <xdr:cNvPr id="83" name="Picture 82" descr="Jump to page with historical data">
          <a:hlinkClick xmlns:r="http://schemas.openxmlformats.org/officeDocument/2006/relationships" r:id="rId83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496919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190500</xdr:colOff>
      <xdr:row>58</xdr:row>
      <xdr:rowOff>152400</xdr:rowOff>
    </xdr:to>
    <xdr:pic>
      <xdr:nvPicPr>
        <xdr:cNvPr id="84" name="Picture 83" descr="Jump to page with historical data">
          <a:hlinkClick xmlns:r="http://schemas.openxmlformats.org/officeDocument/2006/relationships" r:id="rId84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05587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190500</xdr:colOff>
      <xdr:row>58</xdr:row>
      <xdr:rowOff>152400</xdr:rowOff>
    </xdr:to>
    <xdr:pic>
      <xdr:nvPicPr>
        <xdr:cNvPr id="85" name="Picture 84" descr="Jump to page with historical data">
          <a:hlinkClick xmlns:r="http://schemas.openxmlformats.org/officeDocument/2006/relationships" r:id="rId85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505587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190500</xdr:colOff>
      <xdr:row>62</xdr:row>
      <xdr:rowOff>152400</xdr:rowOff>
    </xdr:to>
    <xdr:pic>
      <xdr:nvPicPr>
        <xdr:cNvPr id="86" name="Picture 85" descr="Jump to page with historical data">
          <a:hlinkClick xmlns:r="http://schemas.openxmlformats.org/officeDocument/2006/relationships" r:id="rId86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24922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62</xdr:row>
      <xdr:rowOff>0</xdr:rowOff>
    </xdr:from>
    <xdr:to>
      <xdr:col>7</xdr:col>
      <xdr:colOff>190500</xdr:colOff>
      <xdr:row>62</xdr:row>
      <xdr:rowOff>152400</xdr:rowOff>
    </xdr:to>
    <xdr:pic>
      <xdr:nvPicPr>
        <xdr:cNvPr id="87" name="Picture 86" descr="Jump to page with historical data">
          <a:hlinkClick xmlns:r="http://schemas.openxmlformats.org/officeDocument/2006/relationships" r:id="rId87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524922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190500</xdr:colOff>
      <xdr:row>63</xdr:row>
      <xdr:rowOff>152400</xdr:rowOff>
    </xdr:to>
    <xdr:pic>
      <xdr:nvPicPr>
        <xdr:cNvPr id="88" name="Picture 87" descr="Jump to page with historical data">
          <a:hlinkClick xmlns:r="http://schemas.openxmlformats.org/officeDocument/2006/relationships" r:id="rId88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35019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63</xdr:row>
      <xdr:rowOff>0</xdr:rowOff>
    </xdr:from>
    <xdr:to>
      <xdr:col>7</xdr:col>
      <xdr:colOff>190500</xdr:colOff>
      <xdr:row>63</xdr:row>
      <xdr:rowOff>152400</xdr:rowOff>
    </xdr:to>
    <xdr:pic>
      <xdr:nvPicPr>
        <xdr:cNvPr id="89" name="Picture 88" descr="Jump to page with historical data">
          <a:hlinkClick xmlns:r="http://schemas.openxmlformats.org/officeDocument/2006/relationships" r:id="rId89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535019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190500</xdr:colOff>
      <xdr:row>64</xdr:row>
      <xdr:rowOff>152400</xdr:rowOff>
    </xdr:to>
    <xdr:pic>
      <xdr:nvPicPr>
        <xdr:cNvPr id="90" name="Picture 89" descr="Jump to page with historical data">
          <a:hlinkClick xmlns:r="http://schemas.openxmlformats.org/officeDocument/2006/relationships" r:id="rId90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40829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64</xdr:row>
      <xdr:rowOff>0</xdr:rowOff>
    </xdr:from>
    <xdr:to>
      <xdr:col>7</xdr:col>
      <xdr:colOff>190500</xdr:colOff>
      <xdr:row>64</xdr:row>
      <xdr:rowOff>152400</xdr:rowOff>
    </xdr:to>
    <xdr:pic>
      <xdr:nvPicPr>
        <xdr:cNvPr id="91" name="Picture 90" descr="Jump to page with historical data">
          <a:hlinkClick xmlns:r="http://schemas.openxmlformats.org/officeDocument/2006/relationships" r:id="rId91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540829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190500</xdr:colOff>
      <xdr:row>65</xdr:row>
      <xdr:rowOff>152400</xdr:rowOff>
    </xdr:to>
    <xdr:pic>
      <xdr:nvPicPr>
        <xdr:cNvPr id="92" name="Picture 91" descr="Jump to page with historical data">
          <a:hlinkClick xmlns:r="http://schemas.openxmlformats.org/officeDocument/2006/relationships" r:id="rId92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48068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190500</xdr:colOff>
      <xdr:row>65</xdr:row>
      <xdr:rowOff>152400</xdr:rowOff>
    </xdr:to>
    <xdr:pic>
      <xdr:nvPicPr>
        <xdr:cNvPr id="93" name="Picture 92" descr="Jump to page with historical data">
          <a:hlinkClick xmlns:r="http://schemas.openxmlformats.org/officeDocument/2006/relationships" r:id="rId93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548068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190500</xdr:colOff>
      <xdr:row>66</xdr:row>
      <xdr:rowOff>152400</xdr:rowOff>
    </xdr:to>
    <xdr:pic>
      <xdr:nvPicPr>
        <xdr:cNvPr id="94" name="Picture 93" descr="Jump to page with historical data">
          <a:hlinkClick xmlns:r="http://schemas.openxmlformats.org/officeDocument/2006/relationships" r:id="rId94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56736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66</xdr:row>
      <xdr:rowOff>0</xdr:rowOff>
    </xdr:from>
    <xdr:to>
      <xdr:col>7</xdr:col>
      <xdr:colOff>190500</xdr:colOff>
      <xdr:row>66</xdr:row>
      <xdr:rowOff>152400</xdr:rowOff>
    </xdr:to>
    <xdr:pic>
      <xdr:nvPicPr>
        <xdr:cNvPr id="95" name="Picture 94" descr="Jump to page with historical data">
          <a:hlinkClick xmlns:r="http://schemas.openxmlformats.org/officeDocument/2006/relationships" r:id="rId95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556736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190500</xdr:colOff>
      <xdr:row>67</xdr:row>
      <xdr:rowOff>152400</xdr:rowOff>
    </xdr:to>
    <xdr:pic>
      <xdr:nvPicPr>
        <xdr:cNvPr id="96" name="Picture 95" descr="Jump to page with historical data">
          <a:hlinkClick xmlns:r="http://schemas.openxmlformats.org/officeDocument/2006/relationships" r:id="rId96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62546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7</xdr:col>
      <xdr:colOff>190500</xdr:colOff>
      <xdr:row>67</xdr:row>
      <xdr:rowOff>152400</xdr:rowOff>
    </xdr:to>
    <xdr:pic>
      <xdr:nvPicPr>
        <xdr:cNvPr id="97" name="Picture 96" descr="Jump to page with historical data">
          <a:hlinkClick xmlns:r="http://schemas.openxmlformats.org/officeDocument/2006/relationships" r:id="rId97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562546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190500</xdr:colOff>
      <xdr:row>68</xdr:row>
      <xdr:rowOff>152400</xdr:rowOff>
    </xdr:to>
    <xdr:pic>
      <xdr:nvPicPr>
        <xdr:cNvPr id="98" name="Picture 97" descr="Jump to page with historical data">
          <a:hlinkClick xmlns:r="http://schemas.openxmlformats.org/officeDocument/2006/relationships" r:id="rId98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69785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68</xdr:row>
      <xdr:rowOff>0</xdr:rowOff>
    </xdr:from>
    <xdr:to>
      <xdr:col>7</xdr:col>
      <xdr:colOff>190500</xdr:colOff>
      <xdr:row>68</xdr:row>
      <xdr:rowOff>152400</xdr:rowOff>
    </xdr:to>
    <xdr:pic>
      <xdr:nvPicPr>
        <xdr:cNvPr id="99" name="Picture 98" descr="Jump to page with historical data">
          <a:hlinkClick xmlns:r="http://schemas.openxmlformats.org/officeDocument/2006/relationships" r:id="rId99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569785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190500</xdr:colOff>
      <xdr:row>69</xdr:row>
      <xdr:rowOff>152400</xdr:rowOff>
    </xdr:to>
    <xdr:pic>
      <xdr:nvPicPr>
        <xdr:cNvPr id="100" name="Picture 99" descr="Jump to page with historical data">
          <a:hlinkClick xmlns:r="http://schemas.openxmlformats.org/officeDocument/2006/relationships" r:id="rId100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81310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190500</xdr:colOff>
      <xdr:row>69</xdr:row>
      <xdr:rowOff>152400</xdr:rowOff>
    </xdr:to>
    <xdr:pic>
      <xdr:nvPicPr>
        <xdr:cNvPr id="101" name="Picture 100" descr="Jump to page with historical data">
          <a:hlinkClick xmlns:r="http://schemas.openxmlformats.org/officeDocument/2006/relationships" r:id="rId101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581310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190500</xdr:colOff>
      <xdr:row>70</xdr:row>
      <xdr:rowOff>152400</xdr:rowOff>
    </xdr:to>
    <xdr:pic>
      <xdr:nvPicPr>
        <xdr:cNvPr id="102" name="Picture 101" descr="Jump to page with historical data">
          <a:hlinkClick xmlns:r="http://schemas.openxmlformats.org/officeDocument/2006/relationships" r:id="rId102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87121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70</xdr:row>
      <xdr:rowOff>0</xdr:rowOff>
    </xdr:from>
    <xdr:to>
      <xdr:col>7</xdr:col>
      <xdr:colOff>190500</xdr:colOff>
      <xdr:row>70</xdr:row>
      <xdr:rowOff>152400</xdr:rowOff>
    </xdr:to>
    <xdr:pic>
      <xdr:nvPicPr>
        <xdr:cNvPr id="103" name="Picture 102" descr="Jump to page with historical data">
          <a:hlinkClick xmlns:r="http://schemas.openxmlformats.org/officeDocument/2006/relationships" r:id="rId103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587121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190500</xdr:colOff>
      <xdr:row>71</xdr:row>
      <xdr:rowOff>152400</xdr:rowOff>
    </xdr:to>
    <xdr:pic>
      <xdr:nvPicPr>
        <xdr:cNvPr id="104" name="Picture 103" descr="Jump to page with historical data">
          <a:hlinkClick xmlns:r="http://schemas.openxmlformats.org/officeDocument/2006/relationships" r:id="rId104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92931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71</xdr:row>
      <xdr:rowOff>0</xdr:rowOff>
    </xdr:from>
    <xdr:to>
      <xdr:col>7</xdr:col>
      <xdr:colOff>190500</xdr:colOff>
      <xdr:row>71</xdr:row>
      <xdr:rowOff>152400</xdr:rowOff>
    </xdr:to>
    <xdr:pic>
      <xdr:nvPicPr>
        <xdr:cNvPr id="105" name="Picture 104" descr="Jump to page with historical data">
          <a:hlinkClick xmlns:r="http://schemas.openxmlformats.org/officeDocument/2006/relationships" r:id="rId105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592931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190500</xdr:colOff>
      <xdr:row>72</xdr:row>
      <xdr:rowOff>152400</xdr:rowOff>
    </xdr:to>
    <xdr:pic>
      <xdr:nvPicPr>
        <xdr:cNvPr id="106" name="Picture 105" descr="Jump to page with historical data">
          <a:hlinkClick xmlns:r="http://schemas.openxmlformats.org/officeDocument/2006/relationships" r:id="rId106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600170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72</xdr:row>
      <xdr:rowOff>0</xdr:rowOff>
    </xdr:from>
    <xdr:to>
      <xdr:col>7</xdr:col>
      <xdr:colOff>190500</xdr:colOff>
      <xdr:row>72</xdr:row>
      <xdr:rowOff>152400</xdr:rowOff>
    </xdr:to>
    <xdr:pic>
      <xdr:nvPicPr>
        <xdr:cNvPr id="107" name="Picture 106" descr="Jump to page with historical data">
          <a:hlinkClick xmlns:r="http://schemas.openxmlformats.org/officeDocument/2006/relationships" r:id="rId107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600170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190500</xdr:colOff>
      <xdr:row>73</xdr:row>
      <xdr:rowOff>152400</xdr:rowOff>
    </xdr:to>
    <xdr:pic>
      <xdr:nvPicPr>
        <xdr:cNvPr id="108" name="Picture 107" descr="Jump to page with historical data">
          <a:hlinkClick xmlns:r="http://schemas.openxmlformats.org/officeDocument/2006/relationships" r:id="rId108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611695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73</xdr:row>
      <xdr:rowOff>0</xdr:rowOff>
    </xdr:from>
    <xdr:to>
      <xdr:col>7</xdr:col>
      <xdr:colOff>190500</xdr:colOff>
      <xdr:row>73</xdr:row>
      <xdr:rowOff>152400</xdr:rowOff>
    </xdr:to>
    <xdr:pic>
      <xdr:nvPicPr>
        <xdr:cNvPr id="109" name="Picture 108" descr="Jump to page with historical data">
          <a:hlinkClick xmlns:r="http://schemas.openxmlformats.org/officeDocument/2006/relationships" r:id="rId109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611695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190500</xdr:colOff>
      <xdr:row>74</xdr:row>
      <xdr:rowOff>152400</xdr:rowOff>
    </xdr:to>
    <xdr:pic>
      <xdr:nvPicPr>
        <xdr:cNvPr id="110" name="Picture 109" descr="Jump to page with historical data">
          <a:hlinkClick xmlns:r="http://schemas.openxmlformats.org/officeDocument/2006/relationships" r:id="rId110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620363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74</xdr:row>
      <xdr:rowOff>0</xdr:rowOff>
    </xdr:from>
    <xdr:to>
      <xdr:col>7</xdr:col>
      <xdr:colOff>190500</xdr:colOff>
      <xdr:row>74</xdr:row>
      <xdr:rowOff>152400</xdr:rowOff>
    </xdr:to>
    <xdr:pic>
      <xdr:nvPicPr>
        <xdr:cNvPr id="111" name="Picture 110" descr="Jump to page with historical data">
          <a:hlinkClick xmlns:r="http://schemas.openxmlformats.org/officeDocument/2006/relationships" r:id="rId111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620363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190500</xdr:colOff>
      <xdr:row>75</xdr:row>
      <xdr:rowOff>152400</xdr:rowOff>
    </xdr:to>
    <xdr:pic>
      <xdr:nvPicPr>
        <xdr:cNvPr id="112" name="Picture 111" descr="Jump to page with historical data">
          <a:hlinkClick xmlns:r="http://schemas.openxmlformats.org/officeDocument/2006/relationships" r:id="rId112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627602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75</xdr:row>
      <xdr:rowOff>0</xdr:rowOff>
    </xdr:from>
    <xdr:to>
      <xdr:col>7</xdr:col>
      <xdr:colOff>190500</xdr:colOff>
      <xdr:row>75</xdr:row>
      <xdr:rowOff>152400</xdr:rowOff>
    </xdr:to>
    <xdr:pic>
      <xdr:nvPicPr>
        <xdr:cNvPr id="113" name="Picture 112" descr="Jump to page with historical data">
          <a:hlinkClick xmlns:r="http://schemas.openxmlformats.org/officeDocument/2006/relationships" r:id="rId113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627602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190500</xdr:colOff>
      <xdr:row>76</xdr:row>
      <xdr:rowOff>152400</xdr:rowOff>
    </xdr:to>
    <xdr:pic>
      <xdr:nvPicPr>
        <xdr:cNvPr id="114" name="Picture 113" descr="Jump to page with historical data">
          <a:hlinkClick xmlns:r="http://schemas.openxmlformats.org/officeDocument/2006/relationships" r:id="rId114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634841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190500</xdr:colOff>
      <xdr:row>76</xdr:row>
      <xdr:rowOff>152400</xdr:rowOff>
    </xdr:to>
    <xdr:pic>
      <xdr:nvPicPr>
        <xdr:cNvPr id="115" name="Picture 114" descr="Jump to page with historical data">
          <a:hlinkClick xmlns:r="http://schemas.openxmlformats.org/officeDocument/2006/relationships" r:id="rId115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634841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190500</xdr:colOff>
      <xdr:row>77</xdr:row>
      <xdr:rowOff>152400</xdr:rowOff>
    </xdr:to>
    <xdr:pic>
      <xdr:nvPicPr>
        <xdr:cNvPr id="116" name="Picture 115" descr="Jump to page with historical data">
          <a:hlinkClick xmlns:r="http://schemas.openxmlformats.org/officeDocument/2006/relationships" r:id="rId116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643509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77</xdr:row>
      <xdr:rowOff>0</xdr:rowOff>
    </xdr:from>
    <xdr:to>
      <xdr:col>7</xdr:col>
      <xdr:colOff>190500</xdr:colOff>
      <xdr:row>77</xdr:row>
      <xdr:rowOff>152400</xdr:rowOff>
    </xdr:to>
    <xdr:pic>
      <xdr:nvPicPr>
        <xdr:cNvPr id="117" name="Picture 116" descr="Jump to page with historical data">
          <a:hlinkClick xmlns:r="http://schemas.openxmlformats.org/officeDocument/2006/relationships" r:id="rId117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643509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190500</xdr:colOff>
      <xdr:row>78</xdr:row>
      <xdr:rowOff>152400</xdr:rowOff>
    </xdr:to>
    <xdr:pic>
      <xdr:nvPicPr>
        <xdr:cNvPr id="118" name="Picture 117" descr="Jump to page with historical data">
          <a:hlinkClick xmlns:r="http://schemas.openxmlformats.org/officeDocument/2006/relationships" r:id="rId118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649319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78</xdr:row>
      <xdr:rowOff>0</xdr:rowOff>
    </xdr:from>
    <xdr:to>
      <xdr:col>7</xdr:col>
      <xdr:colOff>190500</xdr:colOff>
      <xdr:row>78</xdr:row>
      <xdr:rowOff>152400</xdr:rowOff>
    </xdr:to>
    <xdr:pic>
      <xdr:nvPicPr>
        <xdr:cNvPr id="119" name="Picture 118" descr="Jump to page with historical data">
          <a:hlinkClick xmlns:r="http://schemas.openxmlformats.org/officeDocument/2006/relationships" r:id="rId119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649319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190500</xdr:colOff>
      <xdr:row>79</xdr:row>
      <xdr:rowOff>152400</xdr:rowOff>
    </xdr:to>
    <xdr:pic>
      <xdr:nvPicPr>
        <xdr:cNvPr id="120" name="Picture 119" descr="Jump to page with historical data">
          <a:hlinkClick xmlns:r="http://schemas.openxmlformats.org/officeDocument/2006/relationships" r:id="rId120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656558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79</xdr:row>
      <xdr:rowOff>0</xdr:rowOff>
    </xdr:from>
    <xdr:to>
      <xdr:col>7</xdr:col>
      <xdr:colOff>190500</xdr:colOff>
      <xdr:row>79</xdr:row>
      <xdr:rowOff>152400</xdr:rowOff>
    </xdr:to>
    <xdr:pic>
      <xdr:nvPicPr>
        <xdr:cNvPr id="121" name="Picture 120" descr="Jump to page with historical data">
          <a:hlinkClick xmlns:r="http://schemas.openxmlformats.org/officeDocument/2006/relationships" r:id="rId121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656558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190500</xdr:colOff>
      <xdr:row>80</xdr:row>
      <xdr:rowOff>152400</xdr:rowOff>
    </xdr:to>
    <xdr:pic>
      <xdr:nvPicPr>
        <xdr:cNvPr id="122" name="Picture 121" descr="Jump to page with historical data">
          <a:hlinkClick xmlns:r="http://schemas.openxmlformats.org/officeDocument/2006/relationships" r:id="rId122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668083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80</xdr:row>
      <xdr:rowOff>0</xdr:rowOff>
    </xdr:from>
    <xdr:to>
      <xdr:col>7</xdr:col>
      <xdr:colOff>190500</xdr:colOff>
      <xdr:row>80</xdr:row>
      <xdr:rowOff>152400</xdr:rowOff>
    </xdr:to>
    <xdr:pic>
      <xdr:nvPicPr>
        <xdr:cNvPr id="123" name="Picture 122" descr="Jump to page with historical data">
          <a:hlinkClick xmlns:r="http://schemas.openxmlformats.org/officeDocument/2006/relationships" r:id="rId123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668083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190500</xdr:colOff>
      <xdr:row>81</xdr:row>
      <xdr:rowOff>152400</xdr:rowOff>
    </xdr:to>
    <xdr:pic>
      <xdr:nvPicPr>
        <xdr:cNvPr id="124" name="Picture 123" descr="Jump to page with historical data">
          <a:hlinkClick xmlns:r="http://schemas.openxmlformats.org/officeDocument/2006/relationships" r:id="rId124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673893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81</xdr:row>
      <xdr:rowOff>0</xdr:rowOff>
    </xdr:from>
    <xdr:to>
      <xdr:col>7</xdr:col>
      <xdr:colOff>190500</xdr:colOff>
      <xdr:row>81</xdr:row>
      <xdr:rowOff>152400</xdr:rowOff>
    </xdr:to>
    <xdr:pic>
      <xdr:nvPicPr>
        <xdr:cNvPr id="125" name="Picture 124" descr="Jump to page with historical data">
          <a:hlinkClick xmlns:r="http://schemas.openxmlformats.org/officeDocument/2006/relationships" r:id="rId125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673893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190500</xdr:colOff>
      <xdr:row>83</xdr:row>
      <xdr:rowOff>152400</xdr:rowOff>
    </xdr:to>
    <xdr:pic>
      <xdr:nvPicPr>
        <xdr:cNvPr id="126" name="Picture 125" descr="Jump to page with historical data">
          <a:hlinkClick xmlns:r="http://schemas.openxmlformats.org/officeDocument/2006/relationships" r:id="rId126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685514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83</xdr:row>
      <xdr:rowOff>0</xdr:rowOff>
    </xdr:from>
    <xdr:to>
      <xdr:col>7</xdr:col>
      <xdr:colOff>190500</xdr:colOff>
      <xdr:row>83</xdr:row>
      <xdr:rowOff>152400</xdr:rowOff>
    </xdr:to>
    <xdr:pic>
      <xdr:nvPicPr>
        <xdr:cNvPr id="127" name="Picture 126" descr="Jump to page with historical data">
          <a:hlinkClick xmlns:r="http://schemas.openxmlformats.org/officeDocument/2006/relationships" r:id="rId127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685514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190500</xdr:colOff>
      <xdr:row>84</xdr:row>
      <xdr:rowOff>152400</xdr:rowOff>
    </xdr:to>
    <xdr:pic>
      <xdr:nvPicPr>
        <xdr:cNvPr id="128" name="Picture 127" descr="Jump to page with historical data">
          <a:hlinkClick xmlns:r="http://schemas.openxmlformats.org/officeDocument/2006/relationships" r:id="rId128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699897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84</xdr:row>
      <xdr:rowOff>0</xdr:rowOff>
    </xdr:from>
    <xdr:to>
      <xdr:col>7</xdr:col>
      <xdr:colOff>190500</xdr:colOff>
      <xdr:row>84</xdr:row>
      <xdr:rowOff>152400</xdr:rowOff>
    </xdr:to>
    <xdr:pic>
      <xdr:nvPicPr>
        <xdr:cNvPr id="129" name="Picture 128" descr="Jump to page with historical data">
          <a:hlinkClick xmlns:r="http://schemas.openxmlformats.org/officeDocument/2006/relationships" r:id="rId129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699897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190500</xdr:colOff>
      <xdr:row>88</xdr:row>
      <xdr:rowOff>152400</xdr:rowOff>
    </xdr:to>
    <xdr:pic>
      <xdr:nvPicPr>
        <xdr:cNvPr id="130" name="Picture 129" descr="Jump to page with historical data">
          <a:hlinkClick xmlns:r="http://schemas.openxmlformats.org/officeDocument/2006/relationships" r:id="rId130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719232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88</xdr:row>
      <xdr:rowOff>0</xdr:rowOff>
    </xdr:from>
    <xdr:to>
      <xdr:col>7</xdr:col>
      <xdr:colOff>190500</xdr:colOff>
      <xdr:row>88</xdr:row>
      <xdr:rowOff>152400</xdr:rowOff>
    </xdr:to>
    <xdr:pic>
      <xdr:nvPicPr>
        <xdr:cNvPr id="131" name="Picture 130" descr="Jump to page with historical data">
          <a:hlinkClick xmlns:r="http://schemas.openxmlformats.org/officeDocument/2006/relationships" r:id="rId131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719232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190500</xdr:colOff>
      <xdr:row>89</xdr:row>
      <xdr:rowOff>152400</xdr:rowOff>
    </xdr:to>
    <xdr:pic>
      <xdr:nvPicPr>
        <xdr:cNvPr id="132" name="Picture 131" descr="Jump to page with historical data">
          <a:hlinkClick xmlns:r="http://schemas.openxmlformats.org/officeDocument/2006/relationships" r:id="rId132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727900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190500</xdr:colOff>
      <xdr:row>89</xdr:row>
      <xdr:rowOff>152400</xdr:rowOff>
    </xdr:to>
    <xdr:pic>
      <xdr:nvPicPr>
        <xdr:cNvPr id="133" name="Picture 132" descr="Jump to page with historical data">
          <a:hlinkClick xmlns:r="http://schemas.openxmlformats.org/officeDocument/2006/relationships" r:id="rId133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727900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190500</xdr:colOff>
      <xdr:row>91</xdr:row>
      <xdr:rowOff>152400</xdr:rowOff>
    </xdr:to>
    <xdr:pic>
      <xdr:nvPicPr>
        <xdr:cNvPr id="134" name="Picture 133" descr="Jump to page with historical data">
          <a:hlinkClick xmlns:r="http://schemas.openxmlformats.org/officeDocument/2006/relationships" r:id="rId134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740949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91</xdr:row>
      <xdr:rowOff>0</xdr:rowOff>
    </xdr:from>
    <xdr:to>
      <xdr:col>7</xdr:col>
      <xdr:colOff>190500</xdr:colOff>
      <xdr:row>91</xdr:row>
      <xdr:rowOff>152400</xdr:rowOff>
    </xdr:to>
    <xdr:pic>
      <xdr:nvPicPr>
        <xdr:cNvPr id="135" name="Picture 134" descr="Jump to page with historical data">
          <a:hlinkClick xmlns:r="http://schemas.openxmlformats.org/officeDocument/2006/relationships" r:id="rId135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740949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190500</xdr:colOff>
      <xdr:row>92</xdr:row>
      <xdr:rowOff>152400</xdr:rowOff>
    </xdr:to>
    <xdr:pic>
      <xdr:nvPicPr>
        <xdr:cNvPr id="136" name="Picture 135" descr="Jump to page with historical data">
          <a:hlinkClick xmlns:r="http://schemas.openxmlformats.org/officeDocument/2006/relationships" r:id="rId136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749617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92</xdr:row>
      <xdr:rowOff>0</xdr:rowOff>
    </xdr:from>
    <xdr:to>
      <xdr:col>7</xdr:col>
      <xdr:colOff>190500</xdr:colOff>
      <xdr:row>92</xdr:row>
      <xdr:rowOff>152400</xdr:rowOff>
    </xdr:to>
    <xdr:pic>
      <xdr:nvPicPr>
        <xdr:cNvPr id="137" name="Picture 136" descr="Jump to page with historical data">
          <a:hlinkClick xmlns:r="http://schemas.openxmlformats.org/officeDocument/2006/relationships" r:id="rId137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749617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190500</xdr:colOff>
      <xdr:row>93</xdr:row>
      <xdr:rowOff>152400</xdr:rowOff>
    </xdr:to>
    <xdr:pic>
      <xdr:nvPicPr>
        <xdr:cNvPr id="138" name="Picture 137" descr="Jump to page with historical data">
          <a:hlinkClick xmlns:r="http://schemas.openxmlformats.org/officeDocument/2006/relationships" r:id="rId138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759714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7</xdr:col>
      <xdr:colOff>190500</xdr:colOff>
      <xdr:row>93</xdr:row>
      <xdr:rowOff>152400</xdr:rowOff>
    </xdr:to>
    <xdr:pic>
      <xdr:nvPicPr>
        <xdr:cNvPr id="139" name="Picture 138" descr="Jump to page with historical data">
          <a:hlinkClick xmlns:r="http://schemas.openxmlformats.org/officeDocument/2006/relationships" r:id="rId139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759714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190500</xdr:colOff>
      <xdr:row>95</xdr:row>
      <xdr:rowOff>152400</xdr:rowOff>
    </xdr:to>
    <xdr:pic>
      <xdr:nvPicPr>
        <xdr:cNvPr id="140" name="Picture 139" descr="Jump to page with historical data">
          <a:hlinkClick xmlns:r="http://schemas.openxmlformats.org/officeDocument/2006/relationships" r:id="rId140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774192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95</xdr:row>
      <xdr:rowOff>0</xdr:rowOff>
    </xdr:from>
    <xdr:to>
      <xdr:col>7</xdr:col>
      <xdr:colOff>190500</xdr:colOff>
      <xdr:row>95</xdr:row>
      <xdr:rowOff>152400</xdr:rowOff>
    </xdr:to>
    <xdr:pic>
      <xdr:nvPicPr>
        <xdr:cNvPr id="141" name="Picture 140" descr="Jump to page with historical data">
          <a:hlinkClick xmlns:r="http://schemas.openxmlformats.org/officeDocument/2006/relationships" r:id="rId141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774192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190500</xdr:colOff>
      <xdr:row>96</xdr:row>
      <xdr:rowOff>152400</xdr:rowOff>
    </xdr:to>
    <xdr:pic>
      <xdr:nvPicPr>
        <xdr:cNvPr id="142" name="Picture 141" descr="Jump to page with historical data">
          <a:hlinkClick xmlns:r="http://schemas.openxmlformats.org/officeDocument/2006/relationships" r:id="rId142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788765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96</xdr:row>
      <xdr:rowOff>0</xdr:rowOff>
    </xdr:from>
    <xdr:to>
      <xdr:col>7</xdr:col>
      <xdr:colOff>190500</xdr:colOff>
      <xdr:row>96</xdr:row>
      <xdr:rowOff>152400</xdr:rowOff>
    </xdr:to>
    <xdr:pic>
      <xdr:nvPicPr>
        <xdr:cNvPr id="143" name="Picture 142" descr="Jump to page with historical data">
          <a:hlinkClick xmlns:r="http://schemas.openxmlformats.org/officeDocument/2006/relationships" r:id="rId143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788765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190500</xdr:colOff>
      <xdr:row>98</xdr:row>
      <xdr:rowOff>152400</xdr:rowOff>
    </xdr:to>
    <xdr:pic>
      <xdr:nvPicPr>
        <xdr:cNvPr id="144" name="Picture 143" descr="Jump to page with historical data">
          <a:hlinkClick xmlns:r="http://schemas.openxmlformats.org/officeDocument/2006/relationships" r:id="rId144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04672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98</xdr:row>
      <xdr:rowOff>0</xdr:rowOff>
    </xdr:from>
    <xdr:to>
      <xdr:col>7</xdr:col>
      <xdr:colOff>190500</xdr:colOff>
      <xdr:row>98</xdr:row>
      <xdr:rowOff>152400</xdr:rowOff>
    </xdr:to>
    <xdr:pic>
      <xdr:nvPicPr>
        <xdr:cNvPr id="145" name="Picture 144" descr="Jump to page with historical data">
          <a:hlinkClick xmlns:r="http://schemas.openxmlformats.org/officeDocument/2006/relationships" r:id="rId145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804672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190500</xdr:colOff>
      <xdr:row>100</xdr:row>
      <xdr:rowOff>152400</xdr:rowOff>
    </xdr:to>
    <xdr:pic>
      <xdr:nvPicPr>
        <xdr:cNvPr id="146" name="Picture 145" descr="Jump to page with historical data">
          <a:hlinkClick xmlns:r="http://schemas.openxmlformats.org/officeDocument/2006/relationships" r:id="rId146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14863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100</xdr:row>
      <xdr:rowOff>0</xdr:rowOff>
    </xdr:from>
    <xdr:to>
      <xdr:col>7</xdr:col>
      <xdr:colOff>190500</xdr:colOff>
      <xdr:row>100</xdr:row>
      <xdr:rowOff>152400</xdr:rowOff>
    </xdr:to>
    <xdr:pic>
      <xdr:nvPicPr>
        <xdr:cNvPr id="147" name="Picture 146" descr="Jump to page with historical data">
          <a:hlinkClick xmlns:r="http://schemas.openxmlformats.org/officeDocument/2006/relationships" r:id="rId147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814863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190500</xdr:colOff>
      <xdr:row>101</xdr:row>
      <xdr:rowOff>152400</xdr:rowOff>
    </xdr:to>
    <xdr:pic>
      <xdr:nvPicPr>
        <xdr:cNvPr id="148" name="Picture 147" descr="Jump to page with historical data">
          <a:hlinkClick xmlns:r="http://schemas.openxmlformats.org/officeDocument/2006/relationships" r:id="rId148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30675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101</xdr:row>
      <xdr:rowOff>0</xdr:rowOff>
    </xdr:from>
    <xdr:to>
      <xdr:col>7</xdr:col>
      <xdr:colOff>190500</xdr:colOff>
      <xdr:row>101</xdr:row>
      <xdr:rowOff>152400</xdr:rowOff>
    </xdr:to>
    <xdr:pic>
      <xdr:nvPicPr>
        <xdr:cNvPr id="149" name="Picture 148" descr="Jump to page with historical data">
          <a:hlinkClick xmlns:r="http://schemas.openxmlformats.org/officeDocument/2006/relationships" r:id="rId149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830675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190500</xdr:colOff>
      <xdr:row>104</xdr:row>
      <xdr:rowOff>152400</xdr:rowOff>
    </xdr:to>
    <xdr:pic>
      <xdr:nvPicPr>
        <xdr:cNvPr id="150" name="Picture 149" descr="Jump to page with historical data">
          <a:hlinkClick xmlns:r="http://schemas.openxmlformats.org/officeDocument/2006/relationships" r:id="rId150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51344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104</xdr:row>
      <xdr:rowOff>0</xdr:rowOff>
    </xdr:from>
    <xdr:to>
      <xdr:col>7</xdr:col>
      <xdr:colOff>190500</xdr:colOff>
      <xdr:row>104</xdr:row>
      <xdr:rowOff>152400</xdr:rowOff>
    </xdr:to>
    <xdr:pic>
      <xdr:nvPicPr>
        <xdr:cNvPr id="151" name="Picture 150" descr="Jump to page with historical data">
          <a:hlinkClick xmlns:r="http://schemas.openxmlformats.org/officeDocument/2006/relationships" r:id="rId151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851344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190500</xdr:colOff>
      <xdr:row>105</xdr:row>
      <xdr:rowOff>152400</xdr:rowOff>
    </xdr:to>
    <xdr:pic>
      <xdr:nvPicPr>
        <xdr:cNvPr id="152" name="Picture 151" descr="Jump to page with historical data">
          <a:hlinkClick xmlns:r="http://schemas.openxmlformats.org/officeDocument/2006/relationships" r:id="rId152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57154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7</xdr:col>
      <xdr:colOff>190500</xdr:colOff>
      <xdr:row>105</xdr:row>
      <xdr:rowOff>152400</xdr:rowOff>
    </xdr:to>
    <xdr:pic>
      <xdr:nvPicPr>
        <xdr:cNvPr id="153" name="Picture 152" descr="Jump to page with historical data">
          <a:hlinkClick xmlns:r="http://schemas.openxmlformats.org/officeDocument/2006/relationships" r:id="rId153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857154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190500</xdr:colOff>
      <xdr:row>106</xdr:row>
      <xdr:rowOff>152400</xdr:rowOff>
    </xdr:to>
    <xdr:pic>
      <xdr:nvPicPr>
        <xdr:cNvPr id="154" name="Picture 153" descr="Jump to page with historical data">
          <a:hlinkClick xmlns:r="http://schemas.openxmlformats.org/officeDocument/2006/relationships" r:id="rId154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62965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106</xdr:row>
      <xdr:rowOff>0</xdr:rowOff>
    </xdr:from>
    <xdr:to>
      <xdr:col>7</xdr:col>
      <xdr:colOff>190500</xdr:colOff>
      <xdr:row>106</xdr:row>
      <xdr:rowOff>152400</xdr:rowOff>
    </xdr:to>
    <xdr:pic>
      <xdr:nvPicPr>
        <xdr:cNvPr id="155" name="Picture 154" descr="Jump to page with historical data">
          <a:hlinkClick xmlns:r="http://schemas.openxmlformats.org/officeDocument/2006/relationships" r:id="rId155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862965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190500</xdr:colOff>
      <xdr:row>107</xdr:row>
      <xdr:rowOff>152400</xdr:rowOff>
    </xdr:to>
    <xdr:pic>
      <xdr:nvPicPr>
        <xdr:cNvPr id="156" name="Picture 155" descr="Jump to page with historical data">
          <a:hlinkClick xmlns:r="http://schemas.openxmlformats.org/officeDocument/2006/relationships" r:id="rId156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65917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107</xdr:row>
      <xdr:rowOff>0</xdr:rowOff>
    </xdr:from>
    <xdr:to>
      <xdr:col>7</xdr:col>
      <xdr:colOff>190500</xdr:colOff>
      <xdr:row>107</xdr:row>
      <xdr:rowOff>152400</xdr:rowOff>
    </xdr:to>
    <xdr:pic>
      <xdr:nvPicPr>
        <xdr:cNvPr id="157" name="Picture 156" descr="Jump to page with historical data">
          <a:hlinkClick xmlns:r="http://schemas.openxmlformats.org/officeDocument/2006/relationships" r:id="rId157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8659177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190500</xdr:colOff>
      <xdr:row>108</xdr:row>
      <xdr:rowOff>152400</xdr:rowOff>
    </xdr:to>
    <xdr:pic>
      <xdr:nvPicPr>
        <xdr:cNvPr id="158" name="Picture 157" descr="Jump to page with historical data">
          <a:hlinkClick xmlns:r="http://schemas.openxmlformats.org/officeDocument/2006/relationships" r:id="rId158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78681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108</xdr:row>
      <xdr:rowOff>0</xdr:rowOff>
    </xdr:from>
    <xdr:to>
      <xdr:col>7</xdr:col>
      <xdr:colOff>190500</xdr:colOff>
      <xdr:row>108</xdr:row>
      <xdr:rowOff>152400</xdr:rowOff>
    </xdr:to>
    <xdr:pic>
      <xdr:nvPicPr>
        <xdr:cNvPr id="159" name="Picture 158" descr="Jump to page with historical data">
          <a:hlinkClick xmlns:r="http://schemas.openxmlformats.org/officeDocument/2006/relationships" r:id="rId159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878681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190500</xdr:colOff>
      <xdr:row>109</xdr:row>
      <xdr:rowOff>152400</xdr:rowOff>
    </xdr:to>
    <xdr:pic>
      <xdr:nvPicPr>
        <xdr:cNvPr id="160" name="Picture 159" descr="Jump to page with historical data">
          <a:hlinkClick xmlns:r="http://schemas.openxmlformats.org/officeDocument/2006/relationships" r:id="rId160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91635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109</xdr:row>
      <xdr:rowOff>0</xdr:rowOff>
    </xdr:from>
    <xdr:to>
      <xdr:col>7</xdr:col>
      <xdr:colOff>190500</xdr:colOff>
      <xdr:row>109</xdr:row>
      <xdr:rowOff>152400</xdr:rowOff>
    </xdr:to>
    <xdr:pic>
      <xdr:nvPicPr>
        <xdr:cNvPr id="161" name="Picture 160" descr="Jump to page with historical data">
          <a:hlinkClick xmlns:r="http://schemas.openxmlformats.org/officeDocument/2006/relationships" r:id="rId161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891635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190500</xdr:colOff>
      <xdr:row>110</xdr:row>
      <xdr:rowOff>152400</xdr:rowOff>
    </xdr:to>
    <xdr:pic>
      <xdr:nvPicPr>
        <xdr:cNvPr id="162" name="Picture 161" descr="Jump to page with historical data">
          <a:hlinkClick xmlns:r="http://schemas.openxmlformats.org/officeDocument/2006/relationships" r:id="rId162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904589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110</xdr:row>
      <xdr:rowOff>0</xdr:rowOff>
    </xdr:from>
    <xdr:to>
      <xdr:col>7</xdr:col>
      <xdr:colOff>190500</xdr:colOff>
      <xdr:row>110</xdr:row>
      <xdr:rowOff>152400</xdr:rowOff>
    </xdr:to>
    <xdr:pic>
      <xdr:nvPicPr>
        <xdr:cNvPr id="163" name="Picture 162" descr="Jump to page with historical data">
          <a:hlinkClick xmlns:r="http://schemas.openxmlformats.org/officeDocument/2006/relationships" r:id="rId163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904589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190500</xdr:colOff>
      <xdr:row>111</xdr:row>
      <xdr:rowOff>152400</xdr:rowOff>
    </xdr:to>
    <xdr:pic>
      <xdr:nvPicPr>
        <xdr:cNvPr id="164" name="Picture 163" descr="Jump to page with historical data">
          <a:hlinkClick xmlns:r="http://schemas.openxmlformats.org/officeDocument/2006/relationships" r:id="rId164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917543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111</xdr:row>
      <xdr:rowOff>0</xdr:rowOff>
    </xdr:from>
    <xdr:to>
      <xdr:col>7</xdr:col>
      <xdr:colOff>190500</xdr:colOff>
      <xdr:row>111</xdr:row>
      <xdr:rowOff>152400</xdr:rowOff>
    </xdr:to>
    <xdr:pic>
      <xdr:nvPicPr>
        <xdr:cNvPr id="165" name="Picture 164" descr="Jump to page with historical data">
          <a:hlinkClick xmlns:r="http://schemas.openxmlformats.org/officeDocument/2006/relationships" r:id="rId165" tgtFrame="histo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91754325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JohnDeere">
  <a:themeElements>
    <a:clrScheme name="John Deere">
      <a:dk1>
        <a:sysClr val="windowText" lastClr="000000"/>
      </a:dk1>
      <a:lt1>
        <a:sysClr val="window" lastClr="FFFFFF"/>
      </a:lt1>
      <a:dk2>
        <a:srgbClr val="333333"/>
      </a:dk2>
      <a:lt2>
        <a:srgbClr val="CCCCCC"/>
      </a:lt2>
      <a:accent1>
        <a:srgbClr val="367C2B"/>
      </a:accent1>
      <a:accent2>
        <a:srgbClr val="FFDE00"/>
      </a:accent2>
      <a:accent3>
        <a:srgbClr val="333333"/>
      </a:accent3>
      <a:accent4>
        <a:srgbClr val="86B080"/>
      </a:accent4>
      <a:accent5>
        <a:srgbClr val="FFF173"/>
      </a:accent5>
      <a:accent6>
        <a:srgbClr val="CCCCCC"/>
      </a:accent6>
      <a:hlink>
        <a:srgbClr val="367C2B"/>
      </a:hlink>
      <a:folHlink>
        <a:srgbClr val="666666"/>
      </a:folHlink>
    </a:clrScheme>
    <a:fontScheme name="John Deere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ls.gov/regions/mid-atlantic/data/AverageRetailFoodAndEnergyPrices_USandMidwest_Table.htm" TargetMode="External"/><Relationship Id="rId2" Type="http://schemas.openxmlformats.org/officeDocument/2006/relationships/hyperlink" Target="http://www.bls.gov/regions/mid-atlantic/data/AverageRetailFoodAndEnergyPrices_USandMidwest_Table.htm" TargetMode="External"/><Relationship Id="rId1" Type="http://schemas.openxmlformats.org/officeDocument/2006/relationships/hyperlink" Target="http://www.bls.gov/regions/mid-atlantic/data/AverageRetailFoodAndEnergyPrices_USandMidwest_Table.ht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sqref="A1:B1"/>
    </sheetView>
  </sheetViews>
  <sheetFormatPr defaultRowHeight="14.25"/>
  <cols>
    <col min="1" max="1" width="23.3984375" bestFit="1" customWidth="1"/>
    <col min="2" max="2" width="12.296875" bestFit="1" customWidth="1"/>
    <col min="3" max="3" width="36.09765625" customWidth="1"/>
    <col min="6" max="6" width="27.5" customWidth="1"/>
    <col min="7" max="7" width="17.296875" customWidth="1"/>
  </cols>
  <sheetData>
    <row r="1" spans="1:7">
      <c r="A1" s="119" t="s">
        <v>214</v>
      </c>
      <c r="B1" s="119"/>
    </row>
    <row r="2" spans="1:7">
      <c r="A2" s="125" t="s">
        <v>194</v>
      </c>
      <c r="B2" s="2"/>
      <c r="C2" s="126" t="s">
        <v>62</v>
      </c>
      <c r="F2" s="119" t="s">
        <v>263</v>
      </c>
      <c r="G2" s="119"/>
    </row>
    <row r="3" spans="1:7">
      <c r="A3" s="124" t="s">
        <v>228</v>
      </c>
      <c r="B3" s="131">
        <f>'Profit per Meal'!C4</f>
        <v>2.0775000000000001</v>
      </c>
      <c r="G3" t="s">
        <v>230</v>
      </c>
    </row>
    <row r="4" spans="1:7">
      <c r="A4" s="124" t="s">
        <v>229</v>
      </c>
      <c r="B4" s="131">
        <f>'Profit per Meal'!C14</f>
        <v>3.645</v>
      </c>
      <c r="F4" s="134" t="s">
        <v>194</v>
      </c>
      <c r="G4" s="136">
        <f>SUM(G5:G6)</f>
        <v>99288</v>
      </c>
    </row>
    <row r="5" spans="1:7">
      <c r="A5" s="2"/>
      <c r="B5" s="2"/>
      <c r="F5" t="s">
        <v>232</v>
      </c>
      <c r="G5" s="137">
        <f>B3*B24*B26</f>
        <v>24930</v>
      </c>
    </row>
    <row r="6" spans="1:7">
      <c r="A6" s="125" t="s">
        <v>215</v>
      </c>
      <c r="B6" s="2"/>
      <c r="F6" t="s">
        <v>233</v>
      </c>
      <c r="G6" s="137">
        <f>B4*B25*B26</f>
        <v>74358</v>
      </c>
    </row>
    <row r="7" spans="1:7">
      <c r="A7" t="s">
        <v>4</v>
      </c>
      <c r="B7" s="122">
        <f>'Profit per Meal'!C6</f>
        <v>0.48249999999999998</v>
      </c>
      <c r="F7" s="134" t="s">
        <v>231</v>
      </c>
      <c r="G7" s="136">
        <f>SUM(G8:G19)</f>
        <v>72326.203749999986</v>
      </c>
    </row>
    <row r="8" spans="1:7">
      <c r="A8" t="s">
        <v>5</v>
      </c>
      <c r="B8" s="122">
        <f>'Profit per Meal'!C16</f>
        <v>1.3691458333333333</v>
      </c>
      <c r="F8" t="s">
        <v>234</v>
      </c>
      <c r="G8" s="137">
        <f>B7*B24*B26</f>
        <v>5790</v>
      </c>
    </row>
    <row r="9" spans="1:7">
      <c r="A9" t="s">
        <v>227</v>
      </c>
      <c r="B9" s="135">
        <v>0.13</v>
      </c>
      <c r="C9" t="s">
        <v>245</v>
      </c>
      <c r="F9" t="s">
        <v>235</v>
      </c>
      <c r="G9" s="137">
        <f>B25*B8*B26</f>
        <v>27930.574999999997</v>
      </c>
    </row>
    <row r="10" spans="1:7">
      <c r="B10" s="122"/>
      <c r="F10" t="s">
        <v>236</v>
      </c>
      <c r="G10" s="137">
        <f>B9*(B24+B25)*B26</f>
        <v>4212</v>
      </c>
    </row>
    <row r="11" spans="1:7">
      <c r="A11" s="126" t="s">
        <v>217</v>
      </c>
      <c r="B11" s="122"/>
      <c r="F11" t="s">
        <v>237</v>
      </c>
      <c r="G11" s="137">
        <f>B14*B30+B15*B31+B13</f>
        <v>13210</v>
      </c>
    </row>
    <row r="12" spans="1:7">
      <c r="A12" t="s">
        <v>218</v>
      </c>
      <c r="B12" s="122">
        <v>2000</v>
      </c>
      <c r="C12" t="s">
        <v>240</v>
      </c>
      <c r="F12" t="s">
        <v>241</v>
      </c>
      <c r="G12" s="137">
        <f>B12</f>
        <v>2000</v>
      </c>
    </row>
    <row r="13" spans="1:7">
      <c r="A13" t="s">
        <v>254</v>
      </c>
      <c r="B13" s="122">
        <v>3000</v>
      </c>
      <c r="F13" t="s">
        <v>242</v>
      </c>
      <c r="G13" s="137">
        <f>B16</f>
        <v>500</v>
      </c>
    </row>
    <row r="14" spans="1:7">
      <c r="A14" t="s">
        <v>226</v>
      </c>
      <c r="B14" s="122">
        <f>23440/12</f>
        <v>1953.3333333333333</v>
      </c>
      <c r="C14" t="s">
        <v>224</v>
      </c>
      <c r="F14" t="s">
        <v>239</v>
      </c>
      <c r="G14" s="137">
        <f>B17</f>
        <v>1000</v>
      </c>
    </row>
    <row r="15" spans="1:7">
      <c r="A15" t="s">
        <v>221</v>
      </c>
      <c r="B15" s="122">
        <f>7.25*B32*B26</f>
        <v>870</v>
      </c>
      <c r="C15" t="s">
        <v>224</v>
      </c>
      <c r="F15" t="s">
        <v>246</v>
      </c>
      <c r="G15" s="137">
        <f>B18</f>
        <v>10497.6</v>
      </c>
    </row>
    <row r="16" spans="1:7">
      <c r="A16" t="s">
        <v>225</v>
      </c>
      <c r="B16" s="122">
        <v>500</v>
      </c>
      <c r="C16" t="s">
        <v>244</v>
      </c>
      <c r="F16" t="s">
        <v>262</v>
      </c>
      <c r="G16" s="122">
        <f>B20</f>
        <v>1000</v>
      </c>
    </row>
    <row r="17" spans="1:7">
      <c r="A17" t="s">
        <v>248</v>
      </c>
      <c r="B17" s="132">
        <v>1000</v>
      </c>
      <c r="C17" t="s">
        <v>243</v>
      </c>
      <c r="F17" t="s">
        <v>247</v>
      </c>
      <c r="G17" s="137">
        <f>B19</f>
        <v>2500</v>
      </c>
    </row>
    <row r="18" spans="1:7" ht="28.5">
      <c r="A18" t="s">
        <v>249</v>
      </c>
      <c r="B18" s="135">
        <f>0.27*1.2*(B24+B25)*B26</f>
        <v>10497.6</v>
      </c>
      <c r="C18" s="139" t="s">
        <v>251</v>
      </c>
      <c r="F18" t="s">
        <v>255</v>
      </c>
      <c r="G18" s="137">
        <f>B21</f>
        <v>2000</v>
      </c>
    </row>
    <row r="19" spans="1:7">
      <c r="A19" t="s">
        <v>250</v>
      </c>
      <c r="B19" s="135">
        <v>2500</v>
      </c>
      <c r="C19" s="139" t="s">
        <v>253</v>
      </c>
      <c r="F19" t="s">
        <v>256</v>
      </c>
      <c r="G19" s="127">
        <f>(G8+G9)*B27</f>
        <v>1686.0287499999999</v>
      </c>
    </row>
    <row r="20" spans="1:7" ht="15" thickBot="1">
      <c r="A20" t="s">
        <v>259</v>
      </c>
      <c r="B20" s="135">
        <v>1000</v>
      </c>
      <c r="C20" s="139" t="s">
        <v>261</v>
      </c>
      <c r="F20" s="133" t="s">
        <v>195</v>
      </c>
      <c r="G20" s="138">
        <f>G4-G7</f>
        <v>26961.796250000014</v>
      </c>
    </row>
    <row r="21" spans="1:7" ht="15" thickTop="1">
      <c r="A21" t="s">
        <v>260</v>
      </c>
      <c r="B21" s="135">
        <v>2000</v>
      </c>
      <c r="C21" t="s">
        <v>252</v>
      </c>
      <c r="F21" s="140"/>
      <c r="G21" s="141"/>
    </row>
    <row r="22" spans="1:7">
      <c r="B22" s="122"/>
    </row>
    <row r="23" spans="1:7">
      <c r="A23" s="126" t="s">
        <v>216</v>
      </c>
      <c r="B23" s="122"/>
      <c r="F23" t="s">
        <v>258</v>
      </c>
    </row>
    <row r="24" spans="1:7">
      <c r="A24" t="s">
        <v>1</v>
      </c>
      <c r="B24" s="128">
        <v>500</v>
      </c>
      <c r="F24" t="s">
        <v>264</v>
      </c>
    </row>
    <row r="25" spans="1:7">
      <c r="A25" t="s">
        <v>2</v>
      </c>
      <c r="B25" s="128">
        <v>850</v>
      </c>
    </row>
    <row r="26" spans="1:7">
      <c r="A26" t="s">
        <v>238</v>
      </c>
      <c r="B26" s="128">
        <v>24</v>
      </c>
    </row>
    <row r="27" spans="1:7">
      <c r="A27" t="s">
        <v>3</v>
      </c>
      <c r="B27" s="129">
        <v>0.05</v>
      </c>
    </row>
    <row r="29" spans="1:7">
      <c r="A29" s="126" t="s">
        <v>0</v>
      </c>
    </row>
    <row r="30" spans="1:7">
      <c r="A30" t="s">
        <v>219</v>
      </c>
      <c r="B30" s="130">
        <f>ROUNDUP(B25/300,0)</f>
        <v>3</v>
      </c>
      <c r="C30" t="s">
        <v>223</v>
      </c>
    </row>
    <row r="31" spans="1:7">
      <c r="A31" t="s">
        <v>220</v>
      </c>
      <c r="B31" s="130">
        <f>ROUNDUP(B25/200,0)</f>
        <v>5</v>
      </c>
      <c r="C31" t="s">
        <v>257</v>
      </c>
    </row>
    <row r="32" spans="1:7">
      <c r="A32" t="s">
        <v>222</v>
      </c>
      <c r="B32">
        <v>5</v>
      </c>
    </row>
  </sheetData>
  <mergeCells count="2">
    <mergeCell ref="A1:B1"/>
    <mergeCell ref="F2:G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/>
  </sheetViews>
  <sheetFormatPr defaultRowHeight="14.25"/>
  <cols>
    <col min="1" max="1" width="11.59765625" customWidth="1"/>
    <col min="2" max="2" width="5.796875" bestFit="1" customWidth="1"/>
    <col min="3" max="3" width="84.19921875" customWidth="1"/>
    <col min="4" max="4" width="2.8984375" customWidth="1"/>
    <col min="6" max="6" width="19.796875" bestFit="1" customWidth="1"/>
    <col min="7" max="7" width="15.796875" bestFit="1" customWidth="1"/>
  </cols>
  <sheetData>
    <row r="1" spans="1:7" ht="15">
      <c r="A1" s="23" t="s">
        <v>6</v>
      </c>
      <c r="B1" s="24"/>
      <c r="C1" s="24"/>
      <c r="D1" s="24"/>
      <c r="E1" s="24"/>
      <c r="F1" s="24"/>
      <c r="G1" s="25"/>
    </row>
    <row r="2" spans="1:7" ht="15.75" thickBot="1">
      <c r="A2" s="26" t="s">
        <v>7</v>
      </c>
      <c r="B2" s="27"/>
      <c r="C2" s="27"/>
      <c r="D2" s="27"/>
      <c r="E2" s="41" t="s">
        <v>60</v>
      </c>
      <c r="F2" s="41" t="s">
        <v>62</v>
      </c>
      <c r="G2" s="42" t="s">
        <v>77</v>
      </c>
    </row>
    <row r="3" spans="1:7" ht="15" thickBot="1">
      <c r="A3" s="28" t="s">
        <v>8</v>
      </c>
      <c r="B3" s="18" t="s">
        <v>9</v>
      </c>
      <c r="C3" s="18" t="s">
        <v>10</v>
      </c>
      <c r="D3" s="27"/>
      <c r="E3" s="29">
        <f>'BLS - Cost Data'!E55/16</f>
        <v>0.21199999999999999</v>
      </c>
      <c r="F3" s="29" t="s">
        <v>191</v>
      </c>
      <c r="G3" s="30" t="s">
        <v>78</v>
      </c>
    </row>
    <row r="4" spans="1:7" ht="14.25" customHeight="1" thickBot="1">
      <c r="A4" s="28" t="s">
        <v>11</v>
      </c>
      <c r="B4" s="18" t="s">
        <v>12</v>
      </c>
      <c r="C4" s="18" t="s">
        <v>13</v>
      </c>
      <c r="D4" s="27"/>
      <c r="E4" s="29">
        <f>'BLS - Cost Data'!E64/4</f>
        <v>0.14499999999999999</v>
      </c>
      <c r="F4" s="29" t="s">
        <v>192</v>
      </c>
      <c r="G4" s="30" t="s">
        <v>78</v>
      </c>
    </row>
    <row r="5" spans="1:7">
      <c r="A5" s="64" t="s">
        <v>14</v>
      </c>
      <c r="B5" s="20" t="s">
        <v>15</v>
      </c>
      <c r="C5" s="20" t="s">
        <v>18</v>
      </c>
      <c r="D5" s="27"/>
      <c r="E5" s="29">
        <f>'BLS - Cost Data'!E13/16</f>
        <v>0.1255</v>
      </c>
      <c r="F5" s="29" t="s">
        <v>193</v>
      </c>
      <c r="G5" s="30" t="s">
        <v>78</v>
      </c>
    </row>
    <row r="6" spans="1:7">
      <c r="A6" s="65"/>
      <c r="B6" s="21" t="s">
        <v>16</v>
      </c>
      <c r="C6" s="21" t="s">
        <v>19</v>
      </c>
      <c r="D6" s="27"/>
      <c r="E6" s="27"/>
      <c r="F6" s="27"/>
      <c r="G6" s="30" t="s">
        <v>78</v>
      </c>
    </row>
    <row r="7" spans="1:7">
      <c r="A7" s="65"/>
      <c r="B7" s="21" t="s">
        <v>17</v>
      </c>
      <c r="C7" s="21" t="s">
        <v>20</v>
      </c>
      <c r="D7" s="27"/>
      <c r="E7" s="27"/>
      <c r="F7" s="27"/>
      <c r="G7" s="30" t="s">
        <v>78</v>
      </c>
    </row>
    <row r="8" spans="1:7">
      <c r="A8" s="65"/>
      <c r="B8" s="21" t="s">
        <v>12</v>
      </c>
      <c r="C8" s="21" t="s">
        <v>21</v>
      </c>
      <c r="D8" s="27"/>
      <c r="E8" s="27"/>
      <c r="F8" s="27"/>
      <c r="G8" s="30" t="s">
        <v>78</v>
      </c>
    </row>
    <row r="9" spans="1:7" ht="15" thickBot="1">
      <c r="A9" s="66"/>
      <c r="B9" s="22" t="s">
        <v>12</v>
      </c>
      <c r="C9" s="22" t="s">
        <v>22</v>
      </c>
      <c r="D9" s="27"/>
      <c r="E9" s="27"/>
      <c r="F9" s="27"/>
      <c r="G9" s="30" t="s">
        <v>78</v>
      </c>
    </row>
    <row r="10" spans="1:7" ht="15" thickBot="1">
      <c r="A10" s="31"/>
      <c r="B10" s="32"/>
      <c r="C10" s="32"/>
      <c r="D10" s="32"/>
      <c r="E10" s="32"/>
      <c r="F10" s="32"/>
      <c r="G10" s="33" t="s">
        <v>78</v>
      </c>
    </row>
    <row r="11" spans="1:7" ht="15" thickBot="1"/>
    <row r="12" spans="1:7">
      <c r="A12" s="34" t="s">
        <v>23</v>
      </c>
      <c r="B12" s="24"/>
      <c r="C12" s="24"/>
      <c r="D12" s="24"/>
      <c r="E12" s="24"/>
      <c r="F12" s="24"/>
      <c r="G12" s="25"/>
    </row>
    <row r="13" spans="1:7">
      <c r="A13" s="35" t="s">
        <v>24</v>
      </c>
      <c r="B13" s="27"/>
      <c r="C13" s="27"/>
      <c r="D13" s="27"/>
      <c r="E13" s="27"/>
      <c r="F13" s="27"/>
      <c r="G13" s="36"/>
    </row>
    <row r="14" spans="1:7" ht="15">
      <c r="A14" s="26" t="s">
        <v>25</v>
      </c>
      <c r="B14" s="27"/>
      <c r="C14" s="27"/>
      <c r="D14" s="27"/>
      <c r="E14" s="27"/>
      <c r="F14" s="27"/>
      <c r="G14" s="36"/>
    </row>
    <row r="15" spans="1:7" ht="15.75" thickBot="1">
      <c r="A15" s="26" t="s">
        <v>26</v>
      </c>
      <c r="B15" s="27"/>
      <c r="C15" s="27"/>
      <c r="D15" s="27"/>
      <c r="E15" s="27"/>
      <c r="F15" s="27"/>
      <c r="G15" s="36"/>
    </row>
    <row r="16" spans="1:7" ht="15" thickBot="1">
      <c r="A16" s="37" t="s">
        <v>8</v>
      </c>
      <c r="B16" s="18" t="s">
        <v>9</v>
      </c>
      <c r="C16" s="18" t="s">
        <v>10</v>
      </c>
      <c r="D16" s="27"/>
      <c r="E16" s="19">
        <f>E3</f>
        <v>0.21199999999999999</v>
      </c>
      <c r="F16" s="19" t="str">
        <f>F3</f>
        <v>1 cup fortified milk</v>
      </c>
      <c r="G16" s="30" t="s">
        <v>78</v>
      </c>
    </row>
    <row r="17" spans="1:7" ht="15" thickBot="1">
      <c r="A17" s="37" t="s">
        <v>27</v>
      </c>
      <c r="B17" s="18" t="s">
        <v>17</v>
      </c>
      <c r="C17" s="18" t="s">
        <v>28</v>
      </c>
      <c r="D17" s="27"/>
      <c r="E17" s="57">
        <f>'BLS - Cost Data'!E78/4*0.75+'BLS - Cost Data'!E63/3</f>
        <v>0.81327083333333339</v>
      </c>
      <c r="F17" s="19" t="s">
        <v>202</v>
      </c>
      <c r="G17" s="30" t="s">
        <v>78</v>
      </c>
    </row>
    <row r="18" spans="1:7">
      <c r="A18" s="67" t="s">
        <v>14</v>
      </c>
      <c r="B18" s="20" t="s">
        <v>15</v>
      </c>
      <c r="C18" s="20" t="s">
        <v>18</v>
      </c>
      <c r="D18" s="27"/>
      <c r="E18" s="27"/>
      <c r="F18" s="27"/>
      <c r="G18" s="30" t="s">
        <v>78</v>
      </c>
    </row>
    <row r="19" spans="1:7">
      <c r="A19" s="68"/>
      <c r="B19" s="21" t="s">
        <v>16</v>
      </c>
      <c r="C19" s="21" t="s">
        <v>19</v>
      </c>
      <c r="D19" s="27"/>
      <c r="E19" s="27"/>
      <c r="F19" s="27"/>
      <c r="G19" s="30" t="s">
        <v>78</v>
      </c>
    </row>
    <row r="20" spans="1:7">
      <c r="A20" s="68"/>
      <c r="B20" s="21" t="s">
        <v>12</v>
      </c>
      <c r="C20" s="21" t="s">
        <v>21</v>
      </c>
      <c r="D20" s="27"/>
      <c r="E20" s="27"/>
      <c r="F20" s="27"/>
      <c r="G20" s="30" t="s">
        <v>78</v>
      </c>
    </row>
    <row r="21" spans="1:7" ht="15" thickBot="1">
      <c r="A21" s="69"/>
      <c r="B21" s="22" t="s">
        <v>12</v>
      </c>
      <c r="C21" s="22" t="s">
        <v>22</v>
      </c>
      <c r="D21" s="27"/>
      <c r="E21" s="57">
        <f>'BLS - Cost Data'!E11/8</f>
        <v>0.16025</v>
      </c>
      <c r="F21" s="29" t="s">
        <v>204</v>
      </c>
      <c r="G21" s="30" t="s">
        <v>78</v>
      </c>
    </row>
    <row r="22" spans="1:7">
      <c r="A22" s="64" t="s">
        <v>29</v>
      </c>
      <c r="B22" s="20" t="s">
        <v>30</v>
      </c>
      <c r="C22" s="20" t="s">
        <v>35</v>
      </c>
      <c r="D22" s="27"/>
      <c r="E22" s="27"/>
      <c r="F22" s="27"/>
      <c r="G22" s="30" t="s">
        <v>78</v>
      </c>
    </row>
    <row r="23" spans="1:7">
      <c r="A23" s="65"/>
      <c r="B23" s="21" t="s">
        <v>30</v>
      </c>
      <c r="C23" s="21" t="s">
        <v>36</v>
      </c>
      <c r="D23" s="27"/>
      <c r="E23" s="27"/>
      <c r="F23" s="27"/>
      <c r="G23" s="30" t="s">
        <v>78</v>
      </c>
    </row>
    <row r="24" spans="1:7">
      <c r="A24" s="65"/>
      <c r="B24" s="21" t="s">
        <v>30</v>
      </c>
      <c r="C24" s="21" t="s">
        <v>37</v>
      </c>
      <c r="D24" s="27"/>
      <c r="E24" s="27"/>
      <c r="F24" s="27"/>
      <c r="G24" s="30" t="s">
        <v>78</v>
      </c>
    </row>
    <row r="25" spans="1:7">
      <c r="A25" s="65"/>
      <c r="B25" s="21" t="s">
        <v>31</v>
      </c>
      <c r="C25" s="21" t="s">
        <v>38</v>
      </c>
      <c r="D25" s="27"/>
      <c r="E25" s="57">
        <f>'BLS - Cost Data'!E85/8</f>
        <v>0.18362500000000001</v>
      </c>
      <c r="F25" s="29" t="s">
        <v>205</v>
      </c>
      <c r="G25" s="36"/>
    </row>
    <row r="26" spans="1:7">
      <c r="A26" s="65"/>
      <c r="B26" s="21" t="s">
        <v>12</v>
      </c>
      <c r="C26" s="21" t="s">
        <v>39</v>
      </c>
      <c r="D26" s="27"/>
      <c r="E26" s="27"/>
      <c r="F26" s="27"/>
      <c r="G26" s="36"/>
    </row>
    <row r="27" spans="1:7">
      <c r="A27" s="65"/>
      <c r="B27" s="21" t="s">
        <v>32</v>
      </c>
      <c r="C27" s="21" t="s">
        <v>40</v>
      </c>
      <c r="D27" s="27"/>
      <c r="E27" s="27"/>
      <c r="F27" s="27"/>
      <c r="G27" s="36"/>
    </row>
    <row r="28" spans="1:7">
      <c r="A28" s="65"/>
      <c r="B28" s="21" t="s">
        <v>33</v>
      </c>
      <c r="C28" s="21" t="s">
        <v>41</v>
      </c>
      <c r="D28" s="27"/>
      <c r="E28" s="27"/>
      <c r="F28" s="27"/>
      <c r="G28" s="36"/>
    </row>
    <row r="29" spans="1:7" ht="15" thickBot="1">
      <c r="A29" s="70"/>
      <c r="B29" s="38" t="s">
        <v>34</v>
      </c>
      <c r="C29" s="38" t="s">
        <v>42</v>
      </c>
      <c r="D29" s="32"/>
      <c r="E29" s="32"/>
      <c r="F29" s="32"/>
      <c r="G29" s="39"/>
    </row>
    <row r="31" spans="1:7">
      <c r="A31" s="62" t="s">
        <v>43</v>
      </c>
      <c r="B31" s="27"/>
      <c r="C31" s="27"/>
      <c r="D31" s="27"/>
      <c r="E31" s="27"/>
      <c r="F31" s="27"/>
      <c r="G31" s="27"/>
    </row>
    <row r="32" spans="1:7">
      <c r="A32" s="62" t="s">
        <v>44</v>
      </c>
      <c r="B32" s="27"/>
      <c r="C32" s="27"/>
      <c r="D32" s="27"/>
      <c r="E32" s="27"/>
      <c r="F32" s="27"/>
      <c r="G32" s="27"/>
    </row>
    <row r="33" spans="1:7">
      <c r="A33" s="63" t="s">
        <v>45</v>
      </c>
      <c r="B33" s="27"/>
      <c r="C33" s="27"/>
      <c r="D33" s="27"/>
      <c r="E33" s="27"/>
      <c r="F33" s="27"/>
      <c r="G33" s="27"/>
    </row>
    <row r="34" spans="1:7" ht="27" customHeight="1">
      <c r="A34" s="71" t="s">
        <v>46</v>
      </c>
      <c r="B34" s="71"/>
      <c r="C34" s="71"/>
      <c r="D34" s="27"/>
      <c r="E34" s="27"/>
      <c r="F34" s="27"/>
      <c r="G34" s="27"/>
    </row>
    <row r="35" spans="1:7" ht="15" thickBot="1">
      <c r="A35" s="63" t="s">
        <v>47</v>
      </c>
      <c r="B35" s="27"/>
      <c r="C35" s="27"/>
      <c r="D35" s="27"/>
      <c r="E35" s="27"/>
      <c r="F35" s="27"/>
      <c r="G35" s="27"/>
    </row>
    <row r="36" spans="1:7" ht="15">
      <c r="A36" s="23" t="s">
        <v>48</v>
      </c>
      <c r="B36" s="24"/>
      <c r="C36" s="24"/>
      <c r="D36" s="24"/>
      <c r="E36" s="121" t="s">
        <v>60</v>
      </c>
      <c r="F36" s="24"/>
      <c r="G36" s="25"/>
    </row>
    <row r="37" spans="1:7" ht="15.75" thickBot="1">
      <c r="A37" s="26" t="s">
        <v>49</v>
      </c>
      <c r="B37" s="27"/>
      <c r="C37" s="27"/>
      <c r="D37" s="27"/>
      <c r="E37" s="27"/>
      <c r="F37" s="27"/>
      <c r="G37" s="36"/>
    </row>
    <row r="38" spans="1:7" ht="15" thickBot="1">
      <c r="A38" s="37" t="s">
        <v>8</v>
      </c>
      <c r="B38" s="18" t="s">
        <v>9</v>
      </c>
      <c r="C38" s="18" t="s">
        <v>10</v>
      </c>
      <c r="D38" s="27"/>
      <c r="E38" s="29">
        <f>E16:G16</f>
        <v>0.21199999999999999</v>
      </c>
      <c r="F38" s="29" t="str">
        <f>F16:H16</f>
        <v>1 cup fortified milk</v>
      </c>
      <c r="G38" s="30" t="str">
        <f>G16:I16</f>
        <v>Bureau of Labor Statistics</v>
      </c>
    </row>
    <row r="39" spans="1:7" ht="15" thickBot="1">
      <c r="A39" s="37" t="s">
        <v>50</v>
      </c>
      <c r="B39" s="18" t="s">
        <v>17</v>
      </c>
      <c r="C39" s="18" t="s">
        <v>28</v>
      </c>
      <c r="D39" s="27"/>
      <c r="E39" s="29">
        <f>'BLS - Cost Data'!E65/4</f>
        <v>0.37</v>
      </c>
      <c r="F39" s="29" t="s">
        <v>209</v>
      </c>
      <c r="G39" s="30" t="str">
        <f>G17:I17</f>
        <v>Bureau of Labor Statistics</v>
      </c>
    </row>
    <row r="40" spans="1:7">
      <c r="A40" s="67" t="s">
        <v>14</v>
      </c>
      <c r="B40" s="40" t="s">
        <v>15</v>
      </c>
      <c r="C40" s="20" t="s">
        <v>18</v>
      </c>
      <c r="D40" s="27"/>
      <c r="E40" s="29">
        <f>E5</f>
        <v>0.1255</v>
      </c>
      <c r="F40" s="29" t="str">
        <f>F5</f>
        <v>1 slice whole wheat bread</v>
      </c>
      <c r="G40" s="30" t="str">
        <f>G5</f>
        <v>Bureau of Labor Statistics</v>
      </c>
    </row>
    <row r="41" spans="1:7">
      <c r="A41" s="68"/>
      <c r="B41" s="21" t="s">
        <v>16</v>
      </c>
      <c r="C41" s="21" t="s">
        <v>19</v>
      </c>
      <c r="D41" s="27"/>
      <c r="E41" s="29"/>
      <c r="F41" s="29"/>
      <c r="G41" s="30"/>
    </row>
    <row r="42" spans="1:7">
      <c r="A42" s="68"/>
      <c r="B42" s="21" t="s">
        <v>17</v>
      </c>
      <c r="C42" s="21" t="s">
        <v>20</v>
      </c>
      <c r="D42" s="27"/>
      <c r="E42" s="29"/>
      <c r="F42" s="29"/>
      <c r="G42" s="30"/>
    </row>
    <row r="43" spans="1:7">
      <c r="A43" s="68"/>
      <c r="B43" s="21" t="s">
        <v>12</v>
      </c>
      <c r="C43" s="21" t="s">
        <v>21</v>
      </c>
      <c r="D43" s="27"/>
      <c r="E43" s="29"/>
      <c r="F43" s="29"/>
      <c r="G43" s="30"/>
    </row>
    <row r="44" spans="1:7" ht="15" thickBot="1">
      <c r="A44" s="69"/>
      <c r="B44" s="22" t="s">
        <v>12</v>
      </c>
      <c r="C44" s="22" t="s">
        <v>22</v>
      </c>
      <c r="D44" s="27"/>
      <c r="E44" s="29"/>
      <c r="F44" s="29"/>
      <c r="G44" s="30"/>
    </row>
    <row r="45" spans="1:7">
      <c r="A45" s="64" t="s">
        <v>29</v>
      </c>
      <c r="B45" s="20" t="s">
        <v>33</v>
      </c>
      <c r="C45" s="20" t="s">
        <v>35</v>
      </c>
      <c r="D45" s="27"/>
      <c r="E45" s="29"/>
      <c r="F45" s="29"/>
      <c r="G45" s="30"/>
    </row>
    <row r="46" spans="1:7">
      <c r="A46" s="65"/>
      <c r="B46" s="21" t="s">
        <v>33</v>
      </c>
      <c r="C46" s="21" t="s">
        <v>36</v>
      </c>
      <c r="D46" s="27"/>
      <c r="E46" s="29"/>
      <c r="F46" s="29"/>
      <c r="G46" s="30"/>
    </row>
    <row r="47" spans="1:7">
      <c r="A47" s="65"/>
      <c r="B47" s="21" t="s">
        <v>33</v>
      </c>
      <c r="C47" s="21" t="s">
        <v>37</v>
      </c>
      <c r="D47" s="27"/>
      <c r="E47" s="29"/>
      <c r="F47" s="29"/>
      <c r="G47" s="30"/>
    </row>
    <row r="48" spans="1:7">
      <c r="A48" s="65"/>
      <c r="B48" s="21" t="s">
        <v>51</v>
      </c>
      <c r="C48" s="21" t="s">
        <v>38</v>
      </c>
      <c r="D48" s="27"/>
      <c r="E48" s="29">
        <f>'BLS - Cost Data'!E52/12</f>
        <v>0.24716666666666667</v>
      </c>
      <c r="F48" s="29" t="s">
        <v>210</v>
      </c>
      <c r="G48" s="30" t="s">
        <v>78</v>
      </c>
    </row>
    <row r="49" spans="1:7">
      <c r="A49" s="65"/>
      <c r="B49" s="21" t="s">
        <v>52</v>
      </c>
      <c r="C49" s="21" t="s">
        <v>39</v>
      </c>
      <c r="D49" s="27"/>
      <c r="E49" s="27"/>
      <c r="F49" s="27"/>
      <c r="G49" s="36"/>
    </row>
    <row r="50" spans="1:7">
      <c r="A50" s="65"/>
      <c r="B50" s="21" t="s">
        <v>53</v>
      </c>
      <c r="C50" s="21" t="s">
        <v>40</v>
      </c>
      <c r="D50" s="27"/>
      <c r="E50" s="27"/>
      <c r="F50" s="27"/>
      <c r="G50" s="36"/>
    </row>
    <row r="51" spans="1:7">
      <c r="A51" s="65"/>
      <c r="B51" s="21" t="s">
        <v>33</v>
      </c>
      <c r="C51" s="21" t="s">
        <v>55</v>
      </c>
      <c r="D51" s="27"/>
      <c r="E51" s="27"/>
      <c r="F51" s="27"/>
      <c r="G51" s="36"/>
    </row>
    <row r="52" spans="1:7" ht="15" thickBot="1">
      <c r="A52" s="70"/>
      <c r="B52" s="38" t="s">
        <v>54</v>
      </c>
      <c r="C52" s="38" t="s">
        <v>56</v>
      </c>
      <c r="D52" s="32"/>
      <c r="E52" s="32"/>
      <c r="F52" s="32"/>
      <c r="G52" s="39"/>
    </row>
    <row r="55" spans="1:7">
      <c r="A55" s="1" t="s">
        <v>57</v>
      </c>
    </row>
    <row r="56" spans="1:7">
      <c r="A56" s="1" t="s">
        <v>44</v>
      </c>
    </row>
    <row r="57" spans="1:7">
      <c r="A57" s="1" t="s">
        <v>58</v>
      </c>
    </row>
    <row r="58" spans="1:7">
      <c r="A58" s="1" t="s">
        <v>59</v>
      </c>
    </row>
  </sheetData>
  <mergeCells count="6">
    <mergeCell ref="A5:A9"/>
    <mergeCell ref="A18:A21"/>
    <mergeCell ref="A22:A29"/>
    <mergeCell ref="A40:A44"/>
    <mergeCell ref="A45:A52"/>
    <mergeCell ref="A34:C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M1"/>
    </sheetView>
  </sheetViews>
  <sheetFormatPr defaultRowHeight="14.25"/>
  <cols>
    <col min="1" max="1" width="35.8984375" customWidth="1"/>
  </cols>
  <sheetData>
    <row r="1" spans="1:13" ht="15" thickBot="1">
      <c r="A1" s="93" t="s">
        <v>79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>
      <c r="A2" s="95" t="s">
        <v>80</v>
      </c>
      <c r="B2" s="98" t="s">
        <v>73</v>
      </c>
      <c r="C2" s="99"/>
      <c r="D2" s="99"/>
      <c r="E2" s="99"/>
      <c r="F2" s="99"/>
      <c r="G2" s="100"/>
      <c r="H2" s="104" t="s">
        <v>81</v>
      </c>
      <c r="I2" s="105"/>
      <c r="J2" s="105"/>
      <c r="K2" s="105"/>
      <c r="L2" s="105"/>
      <c r="M2" s="106"/>
    </row>
    <row r="3" spans="1:13" ht="15" thickBot="1">
      <c r="A3" s="96"/>
      <c r="B3" s="101"/>
      <c r="C3" s="102"/>
      <c r="D3" s="102"/>
      <c r="E3" s="102"/>
      <c r="F3" s="102"/>
      <c r="G3" s="103"/>
      <c r="H3" s="107"/>
      <c r="I3" s="108"/>
      <c r="J3" s="108"/>
      <c r="K3" s="108"/>
      <c r="L3" s="108"/>
      <c r="M3" s="109"/>
    </row>
    <row r="4" spans="1:13">
      <c r="A4" s="96"/>
      <c r="B4" s="43" t="s">
        <v>82</v>
      </c>
      <c r="C4" s="98" t="s">
        <v>84</v>
      </c>
      <c r="D4" s="99"/>
      <c r="E4" s="100"/>
      <c r="F4" s="98" t="s">
        <v>85</v>
      </c>
      <c r="G4" s="100"/>
      <c r="H4" s="43" t="s">
        <v>82</v>
      </c>
      <c r="I4" s="98" t="s">
        <v>84</v>
      </c>
      <c r="J4" s="99"/>
      <c r="K4" s="100"/>
      <c r="L4" s="98" t="s">
        <v>85</v>
      </c>
      <c r="M4" s="100"/>
    </row>
    <row r="5" spans="1:13" ht="15" thickBot="1">
      <c r="A5" s="96"/>
      <c r="B5" s="44" t="s">
        <v>83</v>
      </c>
      <c r="C5" s="101"/>
      <c r="D5" s="102"/>
      <c r="E5" s="103"/>
      <c r="F5" s="101" t="s">
        <v>86</v>
      </c>
      <c r="G5" s="103"/>
      <c r="H5" s="44" t="s">
        <v>83</v>
      </c>
      <c r="I5" s="101"/>
      <c r="J5" s="102"/>
      <c r="K5" s="103"/>
      <c r="L5" s="101" t="s">
        <v>86</v>
      </c>
      <c r="M5" s="103"/>
    </row>
    <row r="6" spans="1:13">
      <c r="A6" s="96"/>
      <c r="B6" s="44"/>
      <c r="C6" s="43" t="s">
        <v>87</v>
      </c>
      <c r="D6" s="43" t="s">
        <v>88</v>
      </c>
      <c r="E6" s="43" t="s">
        <v>87</v>
      </c>
      <c r="F6" s="43" t="s">
        <v>87</v>
      </c>
      <c r="G6" s="43" t="s">
        <v>88</v>
      </c>
      <c r="H6" s="44"/>
      <c r="I6" s="43" t="s">
        <v>87</v>
      </c>
      <c r="J6" s="43" t="s">
        <v>88</v>
      </c>
      <c r="K6" s="43" t="s">
        <v>87</v>
      </c>
      <c r="L6" s="43" t="s">
        <v>87</v>
      </c>
      <c r="M6" s="43" t="s">
        <v>88</v>
      </c>
    </row>
    <row r="7" spans="1:13" ht="15" thickBot="1">
      <c r="A7" s="97"/>
      <c r="B7" s="45"/>
      <c r="C7" s="45">
        <v>2014</v>
      </c>
      <c r="D7" s="45">
        <v>2015</v>
      </c>
      <c r="E7" s="45">
        <v>2015</v>
      </c>
      <c r="F7" s="45">
        <v>2014</v>
      </c>
      <c r="G7" s="45">
        <v>2015</v>
      </c>
      <c r="H7" s="45"/>
      <c r="I7" s="45">
        <v>2014</v>
      </c>
      <c r="J7" s="45">
        <v>2015</v>
      </c>
      <c r="K7" s="45">
        <v>2015</v>
      </c>
      <c r="L7" s="45">
        <v>2014</v>
      </c>
      <c r="M7" s="45">
        <v>2015</v>
      </c>
    </row>
    <row r="8" spans="1:13" ht="15" thickBot="1">
      <c r="A8" s="46" t="s">
        <v>89</v>
      </c>
      <c r="B8" s="81"/>
      <c r="C8" s="82"/>
      <c r="D8" s="82"/>
      <c r="E8" s="82"/>
      <c r="F8" s="82"/>
      <c r="G8" s="82"/>
      <c r="H8" s="82"/>
      <c r="I8" s="82"/>
      <c r="J8" s="82"/>
      <c r="K8" s="82"/>
      <c r="L8" s="82"/>
      <c r="M8" s="83"/>
    </row>
    <row r="9" spans="1:13" ht="15" thickBot="1">
      <c r="A9" s="47" t="s">
        <v>90</v>
      </c>
      <c r="B9" s="48"/>
      <c r="C9" s="49">
        <v>0.51300000000000001</v>
      </c>
      <c r="D9" s="49">
        <v>0.52400000000000002</v>
      </c>
      <c r="E9" s="49">
        <v>0.51700000000000002</v>
      </c>
      <c r="F9" s="49">
        <v>0.8</v>
      </c>
      <c r="G9" s="49">
        <v>-1.3</v>
      </c>
      <c r="H9" s="48"/>
      <c r="I9" s="49">
        <v>0.46600000000000003</v>
      </c>
      <c r="J9" s="49">
        <v>0.43</v>
      </c>
      <c r="K9" s="49">
        <v>0.42199999999999999</v>
      </c>
      <c r="L9" s="49">
        <v>-9.4</v>
      </c>
      <c r="M9" s="49">
        <v>-1.9</v>
      </c>
    </row>
    <row r="10" spans="1:13" ht="15" thickBot="1">
      <c r="A10" s="50" t="s">
        <v>91</v>
      </c>
      <c r="B10" s="51"/>
      <c r="C10" s="52">
        <v>0.746</v>
      </c>
      <c r="D10" s="52">
        <v>0.66900000000000004</v>
      </c>
      <c r="E10" s="52">
        <v>0.66200000000000003</v>
      </c>
      <c r="F10" s="52">
        <v>-11.3</v>
      </c>
      <c r="G10" s="52">
        <v>-1</v>
      </c>
      <c r="H10" s="51"/>
      <c r="I10" s="52"/>
      <c r="J10" s="52"/>
      <c r="K10" s="52"/>
      <c r="L10" s="52"/>
      <c r="M10" s="52"/>
    </row>
    <row r="11" spans="1:13" ht="15" thickBot="1">
      <c r="A11" s="47" t="s">
        <v>92</v>
      </c>
      <c r="B11" s="48"/>
      <c r="C11" s="49">
        <v>1.35</v>
      </c>
      <c r="D11" s="49">
        <v>1.351</v>
      </c>
      <c r="E11" s="49">
        <v>1.282</v>
      </c>
      <c r="F11" s="49">
        <v>-5</v>
      </c>
      <c r="G11" s="49">
        <v>-5.0999999999999996</v>
      </c>
      <c r="H11" s="48"/>
      <c r="I11" s="49">
        <v>1.266</v>
      </c>
      <c r="J11" s="49"/>
      <c r="K11" s="49"/>
      <c r="L11" s="49"/>
      <c r="M11" s="49"/>
    </row>
    <row r="12" spans="1:13" ht="15" thickBot="1">
      <c r="A12" s="50" t="s">
        <v>93</v>
      </c>
      <c r="B12" s="51"/>
      <c r="C12" s="52">
        <v>1.405</v>
      </c>
      <c r="D12" s="52">
        <v>1.42</v>
      </c>
      <c r="E12" s="52">
        <v>1.4319999999999999</v>
      </c>
      <c r="F12" s="52">
        <v>1.9</v>
      </c>
      <c r="G12" s="52">
        <v>0.8</v>
      </c>
      <c r="H12" s="51"/>
      <c r="I12" s="52">
        <v>1.274</v>
      </c>
      <c r="J12" s="52">
        <v>1.304</v>
      </c>
      <c r="K12" s="52">
        <v>1.3220000000000001</v>
      </c>
      <c r="L12" s="52">
        <v>3.8</v>
      </c>
      <c r="M12" s="52">
        <v>1.4</v>
      </c>
    </row>
    <row r="13" spans="1:13" ht="15" thickBot="1">
      <c r="A13" s="47" t="s">
        <v>94</v>
      </c>
      <c r="B13" s="48"/>
      <c r="C13" s="49">
        <v>2.0649999999999999</v>
      </c>
      <c r="D13" s="49">
        <v>1.956</v>
      </c>
      <c r="E13" s="49">
        <v>2.008</v>
      </c>
      <c r="F13" s="49">
        <v>-2.8</v>
      </c>
      <c r="G13" s="49">
        <v>2.7</v>
      </c>
      <c r="H13" s="48"/>
      <c r="I13" s="49">
        <v>1.978</v>
      </c>
      <c r="J13" s="49">
        <v>1.8520000000000001</v>
      </c>
      <c r="K13" s="49">
        <v>1.9119999999999999</v>
      </c>
      <c r="L13" s="49">
        <v>-3.3</v>
      </c>
      <c r="M13" s="49">
        <v>3.2</v>
      </c>
    </row>
    <row r="14" spans="1:13" ht="15" thickBot="1">
      <c r="A14" s="50" t="s">
        <v>95</v>
      </c>
      <c r="B14" s="51"/>
      <c r="C14" s="52">
        <v>3.3330000000000002</v>
      </c>
      <c r="D14" s="52">
        <v>3.2330000000000001</v>
      </c>
      <c r="E14" s="52">
        <v>3.3660000000000001</v>
      </c>
      <c r="F14" s="52">
        <v>1</v>
      </c>
      <c r="G14" s="52">
        <v>4.0999999999999996</v>
      </c>
      <c r="H14" s="51"/>
      <c r="I14" s="52"/>
      <c r="J14" s="52">
        <v>3.4350000000000001</v>
      </c>
      <c r="K14" s="52">
        <v>3.68</v>
      </c>
      <c r="L14" s="52"/>
      <c r="M14" s="52">
        <v>7.1</v>
      </c>
    </row>
    <row r="15" spans="1:13" ht="15" thickBot="1">
      <c r="A15" s="87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9"/>
    </row>
    <row r="16" spans="1:13" ht="15" thickBot="1">
      <c r="A16" s="46" t="s">
        <v>96</v>
      </c>
      <c r="B16" s="81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3"/>
    </row>
    <row r="17" spans="1:13" ht="15" thickBot="1">
      <c r="A17" s="47" t="s">
        <v>97</v>
      </c>
      <c r="B17" s="84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6"/>
    </row>
    <row r="18" spans="1:13" ht="15" thickBot="1">
      <c r="A18" s="53" t="s">
        <v>98</v>
      </c>
      <c r="B18" s="51"/>
      <c r="C18" s="52">
        <v>4.2009999999999996</v>
      </c>
      <c r="D18" s="52">
        <v>4.2220000000000004</v>
      </c>
      <c r="E18" s="52">
        <v>4.1950000000000003</v>
      </c>
      <c r="F18" s="52">
        <v>-0.1</v>
      </c>
      <c r="G18" s="52">
        <v>-0.6</v>
      </c>
      <c r="H18" s="51"/>
      <c r="I18" s="52">
        <v>4.0679999999999996</v>
      </c>
      <c r="J18" s="52">
        <v>4.1180000000000003</v>
      </c>
      <c r="K18" s="52">
        <v>4.1689999999999996</v>
      </c>
      <c r="L18" s="52">
        <v>2.5</v>
      </c>
      <c r="M18" s="52">
        <v>1.2</v>
      </c>
    </row>
    <row r="19" spans="1:13" ht="15" thickBot="1">
      <c r="A19" s="54" t="s">
        <v>99</v>
      </c>
      <c r="B19" s="48"/>
      <c r="C19" s="49">
        <v>4.0960000000000001</v>
      </c>
      <c r="D19" s="49">
        <v>4.1589999999999998</v>
      </c>
      <c r="E19" s="49">
        <v>4.1260000000000003</v>
      </c>
      <c r="F19" s="49">
        <v>0.7</v>
      </c>
      <c r="G19" s="49">
        <v>-0.8</v>
      </c>
      <c r="H19" s="48"/>
      <c r="I19" s="49">
        <v>3.625</v>
      </c>
      <c r="J19" s="49">
        <v>3.6389999999999998</v>
      </c>
      <c r="K19" s="49">
        <v>3.7290000000000001</v>
      </c>
      <c r="L19" s="49">
        <v>2.9</v>
      </c>
      <c r="M19" s="49">
        <v>2.5</v>
      </c>
    </row>
    <row r="20" spans="1:13" ht="23.25" thickBot="1">
      <c r="A20" s="53" t="s">
        <v>100</v>
      </c>
      <c r="B20" s="51"/>
      <c r="C20" s="52">
        <v>5.8280000000000003</v>
      </c>
      <c r="D20" s="52">
        <v>6.1159999999999997</v>
      </c>
      <c r="E20" s="52">
        <v>6.1390000000000002</v>
      </c>
      <c r="F20" s="52">
        <v>5.3</v>
      </c>
      <c r="G20" s="52">
        <v>0.4</v>
      </c>
      <c r="H20" s="51"/>
      <c r="I20" s="52"/>
      <c r="J20" s="52"/>
      <c r="K20" s="52"/>
      <c r="L20" s="52"/>
      <c r="M20" s="52"/>
    </row>
    <row r="21" spans="1:13" ht="15" thickBot="1">
      <c r="A21" s="54" t="s">
        <v>101</v>
      </c>
      <c r="B21" s="48"/>
      <c r="C21" s="49">
        <v>4.5039999999999996</v>
      </c>
      <c r="D21" s="49">
        <v>4.6180000000000003</v>
      </c>
      <c r="E21" s="49">
        <v>4.6040000000000001</v>
      </c>
      <c r="F21" s="49">
        <v>2.2000000000000002</v>
      </c>
      <c r="G21" s="49">
        <v>-0.3</v>
      </c>
      <c r="H21" s="48"/>
      <c r="I21" s="49">
        <v>4.3479999999999999</v>
      </c>
      <c r="J21" s="49">
        <v>4.4080000000000004</v>
      </c>
      <c r="K21" s="49">
        <v>4.4329999999999998</v>
      </c>
      <c r="L21" s="49">
        <v>2</v>
      </c>
      <c r="M21" s="49">
        <v>0.6</v>
      </c>
    </row>
    <row r="22" spans="1:13" ht="23.25" thickBot="1">
      <c r="A22" s="53" t="s">
        <v>102</v>
      </c>
      <c r="B22" s="51"/>
      <c r="C22" s="52">
        <v>5.1840000000000002</v>
      </c>
      <c r="D22" s="52">
        <v>5.1790000000000003</v>
      </c>
      <c r="E22" s="52">
        <v>5.1340000000000003</v>
      </c>
      <c r="F22" s="52">
        <v>-1</v>
      </c>
      <c r="G22" s="52">
        <v>-0.9</v>
      </c>
      <c r="H22" s="51"/>
      <c r="I22" s="52"/>
      <c r="J22" s="52"/>
      <c r="K22" s="52"/>
      <c r="L22" s="52"/>
      <c r="M22" s="52"/>
    </row>
    <row r="23" spans="1:13" ht="23.25" thickBot="1">
      <c r="A23" s="54" t="s">
        <v>103</v>
      </c>
      <c r="B23" s="48"/>
      <c r="C23" s="49">
        <v>5.5190000000000001</v>
      </c>
      <c r="D23" s="49">
        <v>5.6390000000000002</v>
      </c>
      <c r="E23" s="49">
        <v>5.5129999999999999</v>
      </c>
      <c r="F23" s="49">
        <v>-0.1</v>
      </c>
      <c r="G23" s="49">
        <v>-2.2000000000000002</v>
      </c>
      <c r="H23" s="48"/>
      <c r="I23" s="49">
        <v>5.4390000000000001</v>
      </c>
      <c r="J23" s="49">
        <v>5.5510000000000002</v>
      </c>
      <c r="K23" s="49">
        <v>5.54</v>
      </c>
      <c r="L23" s="49">
        <v>1.9</v>
      </c>
      <c r="M23" s="49">
        <v>-0.2</v>
      </c>
    </row>
    <row r="24" spans="1:13" ht="23.25" thickBot="1">
      <c r="A24" s="53" t="s">
        <v>104</v>
      </c>
      <c r="B24" s="51"/>
      <c r="C24" s="52">
        <v>5.5839999999999996</v>
      </c>
      <c r="D24" s="52">
        <v>5.6879999999999997</v>
      </c>
      <c r="E24" s="52">
        <v>5.601</v>
      </c>
      <c r="F24" s="52">
        <v>0.3</v>
      </c>
      <c r="G24" s="52">
        <v>-1.5</v>
      </c>
      <c r="H24" s="51"/>
      <c r="I24" s="52">
        <v>5.6219999999999999</v>
      </c>
      <c r="J24" s="52">
        <v>5.7539999999999996</v>
      </c>
      <c r="K24" s="52">
        <v>5.4050000000000002</v>
      </c>
      <c r="L24" s="52">
        <v>-3.9</v>
      </c>
      <c r="M24" s="52">
        <v>-6.1</v>
      </c>
    </row>
    <row r="25" spans="1:13" ht="23.25" thickBot="1">
      <c r="A25" s="54" t="s">
        <v>105</v>
      </c>
      <c r="B25" s="48"/>
      <c r="C25" s="49"/>
      <c r="D25" s="49"/>
      <c r="E25" s="49"/>
      <c r="F25" s="49"/>
      <c r="G25" s="49"/>
      <c r="H25" s="48"/>
      <c r="I25" s="49"/>
      <c r="J25" s="49"/>
      <c r="K25" s="49"/>
      <c r="L25" s="49"/>
      <c r="M25" s="49"/>
    </row>
    <row r="26" spans="1:13" ht="15" thickBot="1">
      <c r="A26" s="53" t="s">
        <v>106</v>
      </c>
      <c r="B26" s="51"/>
      <c r="C26" s="52">
        <v>5.7380000000000004</v>
      </c>
      <c r="D26" s="52">
        <v>5.8710000000000004</v>
      </c>
      <c r="E26" s="52">
        <v>5.7850000000000001</v>
      </c>
      <c r="F26" s="52">
        <v>0.8</v>
      </c>
      <c r="G26" s="52">
        <v>-1.5</v>
      </c>
      <c r="H26" s="51"/>
      <c r="I26" s="52">
        <v>5.524</v>
      </c>
      <c r="J26" s="52">
        <v>5.8029999999999999</v>
      </c>
      <c r="K26" s="52">
        <v>5.6230000000000002</v>
      </c>
      <c r="L26" s="52">
        <v>1.8</v>
      </c>
      <c r="M26" s="52">
        <v>-3.1</v>
      </c>
    </row>
    <row r="27" spans="1:13" ht="23.25" thickBot="1">
      <c r="A27" s="54" t="s">
        <v>107</v>
      </c>
      <c r="B27" s="48"/>
      <c r="C27" s="49">
        <v>6.0259999999999998</v>
      </c>
      <c r="D27" s="49">
        <v>6.1470000000000002</v>
      </c>
      <c r="E27" s="49">
        <v>6.1840000000000002</v>
      </c>
      <c r="F27" s="49">
        <v>2.6</v>
      </c>
      <c r="G27" s="49">
        <v>0.6</v>
      </c>
      <c r="H27" s="48"/>
      <c r="I27" s="49">
        <v>6.0940000000000003</v>
      </c>
      <c r="J27" s="49">
        <v>6.3239999999999998</v>
      </c>
      <c r="K27" s="49">
        <v>6.3780000000000001</v>
      </c>
      <c r="L27" s="49">
        <v>4.7</v>
      </c>
      <c r="M27" s="49">
        <v>0.9</v>
      </c>
    </row>
    <row r="28" spans="1:13" ht="23.25" thickBot="1">
      <c r="A28" s="53" t="s">
        <v>108</v>
      </c>
      <c r="B28" s="51"/>
      <c r="C28" s="52">
        <v>5.95</v>
      </c>
      <c r="D28" s="52">
        <v>6.2560000000000002</v>
      </c>
      <c r="E28" s="52">
        <v>6.1289999999999996</v>
      </c>
      <c r="F28" s="52">
        <v>3</v>
      </c>
      <c r="G28" s="52">
        <v>-2</v>
      </c>
      <c r="H28" s="51"/>
      <c r="I28" s="52"/>
      <c r="J28" s="52"/>
      <c r="K28" s="52"/>
      <c r="L28" s="52"/>
      <c r="M28" s="52"/>
    </row>
    <row r="29" spans="1:13" ht="23.25" thickBot="1">
      <c r="A29" s="54" t="s">
        <v>109</v>
      </c>
      <c r="B29" s="48"/>
      <c r="C29" s="49"/>
      <c r="D29" s="49"/>
      <c r="E29" s="49"/>
      <c r="F29" s="49"/>
      <c r="G29" s="49"/>
      <c r="H29" s="48"/>
      <c r="I29" s="49"/>
      <c r="J29" s="49"/>
      <c r="K29" s="49"/>
      <c r="L29" s="49"/>
      <c r="M29" s="49"/>
    </row>
    <row r="30" spans="1:13" ht="23.25" thickBot="1">
      <c r="A30" s="53" t="s">
        <v>110</v>
      </c>
      <c r="B30" s="51"/>
      <c r="C30" s="52">
        <v>8.2330000000000005</v>
      </c>
      <c r="D30" s="52">
        <v>8.6969999999999992</v>
      </c>
      <c r="E30" s="52">
        <v>8.8640000000000008</v>
      </c>
      <c r="F30" s="52">
        <v>7.7</v>
      </c>
      <c r="G30" s="52">
        <v>1.9</v>
      </c>
      <c r="H30" s="51"/>
      <c r="I30" s="52">
        <v>7.7590000000000003</v>
      </c>
      <c r="J30" s="52">
        <v>8.7189999999999994</v>
      </c>
      <c r="K30" s="52">
        <v>8.8379999999999992</v>
      </c>
      <c r="L30" s="52">
        <v>13.9</v>
      </c>
      <c r="M30" s="52">
        <v>1.4</v>
      </c>
    </row>
    <row r="31" spans="1:13" ht="15" thickBot="1">
      <c r="A31" s="54" t="s">
        <v>111</v>
      </c>
      <c r="B31" s="48"/>
      <c r="C31" s="49">
        <v>5.4489999999999998</v>
      </c>
      <c r="D31" s="49">
        <v>5.5869999999999997</v>
      </c>
      <c r="E31" s="49">
        <v>5.6079999999999997</v>
      </c>
      <c r="F31" s="49">
        <v>2.9</v>
      </c>
      <c r="G31" s="49">
        <v>0.4</v>
      </c>
      <c r="H31" s="48"/>
      <c r="I31" s="49">
        <v>5.1390000000000002</v>
      </c>
      <c r="J31" s="49">
        <v>5.7729999999999997</v>
      </c>
      <c r="K31" s="49">
        <v>5.6619999999999999</v>
      </c>
      <c r="L31" s="49">
        <v>10.199999999999999</v>
      </c>
      <c r="M31" s="49">
        <v>-1.9</v>
      </c>
    </row>
    <row r="32" spans="1:13" ht="15" thickBot="1">
      <c r="A32" s="53" t="s">
        <v>112</v>
      </c>
      <c r="B32" s="51"/>
      <c r="C32" s="52">
        <v>7.3970000000000002</v>
      </c>
      <c r="D32" s="52">
        <v>7.91</v>
      </c>
      <c r="E32" s="52">
        <v>7.89</v>
      </c>
      <c r="F32" s="52">
        <v>6.7</v>
      </c>
      <c r="G32" s="52">
        <v>-0.3</v>
      </c>
      <c r="H32" s="51"/>
      <c r="I32" s="52">
        <v>7.0910000000000002</v>
      </c>
      <c r="J32" s="52">
        <v>7.7039999999999997</v>
      </c>
      <c r="K32" s="52">
        <v>7.6790000000000003</v>
      </c>
      <c r="L32" s="52">
        <v>8.3000000000000007</v>
      </c>
      <c r="M32" s="52">
        <v>-0.3</v>
      </c>
    </row>
    <row r="33" spans="1:13" ht="23.25" thickBot="1">
      <c r="A33" s="54" t="s">
        <v>113</v>
      </c>
      <c r="B33" s="48"/>
      <c r="C33" s="49">
        <v>4.6120000000000001</v>
      </c>
      <c r="D33" s="49">
        <v>4.7</v>
      </c>
      <c r="E33" s="49">
        <v>4.6840000000000002</v>
      </c>
      <c r="F33" s="49">
        <v>1.6</v>
      </c>
      <c r="G33" s="49">
        <v>-0.3</v>
      </c>
      <c r="H33" s="48"/>
      <c r="I33" s="49">
        <v>4.3</v>
      </c>
      <c r="J33" s="49">
        <v>4.7960000000000003</v>
      </c>
      <c r="K33" s="49">
        <v>4.7190000000000003</v>
      </c>
      <c r="L33" s="49">
        <v>9.6999999999999993</v>
      </c>
      <c r="M33" s="49">
        <v>-1.6</v>
      </c>
    </row>
    <row r="34" spans="1:13" ht="15" thickBot="1">
      <c r="A34" s="50" t="s">
        <v>114</v>
      </c>
      <c r="B34" s="81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3"/>
    </row>
    <row r="35" spans="1:13" ht="15" thickBot="1">
      <c r="A35" s="54" t="s">
        <v>115</v>
      </c>
      <c r="B35" s="48"/>
      <c r="C35" s="49">
        <v>5.9530000000000003</v>
      </c>
      <c r="D35" s="49">
        <v>5.41</v>
      </c>
      <c r="E35" s="49">
        <v>5.734</v>
      </c>
      <c r="F35" s="49">
        <v>-3.7</v>
      </c>
      <c r="G35" s="49">
        <v>6</v>
      </c>
      <c r="H35" s="48"/>
      <c r="I35" s="49">
        <v>5.5419999999999998</v>
      </c>
      <c r="J35" s="49">
        <v>4.7779999999999996</v>
      </c>
      <c r="K35" s="49">
        <v>5.0819999999999999</v>
      </c>
      <c r="L35" s="49">
        <v>-8.3000000000000007</v>
      </c>
      <c r="M35" s="49">
        <v>6.4</v>
      </c>
    </row>
    <row r="36" spans="1:13" ht="15" thickBot="1">
      <c r="A36" s="53" t="s">
        <v>116</v>
      </c>
      <c r="B36" s="51"/>
      <c r="C36" s="52">
        <v>4.4139999999999997</v>
      </c>
      <c r="D36" s="52">
        <v>4.0419999999999998</v>
      </c>
      <c r="E36" s="52">
        <v>4.1070000000000002</v>
      </c>
      <c r="F36" s="52">
        <v>-7</v>
      </c>
      <c r="G36" s="52">
        <v>1.6</v>
      </c>
      <c r="H36" s="51"/>
      <c r="I36" s="52">
        <v>4.173</v>
      </c>
      <c r="J36" s="52"/>
      <c r="K36" s="52"/>
      <c r="L36" s="52"/>
      <c r="M36" s="52"/>
    </row>
    <row r="37" spans="1:13" ht="15" thickBot="1">
      <c r="A37" s="54" t="s">
        <v>117</v>
      </c>
      <c r="B37" s="48"/>
      <c r="C37" s="49">
        <v>4.5</v>
      </c>
      <c r="D37" s="49">
        <v>4.3959999999999999</v>
      </c>
      <c r="E37" s="49">
        <v>4.3570000000000002</v>
      </c>
      <c r="F37" s="49">
        <v>-3.2</v>
      </c>
      <c r="G37" s="49">
        <v>-0.9</v>
      </c>
      <c r="H37" s="48"/>
      <c r="I37" s="49">
        <v>4.6639999999999997</v>
      </c>
      <c r="J37" s="49">
        <v>4.6260000000000003</v>
      </c>
      <c r="K37" s="49">
        <v>4.3780000000000001</v>
      </c>
      <c r="L37" s="49">
        <v>-6.1</v>
      </c>
      <c r="M37" s="49">
        <v>-5.4</v>
      </c>
    </row>
    <row r="38" spans="1:13" ht="15" thickBot="1">
      <c r="A38" s="53" t="s">
        <v>118</v>
      </c>
      <c r="B38" s="51"/>
      <c r="C38" s="52">
        <v>4.173</v>
      </c>
      <c r="D38" s="52">
        <v>3.863</v>
      </c>
      <c r="E38" s="52">
        <v>3.88</v>
      </c>
      <c r="F38" s="52">
        <v>-7</v>
      </c>
      <c r="G38" s="52">
        <v>0.4</v>
      </c>
      <c r="H38" s="51"/>
      <c r="I38" s="52">
        <v>4.2610000000000001</v>
      </c>
      <c r="J38" s="52">
        <v>4.117</v>
      </c>
      <c r="K38" s="52">
        <v>4.024</v>
      </c>
      <c r="L38" s="52">
        <v>-5.6</v>
      </c>
      <c r="M38" s="52">
        <v>-2.2999999999999998</v>
      </c>
    </row>
    <row r="39" spans="1:13" ht="23.25" thickBot="1">
      <c r="A39" s="54" t="s">
        <v>119</v>
      </c>
      <c r="B39" s="48"/>
      <c r="C39" s="49">
        <v>2.8570000000000002</v>
      </c>
      <c r="D39" s="49"/>
      <c r="E39" s="49"/>
      <c r="F39" s="49"/>
      <c r="G39" s="49"/>
      <c r="H39" s="48"/>
      <c r="I39" s="49"/>
      <c r="J39" s="49"/>
      <c r="K39" s="49"/>
      <c r="L39" s="49"/>
      <c r="M39" s="49"/>
    </row>
    <row r="40" spans="1:13" ht="23.25" thickBot="1">
      <c r="A40" s="53" t="s">
        <v>120</v>
      </c>
      <c r="B40" s="51"/>
      <c r="C40" s="52">
        <v>4.6289999999999996</v>
      </c>
      <c r="D40" s="52">
        <v>4.1210000000000004</v>
      </c>
      <c r="E40" s="52">
        <v>4.1310000000000002</v>
      </c>
      <c r="F40" s="52">
        <v>-10.8</v>
      </c>
      <c r="G40" s="52">
        <v>0.2</v>
      </c>
      <c r="H40" s="51"/>
      <c r="I40" s="52">
        <v>4.3769999999999998</v>
      </c>
      <c r="J40" s="52">
        <v>3.746</v>
      </c>
      <c r="K40" s="52">
        <v>3.6520000000000001</v>
      </c>
      <c r="L40" s="52">
        <v>-16.600000000000001</v>
      </c>
      <c r="M40" s="52">
        <v>-2.5</v>
      </c>
    </row>
    <row r="41" spans="1:13" ht="23.25" thickBot="1">
      <c r="A41" s="54" t="s">
        <v>121</v>
      </c>
      <c r="B41" s="48"/>
      <c r="C41" s="49">
        <v>3.3889999999999998</v>
      </c>
      <c r="D41" s="49">
        <v>3.1030000000000002</v>
      </c>
      <c r="E41" s="49">
        <v>3.1240000000000001</v>
      </c>
      <c r="F41" s="49">
        <v>-7.8</v>
      </c>
      <c r="G41" s="49">
        <v>0.7</v>
      </c>
      <c r="H41" s="48"/>
      <c r="I41" s="49">
        <v>3.17</v>
      </c>
      <c r="J41" s="49">
        <v>3.0350000000000001</v>
      </c>
      <c r="K41" s="49">
        <v>3.09</v>
      </c>
      <c r="L41" s="49">
        <v>-2.5</v>
      </c>
      <c r="M41" s="49">
        <v>1.8</v>
      </c>
    </row>
    <row r="42" spans="1:13" ht="23.25" thickBot="1">
      <c r="A42" s="53" t="s">
        <v>122</v>
      </c>
      <c r="B42" s="51"/>
      <c r="C42" s="52">
        <v>3.1480000000000001</v>
      </c>
      <c r="D42" s="52">
        <v>2.8410000000000002</v>
      </c>
      <c r="E42" s="52">
        <v>2.819</v>
      </c>
      <c r="F42" s="52">
        <v>-10.5</v>
      </c>
      <c r="G42" s="52">
        <v>-0.8</v>
      </c>
      <c r="H42" s="51"/>
      <c r="I42" s="52">
        <v>3.1989999999999998</v>
      </c>
      <c r="J42" s="52">
        <v>2.9009999999999998</v>
      </c>
      <c r="K42" s="52">
        <v>2.984</v>
      </c>
      <c r="L42" s="52">
        <v>-6.7</v>
      </c>
      <c r="M42" s="52">
        <v>2.9</v>
      </c>
    </row>
    <row r="43" spans="1:13" ht="15" thickBot="1">
      <c r="A43" s="47" t="s">
        <v>123</v>
      </c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6"/>
    </row>
    <row r="44" spans="1:13" ht="15" thickBot="1">
      <c r="A44" s="53" t="s">
        <v>124</v>
      </c>
      <c r="B44" s="51"/>
      <c r="C44" s="52">
        <v>3.0840000000000001</v>
      </c>
      <c r="D44" s="52">
        <v>2.8170000000000002</v>
      </c>
      <c r="E44" s="52">
        <v>2.7559999999999998</v>
      </c>
      <c r="F44" s="52">
        <v>-10.6</v>
      </c>
      <c r="G44" s="52">
        <v>-2.2000000000000002</v>
      </c>
      <c r="H44" s="51"/>
      <c r="I44" s="52"/>
      <c r="J44" s="52"/>
      <c r="K44" s="52"/>
      <c r="L44" s="52"/>
      <c r="M44" s="52"/>
    </row>
    <row r="45" spans="1:13" ht="15" thickBot="1">
      <c r="A45" s="47" t="s">
        <v>125</v>
      </c>
      <c r="B45" s="84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6"/>
    </row>
    <row r="46" spans="1:13" ht="15" thickBot="1">
      <c r="A46" s="53" t="s">
        <v>126</v>
      </c>
      <c r="B46" s="51"/>
      <c r="C46" s="52">
        <v>1.5429999999999999</v>
      </c>
      <c r="D46" s="52">
        <v>1.4279999999999999</v>
      </c>
      <c r="E46" s="52">
        <v>1.415</v>
      </c>
      <c r="F46" s="52">
        <v>-8.3000000000000007</v>
      </c>
      <c r="G46" s="52">
        <v>-0.9</v>
      </c>
      <c r="H46" s="51"/>
      <c r="I46" s="52">
        <v>1.4710000000000001</v>
      </c>
      <c r="J46" s="52">
        <v>1.379</v>
      </c>
      <c r="K46" s="52">
        <v>1.33</v>
      </c>
      <c r="L46" s="52">
        <v>-9.6</v>
      </c>
      <c r="M46" s="52">
        <v>-3.6</v>
      </c>
    </row>
    <row r="47" spans="1:13" ht="15" thickBot="1">
      <c r="A47" s="54" t="s">
        <v>127</v>
      </c>
      <c r="B47" s="48"/>
      <c r="C47" s="49"/>
      <c r="D47" s="49"/>
      <c r="E47" s="49"/>
      <c r="F47" s="49"/>
      <c r="G47" s="49"/>
      <c r="H47" s="48"/>
      <c r="I47" s="49"/>
      <c r="J47" s="49"/>
      <c r="K47" s="49"/>
      <c r="L47" s="49"/>
      <c r="M47" s="49"/>
    </row>
    <row r="48" spans="1:13" ht="15" thickBot="1">
      <c r="A48" s="53" t="s">
        <v>128</v>
      </c>
      <c r="B48" s="51"/>
      <c r="C48" s="52">
        <v>3.4809999999999999</v>
      </c>
      <c r="D48" s="52">
        <v>3.4060000000000001</v>
      </c>
      <c r="E48" s="52">
        <v>3.3769999999999998</v>
      </c>
      <c r="F48" s="52">
        <v>-3</v>
      </c>
      <c r="G48" s="52">
        <v>-0.9</v>
      </c>
      <c r="H48" s="51"/>
      <c r="I48" s="52">
        <v>3.5030000000000001</v>
      </c>
      <c r="J48" s="52">
        <v>3.2170000000000001</v>
      </c>
      <c r="K48" s="52">
        <v>3.141</v>
      </c>
      <c r="L48" s="52">
        <v>-10.3</v>
      </c>
      <c r="M48" s="52">
        <v>-2.4</v>
      </c>
    </row>
    <row r="49" spans="1:13" ht="15" thickBot="1">
      <c r="A49" s="54" t="s">
        <v>129</v>
      </c>
      <c r="B49" s="48"/>
      <c r="C49" s="49">
        <v>1.575</v>
      </c>
      <c r="D49" s="49">
        <v>1.6120000000000001</v>
      </c>
      <c r="E49" s="49">
        <v>1.595</v>
      </c>
      <c r="F49" s="49">
        <v>1.3</v>
      </c>
      <c r="G49" s="49">
        <v>-1.1000000000000001</v>
      </c>
      <c r="H49" s="48"/>
      <c r="I49" s="49">
        <v>1.3149999999999999</v>
      </c>
      <c r="J49" s="49">
        <v>1.4650000000000001</v>
      </c>
      <c r="K49" s="49">
        <v>1.4019999999999999</v>
      </c>
      <c r="L49" s="49">
        <v>6.6</v>
      </c>
      <c r="M49" s="49">
        <v>-4.3</v>
      </c>
    </row>
    <row r="50" spans="1:13" ht="15" thickBot="1">
      <c r="A50" s="53" t="s">
        <v>130</v>
      </c>
      <c r="B50" s="51"/>
      <c r="C50" s="52">
        <v>1.5840000000000001</v>
      </c>
      <c r="D50" s="52">
        <v>1.546</v>
      </c>
      <c r="E50" s="52">
        <v>1.538</v>
      </c>
      <c r="F50" s="52">
        <v>-2.9</v>
      </c>
      <c r="G50" s="52">
        <v>-0.5</v>
      </c>
      <c r="H50" s="51"/>
      <c r="I50" s="52">
        <v>1.8420000000000001</v>
      </c>
      <c r="J50" s="52">
        <v>1.607</v>
      </c>
      <c r="K50" s="52">
        <v>1.597</v>
      </c>
      <c r="L50" s="52">
        <v>-13.3</v>
      </c>
      <c r="M50" s="52">
        <v>-0.6</v>
      </c>
    </row>
    <row r="51" spans="1:13" ht="15" thickBot="1">
      <c r="A51" s="47" t="s">
        <v>131</v>
      </c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6"/>
    </row>
    <row r="52" spans="1:13" ht="15" thickBot="1">
      <c r="A52" s="53" t="s">
        <v>132</v>
      </c>
      <c r="B52" s="51"/>
      <c r="C52" s="52">
        <v>1.97</v>
      </c>
      <c r="D52" s="52">
        <v>2.9430000000000001</v>
      </c>
      <c r="E52" s="52">
        <v>2.9660000000000002</v>
      </c>
      <c r="F52" s="52">
        <v>50.6</v>
      </c>
      <c r="G52" s="52">
        <v>0.8</v>
      </c>
      <c r="H52" s="51"/>
      <c r="I52" s="52">
        <v>1.85</v>
      </c>
      <c r="J52" s="52">
        <v>3.02</v>
      </c>
      <c r="K52" s="52">
        <v>2.9969999999999999</v>
      </c>
      <c r="L52" s="52">
        <v>62</v>
      </c>
      <c r="M52" s="52">
        <v>-0.8</v>
      </c>
    </row>
    <row r="53" spans="1:13" ht="15" thickBot="1">
      <c r="A53" s="87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9"/>
    </row>
    <row r="54" spans="1:13" ht="15" thickBot="1">
      <c r="A54" s="46" t="s">
        <v>133</v>
      </c>
      <c r="B54" s="81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3"/>
    </row>
    <row r="55" spans="1:13" ht="15" thickBot="1">
      <c r="A55" s="47" t="s">
        <v>74</v>
      </c>
      <c r="B55" s="48"/>
      <c r="C55" s="49">
        <v>3.7320000000000002</v>
      </c>
      <c r="D55" s="49">
        <v>3.3889999999999998</v>
      </c>
      <c r="E55" s="49">
        <v>3.3919999999999999</v>
      </c>
      <c r="F55" s="49">
        <v>-9.1</v>
      </c>
      <c r="G55" s="49">
        <v>0.1</v>
      </c>
      <c r="H55" s="48"/>
      <c r="I55" s="49">
        <v>3.371</v>
      </c>
      <c r="J55" s="49">
        <v>2.9910000000000001</v>
      </c>
      <c r="K55" s="49">
        <v>2.9249999999999998</v>
      </c>
      <c r="L55" s="49">
        <v>-13.2</v>
      </c>
      <c r="M55" s="49">
        <v>-2.2000000000000002</v>
      </c>
    </row>
    <row r="56" spans="1:13" ht="15" thickBot="1">
      <c r="A56" s="50" t="s">
        <v>134</v>
      </c>
      <c r="B56" s="51"/>
      <c r="C56" s="52"/>
      <c r="D56" s="52"/>
      <c r="E56" s="52"/>
      <c r="F56" s="52"/>
      <c r="G56" s="52"/>
      <c r="H56" s="51"/>
      <c r="I56" s="52"/>
      <c r="J56" s="52"/>
      <c r="K56" s="52"/>
      <c r="L56" s="52"/>
      <c r="M56" s="52"/>
    </row>
    <row r="57" spans="1:13" ht="15" thickBot="1">
      <c r="A57" s="47" t="s">
        <v>135</v>
      </c>
      <c r="B57" s="48"/>
      <c r="C57" s="49">
        <v>4.45</v>
      </c>
      <c r="D57" s="49">
        <v>4.3460000000000001</v>
      </c>
      <c r="E57" s="49">
        <v>4.4390000000000001</v>
      </c>
      <c r="F57" s="49">
        <v>-0.2</v>
      </c>
      <c r="G57" s="49">
        <v>2.1</v>
      </c>
      <c r="H57" s="48"/>
      <c r="I57" s="49">
        <v>4.1689999999999996</v>
      </c>
      <c r="J57" s="49">
        <v>4.16</v>
      </c>
      <c r="K57" s="49">
        <v>3.9710000000000001</v>
      </c>
      <c r="L57" s="49">
        <v>-4.7</v>
      </c>
      <c r="M57" s="49">
        <v>-4.5</v>
      </c>
    </row>
    <row r="58" spans="1:13" ht="15" thickBot="1">
      <c r="A58" s="50" t="s">
        <v>136</v>
      </c>
      <c r="B58" s="51"/>
      <c r="C58" s="52">
        <v>5.5650000000000004</v>
      </c>
      <c r="D58" s="52">
        <v>5.3360000000000003</v>
      </c>
      <c r="E58" s="52">
        <v>5.3819999999999997</v>
      </c>
      <c r="F58" s="52">
        <v>-3.3</v>
      </c>
      <c r="G58" s="52">
        <v>0.9</v>
      </c>
      <c r="H58" s="51"/>
      <c r="I58" s="52">
        <v>6.016</v>
      </c>
      <c r="J58" s="52">
        <v>5.9450000000000003</v>
      </c>
      <c r="K58" s="52">
        <v>6.1310000000000002</v>
      </c>
      <c r="L58" s="52">
        <v>1.9</v>
      </c>
      <c r="M58" s="52">
        <v>3.1</v>
      </c>
    </row>
    <row r="59" spans="1:13" ht="23.25" thickBot="1">
      <c r="A59" s="47" t="s">
        <v>137</v>
      </c>
      <c r="B59" s="48"/>
      <c r="C59" s="49">
        <v>4.9870000000000001</v>
      </c>
      <c r="D59" s="49">
        <v>4.5970000000000004</v>
      </c>
      <c r="E59" s="49">
        <v>4.7910000000000004</v>
      </c>
      <c r="F59" s="49">
        <v>-3.9</v>
      </c>
      <c r="G59" s="49">
        <v>4.2</v>
      </c>
      <c r="H59" s="48"/>
      <c r="I59" s="49">
        <v>4.7069999999999999</v>
      </c>
      <c r="J59" s="49">
        <v>4.3659999999999997</v>
      </c>
      <c r="K59" s="49">
        <v>4.6500000000000004</v>
      </c>
      <c r="L59" s="49">
        <v>-1.2</v>
      </c>
      <c r="M59" s="49">
        <v>6.5</v>
      </c>
    </row>
    <row r="60" spans="1:13" ht="15" thickBot="1">
      <c r="A60" s="87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9"/>
    </row>
    <row r="61" spans="1:13" ht="15" thickBot="1">
      <c r="A61" s="46" t="s">
        <v>138</v>
      </c>
      <c r="B61" s="81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3"/>
    </row>
    <row r="62" spans="1:13" ht="15" thickBot="1">
      <c r="A62" s="47" t="s">
        <v>139</v>
      </c>
      <c r="B62" s="8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6"/>
    </row>
    <row r="63" spans="1:13" ht="15" thickBot="1">
      <c r="A63" s="53" t="s">
        <v>75</v>
      </c>
      <c r="B63" s="51"/>
      <c r="C63" s="52">
        <v>1.403</v>
      </c>
      <c r="D63" s="52">
        <v>1.4350000000000001</v>
      </c>
      <c r="E63" s="52">
        <v>1.429</v>
      </c>
      <c r="F63" s="52">
        <v>1.9</v>
      </c>
      <c r="G63" s="52">
        <v>-0.4</v>
      </c>
      <c r="H63" s="51"/>
      <c r="I63" s="52"/>
      <c r="J63" s="52"/>
      <c r="K63" s="52"/>
      <c r="L63" s="52"/>
      <c r="M63" s="52"/>
    </row>
    <row r="64" spans="1:13" ht="15" thickBot="1">
      <c r="A64" s="54" t="s">
        <v>76</v>
      </c>
      <c r="B64" s="48"/>
      <c r="C64" s="49">
        <v>0.60599999999999998</v>
      </c>
      <c r="D64" s="49">
        <v>0.57999999999999996</v>
      </c>
      <c r="E64" s="49">
        <v>0.57999999999999996</v>
      </c>
      <c r="F64" s="49">
        <v>-4.3</v>
      </c>
      <c r="G64" s="49">
        <v>0</v>
      </c>
      <c r="H64" s="48"/>
      <c r="I64" s="49">
        <v>0.54700000000000004</v>
      </c>
      <c r="J64" s="49">
        <v>0.54300000000000004</v>
      </c>
      <c r="K64" s="49">
        <v>0.54700000000000004</v>
      </c>
      <c r="L64" s="49">
        <v>0</v>
      </c>
      <c r="M64" s="49">
        <v>0.7</v>
      </c>
    </row>
    <row r="65" spans="1:13" ht="15" thickBot="1">
      <c r="A65" s="53" t="s">
        <v>140</v>
      </c>
      <c r="B65" s="51"/>
      <c r="C65" s="52">
        <v>1.486</v>
      </c>
      <c r="D65" s="52">
        <v>1.4930000000000001</v>
      </c>
      <c r="E65" s="52">
        <v>1.48</v>
      </c>
      <c r="F65" s="52">
        <v>-0.4</v>
      </c>
      <c r="G65" s="52">
        <v>-0.9</v>
      </c>
      <c r="H65" s="51"/>
      <c r="I65" s="52">
        <v>1.456</v>
      </c>
      <c r="J65" s="52">
        <v>1.44</v>
      </c>
      <c r="K65" s="52">
        <v>1.4119999999999999</v>
      </c>
      <c r="L65" s="52">
        <v>-3</v>
      </c>
      <c r="M65" s="52">
        <v>-1.9</v>
      </c>
    </row>
    <row r="66" spans="1:13" ht="15" thickBot="1">
      <c r="A66" s="54" t="s">
        <v>141</v>
      </c>
      <c r="B66" s="48"/>
      <c r="C66" s="49"/>
      <c r="D66" s="49"/>
      <c r="E66" s="49"/>
      <c r="F66" s="49"/>
      <c r="G66" s="49"/>
      <c r="H66" s="48"/>
      <c r="I66" s="49"/>
      <c r="J66" s="49"/>
      <c r="K66" s="49"/>
      <c r="L66" s="49"/>
      <c r="M66" s="49"/>
    </row>
    <row r="67" spans="1:13" ht="15" thickBot="1">
      <c r="A67" s="53" t="s">
        <v>142</v>
      </c>
      <c r="B67" s="51"/>
      <c r="C67" s="52"/>
      <c r="D67" s="52"/>
      <c r="E67" s="52"/>
      <c r="F67" s="52"/>
      <c r="G67" s="52"/>
      <c r="H67" s="51"/>
      <c r="I67" s="52"/>
      <c r="J67" s="52"/>
      <c r="K67" s="52"/>
      <c r="L67" s="52"/>
      <c r="M67" s="52"/>
    </row>
    <row r="68" spans="1:13" ht="15" thickBot="1">
      <c r="A68" s="54" t="s">
        <v>143</v>
      </c>
      <c r="B68" s="48"/>
      <c r="C68" s="49">
        <v>1.224</v>
      </c>
      <c r="D68" s="49">
        <v>1.143</v>
      </c>
      <c r="E68" s="49">
        <v>1.171</v>
      </c>
      <c r="F68" s="49">
        <v>-4.3</v>
      </c>
      <c r="G68" s="49">
        <v>2.4</v>
      </c>
      <c r="H68" s="48"/>
      <c r="I68" s="49">
        <v>1.131</v>
      </c>
      <c r="J68" s="49">
        <v>1.0389999999999999</v>
      </c>
      <c r="K68" s="49">
        <v>1.1040000000000001</v>
      </c>
      <c r="L68" s="49">
        <v>-2.4</v>
      </c>
      <c r="M68" s="49">
        <v>6.3</v>
      </c>
    </row>
    <row r="69" spans="1:13" ht="15" thickBot="1">
      <c r="A69" s="53" t="s">
        <v>144</v>
      </c>
      <c r="B69" s="51"/>
      <c r="C69" s="52">
        <v>2.173</v>
      </c>
      <c r="D69" s="52">
        <v>2.1</v>
      </c>
      <c r="E69" s="52">
        <v>2.13</v>
      </c>
      <c r="F69" s="52">
        <v>-2</v>
      </c>
      <c r="G69" s="52">
        <v>1.4</v>
      </c>
      <c r="H69" s="51"/>
      <c r="I69" s="52">
        <v>1.9</v>
      </c>
      <c r="J69" s="52">
        <v>1.8120000000000001</v>
      </c>
      <c r="K69" s="52">
        <v>1.7689999999999999</v>
      </c>
      <c r="L69" s="52">
        <v>-6.9</v>
      </c>
      <c r="M69" s="52">
        <v>-2.4</v>
      </c>
    </row>
    <row r="70" spans="1:13" ht="15" thickBot="1">
      <c r="A70" s="54" t="s">
        <v>145</v>
      </c>
      <c r="B70" s="48"/>
      <c r="C70" s="49">
        <v>2.355</v>
      </c>
      <c r="D70" s="49">
        <v>2.0880000000000001</v>
      </c>
      <c r="E70" s="49">
        <v>2.0910000000000002</v>
      </c>
      <c r="F70" s="49">
        <v>-11.2</v>
      </c>
      <c r="G70" s="49">
        <v>0.1</v>
      </c>
      <c r="H70" s="48"/>
      <c r="I70" s="49">
        <v>2.379</v>
      </c>
      <c r="J70" s="49">
        <v>2.11</v>
      </c>
      <c r="K70" s="49">
        <v>2.169</v>
      </c>
      <c r="L70" s="49">
        <v>-8.8000000000000007</v>
      </c>
      <c r="M70" s="49">
        <v>2.8</v>
      </c>
    </row>
    <row r="71" spans="1:13" ht="15" thickBot="1">
      <c r="A71" s="53" t="s">
        <v>146</v>
      </c>
      <c r="B71" s="51"/>
      <c r="C71" s="52">
        <v>1.76</v>
      </c>
      <c r="D71" s="52">
        <v>1.7010000000000001</v>
      </c>
      <c r="E71" s="52">
        <v>1.762</v>
      </c>
      <c r="F71" s="52">
        <v>0.1</v>
      </c>
      <c r="G71" s="52">
        <v>3.6</v>
      </c>
      <c r="H71" s="51"/>
      <c r="I71" s="52">
        <v>1.373</v>
      </c>
      <c r="J71" s="52">
        <v>1.546</v>
      </c>
      <c r="K71" s="52">
        <v>1.516</v>
      </c>
      <c r="L71" s="52">
        <v>10.4</v>
      </c>
      <c r="M71" s="52">
        <v>-1.9</v>
      </c>
    </row>
    <row r="72" spans="1:13" ht="15" thickBot="1">
      <c r="A72" s="54" t="s">
        <v>147</v>
      </c>
      <c r="B72" s="48"/>
      <c r="C72" s="49"/>
      <c r="D72" s="49"/>
      <c r="E72" s="49"/>
      <c r="F72" s="49"/>
      <c r="G72" s="49"/>
      <c r="H72" s="48"/>
      <c r="I72" s="49"/>
      <c r="J72" s="49"/>
      <c r="K72" s="49"/>
      <c r="L72" s="49"/>
      <c r="M72" s="49"/>
    </row>
    <row r="73" spans="1:13" ht="15" thickBot="1">
      <c r="A73" s="53" t="s">
        <v>148</v>
      </c>
      <c r="B73" s="51"/>
      <c r="C73" s="52">
        <v>2.5779999999999998</v>
      </c>
      <c r="D73" s="52">
        <v>2.2829999999999999</v>
      </c>
      <c r="E73" s="52">
        <v>2.3849999999999998</v>
      </c>
      <c r="F73" s="52">
        <v>-7.5</v>
      </c>
      <c r="G73" s="52">
        <v>4.5</v>
      </c>
      <c r="H73" s="51"/>
      <c r="I73" s="52">
        <v>2.6509999999999998</v>
      </c>
      <c r="J73" s="52">
        <v>2.3370000000000002</v>
      </c>
      <c r="K73" s="52">
        <v>2.2930000000000001</v>
      </c>
      <c r="L73" s="52">
        <v>-13.5</v>
      </c>
      <c r="M73" s="52">
        <v>-1.9</v>
      </c>
    </row>
    <row r="74" spans="1:13" ht="15" thickBot="1">
      <c r="A74" s="54" t="s">
        <v>149</v>
      </c>
      <c r="B74" s="48"/>
      <c r="C74" s="49">
        <v>0.67100000000000004</v>
      </c>
      <c r="D74" s="49">
        <v>0.66100000000000003</v>
      </c>
      <c r="E74" s="49">
        <v>0.65</v>
      </c>
      <c r="F74" s="49">
        <v>-3.1</v>
      </c>
      <c r="G74" s="49">
        <v>-1.7</v>
      </c>
      <c r="H74" s="48"/>
      <c r="I74" s="49">
        <v>0.59399999999999997</v>
      </c>
      <c r="J74" s="49">
        <v>0.57099999999999995</v>
      </c>
      <c r="K74" s="49">
        <v>0.56499999999999995</v>
      </c>
      <c r="L74" s="49">
        <v>-4.9000000000000004</v>
      </c>
      <c r="M74" s="49">
        <v>-1.1000000000000001</v>
      </c>
    </row>
    <row r="75" spans="1:13" ht="15" thickBot="1">
      <c r="A75" s="53" t="s">
        <v>150</v>
      </c>
      <c r="B75" s="51"/>
      <c r="C75" s="52">
        <v>1.139</v>
      </c>
      <c r="D75" s="52">
        <v>1.0960000000000001</v>
      </c>
      <c r="E75" s="52">
        <v>1.2230000000000001</v>
      </c>
      <c r="F75" s="52">
        <v>7.4</v>
      </c>
      <c r="G75" s="52">
        <v>11.6</v>
      </c>
      <c r="H75" s="51"/>
      <c r="I75" s="52">
        <v>1.0309999999999999</v>
      </c>
      <c r="J75" s="52">
        <v>1.0189999999999999</v>
      </c>
      <c r="K75" s="52">
        <v>1.2070000000000001</v>
      </c>
      <c r="L75" s="52">
        <v>17.100000000000001</v>
      </c>
      <c r="M75" s="52">
        <v>18.399999999999999</v>
      </c>
    </row>
    <row r="76" spans="1:13" ht="15" thickBot="1">
      <c r="A76" s="54" t="s">
        <v>151</v>
      </c>
      <c r="B76" s="48"/>
      <c r="C76" s="49">
        <v>1.6579999999999999</v>
      </c>
      <c r="D76" s="49">
        <v>1.79</v>
      </c>
      <c r="E76" s="49">
        <v>1.9259999999999999</v>
      </c>
      <c r="F76" s="49">
        <v>16.2</v>
      </c>
      <c r="G76" s="49">
        <v>7.6</v>
      </c>
      <c r="H76" s="48"/>
      <c r="I76" s="49"/>
      <c r="J76" s="49"/>
      <c r="K76" s="49"/>
      <c r="L76" s="49"/>
      <c r="M76" s="49"/>
    </row>
    <row r="77" spans="1:13" ht="15" thickBot="1">
      <c r="A77" s="53" t="s">
        <v>152</v>
      </c>
      <c r="B77" s="51"/>
      <c r="C77" s="52">
        <v>1.546</v>
      </c>
      <c r="D77" s="52">
        <v>1.7370000000000001</v>
      </c>
      <c r="E77" s="52">
        <v>1.7749999999999999</v>
      </c>
      <c r="F77" s="52">
        <v>14.8</v>
      </c>
      <c r="G77" s="52">
        <v>2.2000000000000002</v>
      </c>
      <c r="H77" s="51"/>
      <c r="I77" s="52">
        <v>1.423</v>
      </c>
      <c r="J77" s="52">
        <v>1.401</v>
      </c>
      <c r="K77" s="52">
        <v>1.4790000000000001</v>
      </c>
      <c r="L77" s="52">
        <v>3.9</v>
      </c>
      <c r="M77" s="52">
        <v>5.6</v>
      </c>
    </row>
    <row r="78" spans="1:13" ht="15" thickBot="1">
      <c r="A78" s="54" t="s">
        <v>153</v>
      </c>
      <c r="B78" s="48"/>
      <c r="C78" s="49">
        <v>1.82</v>
      </c>
      <c r="D78" s="49">
        <v>1.758</v>
      </c>
      <c r="E78" s="49">
        <v>1.7969999999999999</v>
      </c>
      <c r="F78" s="49">
        <v>-1.3</v>
      </c>
      <c r="G78" s="49">
        <v>2.2000000000000002</v>
      </c>
      <c r="H78" s="48"/>
      <c r="I78" s="49">
        <v>1.746</v>
      </c>
      <c r="J78" s="49">
        <v>1.5580000000000001</v>
      </c>
      <c r="K78" s="49">
        <v>1.702</v>
      </c>
      <c r="L78" s="49">
        <v>-2.5</v>
      </c>
      <c r="M78" s="49">
        <v>9.1999999999999993</v>
      </c>
    </row>
    <row r="79" spans="1:13" ht="15" thickBot="1">
      <c r="A79" s="53" t="s">
        <v>154</v>
      </c>
      <c r="B79" s="51"/>
      <c r="C79" s="52"/>
      <c r="D79" s="52"/>
      <c r="E79" s="52"/>
      <c r="F79" s="52"/>
      <c r="G79" s="52"/>
      <c r="H79" s="51"/>
      <c r="I79" s="52"/>
      <c r="J79" s="52"/>
      <c r="K79" s="52"/>
      <c r="L79" s="52"/>
      <c r="M79" s="52"/>
    </row>
    <row r="80" spans="1:13" ht="23.25" thickBot="1">
      <c r="A80" s="54" t="s">
        <v>155</v>
      </c>
      <c r="B80" s="48"/>
      <c r="C80" s="49"/>
      <c r="D80" s="49"/>
      <c r="E80" s="49"/>
      <c r="F80" s="49"/>
      <c r="G80" s="49"/>
      <c r="H80" s="48"/>
      <c r="I80" s="49"/>
      <c r="J80" s="49"/>
      <c r="K80" s="49"/>
      <c r="L80" s="49"/>
      <c r="M80" s="49"/>
    </row>
    <row r="81" spans="1:13" ht="15" thickBot="1">
      <c r="A81" s="53" t="s">
        <v>156</v>
      </c>
      <c r="B81" s="51"/>
      <c r="C81" s="52"/>
      <c r="D81" s="52"/>
      <c r="E81" s="52"/>
      <c r="F81" s="52"/>
      <c r="G81" s="52"/>
      <c r="H81" s="51"/>
      <c r="I81" s="52"/>
      <c r="J81" s="52"/>
      <c r="K81" s="52"/>
      <c r="L81" s="52"/>
      <c r="M81" s="52"/>
    </row>
    <row r="82" spans="1:13" ht="15" thickBot="1">
      <c r="A82" s="54" t="s">
        <v>157</v>
      </c>
      <c r="B82" s="48"/>
      <c r="C82" s="49">
        <v>2.3199999999999998</v>
      </c>
      <c r="D82" s="49">
        <v>2.5950000000000002</v>
      </c>
      <c r="E82" s="49">
        <v>2.66</v>
      </c>
      <c r="F82" s="49">
        <v>14.7</v>
      </c>
      <c r="G82" s="49">
        <v>2.5</v>
      </c>
      <c r="H82" s="48"/>
      <c r="I82" s="49"/>
      <c r="J82" s="49"/>
      <c r="K82" s="49"/>
      <c r="L82" s="49"/>
      <c r="M82" s="49"/>
    </row>
    <row r="83" spans="1:13" ht="15" thickBot="1">
      <c r="A83" s="50" t="s">
        <v>158</v>
      </c>
      <c r="B83" s="81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3"/>
    </row>
    <row r="84" spans="1:13" ht="23.25" thickBot="1">
      <c r="A84" s="54" t="s">
        <v>159</v>
      </c>
      <c r="B84" s="48"/>
      <c r="C84" s="49">
        <v>2.5659999999999998</v>
      </c>
      <c r="D84" s="49">
        <v>2.7389999999999999</v>
      </c>
      <c r="E84" s="49">
        <v>2.7320000000000002</v>
      </c>
      <c r="F84" s="49">
        <v>6.5</v>
      </c>
      <c r="G84" s="49">
        <v>-0.3</v>
      </c>
      <c r="H84" s="48"/>
      <c r="I84" s="49">
        <v>2.3719999999999999</v>
      </c>
      <c r="J84" s="49"/>
      <c r="K84" s="49"/>
      <c r="L84" s="49"/>
      <c r="M84" s="49"/>
    </row>
    <row r="85" spans="1:13" ht="15" thickBot="1">
      <c r="A85" s="53" t="s">
        <v>160</v>
      </c>
      <c r="B85" s="51"/>
      <c r="C85" s="52">
        <v>1.496</v>
      </c>
      <c r="D85" s="52">
        <v>1.484</v>
      </c>
      <c r="E85" s="52">
        <v>1.4690000000000001</v>
      </c>
      <c r="F85" s="52">
        <v>-1.8</v>
      </c>
      <c r="G85" s="52">
        <v>-1</v>
      </c>
      <c r="H85" s="51"/>
      <c r="I85" s="52"/>
      <c r="J85" s="52"/>
      <c r="K85" s="52"/>
      <c r="L85" s="52"/>
      <c r="M85" s="52"/>
    </row>
    <row r="86" spans="1:13" ht="15" thickBot="1">
      <c r="A86" s="87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9"/>
    </row>
    <row r="87" spans="1:13" ht="15" thickBot="1">
      <c r="A87" s="46" t="s">
        <v>161</v>
      </c>
      <c r="B87" s="81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3"/>
    </row>
    <row r="88" spans="1:13" ht="15" thickBot="1">
      <c r="A88" s="47" t="s">
        <v>162</v>
      </c>
      <c r="B88" s="8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6"/>
    </row>
    <row r="89" spans="1:13" ht="15" thickBot="1">
      <c r="A89" s="53" t="s">
        <v>163</v>
      </c>
      <c r="B89" s="51"/>
      <c r="C89" s="52">
        <v>0.60799999999999998</v>
      </c>
      <c r="D89" s="52">
        <v>0.65400000000000003</v>
      </c>
      <c r="E89" s="52">
        <v>0.65600000000000003</v>
      </c>
      <c r="F89" s="52">
        <v>7.9</v>
      </c>
      <c r="G89" s="52">
        <v>0.3</v>
      </c>
      <c r="H89" s="51"/>
      <c r="I89" s="52">
        <v>0.56599999999999995</v>
      </c>
      <c r="J89" s="52">
        <v>0.58599999999999997</v>
      </c>
      <c r="K89" s="52">
        <v>0.56799999999999995</v>
      </c>
      <c r="L89" s="52">
        <v>0.4</v>
      </c>
      <c r="M89" s="52">
        <v>-3.1</v>
      </c>
    </row>
    <row r="90" spans="1:13" ht="15" thickBot="1">
      <c r="A90" s="54" t="s">
        <v>164</v>
      </c>
      <c r="B90" s="48"/>
      <c r="C90" s="49">
        <v>0.61</v>
      </c>
      <c r="D90" s="49">
        <v>0.65200000000000002</v>
      </c>
      <c r="E90" s="49">
        <v>0.65200000000000002</v>
      </c>
      <c r="F90" s="49">
        <v>6.9</v>
      </c>
      <c r="G90" s="49">
        <v>0</v>
      </c>
      <c r="H90" s="48"/>
      <c r="I90" s="49">
        <v>0.57999999999999996</v>
      </c>
      <c r="J90" s="49"/>
      <c r="K90" s="49"/>
      <c r="L90" s="49"/>
      <c r="M90" s="49"/>
    </row>
    <row r="91" spans="1:13" ht="15" thickBot="1">
      <c r="A91" s="50" t="s">
        <v>165</v>
      </c>
      <c r="B91" s="81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3"/>
    </row>
    <row r="92" spans="1:13" ht="15" thickBot="1">
      <c r="A92" s="54" t="s">
        <v>166</v>
      </c>
      <c r="B92" s="48"/>
      <c r="C92" s="49"/>
      <c r="D92" s="49"/>
      <c r="E92" s="49"/>
      <c r="F92" s="49"/>
      <c r="G92" s="49"/>
      <c r="H92" s="48"/>
      <c r="I92" s="49"/>
      <c r="J92" s="49"/>
      <c r="K92" s="49"/>
      <c r="L92" s="49"/>
      <c r="M92" s="49"/>
    </row>
    <row r="93" spans="1:13" ht="15" thickBot="1">
      <c r="A93" s="53" t="s">
        <v>167</v>
      </c>
      <c r="B93" s="51"/>
      <c r="C93" s="52">
        <v>2.0659999999999998</v>
      </c>
      <c r="D93" s="52">
        <v>1.94</v>
      </c>
      <c r="E93" s="52">
        <v>1.9039999999999999</v>
      </c>
      <c r="F93" s="52">
        <v>-7.8</v>
      </c>
      <c r="G93" s="52">
        <v>-1.9</v>
      </c>
      <c r="H93" s="51"/>
      <c r="I93" s="52"/>
      <c r="J93" s="52"/>
      <c r="K93" s="52"/>
      <c r="L93" s="52"/>
      <c r="M93" s="52"/>
    </row>
    <row r="94" spans="1:13" ht="15" thickBot="1">
      <c r="A94" s="54" t="s">
        <v>168</v>
      </c>
      <c r="B94" s="48"/>
      <c r="C94" s="49">
        <v>2.5499999999999998</v>
      </c>
      <c r="D94" s="49">
        <v>2.6869999999999998</v>
      </c>
      <c r="E94" s="49">
        <v>2.6749999999999998</v>
      </c>
      <c r="F94" s="49">
        <v>4.9000000000000004</v>
      </c>
      <c r="G94" s="49">
        <v>-0.4</v>
      </c>
      <c r="H94" s="48"/>
      <c r="I94" s="49"/>
      <c r="J94" s="49">
        <v>2.3420000000000001</v>
      </c>
      <c r="K94" s="49">
        <v>2.331</v>
      </c>
      <c r="L94" s="49"/>
      <c r="M94" s="49">
        <v>-0.5</v>
      </c>
    </row>
    <row r="95" spans="1:13" ht="15" thickBot="1">
      <c r="A95" s="50" t="s">
        <v>169</v>
      </c>
      <c r="B95" s="81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3"/>
    </row>
    <row r="96" spans="1:13" ht="15" thickBot="1">
      <c r="A96" s="55" t="s">
        <v>170</v>
      </c>
      <c r="B96" s="48"/>
      <c r="C96" s="49"/>
      <c r="D96" s="49"/>
      <c r="E96" s="49"/>
      <c r="F96" s="49"/>
      <c r="G96" s="49"/>
      <c r="H96" s="48"/>
      <c r="I96" s="49"/>
      <c r="J96" s="49"/>
      <c r="K96" s="49"/>
      <c r="L96" s="49"/>
      <c r="M96" s="49"/>
    </row>
    <row r="97" spans="1:13" ht="23.25" thickBot="1">
      <c r="A97" s="53" t="s">
        <v>171</v>
      </c>
      <c r="B97" s="51"/>
      <c r="C97" s="52">
        <v>5.2149999999999999</v>
      </c>
      <c r="D97" s="52">
        <v>4.8079999999999998</v>
      </c>
      <c r="E97" s="52">
        <v>4.6689999999999996</v>
      </c>
      <c r="F97" s="52">
        <v>-10.5</v>
      </c>
      <c r="G97" s="52">
        <v>-2.9</v>
      </c>
      <c r="H97" s="51"/>
      <c r="I97" s="52"/>
      <c r="J97" s="52"/>
      <c r="K97" s="52"/>
      <c r="L97" s="52"/>
      <c r="M97" s="52"/>
    </row>
    <row r="98" spans="1:13" ht="15" thickBot="1">
      <c r="A98" s="47" t="s">
        <v>172</v>
      </c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6"/>
    </row>
    <row r="99" spans="1:13" ht="15" thickBot="1">
      <c r="A99" s="53" t="s">
        <v>173</v>
      </c>
      <c r="B99" s="51"/>
      <c r="C99" s="52">
        <v>4.3570000000000002</v>
      </c>
      <c r="D99" s="52">
        <v>4.4109999999999996</v>
      </c>
      <c r="E99" s="52">
        <v>4.5039999999999996</v>
      </c>
      <c r="F99" s="52">
        <v>3.4</v>
      </c>
      <c r="G99" s="52">
        <v>2.1</v>
      </c>
      <c r="H99" s="51"/>
      <c r="I99" s="52">
        <v>4.4640000000000004</v>
      </c>
      <c r="J99" s="52">
        <v>4.5620000000000003</v>
      </c>
      <c r="K99" s="52">
        <v>4.5570000000000004</v>
      </c>
      <c r="L99" s="52">
        <v>2.1</v>
      </c>
      <c r="M99" s="52">
        <v>-0.1</v>
      </c>
    </row>
    <row r="100" spans="1:13" ht="15" thickBot="1">
      <c r="A100" s="47" t="s">
        <v>174</v>
      </c>
      <c r="B100" s="8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6"/>
    </row>
    <row r="101" spans="1:13" ht="23.25" thickBot="1">
      <c r="A101" s="53" t="s">
        <v>175</v>
      </c>
      <c r="B101" s="51"/>
      <c r="C101" s="52">
        <v>1.1890000000000001</v>
      </c>
      <c r="D101" s="52">
        <v>1.3049999999999999</v>
      </c>
      <c r="E101" s="52">
        <v>1.3089999999999999</v>
      </c>
      <c r="F101" s="52">
        <v>10.1</v>
      </c>
      <c r="G101" s="52">
        <v>0.3</v>
      </c>
      <c r="H101" s="51"/>
      <c r="I101" s="52">
        <v>1.1279999999999999</v>
      </c>
      <c r="J101" s="52">
        <v>1.25</v>
      </c>
      <c r="K101" s="52">
        <v>1.256</v>
      </c>
      <c r="L101" s="52">
        <v>11.3</v>
      </c>
      <c r="M101" s="52">
        <v>0.5</v>
      </c>
    </row>
    <row r="102" spans="1:13" ht="23.25" thickBot="1">
      <c r="A102" s="54" t="s">
        <v>176</v>
      </c>
      <c r="B102" s="48"/>
      <c r="C102" s="49">
        <v>10.757</v>
      </c>
      <c r="D102" s="49">
        <v>12.009</v>
      </c>
      <c r="E102" s="49">
        <v>11.965</v>
      </c>
      <c r="F102" s="49">
        <v>11.2</v>
      </c>
      <c r="G102" s="49">
        <v>-0.4</v>
      </c>
      <c r="H102" s="48"/>
      <c r="I102" s="49">
        <v>11.926</v>
      </c>
      <c r="J102" s="49">
        <v>10.752000000000001</v>
      </c>
      <c r="K102" s="49">
        <v>10.766999999999999</v>
      </c>
      <c r="L102" s="49">
        <v>-9.6999999999999993</v>
      </c>
      <c r="M102" s="49">
        <v>0.1</v>
      </c>
    </row>
    <row r="103" spans="1:13" ht="15" thickBot="1">
      <c r="A103" s="87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9"/>
    </row>
    <row r="104" spans="1:13" ht="15" thickBot="1">
      <c r="A104" s="46" t="s">
        <v>177</v>
      </c>
      <c r="B104" s="81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3"/>
    </row>
    <row r="105" spans="1:13" ht="15" thickBot="1">
      <c r="A105" s="47" t="s">
        <v>178</v>
      </c>
      <c r="B105" s="48"/>
      <c r="C105" s="49">
        <v>3.6419999999999999</v>
      </c>
      <c r="D105" s="49">
        <v>2.4369999999999998</v>
      </c>
      <c r="E105" s="49">
        <v>2.3759999999999999</v>
      </c>
      <c r="F105" s="49">
        <v>-34.799999999999997</v>
      </c>
      <c r="G105" s="49">
        <v>-2.5</v>
      </c>
      <c r="H105" s="48"/>
      <c r="I105" s="49">
        <v>3.7149999999999999</v>
      </c>
      <c r="J105" s="49">
        <v>2.4569999999999999</v>
      </c>
      <c r="K105" s="49">
        <v>2.3719999999999999</v>
      </c>
      <c r="L105" s="49">
        <v>-36.200000000000003</v>
      </c>
      <c r="M105" s="49">
        <v>-3.5</v>
      </c>
    </row>
    <row r="106" spans="1:13" ht="15" thickBot="1">
      <c r="A106" s="50" t="s">
        <v>179</v>
      </c>
      <c r="B106" s="51"/>
      <c r="C106" s="52">
        <v>1.0580000000000001</v>
      </c>
      <c r="D106" s="52">
        <v>0.93200000000000005</v>
      </c>
      <c r="E106" s="52">
        <v>0.92100000000000004</v>
      </c>
      <c r="F106" s="52">
        <v>-12.9</v>
      </c>
      <c r="G106" s="52">
        <v>-1.2</v>
      </c>
      <c r="H106" s="51"/>
      <c r="I106" s="52">
        <v>0.91900000000000004</v>
      </c>
      <c r="J106" s="52">
        <v>0.76700000000000002</v>
      </c>
      <c r="K106" s="52">
        <v>0.754</v>
      </c>
      <c r="L106" s="52">
        <v>-18</v>
      </c>
      <c r="M106" s="52">
        <v>-1.7</v>
      </c>
    </row>
    <row r="107" spans="1:13" ht="15" thickBot="1">
      <c r="A107" s="47" t="s">
        <v>180</v>
      </c>
      <c r="B107" s="48"/>
      <c r="C107" s="49">
        <v>0.14099999999999999</v>
      </c>
      <c r="D107" s="49">
        <v>0.14199999999999999</v>
      </c>
      <c r="E107" s="49">
        <v>0.14099999999999999</v>
      </c>
      <c r="F107" s="49">
        <v>0</v>
      </c>
      <c r="G107" s="49">
        <v>-0.7</v>
      </c>
      <c r="H107" s="48"/>
      <c r="I107" s="49">
        <v>0.13700000000000001</v>
      </c>
      <c r="J107" s="49">
        <v>0.14099999999999999</v>
      </c>
      <c r="K107" s="49">
        <v>0.13700000000000001</v>
      </c>
      <c r="L107" s="49">
        <v>0</v>
      </c>
      <c r="M107" s="49">
        <v>-2.8</v>
      </c>
    </row>
    <row r="108" spans="1:13" ht="29.25" thickBot="1">
      <c r="A108" s="56" t="s">
        <v>181</v>
      </c>
      <c r="B108" s="51"/>
      <c r="C108" s="52">
        <v>3.4630000000000001</v>
      </c>
      <c r="D108" s="52">
        <v>2.7450000000000001</v>
      </c>
      <c r="E108" s="52">
        <v>2.4630000000000001</v>
      </c>
      <c r="F108" s="52">
        <v>-28.9</v>
      </c>
      <c r="G108" s="52">
        <v>-10.3</v>
      </c>
      <c r="H108" s="51"/>
      <c r="I108" s="52">
        <v>3.4830000000000001</v>
      </c>
      <c r="J108" s="52">
        <v>2.7810000000000001</v>
      </c>
      <c r="K108" s="52">
        <v>2.46</v>
      </c>
      <c r="L108" s="52">
        <v>-29.4</v>
      </c>
      <c r="M108" s="52">
        <v>-11.5</v>
      </c>
    </row>
    <row r="109" spans="1:13" ht="15" thickBot="1">
      <c r="A109" s="54" t="s">
        <v>182</v>
      </c>
      <c r="B109" s="48"/>
      <c r="C109" s="49">
        <v>3.403</v>
      </c>
      <c r="D109" s="49">
        <v>2.6789999999999998</v>
      </c>
      <c r="E109" s="49">
        <v>2.3940000000000001</v>
      </c>
      <c r="F109" s="49">
        <v>-29.7</v>
      </c>
      <c r="G109" s="49">
        <v>-10.6</v>
      </c>
      <c r="H109" s="48"/>
      <c r="I109" s="49">
        <v>3.4340000000000002</v>
      </c>
      <c r="J109" s="49">
        <v>2.7229999999999999</v>
      </c>
      <c r="K109" s="49">
        <v>2.39</v>
      </c>
      <c r="L109" s="49">
        <v>-30.4</v>
      </c>
      <c r="M109" s="49">
        <v>-12.2</v>
      </c>
    </row>
    <row r="110" spans="1:13" ht="23.25" thickBot="1">
      <c r="A110" s="53" t="s">
        <v>183</v>
      </c>
      <c r="B110" s="51"/>
      <c r="C110" s="52">
        <v>3.605</v>
      </c>
      <c r="D110" s="52">
        <v>2.9319999999999999</v>
      </c>
      <c r="E110" s="52">
        <v>2.661</v>
      </c>
      <c r="F110" s="52">
        <v>-26.2</v>
      </c>
      <c r="G110" s="52">
        <v>-9.1999999999999993</v>
      </c>
      <c r="H110" s="51"/>
      <c r="I110" s="52">
        <v>3.5760000000000001</v>
      </c>
      <c r="J110" s="52">
        <v>2.9060000000000001</v>
      </c>
      <c r="K110" s="52">
        <v>2.63</v>
      </c>
      <c r="L110" s="52">
        <v>-26.5</v>
      </c>
      <c r="M110" s="52">
        <v>-9.5</v>
      </c>
    </row>
    <row r="111" spans="1:13" ht="15" thickBot="1">
      <c r="A111" s="54" t="s">
        <v>184</v>
      </c>
      <c r="B111" s="48"/>
      <c r="C111" s="49">
        <v>3.758</v>
      </c>
      <c r="D111" s="49">
        <v>3.12</v>
      </c>
      <c r="E111" s="49">
        <v>2.86</v>
      </c>
      <c r="F111" s="49">
        <v>-23.9</v>
      </c>
      <c r="G111" s="49">
        <v>-8.3000000000000007</v>
      </c>
      <c r="H111" s="48"/>
      <c r="I111" s="49">
        <v>3.7919999999999998</v>
      </c>
      <c r="J111" s="49">
        <v>3.206</v>
      </c>
      <c r="K111" s="49">
        <v>2.9359999999999999</v>
      </c>
      <c r="L111" s="49">
        <v>-22.6</v>
      </c>
      <c r="M111" s="49">
        <v>-8.4</v>
      </c>
    </row>
    <row r="112" spans="1:13" ht="15" thickBot="1">
      <c r="A112" s="50" t="s">
        <v>185</v>
      </c>
      <c r="B112" s="51"/>
      <c r="C112" s="52">
        <v>3.8010000000000002</v>
      </c>
      <c r="D112" s="52">
        <v>2.6920000000000002</v>
      </c>
      <c r="E112" s="52">
        <v>2.5659999999999998</v>
      </c>
      <c r="F112" s="52">
        <v>-32.5</v>
      </c>
      <c r="G112" s="52">
        <v>-4.7</v>
      </c>
      <c r="H112" s="51"/>
      <c r="I112" s="52">
        <v>3.7440000000000002</v>
      </c>
      <c r="J112" s="52">
        <v>2.5680000000000001</v>
      </c>
      <c r="K112" s="52">
        <v>2.504</v>
      </c>
      <c r="L112" s="52">
        <v>-33.1</v>
      </c>
      <c r="M112" s="52">
        <v>-2.5</v>
      </c>
    </row>
    <row r="113" spans="1:13">
      <c r="A113" s="90" t="s">
        <v>186</v>
      </c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2"/>
    </row>
    <row r="114" spans="1:13">
      <c r="A114" s="72" t="s">
        <v>187</v>
      </c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4"/>
    </row>
    <row r="115" spans="1:13">
      <c r="A115" s="72" t="s">
        <v>188</v>
      </c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4"/>
    </row>
    <row r="116" spans="1:13">
      <c r="A116" s="72" t="s">
        <v>189</v>
      </c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4"/>
    </row>
    <row r="117" spans="1:13" ht="15" thickBot="1">
      <c r="A117" s="75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7"/>
    </row>
    <row r="118" spans="1:13" ht="15" thickBot="1">
      <c r="A118" s="78" t="s">
        <v>190</v>
      </c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80"/>
    </row>
    <row r="120" spans="1:13">
      <c r="A120" t="s">
        <v>203</v>
      </c>
    </row>
  </sheetData>
  <mergeCells count="39">
    <mergeCell ref="A1:M1"/>
    <mergeCell ref="A2:A7"/>
    <mergeCell ref="B2:G3"/>
    <mergeCell ref="H2:M3"/>
    <mergeCell ref="C4:E5"/>
    <mergeCell ref="F4:G4"/>
    <mergeCell ref="F5:G5"/>
    <mergeCell ref="I4:K5"/>
    <mergeCell ref="L4:M4"/>
    <mergeCell ref="L5:M5"/>
    <mergeCell ref="B61:M61"/>
    <mergeCell ref="B8:M8"/>
    <mergeCell ref="A15:M15"/>
    <mergeCell ref="B16:M16"/>
    <mergeCell ref="B17:M17"/>
    <mergeCell ref="B34:M34"/>
    <mergeCell ref="B43:M43"/>
    <mergeCell ref="B45:M45"/>
    <mergeCell ref="B51:M51"/>
    <mergeCell ref="A53:M53"/>
    <mergeCell ref="B54:M54"/>
    <mergeCell ref="A60:M60"/>
    <mergeCell ref="A113:M113"/>
    <mergeCell ref="B62:M62"/>
    <mergeCell ref="B83:M83"/>
    <mergeCell ref="A86:M86"/>
    <mergeCell ref="B87:M87"/>
    <mergeCell ref="B88:M88"/>
    <mergeCell ref="B91:M91"/>
    <mergeCell ref="B95:M95"/>
    <mergeCell ref="B98:M98"/>
    <mergeCell ref="B100:M100"/>
    <mergeCell ref="A103:M103"/>
    <mergeCell ref="B104:M104"/>
    <mergeCell ref="A114:M114"/>
    <mergeCell ref="A115:M115"/>
    <mergeCell ref="A116:M116"/>
    <mergeCell ref="A117:M117"/>
    <mergeCell ref="A118:M118"/>
  </mergeCells>
  <hyperlinks>
    <hyperlink ref="H2" r:id="rId1" location="ro3xg01apmw.f.1" display="http://www.bls.gov/regions/mid-atlantic/data/AverageRetailFoodAndEnergyPrices_USandMidwest_Table.htm - ro3xg01apmw.f.1"/>
    <hyperlink ref="A96" r:id="rId2" location="ro3xg01apmw.f.2" display="http://www.bls.gov/regions/mid-atlantic/data/AverageRetailFoodAndEnergyPrices_USandMidwest_Table.htm - ro3xg01apmw.f.2"/>
    <hyperlink ref="A108" r:id="rId3" location="ro3xg01apmw.f.3" display="http://www.bls.gov/regions/mid-atlantic/data/AverageRetailFoodAndEnergyPrices_USandMidwest_Table.htm - ro3xg01apmw.f.3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1"/>
    </sheetView>
  </sheetViews>
  <sheetFormatPr defaultRowHeight="12.75"/>
  <cols>
    <col min="1" max="1" width="24.09765625" style="4" customWidth="1"/>
    <col min="2" max="7" width="14.3984375" style="4" customWidth="1"/>
    <col min="8" max="16384" width="8.796875" style="4"/>
  </cols>
  <sheetData>
    <row r="1" spans="1:7">
      <c r="A1" s="116" t="s">
        <v>63</v>
      </c>
      <c r="B1" s="117"/>
      <c r="C1" s="117"/>
      <c r="D1" s="117"/>
      <c r="E1" s="117"/>
      <c r="F1" s="117"/>
      <c r="G1" s="118"/>
    </row>
    <row r="2" spans="1:7" ht="28.5" customHeight="1">
      <c r="A2" s="112" t="s">
        <v>64</v>
      </c>
      <c r="B2" s="110" t="s">
        <v>65</v>
      </c>
      <c r="C2" s="111"/>
      <c r="D2" s="114" t="s">
        <v>66</v>
      </c>
      <c r="E2" s="115"/>
      <c r="F2" s="114" t="s">
        <v>67</v>
      </c>
      <c r="G2" s="115"/>
    </row>
    <row r="3" spans="1:7" ht="25.5">
      <c r="A3" s="113"/>
      <c r="B3" s="5" t="s">
        <v>68</v>
      </c>
      <c r="C3" s="6" t="s">
        <v>69</v>
      </c>
      <c r="D3" s="5" t="s">
        <v>68</v>
      </c>
      <c r="E3" s="6" t="s">
        <v>69</v>
      </c>
      <c r="F3" s="5" t="s">
        <v>68</v>
      </c>
      <c r="G3" s="6" t="s">
        <v>69</v>
      </c>
    </row>
    <row r="4" spans="1:7">
      <c r="A4" s="7" t="s">
        <v>70</v>
      </c>
      <c r="B4" s="8">
        <v>2.0775000000000001</v>
      </c>
      <c r="C4" s="9">
        <v>2.0375000000000001</v>
      </c>
      <c r="D4" s="8">
        <v>3.375</v>
      </c>
      <c r="E4" s="9">
        <v>3.31</v>
      </c>
      <c r="F4" s="10">
        <v>2.4300000000000002</v>
      </c>
      <c r="G4" s="11">
        <v>2.3824999999999998</v>
      </c>
    </row>
    <row r="5" spans="1:7">
      <c r="A5" s="12" t="s">
        <v>71</v>
      </c>
      <c r="B5" s="13">
        <v>3.645</v>
      </c>
      <c r="C5" s="11">
        <v>3.5874999999999999</v>
      </c>
      <c r="D5" s="13">
        <v>5.91</v>
      </c>
      <c r="E5" s="11">
        <v>5.8150000000000004</v>
      </c>
      <c r="F5" s="10">
        <v>4.2649999999999997</v>
      </c>
      <c r="G5" s="11">
        <v>4.1950000000000003</v>
      </c>
    </row>
    <row r="6" spans="1:7">
      <c r="A6" s="14" t="s">
        <v>72</v>
      </c>
      <c r="B6" s="15">
        <v>0.86499999999999999</v>
      </c>
      <c r="C6" s="16">
        <v>0.84499999999999997</v>
      </c>
      <c r="D6" s="15">
        <v>1.4025000000000001</v>
      </c>
      <c r="E6" s="16">
        <v>1.37</v>
      </c>
      <c r="F6" s="17">
        <v>1.01</v>
      </c>
      <c r="G6" s="16">
        <v>0.98750000000000004</v>
      </c>
    </row>
    <row r="8" spans="1:7">
      <c r="A8" s="4" t="s">
        <v>61</v>
      </c>
    </row>
  </sheetData>
  <mergeCells count="5">
    <mergeCell ref="B2:C2"/>
    <mergeCell ref="A2:A3"/>
    <mergeCell ref="D2:E2"/>
    <mergeCell ref="F2:G2"/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C1"/>
    </sheetView>
  </sheetViews>
  <sheetFormatPr defaultRowHeight="14.25"/>
  <cols>
    <col min="1" max="1" width="2.5" customWidth="1"/>
    <col min="2" max="2" width="22.796875" bestFit="1" customWidth="1"/>
  </cols>
  <sheetData>
    <row r="1" spans="1:3" ht="15" thickBot="1">
      <c r="A1" s="120" t="s">
        <v>201</v>
      </c>
      <c r="B1" s="120"/>
      <c r="C1" s="120"/>
    </row>
    <row r="3" spans="1:3">
      <c r="A3" s="119" t="s">
        <v>70</v>
      </c>
      <c r="B3" s="119"/>
      <c r="C3" s="119"/>
    </row>
    <row r="4" spans="1:3">
      <c r="A4" t="s">
        <v>194</v>
      </c>
      <c r="C4" s="58">
        <f>SUM(C5)</f>
        <v>2.0775000000000001</v>
      </c>
    </row>
    <row r="5" spans="1:3">
      <c r="B5" t="s">
        <v>196</v>
      </c>
      <c r="C5" s="58">
        <f>'Reimbursement Info'!B4</f>
        <v>2.0775000000000001</v>
      </c>
    </row>
    <row r="6" spans="1:3">
      <c r="A6" t="s">
        <v>60</v>
      </c>
      <c r="C6" s="58">
        <f>SUM(C7:C9)</f>
        <v>0.48249999999999998</v>
      </c>
    </row>
    <row r="7" spans="1:3">
      <c r="B7" t="s">
        <v>197</v>
      </c>
      <c r="C7" s="58">
        <f>'Food Requirements'!E3</f>
        <v>0.21199999999999999</v>
      </c>
    </row>
    <row r="8" spans="1:3">
      <c r="B8" t="s">
        <v>198</v>
      </c>
      <c r="C8" s="58">
        <f>'Food Requirements'!E4</f>
        <v>0.14499999999999999</v>
      </c>
    </row>
    <row r="9" spans="1:3">
      <c r="B9" t="s">
        <v>199</v>
      </c>
      <c r="C9" s="58">
        <f>'Food Requirements'!E5</f>
        <v>0.1255</v>
      </c>
    </row>
    <row r="10" spans="1:3">
      <c r="A10" s="59" t="s">
        <v>195</v>
      </c>
      <c r="B10" s="59"/>
      <c r="C10" s="60">
        <f>C4-C6</f>
        <v>1.5950000000000002</v>
      </c>
    </row>
    <row r="13" spans="1:3">
      <c r="A13" s="119" t="s">
        <v>200</v>
      </c>
      <c r="B13" s="119"/>
      <c r="C13" s="119"/>
    </row>
    <row r="14" spans="1:3">
      <c r="A14" t="s">
        <v>194</v>
      </c>
      <c r="C14" s="58">
        <f>SUM(C15)</f>
        <v>3.645</v>
      </c>
    </row>
    <row r="15" spans="1:3">
      <c r="B15" t="s">
        <v>196</v>
      </c>
      <c r="C15" s="58">
        <f>'Reimbursement Info'!B5</f>
        <v>3.645</v>
      </c>
    </row>
    <row r="16" spans="1:3">
      <c r="A16" t="s">
        <v>60</v>
      </c>
      <c r="C16" s="58">
        <f>SUM(C17:C20)</f>
        <v>1.3691458333333333</v>
      </c>
    </row>
    <row r="17" spans="1:3">
      <c r="B17" t="s">
        <v>197</v>
      </c>
      <c r="C17" s="58">
        <f>'Food Requirements'!E16</f>
        <v>0.21199999999999999</v>
      </c>
    </row>
    <row r="18" spans="1:3">
      <c r="B18" t="s">
        <v>206</v>
      </c>
      <c r="C18" s="58">
        <f>'Food Requirements'!E17</f>
        <v>0.81327083333333339</v>
      </c>
    </row>
    <row r="19" spans="1:3">
      <c r="B19" t="s">
        <v>199</v>
      </c>
      <c r="C19" s="58">
        <f>'Food Requirements'!E21</f>
        <v>0.16025</v>
      </c>
    </row>
    <row r="20" spans="1:3">
      <c r="B20" s="3" t="s">
        <v>207</v>
      </c>
      <c r="C20" s="61">
        <f>'Food Requirements'!E25</f>
        <v>0.18362500000000001</v>
      </c>
    </row>
    <row r="21" spans="1:3">
      <c r="A21" s="59" t="s">
        <v>195</v>
      </c>
      <c r="B21" s="59"/>
      <c r="C21" s="60">
        <f>C15-C16</f>
        <v>2.275854166666667</v>
      </c>
    </row>
    <row r="24" spans="1:3">
      <c r="A24" s="119" t="s">
        <v>208</v>
      </c>
      <c r="B24" s="119"/>
      <c r="C24" s="119"/>
    </row>
    <row r="25" spans="1:3">
      <c r="A25" t="s">
        <v>194</v>
      </c>
      <c r="C25" s="58">
        <f>SUM(C26)</f>
        <v>0.86499999999999999</v>
      </c>
    </row>
    <row r="26" spans="1:3">
      <c r="B26" t="s">
        <v>196</v>
      </c>
      <c r="C26" s="58">
        <f>'Reimbursement Info'!B6</f>
        <v>0.86499999999999999</v>
      </c>
    </row>
    <row r="27" spans="1:3">
      <c r="A27" t="s">
        <v>60</v>
      </c>
      <c r="C27" s="58">
        <f>SUM(C28:C31)</f>
        <v>0.95466666666666666</v>
      </c>
    </row>
    <row r="28" spans="1:3">
      <c r="B28" t="s">
        <v>197</v>
      </c>
      <c r="C28" s="58">
        <f>'Food Requirements'!E38</f>
        <v>0.21199999999999999</v>
      </c>
    </row>
    <row r="29" spans="1:3">
      <c r="B29" t="s">
        <v>213</v>
      </c>
      <c r="C29" s="58">
        <f>'Food Requirements'!E39</f>
        <v>0.37</v>
      </c>
    </row>
    <row r="30" spans="1:3">
      <c r="B30" t="s">
        <v>212</v>
      </c>
      <c r="C30" s="58">
        <f>'Food Requirements'!E40</f>
        <v>0.1255</v>
      </c>
    </row>
    <row r="31" spans="1:3">
      <c r="B31" t="s">
        <v>211</v>
      </c>
      <c r="C31" s="58">
        <f>'Food Requirements'!E48</f>
        <v>0.24716666666666667</v>
      </c>
    </row>
    <row r="32" spans="1:3">
      <c r="A32" s="59" t="s">
        <v>195</v>
      </c>
      <c r="B32" s="59"/>
      <c r="C32" s="123">
        <f>C25-C27</f>
        <v>-8.9666666666666672E-2</v>
      </c>
    </row>
  </sheetData>
  <mergeCells count="4">
    <mergeCell ref="A3:C3"/>
    <mergeCell ref="A1:C1"/>
    <mergeCell ref="A13:C13"/>
    <mergeCell ref="A24:C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Assumptions</vt:lpstr>
      <vt:lpstr>Food Requirements</vt:lpstr>
      <vt:lpstr>BLS - Cost Data</vt:lpstr>
      <vt:lpstr>Reimbursement Info</vt:lpstr>
      <vt:lpstr>Profit per Meal</vt:lpstr>
      <vt:lpstr>'BLS - Cost Data'!ro3xg01apmw.f.1</vt:lpstr>
      <vt:lpstr>'BLS - Cost Data'!ro3xg01apmw.f.2</vt:lpstr>
      <vt:lpstr>'BLS - Cost Data'!ro3xg01apmw.f.3</vt:lpstr>
    </vt:vector>
  </TitlesOfParts>
  <Company>Deere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  Miller</dc:creator>
  <cp:lastModifiedBy>Lauren   Miller</cp:lastModifiedBy>
  <dcterms:created xsi:type="dcterms:W3CDTF">2010-01-19T17:33:25Z</dcterms:created>
  <dcterms:modified xsi:type="dcterms:W3CDTF">2015-11-08T16:44:12Z</dcterms:modified>
</cp:coreProperties>
</file>