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1940" windowHeight="6525" tabRatio="599" activeTab="2"/>
  </bookViews>
  <sheets>
    <sheet name="Smolt Trap Data" sheetId="1" r:id="rId1"/>
    <sheet name="The Number Cruncher" sheetId="2" r:id="rId2"/>
    <sheet name="Efficiencies 0708" sheetId="11" r:id="rId3"/>
    <sheet name="Gauss Outmigration Est. (Clips)" sheetId="9" r:id="rId4"/>
    <sheet name="Gauss Outmigration Est. (PIT)" sheetId="12" r:id="rId5"/>
    <sheet name="Final Ryding Outmigration Est." sheetId="10" r:id="rId6"/>
  </sheets>
  <definedNames>
    <definedName name="CBChEff">'The Number Cruncher'!$AF$334</definedName>
    <definedName name="EdShEff">'The Number Cruncher'!$AT$334</definedName>
    <definedName name="Effbar">'The Number Cruncher'!$G$334</definedName>
    <definedName name="FaChEff">'The Number Cruncher'!$O$334</definedName>
    <definedName name="HaChEff">'The Number Cruncher'!$Y$334</definedName>
    <definedName name="_xlnm.Print_Area" localSheetId="2">'Efficiencies 0708'!$A$5:$I$32</definedName>
    <definedName name="_xlnm.Print_Area" localSheetId="5">'Final Ryding Outmigration Est.'!$B$3:$F$15</definedName>
    <definedName name="_xlnm.Print_Area" localSheetId="3">'Gauss Outmigration Est. (Clips)'!$H$2:$AD$19</definedName>
    <definedName name="StHdEff">'The Number Cruncher'!$AM$334</definedName>
    <definedName name="VaEffCBCh">'The Number Cruncher'!$AF$338</definedName>
    <definedName name="VaEffEdSh">'The Number Cruncher'!$AT$338</definedName>
    <definedName name="VaEffFaCh">'The Number Cruncher'!$O$338</definedName>
    <definedName name="VaEffHaCh">'The Number Cruncher'!$Y$338</definedName>
    <definedName name="VaEffStHd">'The Number Cruncher'!$AM$338</definedName>
    <definedName name="Veffbar">'The Number Cruncher'!$G$338</definedName>
  </definedNames>
  <calcPr calcId="125725"/>
</workbook>
</file>

<file path=xl/calcChain.xml><?xml version="1.0" encoding="utf-8"?>
<calcChain xmlns="http://schemas.openxmlformats.org/spreadsheetml/2006/main">
  <c r="D233" i="1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B243"/>
  <c r="A243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06"/>
  <c r="B206"/>
  <c r="A207"/>
  <c r="B207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140"/>
  <c r="B140"/>
  <c r="A141"/>
  <c r="B141"/>
  <c r="A142"/>
  <c r="B142"/>
  <c r="A143"/>
  <c r="B143"/>
  <c r="A139"/>
  <c r="B139"/>
  <c r="A138"/>
  <c r="B13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B8"/>
  <c r="A8"/>
  <c r="F7" i="11"/>
  <c r="O7"/>
  <c r="F8"/>
  <c r="O8"/>
  <c r="F9"/>
  <c r="O9"/>
  <c r="F10"/>
  <c r="O10"/>
  <c r="F11"/>
  <c r="O11"/>
  <c r="F12"/>
  <c r="O12"/>
  <c r="F13"/>
  <c r="O13"/>
  <c r="F14"/>
  <c r="O14"/>
  <c r="F15"/>
  <c r="O15"/>
  <c r="F16"/>
  <c r="O16"/>
  <c r="F17"/>
  <c r="O17"/>
  <c r="F18"/>
  <c r="O18"/>
  <c r="F19"/>
  <c r="O19"/>
  <c r="F20"/>
  <c r="O20"/>
  <c r="F21"/>
  <c r="O21"/>
  <c r="F22"/>
  <c r="O22"/>
  <c r="F23"/>
  <c r="F24"/>
  <c r="F25"/>
  <c r="F26"/>
  <c r="F27"/>
  <c r="F28"/>
  <c r="F29"/>
  <c r="F36"/>
  <c r="O36"/>
  <c r="F37"/>
  <c r="O37"/>
  <c r="F38"/>
  <c r="O38"/>
  <c r="F39"/>
  <c r="O39"/>
  <c r="F40"/>
  <c r="O40"/>
  <c r="F41"/>
  <c r="O41"/>
  <c r="F42"/>
  <c r="O42"/>
  <c r="K51"/>
  <c r="K52"/>
  <c r="K53"/>
  <c r="F54"/>
  <c r="K54"/>
  <c r="F55"/>
  <c r="K55"/>
  <c r="F56"/>
  <c r="K56"/>
  <c r="F57"/>
  <c r="K57"/>
  <c r="F61"/>
  <c r="F68"/>
  <c r="K68"/>
  <c r="F69"/>
  <c r="K69"/>
  <c r="K70"/>
  <c r="F71"/>
  <c r="K71"/>
  <c r="F72"/>
  <c r="K72"/>
  <c r="F73"/>
  <c r="K73"/>
  <c r="F74"/>
  <c r="K74"/>
  <c r="F5" i="9"/>
  <c r="L5"/>
  <c r="R5"/>
  <c r="F6"/>
  <c r="L6"/>
  <c r="R6"/>
  <c r="F7"/>
  <c r="L7"/>
  <c r="O7"/>
  <c r="P7"/>
  <c r="Q7"/>
  <c r="R7"/>
  <c r="F8"/>
  <c r="L8"/>
  <c r="F9"/>
  <c r="L9"/>
  <c r="F10"/>
  <c r="I10"/>
  <c r="J10"/>
  <c r="K10"/>
  <c r="L10"/>
  <c r="F11"/>
  <c r="C12"/>
  <c r="D12"/>
  <c r="E12"/>
  <c r="F12"/>
  <c r="F22"/>
  <c r="L22"/>
  <c r="R22"/>
  <c r="X22"/>
  <c r="AD22"/>
  <c r="F23"/>
  <c r="L23"/>
  <c r="R23"/>
  <c r="X23"/>
  <c r="AD23"/>
  <c r="F24"/>
  <c r="L24"/>
  <c r="R24"/>
  <c r="X24"/>
  <c r="AD24"/>
  <c r="F25"/>
  <c r="L25"/>
  <c r="R25"/>
  <c r="X25"/>
  <c r="AD25"/>
  <c r="C26"/>
  <c r="D26"/>
  <c r="E26"/>
  <c r="F26"/>
  <c r="I26"/>
  <c r="J26"/>
  <c r="K26"/>
  <c r="L26"/>
  <c r="O26"/>
  <c r="P26"/>
  <c r="Q26"/>
  <c r="R26"/>
  <c r="U26"/>
  <c r="V26"/>
  <c r="W26"/>
  <c r="X26"/>
  <c r="AA26"/>
  <c r="AB26"/>
  <c r="AC26"/>
  <c r="AD26"/>
  <c r="F5" i="12"/>
  <c r="L5"/>
  <c r="F6"/>
  <c r="L6"/>
  <c r="F7"/>
  <c r="L7"/>
  <c r="C8"/>
  <c r="D8"/>
  <c r="E8"/>
  <c r="F8"/>
  <c r="I8"/>
  <c r="J8"/>
  <c r="K8"/>
  <c r="L8"/>
  <c r="I293" i="1"/>
  <c r="J293"/>
  <c r="K293"/>
  <c r="L293"/>
  <c r="M293"/>
  <c r="N293"/>
  <c r="O293"/>
  <c r="P293"/>
  <c r="Q293"/>
  <c r="R293"/>
  <c r="S293"/>
  <c r="T293"/>
  <c r="U293"/>
  <c r="W293"/>
  <c r="X293"/>
  <c r="Y293"/>
  <c r="Z293"/>
  <c r="AA293"/>
  <c r="AB293"/>
  <c r="AC293"/>
  <c r="AE293"/>
  <c r="AF293"/>
  <c r="AG293"/>
  <c r="AH293"/>
  <c r="AI293"/>
  <c r="AJ293"/>
  <c r="AK293"/>
  <c r="AM293"/>
  <c r="AN293"/>
  <c r="AO293"/>
  <c r="AR293"/>
  <c r="AS293"/>
  <c r="K4" i="2"/>
  <c r="AG4"/>
  <c r="AH4"/>
  <c r="AI4"/>
  <c r="AJ4"/>
  <c r="K5"/>
  <c r="K7"/>
  <c r="K8"/>
  <c r="K9"/>
  <c r="AB9"/>
  <c r="K11"/>
  <c r="AB11"/>
  <c r="K13"/>
  <c r="K22"/>
  <c r="K23"/>
  <c r="K25"/>
  <c r="AB25"/>
  <c r="K33"/>
  <c r="AB33"/>
  <c r="K46"/>
  <c r="AB46"/>
  <c r="K49"/>
  <c r="AB49"/>
  <c r="K55"/>
  <c r="AB55"/>
  <c r="K56"/>
  <c r="AB56"/>
  <c r="K59"/>
  <c r="AB59"/>
  <c r="K65"/>
  <c r="AB65"/>
  <c r="K67"/>
  <c r="AB67"/>
  <c r="K70"/>
  <c r="AB70"/>
  <c r="K73"/>
  <c r="AB73"/>
  <c r="K75"/>
  <c r="AB75"/>
  <c r="K81"/>
  <c r="AB81"/>
  <c r="K83"/>
  <c r="AB83"/>
  <c r="K86"/>
  <c r="AB86"/>
  <c r="K89"/>
  <c r="AB89"/>
  <c r="K91"/>
  <c r="AB91"/>
  <c r="K93"/>
  <c r="AB93"/>
  <c r="K97"/>
  <c r="AB97"/>
  <c r="K99"/>
  <c r="AB99"/>
  <c r="K101"/>
  <c r="AB101"/>
  <c r="K105"/>
  <c r="AB105"/>
  <c r="K107"/>
  <c r="AB107"/>
  <c r="AB110"/>
  <c r="K113"/>
  <c r="AB113"/>
  <c r="K115"/>
  <c r="AB115"/>
  <c r="K117"/>
  <c r="AB117"/>
  <c r="K120"/>
  <c r="AB120"/>
  <c r="K121"/>
  <c r="AB121"/>
  <c r="K123"/>
  <c r="AB123"/>
  <c r="K124"/>
  <c r="AB124"/>
  <c r="K126"/>
  <c r="AB126"/>
  <c r="K129"/>
  <c r="AB129"/>
  <c r="K131"/>
  <c r="AB131"/>
  <c r="K134"/>
  <c r="AB134"/>
  <c r="K135"/>
  <c r="AB135"/>
  <c r="K137"/>
  <c r="AB137"/>
  <c r="K139"/>
  <c r="AB139"/>
  <c r="K142"/>
  <c r="AB142"/>
  <c r="K144"/>
  <c r="K145"/>
  <c r="AB145"/>
  <c r="K147"/>
  <c r="AB147"/>
  <c r="K152"/>
  <c r="K153"/>
  <c r="AB153"/>
  <c r="K155"/>
  <c r="AB155"/>
  <c r="K156"/>
  <c r="AB156"/>
  <c r="AB158"/>
  <c r="W159"/>
  <c r="AB159"/>
  <c r="AB160"/>
  <c r="K161"/>
  <c r="W161"/>
  <c r="AB161"/>
  <c r="K163"/>
  <c r="AB163"/>
  <c r="AB165"/>
  <c r="AB168"/>
  <c r="K169"/>
  <c r="AB169"/>
  <c r="K171"/>
  <c r="AB171"/>
  <c r="AB172"/>
  <c r="K173"/>
  <c r="K177"/>
  <c r="AB177"/>
  <c r="K179"/>
  <c r="AB179"/>
  <c r="AB182"/>
  <c r="K185"/>
  <c r="AB185"/>
  <c r="K187"/>
  <c r="AB187"/>
  <c r="AB190"/>
  <c r="K193"/>
  <c r="AB193"/>
  <c r="K195"/>
  <c r="AB195"/>
  <c r="AB198"/>
  <c r="K201"/>
  <c r="AB201"/>
  <c r="K203"/>
  <c r="AB203"/>
  <c r="K209"/>
  <c r="AB209"/>
  <c r="AG209"/>
  <c r="AH209"/>
  <c r="AI209"/>
  <c r="AJ209"/>
  <c r="K211"/>
  <c r="AB211"/>
  <c r="K217"/>
  <c r="AB217"/>
  <c r="K219"/>
  <c r="AB219"/>
  <c r="AN240"/>
  <c r="AN243"/>
  <c r="K257"/>
  <c r="T257"/>
  <c r="AN257"/>
  <c r="K259"/>
  <c r="T259"/>
  <c r="W259"/>
  <c r="AB259"/>
  <c r="AN259"/>
  <c r="K265"/>
  <c r="Q265"/>
  <c r="T265"/>
  <c r="W265"/>
  <c r="AB265"/>
  <c r="AN265"/>
  <c r="AN272"/>
  <c r="K275"/>
  <c r="T275"/>
  <c r="T276"/>
  <c r="K277"/>
  <c r="AB277"/>
  <c r="K278"/>
  <c r="Q278"/>
  <c r="AB278"/>
  <c r="AN278"/>
  <c r="K279"/>
  <c r="Q279"/>
  <c r="W279"/>
  <c r="AB279"/>
  <c r="AN279"/>
  <c r="K280"/>
  <c r="Q280"/>
  <c r="AB280"/>
  <c r="AN280"/>
  <c r="K281"/>
  <c r="AN281"/>
  <c r="K283"/>
  <c r="Q283"/>
  <c r="T283"/>
  <c r="W283"/>
  <c r="AB283"/>
  <c r="AN283"/>
  <c r="Q284"/>
  <c r="T284"/>
  <c r="AB284"/>
  <c r="AN284"/>
  <c r="K285"/>
  <c r="Q285"/>
  <c r="K286"/>
  <c r="Q286"/>
  <c r="W286"/>
  <c r="AB286"/>
  <c r="AN286"/>
  <c r="K287"/>
  <c r="Q287"/>
  <c r="AB287"/>
  <c r="K288"/>
  <c r="Q288"/>
  <c r="AB288"/>
  <c r="K289"/>
  <c r="AB289"/>
  <c r="AN289"/>
  <c r="K291"/>
  <c r="Q291"/>
  <c r="W291"/>
  <c r="AB291"/>
  <c r="K292"/>
  <c r="W292"/>
  <c r="AB292"/>
  <c r="K293"/>
  <c r="Q293"/>
  <c r="AB293"/>
  <c r="K294"/>
  <c r="W294"/>
  <c r="AB294"/>
  <c r="K295"/>
  <c r="Q295"/>
  <c r="T295"/>
  <c r="W295"/>
  <c r="AB295"/>
  <c r="K296"/>
  <c r="Q296"/>
  <c r="T296"/>
  <c r="W296"/>
  <c r="AB296"/>
  <c r="K297"/>
  <c r="T297"/>
  <c r="W297"/>
  <c r="AB297"/>
  <c r="K299"/>
  <c r="T299"/>
  <c r="W299"/>
  <c r="AB299"/>
  <c r="T300"/>
  <c r="W300"/>
  <c r="AB300"/>
  <c r="K301"/>
  <c r="W301"/>
  <c r="AB301"/>
  <c r="K302"/>
  <c r="T302"/>
  <c r="W302"/>
  <c r="AB302"/>
  <c r="K303"/>
  <c r="T303"/>
  <c r="AB303"/>
  <c r="K304"/>
  <c r="T304"/>
  <c r="W304"/>
  <c r="AB304"/>
  <c r="K305"/>
  <c r="T305"/>
  <c r="W305"/>
  <c r="AB305"/>
  <c r="K307"/>
  <c r="AB307"/>
  <c r="K308"/>
  <c r="AB308"/>
  <c r="K309"/>
  <c r="AB309"/>
  <c r="K310"/>
  <c r="AB310"/>
  <c r="H312"/>
  <c r="L312"/>
  <c r="M312"/>
  <c r="N312"/>
  <c r="O312"/>
  <c r="R312"/>
  <c r="U312"/>
  <c r="X312"/>
  <c r="Y312"/>
  <c r="AK312"/>
  <c r="AL312"/>
  <c r="AO312"/>
  <c r="AP312"/>
  <c r="AQ312"/>
  <c r="AS312"/>
  <c r="AW312"/>
  <c r="N314"/>
  <c r="G332"/>
  <c r="Y332"/>
  <c r="AM332"/>
  <c r="AT332"/>
  <c r="G334"/>
  <c r="J273"/>
  <c r="K273" s="1"/>
  <c r="Y334"/>
  <c r="AM334"/>
  <c r="AA273"/>
  <c r="AT334"/>
  <c r="G336"/>
  <c r="Y336"/>
  <c r="AM336"/>
  <c r="AT336"/>
  <c r="G338"/>
  <c r="Y338"/>
  <c r="AM338"/>
  <c r="AT338"/>
  <c r="AB273"/>
  <c r="AH273"/>
  <c r="AJ273"/>
  <c r="AG273"/>
  <c r="AI273"/>
  <c r="AM132"/>
  <c r="AM224"/>
  <c r="AN224" s="1"/>
  <c r="AM225"/>
  <c r="AN225" s="1"/>
  <c r="AM227"/>
  <c r="AN227" s="1"/>
  <c r="AM228"/>
  <c r="AN228" s="1"/>
  <c r="AM229"/>
  <c r="AN229" s="1"/>
  <c r="AM230"/>
  <c r="AN230" s="1"/>
  <c r="AM231"/>
  <c r="AN231" s="1"/>
  <c r="AM232"/>
  <c r="AN232" s="1"/>
  <c r="AM233"/>
  <c r="AN233" s="1"/>
  <c r="AM235"/>
  <c r="AN235" s="1"/>
  <c r="AM236"/>
  <c r="AN236" s="1"/>
  <c r="AM237"/>
  <c r="AN237" s="1"/>
  <c r="AM238"/>
  <c r="AN238" s="1"/>
  <c r="AM239"/>
  <c r="AN239" s="1"/>
  <c r="AM240"/>
  <c r="AM243"/>
  <c r="AM244"/>
  <c r="AN244" s="1"/>
  <c r="AM245"/>
  <c r="AN245" s="1"/>
  <c r="AM246"/>
  <c r="AN246" s="1"/>
  <c r="AM247"/>
  <c r="AN247" s="1"/>
  <c r="AM248"/>
  <c r="AN248" s="1"/>
  <c r="AM249"/>
  <c r="AN249" s="1"/>
  <c r="AM251"/>
  <c r="AN251" s="1"/>
  <c r="AM252"/>
  <c r="AN252" s="1"/>
  <c r="AM253"/>
  <c r="AN253" s="1"/>
  <c r="AM254"/>
  <c r="AN254" s="1"/>
  <c r="AM255"/>
  <c r="AN255" s="1"/>
  <c r="AM256"/>
  <c r="AN256" s="1"/>
  <c r="AM257"/>
  <c r="AM259"/>
  <c r="AM260"/>
  <c r="AN260" s="1"/>
  <c r="AM261"/>
  <c r="AN261" s="1"/>
  <c r="AM262"/>
  <c r="AN262" s="1"/>
  <c r="AM263"/>
  <c r="AN263" s="1"/>
  <c r="AM264"/>
  <c r="AN264" s="1"/>
  <c r="AM265"/>
  <c r="AM267"/>
  <c r="AN267"/>
  <c r="AM268"/>
  <c r="AN268"/>
  <c r="AM269"/>
  <c r="AN269"/>
  <c r="AM270"/>
  <c r="AN270"/>
  <c r="AM271"/>
  <c r="AN271"/>
  <c r="AM272"/>
  <c r="V158"/>
  <c r="V159"/>
  <c r="V160"/>
  <c r="W160" s="1"/>
  <c r="V161"/>
  <c r="V164"/>
  <c r="W164"/>
  <c r="V208"/>
  <c r="W208"/>
  <c r="V214"/>
  <c r="W214"/>
  <c r="S216"/>
  <c r="V223"/>
  <c r="W223" s="1"/>
  <c r="P224"/>
  <c r="V224"/>
  <c r="W224"/>
  <c r="P225"/>
  <c r="Q225"/>
  <c r="V225"/>
  <c r="W225"/>
  <c r="P227"/>
  <c r="Q227"/>
  <c r="S227"/>
  <c r="T227"/>
  <c r="V227"/>
  <c r="W227"/>
  <c r="P228"/>
  <c r="Q228"/>
  <c r="S228"/>
  <c r="T228"/>
  <c r="V228"/>
  <c r="W228"/>
  <c r="P229"/>
  <c r="Q229"/>
  <c r="S229"/>
  <c r="T229"/>
  <c r="V229"/>
  <c r="W229"/>
  <c r="P230"/>
  <c r="Q230"/>
  <c r="S230"/>
  <c r="T230"/>
  <c r="V230"/>
  <c r="W230"/>
  <c r="P231"/>
  <c r="Q231"/>
  <c r="S231"/>
  <c r="T231"/>
  <c r="V231"/>
  <c r="W231"/>
  <c r="P232"/>
  <c r="Q232"/>
  <c r="S232"/>
  <c r="T232"/>
  <c r="V232"/>
  <c r="W232"/>
  <c r="P233"/>
  <c r="Q233"/>
  <c r="S233"/>
  <c r="T233"/>
  <c r="V233"/>
  <c r="W233"/>
  <c r="P235"/>
  <c r="Q235"/>
  <c r="S235"/>
  <c r="T235"/>
  <c r="V235"/>
  <c r="W235"/>
  <c r="P236"/>
  <c r="Q236"/>
  <c r="S236"/>
  <c r="T236"/>
  <c r="V236"/>
  <c r="W236"/>
  <c r="P237"/>
  <c r="Q237"/>
  <c r="S237"/>
  <c r="T237"/>
  <c r="V237"/>
  <c r="W237"/>
  <c r="P238"/>
  <c r="Q238"/>
  <c r="S238"/>
  <c r="T238"/>
  <c r="V238"/>
  <c r="W238"/>
  <c r="P239"/>
  <c r="Q239"/>
  <c r="S239"/>
  <c r="T239"/>
  <c r="V239"/>
  <c r="W239"/>
  <c r="P240"/>
  <c r="Q240"/>
  <c r="S240"/>
  <c r="T240"/>
  <c r="V240"/>
  <c r="W240"/>
  <c r="P241"/>
  <c r="Q241"/>
  <c r="S241"/>
  <c r="T241"/>
  <c r="V241"/>
  <c r="W241"/>
  <c r="P243"/>
  <c r="Q243"/>
  <c r="S243"/>
  <c r="T243"/>
  <c r="V243"/>
  <c r="W243"/>
  <c r="P244"/>
  <c r="Q244"/>
  <c r="S244"/>
  <c r="T244"/>
  <c r="V244"/>
  <c r="W244"/>
  <c r="P245"/>
  <c r="Q245"/>
  <c r="S245"/>
  <c r="T245"/>
  <c r="V245"/>
  <c r="W245"/>
  <c r="P246"/>
  <c r="Q246"/>
  <c r="S246"/>
  <c r="T246"/>
  <c r="V246"/>
  <c r="W246"/>
  <c r="P247"/>
  <c r="Q247"/>
  <c r="S247"/>
  <c r="T247"/>
  <c r="V247"/>
  <c r="W247"/>
  <c r="P248"/>
  <c r="Q248"/>
  <c r="S248"/>
  <c r="T248"/>
  <c r="V248"/>
  <c r="W248"/>
  <c r="P249"/>
  <c r="Q249"/>
  <c r="S249"/>
  <c r="T249"/>
  <c r="V249"/>
  <c r="W249"/>
  <c r="P251"/>
  <c r="Q251"/>
  <c r="S251"/>
  <c r="T251"/>
  <c r="V251"/>
  <c r="W251"/>
  <c r="P252"/>
  <c r="Q252"/>
  <c r="S252"/>
  <c r="T252"/>
  <c r="V252"/>
  <c r="W252"/>
  <c r="P253"/>
  <c r="Q253"/>
  <c r="S253"/>
  <c r="T253"/>
  <c r="V253"/>
  <c r="W253"/>
  <c r="P254"/>
  <c r="Q254"/>
  <c r="S254"/>
  <c r="T254"/>
  <c r="V254"/>
  <c r="W254"/>
  <c r="P255"/>
  <c r="Q255"/>
  <c r="S255"/>
  <c r="T255"/>
  <c r="V255"/>
  <c r="W255"/>
  <c r="P256"/>
  <c r="Q256"/>
  <c r="S256"/>
  <c r="T256"/>
  <c r="V256"/>
  <c r="W256"/>
  <c r="P257"/>
  <c r="Q257"/>
  <c r="S257"/>
  <c r="V257"/>
  <c r="W257" s="1"/>
  <c r="P259"/>
  <c r="Q259" s="1"/>
  <c r="S259"/>
  <c r="V259"/>
  <c r="P260"/>
  <c r="Q260" s="1"/>
  <c r="S260"/>
  <c r="T260" s="1"/>
  <c r="V260"/>
  <c r="W260" s="1"/>
  <c r="P261"/>
  <c r="Q261" s="1"/>
  <c r="S261"/>
  <c r="T261" s="1"/>
  <c r="V261"/>
  <c r="W261" s="1"/>
  <c r="P262"/>
  <c r="Q262" s="1"/>
  <c r="S262"/>
  <c r="T262" s="1"/>
  <c r="V262"/>
  <c r="W262" s="1"/>
  <c r="P263"/>
  <c r="Q263" s="1"/>
  <c r="S263"/>
  <c r="T263" s="1"/>
  <c r="V263"/>
  <c r="W263" s="1"/>
  <c r="P264"/>
  <c r="Q264" s="1"/>
  <c r="S264"/>
  <c r="T264" s="1"/>
  <c r="V264"/>
  <c r="W264" s="1"/>
  <c r="P265"/>
  <c r="S265"/>
  <c r="V265"/>
  <c r="P267"/>
  <c r="Q267"/>
  <c r="S267"/>
  <c r="T267"/>
  <c r="V267"/>
  <c r="W267"/>
  <c r="P268"/>
  <c r="Q268"/>
  <c r="S268"/>
  <c r="T268"/>
  <c r="V268"/>
  <c r="W268"/>
  <c r="P269"/>
  <c r="Q269"/>
  <c r="S269"/>
  <c r="T269"/>
  <c r="V269"/>
  <c r="W269"/>
  <c r="P270"/>
  <c r="Q270"/>
  <c r="S270"/>
  <c r="T270"/>
  <c r="V270"/>
  <c r="W270"/>
  <c r="P271"/>
  <c r="Q271"/>
  <c r="S271"/>
  <c r="T271"/>
  <c r="V271"/>
  <c r="W271"/>
  <c r="P272"/>
  <c r="Q272"/>
  <c r="S272"/>
  <c r="T272"/>
  <c r="V272"/>
  <c r="W272"/>
  <c r="AA310"/>
  <c r="J310"/>
  <c r="AA309"/>
  <c r="J309"/>
  <c r="AA308"/>
  <c r="J308"/>
  <c r="AA307"/>
  <c r="J307"/>
  <c r="AA305"/>
  <c r="V305"/>
  <c r="S305"/>
  <c r="J305"/>
  <c r="AA304"/>
  <c r="V304"/>
  <c r="S304"/>
  <c r="J304"/>
  <c r="AA303"/>
  <c r="V303"/>
  <c r="W303" s="1"/>
  <c r="S303"/>
  <c r="J303"/>
  <c r="AA302"/>
  <c r="V302"/>
  <c r="S302"/>
  <c r="J302"/>
  <c r="AA301"/>
  <c r="V301"/>
  <c r="S301"/>
  <c r="T301" s="1"/>
  <c r="J301"/>
  <c r="AA300"/>
  <c r="V300"/>
  <c r="S300"/>
  <c r="J300"/>
  <c r="K300" s="1"/>
  <c r="AA299"/>
  <c r="V299"/>
  <c r="S299"/>
  <c r="J299"/>
  <c r="AA297"/>
  <c r="V297"/>
  <c r="S297"/>
  <c r="P297"/>
  <c r="Q297"/>
  <c r="J297"/>
  <c r="AA296"/>
  <c r="V296"/>
  <c r="S296"/>
  <c r="P296"/>
  <c r="J296"/>
  <c r="AA295"/>
  <c r="V295"/>
  <c r="S295"/>
  <c r="P295"/>
  <c r="J295"/>
  <c r="AA294"/>
  <c r="V294"/>
  <c r="S294"/>
  <c r="T294" s="1"/>
  <c r="P294"/>
  <c r="Q294" s="1"/>
  <c r="J294"/>
  <c r="AA293"/>
  <c r="V293"/>
  <c r="W293" s="1"/>
  <c r="S293"/>
  <c r="T293" s="1"/>
  <c r="P293"/>
  <c r="J293"/>
  <c r="AA292"/>
  <c r="V292"/>
  <c r="S292"/>
  <c r="T292" s="1"/>
  <c r="P292"/>
  <c r="Q292" s="1"/>
  <c r="J292"/>
  <c r="AA291"/>
  <c r="V291"/>
  <c r="S291"/>
  <c r="T291"/>
  <c r="P291"/>
  <c r="J291"/>
  <c r="AM289"/>
  <c r="AA289"/>
  <c r="V289"/>
  <c r="W289"/>
  <c r="S289"/>
  <c r="T289"/>
  <c r="P289"/>
  <c r="Q289"/>
  <c r="J289"/>
  <c r="AM288"/>
  <c r="AN288" s="1"/>
  <c r="AA288"/>
  <c r="V288"/>
  <c r="W288"/>
  <c r="S288"/>
  <c r="T288"/>
  <c r="P288"/>
  <c r="J288"/>
  <c r="AM287"/>
  <c r="AN287"/>
  <c r="AA287"/>
  <c r="V287"/>
  <c r="W287" s="1"/>
  <c r="S287"/>
  <c r="T287" s="1"/>
  <c r="P287"/>
  <c r="J287"/>
  <c r="AM286"/>
  <c r="AA286"/>
  <c r="V286"/>
  <c r="S286"/>
  <c r="T286"/>
  <c r="P286"/>
  <c r="J286"/>
  <c r="AM285"/>
  <c r="AN285"/>
  <c r="AA285"/>
  <c r="V285"/>
  <c r="W285" s="1"/>
  <c r="S285"/>
  <c r="T285" s="1"/>
  <c r="P285"/>
  <c r="J285"/>
  <c r="AM284"/>
  <c r="AA284"/>
  <c r="V284"/>
  <c r="W284" s="1"/>
  <c r="S284"/>
  <c r="P284"/>
  <c r="J284"/>
  <c r="K284" s="1"/>
  <c r="AM283"/>
  <c r="AA283"/>
  <c r="V283"/>
  <c r="S283"/>
  <c r="P283"/>
  <c r="J283"/>
  <c r="AM281"/>
  <c r="AA281"/>
  <c r="V281"/>
  <c r="W281" s="1"/>
  <c r="S281"/>
  <c r="T281" s="1"/>
  <c r="P281"/>
  <c r="Q281" s="1"/>
  <c r="J281"/>
  <c r="AM280"/>
  <c r="AA280"/>
  <c r="V280"/>
  <c r="W280"/>
  <c r="S280"/>
  <c r="T280"/>
  <c r="P280"/>
  <c r="J280"/>
  <c r="AM279"/>
  <c r="AA279"/>
  <c r="V279"/>
  <c r="S279"/>
  <c r="T279" s="1"/>
  <c r="P279"/>
  <c r="J279"/>
  <c r="AM278"/>
  <c r="AA278"/>
  <c r="V278"/>
  <c r="W278" s="1"/>
  <c r="S278"/>
  <c r="T278" s="1"/>
  <c r="P278"/>
  <c r="J278"/>
  <c r="AM277"/>
  <c r="AN277" s="1"/>
  <c r="AA277"/>
  <c r="V277"/>
  <c r="W277"/>
  <c r="S277"/>
  <c r="T277"/>
  <c r="P277"/>
  <c r="Q277"/>
  <c r="J277"/>
  <c r="AM276"/>
  <c r="AN276" s="1"/>
  <c r="AA276"/>
  <c r="V276"/>
  <c r="W276"/>
  <c r="S276"/>
  <c r="P276"/>
  <c r="Q276" s="1"/>
  <c r="J276"/>
  <c r="K276" s="1"/>
  <c r="AM275"/>
  <c r="AN275" s="1"/>
  <c r="AA275"/>
  <c r="V275"/>
  <c r="W275"/>
  <c r="S275"/>
  <c r="P275"/>
  <c r="Q275" s="1"/>
  <c r="J275"/>
  <c r="AM273"/>
  <c r="AN273"/>
  <c r="V273"/>
  <c r="W273"/>
  <c r="S273"/>
  <c r="T273"/>
  <c r="P273"/>
  <c r="Q273"/>
  <c r="AA5"/>
  <c r="AA6"/>
  <c r="AA7"/>
  <c r="AA8"/>
  <c r="AA9"/>
  <c r="AA11"/>
  <c r="AA12"/>
  <c r="AA13"/>
  <c r="AA14"/>
  <c r="AA15"/>
  <c r="AA16"/>
  <c r="AA17"/>
  <c r="AA19"/>
  <c r="AA20"/>
  <c r="AA21"/>
  <c r="AA22"/>
  <c r="AA23"/>
  <c r="AA24"/>
  <c r="AA25"/>
  <c r="AA27"/>
  <c r="AA28"/>
  <c r="AA29"/>
  <c r="AA30"/>
  <c r="AA31"/>
  <c r="AA32"/>
  <c r="AA33"/>
  <c r="AA35"/>
  <c r="AA36"/>
  <c r="AA37"/>
  <c r="AA38"/>
  <c r="AA39"/>
  <c r="AA40"/>
  <c r="AA41"/>
  <c r="AA43"/>
  <c r="AA44"/>
  <c r="AA45"/>
  <c r="AA46"/>
  <c r="AA47"/>
  <c r="AA48"/>
  <c r="AA49"/>
  <c r="AA51"/>
  <c r="AA52"/>
  <c r="AA53"/>
  <c r="AA54"/>
  <c r="AA55"/>
  <c r="AA56"/>
  <c r="AA57"/>
  <c r="AA59"/>
  <c r="AA60"/>
  <c r="AA61"/>
  <c r="AA62"/>
  <c r="AA63"/>
  <c r="AA64"/>
  <c r="AA65"/>
  <c r="AA67"/>
  <c r="AA68"/>
  <c r="AA69"/>
  <c r="AA70"/>
  <c r="AA71"/>
  <c r="AA72"/>
  <c r="AA73"/>
  <c r="AA75"/>
  <c r="AA76"/>
  <c r="AA77"/>
  <c r="AA78"/>
  <c r="AA79"/>
  <c r="AA80"/>
  <c r="AA81"/>
  <c r="AA83"/>
  <c r="AA84"/>
  <c r="AA85"/>
  <c r="AA86"/>
  <c r="AA87"/>
  <c r="AA88"/>
  <c r="AA89"/>
  <c r="AA91"/>
  <c r="AA92"/>
  <c r="AA93"/>
  <c r="AA94"/>
  <c r="AA95"/>
  <c r="AA96"/>
  <c r="AA97"/>
  <c r="AA99"/>
  <c r="AA100"/>
  <c r="AA101"/>
  <c r="AA102"/>
  <c r="AA103"/>
  <c r="AA104"/>
  <c r="AA105"/>
  <c r="AA107"/>
  <c r="AA108"/>
  <c r="AA109"/>
  <c r="AA110"/>
  <c r="AA111"/>
  <c r="AA112"/>
  <c r="AA113"/>
  <c r="AA115"/>
  <c r="AA116"/>
  <c r="AA117"/>
  <c r="AA118"/>
  <c r="AA119"/>
  <c r="AA120"/>
  <c r="AA121"/>
  <c r="AA123"/>
  <c r="AA124"/>
  <c r="AA125"/>
  <c r="AA126"/>
  <c r="AA127"/>
  <c r="AA128"/>
  <c r="AA129"/>
  <c r="AA131"/>
  <c r="AA132"/>
  <c r="AA133"/>
  <c r="AA134"/>
  <c r="AA135"/>
  <c r="AA136"/>
  <c r="AA137"/>
  <c r="AA139"/>
  <c r="AA140"/>
  <c r="AA141"/>
  <c r="AA142"/>
  <c r="AA143"/>
  <c r="AA144"/>
  <c r="AA145"/>
  <c r="AA147"/>
  <c r="AA148"/>
  <c r="AA149"/>
  <c r="AA150"/>
  <c r="AA151"/>
  <c r="AA152"/>
  <c r="AA153"/>
  <c r="AA155"/>
  <c r="AA156"/>
  <c r="AA157"/>
  <c r="AA158"/>
  <c r="AA159"/>
  <c r="AA160"/>
  <c r="AA161"/>
  <c r="AA163"/>
  <c r="AA164"/>
  <c r="AA165"/>
  <c r="AA166"/>
  <c r="AA167"/>
  <c r="AA168"/>
  <c r="AA169"/>
  <c r="AA171"/>
  <c r="AA172"/>
  <c r="AA173"/>
  <c r="AA174"/>
  <c r="AA175"/>
  <c r="AA176"/>
  <c r="AA177"/>
  <c r="AA179"/>
  <c r="AA180"/>
  <c r="AA181"/>
  <c r="AA182"/>
  <c r="AA183"/>
  <c r="AA184"/>
  <c r="AA185"/>
  <c r="AA187"/>
  <c r="AA188"/>
  <c r="AA189"/>
  <c r="AA190"/>
  <c r="AA191"/>
  <c r="AA192"/>
  <c r="AA193"/>
  <c r="AA195"/>
  <c r="AA196"/>
  <c r="AA197"/>
  <c r="AA198"/>
  <c r="AA199"/>
  <c r="AA200"/>
  <c r="AA201"/>
  <c r="AA203"/>
  <c r="AA204"/>
  <c r="AA205"/>
  <c r="AA206"/>
  <c r="AA207"/>
  <c r="AA208"/>
  <c r="AA211"/>
  <c r="AA212"/>
  <c r="AA213"/>
  <c r="AA214"/>
  <c r="AA215"/>
  <c r="AA216"/>
  <c r="AA217"/>
  <c r="AA219"/>
  <c r="AA220"/>
  <c r="AA221"/>
  <c r="AA222"/>
  <c r="AA223"/>
  <c r="AA224"/>
  <c r="AA225"/>
  <c r="AA227"/>
  <c r="AA228"/>
  <c r="AA229"/>
  <c r="AA230"/>
  <c r="AA231"/>
  <c r="AA232"/>
  <c r="AA233"/>
  <c r="AA235"/>
  <c r="AA236"/>
  <c r="AA237"/>
  <c r="AA238"/>
  <c r="AA239"/>
  <c r="AA240"/>
  <c r="AA241"/>
  <c r="AA243"/>
  <c r="AA244"/>
  <c r="AA245"/>
  <c r="AA246"/>
  <c r="AA247"/>
  <c r="AA248"/>
  <c r="AA249"/>
  <c r="AA251"/>
  <c r="AA252"/>
  <c r="AA253"/>
  <c r="AA254"/>
  <c r="AA255"/>
  <c r="AA256"/>
  <c r="AA257"/>
  <c r="AA259"/>
  <c r="AA260"/>
  <c r="AA261"/>
  <c r="AA262"/>
  <c r="AA263"/>
  <c r="AA264"/>
  <c r="AA265"/>
  <c r="AA267"/>
  <c r="AA268"/>
  <c r="AA269"/>
  <c r="AA270"/>
  <c r="AA271"/>
  <c r="AA272"/>
  <c r="J4"/>
  <c r="J5"/>
  <c r="J6"/>
  <c r="K6"/>
  <c r="J7"/>
  <c r="J8"/>
  <c r="J9"/>
  <c r="J11"/>
  <c r="J12"/>
  <c r="K12"/>
  <c r="J13"/>
  <c r="J14"/>
  <c r="K14" s="1"/>
  <c r="J15"/>
  <c r="K15" s="1"/>
  <c r="J16"/>
  <c r="K16" s="1"/>
  <c r="J17"/>
  <c r="K17" s="1"/>
  <c r="J19"/>
  <c r="K19" s="1"/>
  <c r="J20"/>
  <c r="K20" s="1"/>
  <c r="J21"/>
  <c r="K21" s="1"/>
  <c r="J22"/>
  <c r="J23"/>
  <c r="J24"/>
  <c r="K24" s="1"/>
  <c r="J25"/>
  <c r="J27"/>
  <c r="K27"/>
  <c r="J28"/>
  <c r="K28"/>
  <c r="J29"/>
  <c r="K29"/>
  <c r="J30"/>
  <c r="K30"/>
  <c r="J31"/>
  <c r="K31"/>
  <c r="J32"/>
  <c r="K32"/>
  <c r="J33"/>
  <c r="J35"/>
  <c r="K35" s="1"/>
  <c r="J36"/>
  <c r="K36" s="1"/>
  <c r="J37"/>
  <c r="K37" s="1"/>
  <c r="J38"/>
  <c r="K38" s="1"/>
  <c r="J39"/>
  <c r="K39" s="1"/>
  <c r="J40"/>
  <c r="K40" s="1"/>
  <c r="J41"/>
  <c r="K41" s="1"/>
  <c r="J43"/>
  <c r="K43" s="1"/>
  <c r="J44"/>
  <c r="K44" s="1"/>
  <c r="J45"/>
  <c r="K45" s="1"/>
  <c r="J46"/>
  <c r="J47"/>
  <c r="K47"/>
  <c r="J48"/>
  <c r="K48"/>
  <c r="J49"/>
  <c r="J51"/>
  <c r="K51" s="1"/>
  <c r="J52"/>
  <c r="K52" s="1"/>
  <c r="J53"/>
  <c r="K53" s="1"/>
  <c r="J54"/>
  <c r="K54" s="1"/>
  <c r="J55"/>
  <c r="J56"/>
  <c r="J57"/>
  <c r="K57" s="1"/>
  <c r="J59"/>
  <c r="J60"/>
  <c r="K60"/>
  <c r="J61"/>
  <c r="K61"/>
  <c r="J62"/>
  <c r="K62"/>
  <c r="J63"/>
  <c r="K63"/>
  <c r="J64"/>
  <c r="K64"/>
  <c r="J65"/>
  <c r="J67"/>
  <c r="J68"/>
  <c r="K68"/>
  <c r="J69"/>
  <c r="K69"/>
  <c r="J70"/>
  <c r="J71"/>
  <c r="K71" s="1"/>
  <c r="J72"/>
  <c r="K72" s="1"/>
  <c r="J73"/>
  <c r="J75"/>
  <c r="J76"/>
  <c r="K76" s="1"/>
  <c r="J77"/>
  <c r="K77" s="1"/>
  <c r="J78"/>
  <c r="K78" s="1"/>
  <c r="J79"/>
  <c r="K79" s="1"/>
  <c r="J80"/>
  <c r="K80" s="1"/>
  <c r="J81"/>
  <c r="J83"/>
  <c r="J84"/>
  <c r="K84" s="1"/>
  <c r="J85"/>
  <c r="K85" s="1"/>
  <c r="J86"/>
  <c r="J87"/>
  <c r="K87"/>
  <c r="J88"/>
  <c r="K88"/>
  <c r="J89"/>
  <c r="J91"/>
  <c r="J92"/>
  <c r="K92"/>
  <c r="J93"/>
  <c r="J94"/>
  <c r="K94" s="1"/>
  <c r="J95"/>
  <c r="K95" s="1"/>
  <c r="J96"/>
  <c r="K96" s="1"/>
  <c r="J97"/>
  <c r="J99"/>
  <c r="J100"/>
  <c r="K100" s="1"/>
  <c r="J101"/>
  <c r="J102"/>
  <c r="K102"/>
  <c r="J103"/>
  <c r="K103"/>
  <c r="J104"/>
  <c r="K104"/>
  <c r="J105"/>
  <c r="J107"/>
  <c r="J108"/>
  <c r="K108"/>
  <c r="J109"/>
  <c r="K109"/>
  <c r="J110"/>
  <c r="K110"/>
  <c r="J111"/>
  <c r="K111"/>
  <c r="J112"/>
  <c r="K112"/>
  <c r="J113"/>
  <c r="J115"/>
  <c r="J116"/>
  <c r="K116"/>
  <c r="J117"/>
  <c r="J118"/>
  <c r="K118" s="1"/>
  <c r="J119"/>
  <c r="K119" s="1"/>
  <c r="J120"/>
  <c r="J121"/>
  <c r="J123"/>
  <c r="J124"/>
  <c r="J125"/>
  <c r="K125" s="1"/>
  <c r="J126"/>
  <c r="J127"/>
  <c r="K127"/>
  <c r="J128"/>
  <c r="K128"/>
  <c r="J129"/>
  <c r="J131"/>
  <c r="J132"/>
  <c r="K132"/>
  <c r="J133"/>
  <c r="K133"/>
  <c r="J134"/>
  <c r="J135"/>
  <c r="J136"/>
  <c r="K136"/>
  <c r="J137"/>
  <c r="J139"/>
  <c r="J140"/>
  <c r="K140"/>
  <c r="J141"/>
  <c r="K141"/>
  <c r="J142"/>
  <c r="J143"/>
  <c r="K143" s="1"/>
  <c r="J144"/>
  <c r="J145"/>
  <c r="J147"/>
  <c r="J148"/>
  <c r="K148"/>
  <c r="J149"/>
  <c r="K149"/>
  <c r="J150"/>
  <c r="K150"/>
  <c r="J151"/>
  <c r="K151"/>
  <c r="J152"/>
  <c r="J153"/>
  <c r="J155"/>
  <c r="J156"/>
  <c r="J157"/>
  <c r="K157"/>
  <c r="J158"/>
  <c r="K158"/>
  <c r="J159"/>
  <c r="K159"/>
  <c r="J160"/>
  <c r="K160"/>
  <c r="J161"/>
  <c r="J163"/>
  <c r="J164"/>
  <c r="K164"/>
  <c r="J165"/>
  <c r="K165"/>
  <c r="J166"/>
  <c r="K166"/>
  <c r="J167"/>
  <c r="K167"/>
  <c r="J168"/>
  <c r="K168"/>
  <c r="J169"/>
  <c r="J171"/>
  <c r="J172"/>
  <c r="K172"/>
  <c r="J173"/>
  <c r="J174"/>
  <c r="K174" s="1"/>
  <c r="J175"/>
  <c r="K175" s="1"/>
  <c r="J176"/>
  <c r="K176" s="1"/>
  <c r="J177"/>
  <c r="J179"/>
  <c r="J180"/>
  <c r="K180" s="1"/>
  <c r="J181"/>
  <c r="K181" s="1"/>
  <c r="J182"/>
  <c r="K182" s="1"/>
  <c r="J183"/>
  <c r="K183" s="1"/>
  <c r="J184"/>
  <c r="K184" s="1"/>
  <c r="J185"/>
  <c r="J187"/>
  <c r="J188"/>
  <c r="K188" s="1"/>
  <c r="J189"/>
  <c r="K189" s="1"/>
  <c r="J190"/>
  <c r="K190" s="1"/>
  <c r="J191"/>
  <c r="K191" s="1"/>
  <c r="J192"/>
  <c r="K192" s="1"/>
  <c r="J193"/>
  <c r="J195"/>
  <c r="J196"/>
  <c r="K196" s="1"/>
  <c r="J197"/>
  <c r="K197" s="1"/>
  <c r="J198"/>
  <c r="K198" s="1"/>
  <c r="J199"/>
  <c r="K199" s="1"/>
  <c r="J200"/>
  <c r="K200" s="1"/>
  <c r="J201"/>
  <c r="J203"/>
  <c r="J204"/>
  <c r="K204" s="1"/>
  <c r="J205"/>
  <c r="K205" s="1"/>
  <c r="J206"/>
  <c r="K206" s="1"/>
  <c r="J207"/>
  <c r="K207" s="1"/>
  <c r="J208"/>
  <c r="K208" s="1"/>
  <c r="J209"/>
  <c r="J211"/>
  <c r="J212"/>
  <c r="K212" s="1"/>
  <c r="J213"/>
  <c r="K213" s="1"/>
  <c r="J214"/>
  <c r="K214" s="1"/>
  <c r="J215"/>
  <c r="K215" s="1"/>
  <c r="J216"/>
  <c r="K216" s="1"/>
  <c r="J217"/>
  <c r="J219"/>
  <c r="J220"/>
  <c r="K220" s="1"/>
  <c r="J221"/>
  <c r="K221" s="1"/>
  <c r="J222"/>
  <c r="K222" s="1"/>
  <c r="J223"/>
  <c r="K223" s="1"/>
  <c r="J224"/>
  <c r="K224" s="1"/>
  <c r="J225"/>
  <c r="K225" s="1"/>
  <c r="J227"/>
  <c r="K227" s="1"/>
  <c r="J228"/>
  <c r="K228" s="1"/>
  <c r="J229"/>
  <c r="K229" s="1"/>
  <c r="J230"/>
  <c r="K230" s="1"/>
  <c r="J231"/>
  <c r="K231" s="1"/>
  <c r="J232"/>
  <c r="K232" s="1"/>
  <c r="J233"/>
  <c r="K233" s="1"/>
  <c r="J235"/>
  <c r="K235" s="1"/>
  <c r="J236"/>
  <c r="K236" s="1"/>
  <c r="J237"/>
  <c r="K237" s="1"/>
  <c r="J238"/>
  <c r="K238" s="1"/>
  <c r="J239"/>
  <c r="K239" s="1"/>
  <c r="J240"/>
  <c r="K240" s="1"/>
  <c r="J241"/>
  <c r="K241" s="1"/>
  <c r="J243"/>
  <c r="K243" s="1"/>
  <c r="J244"/>
  <c r="K244" s="1"/>
  <c r="J245"/>
  <c r="K245" s="1"/>
  <c r="J246"/>
  <c r="K246" s="1"/>
  <c r="J247"/>
  <c r="K247" s="1"/>
  <c r="J248"/>
  <c r="K248" s="1"/>
  <c r="J249"/>
  <c r="K249" s="1"/>
  <c r="J251"/>
  <c r="K251" s="1"/>
  <c r="J252"/>
  <c r="K252" s="1"/>
  <c r="J253"/>
  <c r="K253" s="1"/>
  <c r="J254"/>
  <c r="K254" s="1"/>
  <c r="J255"/>
  <c r="K255" s="1"/>
  <c r="J256"/>
  <c r="K256" s="1"/>
  <c r="J257"/>
  <c r="J259"/>
  <c r="J260"/>
  <c r="K260" s="1"/>
  <c r="J261"/>
  <c r="K261" s="1"/>
  <c r="J262"/>
  <c r="K262" s="1"/>
  <c r="J263"/>
  <c r="K263" s="1"/>
  <c r="J264"/>
  <c r="K264" s="1"/>
  <c r="J265"/>
  <c r="J267"/>
  <c r="K267"/>
  <c r="J268"/>
  <c r="K268"/>
  <c r="J269"/>
  <c r="K269"/>
  <c r="J270"/>
  <c r="K270"/>
  <c r="J271"/>
  <c r="K271"/>
  <c r="J272"/>
  <c r="K272"/>
  <c r="AI272"/>
  <c r="AB272"/>
  <c r="AG270"/>
  <c r="AH270"/>
  <c r="AJ270"/>
  <c r="AI268"/>
  <c r="AB268"/>
  <c r="AG265"/>
  <c r="AH265"/>
  <c r="AG263"/>
  <c r="AH263"/>
  <c r="AJ263"/>
  <c r="AI261"/>
  <c r="AB261"/>
  <c r="AH259"/>
  <c r="AG259"/>
  <c r="AB256"/>
  <c r="AJ256"/>
  <c r="AI256"/>
  <c r="AH254"/>
  <c r="AG254"/>
  <c r="AB252"/>
  <c r="AJ252"/>
  <c r="AI252"/>
  <c r="AH249"/>
  <c r="AG249"/>
  <c r="AB247"/>
  <c r="AJ247"/>
  <c r="AI247"/>
  <c r="AH245"/>
  <c r="AG245"/>
  <c r="AB243"/>
  <c r="AJ243"/>
  <c r="AI243"/>
  <c r="AH240"/>
  <c r="AG240"/>
  <c r="AB238"/>
  <c r="AJ238"/>
  <c r="AI238"/>
  <c r="AH236"/>
  <c r="AG236"/>
  <c r="AB233"/>
  <c r="AJ233"/>
  <c r="AI233"/>
  <c r="AH231"/>
  <c r="AG231"/>
  <c r="AB229"/>
  <c r="AJ229"/>
  <c r="AI229"/>
  <c r="AH227"/>
  <c r="AG227"/>
  <c r="AB224"/>
  <c r="AJ224"/>
  <c r="AI224"/>
  <c r="AH222"/>
  <c r="AG222"/>
  <c r="AB220"/>
  <c r="AJ220"/>
  <c r="AI220"/>
  <c r="AJ217"/>
  <c r="AI217"/>
  <c r="AH215"/>
  <c r="AG215"/>
  <c r="AB213"/>
  <c r="AJ213"/>
  <c r="AI213"/>
  <c r="AJ211"/>
  <c r="AI211"/>
  <c r="AI207"/>
  <c r="AH207"/>
  <c r="AG205"/>
  <c r="AI205"/>
  <c r="AB205"/>
  <c r="AH205"/>
  <c r="AJ205"/>
  <c r="AG203"/>
  <c r="AI203"/>
  <c r="AH203"/>
  <c r="AJ203"/>
  <c r="AG200"/>
  <c r="AI200"/>
  <c r="AB200"/>
  <c r="AH200"/>
  <c r="AJ200"/>
  <c r="AG198"/>
  <c r="AI198"/>
  <c r="AH198"/>
  <c r="AJ198"/>
  <c r="AG196"/>
  <c r="AI196"/>
  <c r="AB196"/>
  <c r="AH196"/>
  <c r="AJ196"/>
  <c r="AG193"/>
  <c r="AI193"/>
  <c r="AH193"/>
  <c r="AJ193"/>
  <c r="AG191"/>
  <c r="AI191"/>
  <c r="AB191"/>
  <c r="AH191"/>
  <c r="AJ191"/>
  <c r="AG189"/>
  <c r="AI189"/>
  <c r="AB189"/>
  <c r="AH189"/>
  <c r="AJ189"/>
  <c r="AG187"/>
  <c r="AI187"/>
  <c r="AH187"/>
  <c r="AJ187"/>
  <c r="AG184"/>
  <c r="AI184"/>
  <c r="AB184"/>
  <c r="AH184"/>
  <c r="AJ184"/>
  <c r="AG182"/>
  <c r="AI182"/>
  <c r="AH182"/>
  <c r="AJ182"/>
  <c r="AG180"/>
  <c r="AI180"/>
  <c r="AB180"/>
  <c r="AH180"/>
  <c r="AJ180"/>
  <c r="AG177"/>
  <c r="AI177"/>
  <c r="AH177"/>
  <c r="AJ177"/>
  <c r="AG175"/>
  <c r="AI175"/>
  <c r="AB175"/>
  <c r="AH175"/>
  <c r="AJ175"/>
  <c r="AG173"/>
  <c r="AI173"/>
  <c r="AB173"/>
  <c r="AH173"/>
  <c r="AJ173"/>
  <c r="AG171"/>
  <c r="AI171"/>
  <c r="AH171"/>
  <c r="AJ171"/>
  <c r="AG168"/>
  <c r="AI168"/>
  <c r="AH168"/>
  <c r="AJ168"/>
  <c r="AG166"/>
  <c r="AI166"/>
  <c r="AH166"/>
  <c r="AB166"/>
  <c r="AJ166"/>
  <c r="AB164"/>
  <c r="AH164"/>
  <c r="AJ164"/>
  <c r="AG164"/>
  <c r="AI164"/>
  <c r="AH161"/>
  <c r="AJ161"/>
  <c r="AG161"/>
  <c r="AI161"/>
  <c r="AH159"/>
  <c r="AJ159"/>
  <c r="AG159"/>
  <c r="AI159"/>
  <c r="AB157"/>
  <c r="AH157"/>
  <c r="AJ157"/>
  <c r="AG157"/>
  <c r="AI157"/>
  <c r="AH155"/>
  <c r="AJ155"/>
  <c r="AG155"/>
  <c r="AI155"/>
  <c r="AB152"/>
  <c r="AH152"/>
  <c r="AJ152"/>
  <c r="AG152"/>
  <c r="AI152"/>
  <c r="AB150"/>
  <c r="AH150"/>
  <c r="AJ150"/>
  <c r="AG150"/>
  <c r="AI150"/>
  <c r="AB148"/>
  <c r="AH148"/>
  <c r="AJ148"/>
  <c r="AG148"/>
  <c r="AI148"/>
  <c r="AH145"/>
  <c r="AJ145"/>
  <c r="AG145"/>
  <c r="AI145"/>
  <c r="AB143"/>
  <c r="AH143"/>
  <c r="AJ143"/>
  <c r="AG143"/>
  <c r="AI143"/>
  <c r="AB141"/>
  <c r="AH141"/>
  <c r="AJ141"/>
  <c r="AG141"/>
  <c r="AI141"/>
  <c r="AH139"/>
  <c r="AJ139"/>
  <c r="AG139"/>
  <c r="AI139"/>
  <c r="AB136"/>
  <c r="AH136"/>
  <c r="AJ136"/>
  <c r="AG136"/>
  <c r="AI136"/>
  <c r="AH134"/>
  <c r="AJ134"/>
  <c r="AG134"/>
  <c r="AI134"/>
  <c r="AB132"/>
  <c r="AH132"/>
  <c r="AJ132"/>
  <c r="AG132"/>
  <c r="AI132"/>
  <c r="AH129"/>
  <c r="AJ129"/>
  <c r="AG129"/>
  <c r="AI129"/>
  <c r="AB127"/>
  <c r="AH127"/>
  <c r="AJ127"/>
  <c r="AG127"/>
  <c r="AI127"/>
  <c r="AB125"/>
  <c r="AH125"/>
  <c r="AJ125"/>
  <c r="AG125"/>
  <c r="AI125"/>
  <c r="AH123"/>
  <c r="AJ123"/>
  <c r="AG123"/>
  <c r="AI123"/>
  <c r="AH120"/>
  <c r="AJ120"/>
  <c r="AG120"/>
  <c r="AI120"/>
  <c r="AB118"/>
  <c r="AH118"/>
  <c r="AJ118"/>
  <c r="AG118"/>
  <c r="AI118"/>
  <c r="AB116"/>
  <c r="AH116"/>
  <c r="AJ116"/>
  <c r="AG116"/>
  <c r="AI116"/>
  <c r="AH113"/>
  <c r="AJ113"/>
  <c r="AG113"/>
  <c r="AI113"/>
  <c r="AB111"/>
  <c r="AH111"/>
  <c r="AJ111"/>
  <c r="AG111"/>
  <c r="AI111"/>
  <c r="AB109"/>
  <c r="AH109"/>
  <c r="AJ109"/>
  <c r="AG109"/>
  <c r="AI109"/>
  <c r="AH107"/>
  <c r="AJ107"/>
  <c r="AG107"/>
  <c r="AI107"/>
  <c r="AB104"/>
  <c r="AH104"/>
  <c r="AJ104"/>
  <c r="AG104"/>
  <c r="AI104"/>
  <c r="AB102"/>
  <c r="AH102"/>
  <c r="AJ102"/>
  <c r="AG102"/>
  <c r="AI102"/>
  <c r="AB100"/>
  <c r="AH100"/>
  <c r="AJ100"/>
  <c r="AG100"/>
  <c r="AI100"/>
  <c r="AH97"/>
  <c r="AJ97"/>
  <c r="AG97"/>
  <c r="AI97"/>
  <c r="AB95"/>
  <c r="AH95"/>
  <c r="AJ95"/>
  <c r="AG95"/>
  <c r="AI95"/>
  <c r="AH93"/>
  <c r="AJ93"/>
  <c r="AG93"/>
  <c r="AI93"/>
  <c r="AH91"/>
  <c r="AJ91"/>
  <c r="AG91"/>
  <c r="AI91"/>
  <c r="AB88"/>
  <c r="AH88"/>
  <c r="AJ88"/>
  <c r="AG88"/>
  <c r="AI88"/>
  <c r="AH86"/>
  <c r="AJ86"/>
  <c r="AG86"/>
  <c r="AI86"/>
  <c r="AB84"/>
  <c r="AH84"/>
  <c r="AJ84"/>
  <c r="AG84"/>
  <c r="AI84"/>
  <c r="AH81"/>
  <c r="AJ81"/>
  <c r="AG81"/>
  <c r="AI81"/>
  <c r="AB79"/>
  <c r="AH79"/>
  <c r="AJ79"/>
  <c r="AG79"/>
  <c r="AI79"/>
  <c r="AB77"/>
  <c r="AH77"/>
  <c r="AJ77"/>
  <c r="AG77"/>
  <c r="AI77"/>
  <c r="AG75"/>
  <c r="AI75"/>
  <c r="AJ75"/>
  <c r="AH75"/>
  <c r="AG72"/>
  <c r="AI72"/>
  <c r="AB72"/>
  <c r="AJ72"/>
  <c r="AH72"/>
  <c r="AG70"/>
  <c r="AI70"/>
  <c r="AJ70"/>
  <c r="AH70"/>
  <c r="AG68"/>
  <c r="AI68"/>
  <c r="AB68"/>
  <c r="AJ68"/>
  <c r="AH68"/>
  <c r="AG65"/>
  <c r="AI65"/>
  <c r="AJ65"/>
  <c r="AH65"/>
  <c r="AB63"/>
  <c r="AH63"/>
  <c r="AJ63"/>
  <c r="AG63"/>
  <c r="AI63"/>
  <c r="AB61"/>
  <c r="AH61"/>
  <c r="AJ61"/>
  <c r="AG61"/>
  <c r="AI61"/>
  <c r="AH59"/>
  <c r="AJ59"/>
  <c r="AG59"/>
  <c r="AI59"/>
  <c r="AH56"/>
  <c r="AJ56"/>
  <c r="AG56"/>
  <c r="AI56"/>
  <c r="AB54"/>
  <c r="AH54"/>
  <c r="AJ54"/>
  <c r="AG54"/>
  <c r="AI54"/>
  <c r="AB52"/>
  <c r="AH52"/>
  <c r="AJ52"/>
  <c r="AG52"/>
  <c r="AI52"/>
  <c r="AH49"/>
  <c r="AJ49"/>
  <c r="AG49"/>
  <c r="AI49"/>
  <c r="AB47"/>
  <c r="AH47"/>
  <c r="AJ47"/>
  <c r="AG47"/>
  <c r="AI47"/>
  <c r="AB45"/>
  <c r="AH45"/>
  <c r="AJ45"/>
  <c r="AG45"/>
  <c r="AI45"/>
  <c r="AB43"/>
  <c r="AH43"/>
  <c r="AJ43"/>
  <c r="AG43"/>
  <c r="AI43"/>
  <c r="AB40"/>
  <c r="AH40"/>
  <c r="AJ40"/>
  <c r="AG40"/>
  <c r="AI40"/>
  <c r="AB38"/>
  <c r="AH38"/>
  <c r="AJ38"/>
  <c r="AG38"/>
  <c r="AI38"/>
  <c r="AB36"/>
  <c r="AH36"/>
  <c r="AJ36"/>
  <c r="AG36"/>
  <c r="AI36"/>
  <c r="AH33"/>
  <c r="AJ33"/>
  <c r="AG33"/>
  <c r="AI33"/>
  <c r="AB31"/>
  <c r="AH31"/>
  <c r="AJ31"/>
  <c r="AG31"/>
  <c r="AI31"/>
  <c r="AB29"/>
  <c r="AH29"/>
  <c r="AJ29"/>
  <c r="AG29"/>
  <c r="AI29"/>
  <c r="AB27"/>
  <c r="AH27"/>
  <c r="AJ27"/>
  <c r="AG27"/>
  <c r="AI27"/>
  <c r="AB24"/>
  <c r="AH24"/>
  <c r="AJ24"/>
  <c r="AG24"/>
  <c r="AI24"/>
  <c r="AB22"/>
  <c r="AH22"/>
  <c r="AJ22"/>
  <c r="AG22"/>
  <c r="AI22"/>
  <c r="AB20"/>
  <c r="AH20"/>
  <c r="AJ20"/>
  <c r="AG20"/>
  <c r="AI20"/>
  <c r="AB17"/>
  <c r="AH17"/>
  <c r="AJ17"/>
  <c r="AG17"/>
  <c r="AI17"/>
  <c r="AB15"/>
  <c r="AH15"/>
  <c r="AJ15"/>
  <c r="AG15"/>
  <c r="AI15"/>
  <c r="AB13"/>
  <c r="AH13"/>
  <c r="AJ13"/>
  <c r="AG13"/>
  <c r="AI13"/>
  <c r="AH11"/>
  <c r="AJ11"/>
  <c r="AG11"/>
  <c r="AI11"/>
  <c r="AB8"/>
  <c r="AH8"/>
  <c r="AJ8"/>
  <c r="AG8"/>
  <c r="AI8"/>
  <c r="AB6"/>
  <c r="AH6"/>
  <c r="AJ6"/>
  <c r="AG6"/>
  <c r="AI6"/>
  <c r="AB275"/>
  <c r="AH275"/>
  <c r="AJ275"/>
  <c r="AG275"/>
  <c r="AI275"/>
  <c r="AB276"/>
  <c r="AH276"/>
  <c r="AJ276"/>
  <c r="AG276"/>
  <c r="AI276"/>
  <c r="AH277"/>
  <c r="AJ277"/>
  <c r="AG277"/>
  <c r="AI277"/>
  <c r="AH278"/>
  <c r="AJ278"/>
  <c r="AG278"/>
  <c r="AI278"/>
  <c r="AH279"/>
  <c r="AJ279"/>
  <c r="AG279"/>
  <c r="AI279"/>
  <c r="AH280"/>
  <c r="AJ280"/>
  <c r="AG280"/>
  <c r="AI280"/>
  <c r="AB281"/>
  <c r="AH281"/>
  <c r="AJ281"/>
  <c r="AG281"/>
  <c r="AI281"/>
  <c r="AH283"/>
  <c r="AJ283"/>
  <c r="AG283"/>
  <c r="AI283"/>
  <c r="AH284"/>
  <c r="AJ284"/>
  <c r="AG284"/>
  <c r="AI284"/>
  <c r="AB285"/>
  <c r="AH285"/>
  <c r="AJ285"/>
  <c r="AG285"/>
  <c r="AI285"/>
  <c r="AH286"/>
  <c r="AJ286"/>
  <c r="AG286"/>
  <c r="AI286"/>
  <c r="AH287"/>
  <c r="AJ287"/>
  <c r="AG287"/>
  <c r="AI287"/>
  <c r="AH288"/>
  <c r="AJ288"/>
  <c r="AG288"/>
  <c r="AI288"/>
  <c r="AH289"/>
  <c r="AJ289"/>
  <c r="AG289"/>
  <c r="AI289"/>
  <c r="AH291"/>
  <c r="AJ291"/>
  <c r="AG291"/>
  <c r="AI291"/>
  <c r="AH293"/>
  <c r="AJ293"/>
  <c r="AG293"/>
  <c r="AI293"/>
  <c r="AH295"/>
  <c r="AJ295"/>
  <c r="AG295"/>
  <c r="AI295"/>
  <c r="AH297"/>
  <c r="AJ297"/>
  <c r="AG297"/>
  <c r="AI297"/>
  <c r="AH299"/>
  <c r="AJ299"/>
  <c r="AG299"/>
  <c r="AI299"/>
  <c r="AH300"/>
  <c r="AJ300"/>
  <c r="AG300"/>
  <c r="AI300"/>
  <c r="AH301"/>
  <c r="AJ301"/>
  <c r="AG301"/>
  <c r="AI301"/>
  <c r="AH302"/>
  <c r="AJ302"/>
  <c r="AG302"/>
  <c r="AI302"/>
  <c r="AH303"/>
  <c r="AJ303"/>
  <c r="AG303"/>
  <c r="AI303"/>
  <c r="AH304"/>
  <c r="AJ304"/>
  <c r="AG304"/>
  <c r="AI304"/>
  <c r="AH305"/>
  <c r="AJ305"/>
  <c r="AG305"/>
  <c r="AI305"/>
  <c r="AH307"/>
  <c r="AJ307"/>
  <c r="AG307"/>
  <c r="AI307"/>
  <c r="AH308"/>
  <c r="AJ308"/>
  <c r="AG308"/>
  <c r="AI308"/>
  <c r="AH309"/>
  <c r="AJ309"/>
  <c r="AG309"/>
  <c r="AI309"/>
  <c r="AH310"/>
  <c r="AJ310"/>
  <c r="AG310"/>
  <c r="AI310"/>
  <c r="W158"/>
  <c r="W312"/>
  <c r="W314" s="1"/>
  <c r="V312"/>
  <c r="AG271"/>
  <c r="AI271"/>
  <c r="AH271"/>
  <c r="AB271"/>
  <c r="AJ271"/>
  <c r="AG269"/>
  <c r="AI269"/>
  <c r="AH269"/>
  <c r="AB269"/>
  <c r="AJ269"/>
  <c r="AG267"/>
  <c r="AI267"/>
  <c r="AH267"/>
  <c r="AB267"/>
  <c r="AJ267"/>
  <c r="AG264"/>
  <c r="AI264"/>
  <c r="AH264"/>
  <c r="AB264"/>
  <c r="AJ264"/>
  <c r="AG262"/>
  <c r="AI262"/>
  <c r="AH262"/>
  <c r="AB262"/>
  <c r="AJ262"/>
  <c r="AG260"/>
  <c r="AI260"/>
  <c r="AH260"/>
  <c r="AB260"/>
  <c r="AJ260"/>
  <c r="AB257"/>
  <c r="AH257"/>
  <c r="AJ257"/>
  <c r="AG257"/>
  <c r="AI257"/>
  <c r="AB255"/>
  <c r="AH255"/>
  <c r="AJ255"/>
  <c r="AG255"/>
  <c r="AI255"/>
  <c r="AB253"/>
  <c r="AH253"/>
  <c r="AJ253"/>
  <c r="AG253"/>
  <c r="AI253"/>
  <c r="AB251"/>
  <c r="AH251"/>
  <c r="AJ251"/>
  <c r="AG251"/>
  <c r="AI251"/>
  <c r="AB248"/>
  <c r="AH248"/>
  <c r="AJ248"/>
  <c r="AG248"/>
  <c r="AI248"/>
  <c r="AB246"/>
  <c r="AH246"/>
  <c r="AJ246"/>
  <c r="AG246"/>
  <c r="AI246"/>
  <c r="AB244"/>
  <c r="AH244"/>
  <c r="AJ244"/>
  <c r="AG244"/>
  <c r="AI244"/>
  <c r="AB241"/>
  <c r="AH241"/>
  <c r="AJ241"/>
  <c r="AG241"/>
  <c r="AI241"/>
  <c r="AB239"/>
  <c r="AH239"/>
  <c r="AJ239"/>
  <c r="AG239"/>
  <c r="AI239"/>
  <c r="AB237"/>
  <c r="AH237"/>
  <c r="AJ237"/>
  <c r="AG237"/>
  <c r="AI237"/>
  <c r="AB235"/>
  <c r="AH235"/>
  <c r="AJ235"/>
  <c r="AG235"/>
  <c r="AI235"/>
  <c r="AB232"/>
  <c r="AH232"/>
  <c r="AJ232"/>
  <c r="AG232"/>
  <c r="AI232"/>
  <c r="AB230"/>
  <c r="AH230"/>
  <c r="AJ230"/>
  <c r="AG230"/>
  <c r="AI230"/>
  <c r="AB228"/>
  <c r="AH228"/>
  <c r="AJ228"/>
  <c r="AG228"/>
  <c r="AI228"/>
  <c r="AB225"/>
  <c r="AH225"/>
  <c r="AJ225"/>
  <c r="AG225"/>
  <c r="AI225"/>
  <c r="AB223"/>
  <c r="AH223"/>
  <c r="AJ223"/>
  <c r="AG223"/>
  <c r="AI223"/>
  <c r="AB221"/>
  <c r="AH221"/>
  <c r="AJ221"/>
  <c r="AG221"/>
  <c r="AI221"/>
  <c r="AH219"/>
  <c r="AJ219"/>
  <c r="AG219"/>
  <c r="AI219"/>
  <c r="AB216"/>
  <c r="AH216"/>
  <c r="AJ216"/>
  <c r="AG216"/>
  <c r="AI216"/>
  <c r="AB214"/>
  <c r="AH214"/>
  <c r="AJ214"/>
  <c r="AG214"/>
  <c r="AI214"/>
  <c r="AB212"/>
  <c r="AH212"/>
  <c r="AJ212"/>
  <c r="AG212"/>
  <c r="AI212"/>
  <c r="AG208"/>
  <c r="AI208"/>
  <c r="AB208"/>
  <c r="AH208"/>
  <c r="AJ208"/>
  <c r="AG206"/>
  <c r="AI206"/>
  <c r="AB206"/>
  <c r="AH206"/>
  <c r="AJ206"/>
  <c r="AG204"/>
  <c r="AI204"/>
  <c r="AB204"/>
  <c r="AH204"/>
  <c r="AJ204"/>
  <c r="AG201"/>
  <c r="AI201"/>
  <c r="AH201"/>
  <c r="AJ201"/>
  <c r="AG199"/>
  <c r="AI199"/>
  <c r="AB199"/>
  <c r="AH199"/>
  <c r="AJ199"/>
  <c r="AG197"/>
  <c r="AI197"/>
  <c r="AB197"/>
  <c r="AH197"/>
  <c r="AJ197"/>
  <c r="AG195"/>
  <c r="AI195"/>
  <c r="AH195"/>
  <c r="AJ195"/>
  <c r="AG192"/>
  <c r="AI192"/>
  <c r="AB192"/>
  <c r="AH192"/>
  <c r="AJ192"/>
  <c r="AG190"/>
  <c r="AI190"/>
  <c r="AH190"/>
  <c r="AJ190"/>
  <c r="AG188"/>
  <c r="AI188"/>
  <c r="AB188"/>
  <c r="AH188"/>
  <c r="AJ188"/>
  <c r="AG185"/>
  <c r="AI185"/>
  <c r="AH185"/>
  <c r="AJ185"/>
  <c r="AG183"/>
  <c r="AI183"/>
  <c r="AB183"/>
  <c r="AH183"/>
  <c r="AJ183"/>
  <c r="AG181"/>
  <c r="AI181"/>
  <c r="AB181"/>
  <c r="AH181"/>
  <c r="AJ181"/>
  <c r="AG179"/>
  <c r="AI179"/>
  <c r="AH179"/>
  <c r="AJ179"/>
  <c r="AG176"/>
  <c r="AI176"/>
  <c r="AB176"/>
  <c r="AH176"/>
  <c r="AJ176"/>
  <c r="AG174"/>
  <c r="AI174"/>
  <c r="AB174"/>
  <c r="AH174"/>
  <c r="AJ174"/>
  <c r="AG172"/>
  <c r="AI172"/>
  <c r="AH172"/>
  <c r="AJ172"/>
  <c r="AG169"/>
  <c r="AI169"/>
  <c r="AH169"/>
  <c r="AJ169"/>
  <c r="AG167"/>
  <c r="AI167"/>
  <c r="AH167"/>
  <c r="AB167"/>
  <c r="AJ167"/>
  <c r="AG165"/>
  <c r="AI165"/>
  <c r="AH165"/>
  <c r="AJ165"/>
  <c r="AH163"/>
  <c r="AJ163"/>
  <c r="AG163"/>
  <c r="AI163"/>
  <c r="AH160"/>
  <c r="AJ160"/>
  <c r="AG160"/>
  <c r="AI160"/>
  <c r="AH158"/>
  <c r="AJ158"/>
  <c r="AG158"/>
  <c r="AI158"/>
  <c r="AH156"/>
  <c r="AJ156"/>
  <c r="AG156"/>
  <c r="AI156"/>
  <c r="AH153"/>
  <c r="AJ153"/>
  <c r="AG153"/>
  <c r="AI153"/>
  <c r="AB151"/>
  <c r="AH151"/>
  <c r="AJ151"/>
  <c r="AG151"/>
  <c r="AI151"/>
  <c r="AB149"/>
  <c r="AH149"/>
  <c r="AJ149"/>
  <c r="AG149"/>
  <c r="AI149"/>
  <c r="AH147"/>
  <c r="AJ147"/>
  <c r="AG147"/>
  <c r="AI147"/>
  <c r="AB144"/>
  <c r="AH144"/>
  <c r="AJ144"/>
  <c r="AG144"/>
  <c r="AI144"/>
  <c r="AH142"/>
  <c r="AJ142"/>
  <c r="AG142"/>
  <c r="AI142"/>
  <c r="AB140"/>
  <c r="AH140"/>
  <c r="AJ140"/>
  <c r="AG140"/>
  <c r="AI140"/>
  <c r="AH137"/>
  <c r="AJ137"/>
  <c r="AG137"/>
  <c r="AI137"/>
  <c r="AH135"/>
  <c r="AJ135"/>
  <c r="AG135"/>
  <c r="AI135"/>
  <c r="AB133"/>
  <c r="AH133"/>
  <c r="AJ133"/>
  <c r="AG133"/>
  <c r="AI133"/>
  <c r="AH131"/>
  <c r="AJ131"/>
  <c r="AG131"/>
  <c r="AI131"/>
  <c r="AB128"/>
  <c r="AH128"/>
  <c r="AJ128"/>
  <c r="AG128"/>
  <c r="AI128"/>
  <c r="AH126"/>
  <c r="AJ126"/>
  <c r="AG126"/>
  <c r="AI126"/>
  <c r="AH124"/>
  <c r="AJ124"/>
  <c r="AG124"/>
  <c r="AI124"/>
  <c r="AH121"/>
  <c r="AJ121"/>
  <c r="AG121"/>
  <c r="AI121"/>
  <c r="AB119"/>
  <c r="AH119"/>
  <c r="AJ119"/>
  <c r="AG119"/>
  <c r="AI119"/>
  <c r="AH117"/>
  <c r="AJ117"/>
  <c r="AG117"/>
  <c r="AI117"/>
  <c r="AH115"/>
  <c r="AJ115"/>
  <c r="AG115"/>
  <c r="AI115"/>
  <c r="AB112"/>
  <c r="AH112"/>
  <c r="AJ112"/>
  <c r="AG112"/>
  <c r="AI112"/>
  <c r="AH110"/>
  <c r="AJ110"/>
  <c r="AG110"/>
  <c r="AI110"/>
  <c r="AB108"/>
  <c r="AH108"/>
  <c r="AJ108"/>
  <c r="AG108"/>
  <c r="AI108"/>
  <c r="AH105"/>
  <c r="AJ105"/>
  <c r="AG105"/>
  <c r="AI105"/>
  <c r="AB103"/>
  <c r="AH103"/>
  <c r="AJ103"/>
  <c r="AG103"/>
  <c r="AI103"/>
  <c r="AH101"/>
  <c r="AJ101"/>
  <c r="AG101"/>
  <c r="AI101"/>
  <c r="AH99"/>
  <c r="AJ99"/>
  <c r="AG99"/>
  <c r="AI99"/>
  <c r="AB96"/>
  <c r="AH96"/>
  <c r="AJ96"/>
  <c r="AG96"/>
  <c r="AI96"/>
  <c r="AB94"/>
  <c r="AH94"/>
  <c r="AJ94"/>
  <c r="AG94"/>
  <c r="AI94"/>
  <c r="AB92"/>
  <c r="AH92"/>
  <c r="AJ92"/>
  <c r="AG92"/>
  <c r="AI92"/>
  <c r="AH89"/>
  <c r="AJ89"/>
  <c r="AG89"/>
  <c r="AI89"/>
  <c r="AB87"/>
  <c r="AH87"/>
  <c r="AJ87"/>
  <c r="AG87"/>
  <c r="AI87"/>
  <c r="AB85"/>
  <c r="AH85"/>
  <c r="AJ85"/>
  <c r="AG85"/>
  <c r="AI85"/>
  <c r="AH83"/>
  <c r="AJ83"/>
  <c r="AG83"/>
  <c r="AI83"/>
  <c r="AB80"/>
  <c r="AH80"/>
  <c r="AJ80"/>
  <c r="AG80"/>
  <c r="AI80"/>
  <c r="AB78"/>
  <c r="AH78"/>
  <c r="AJ78"/>
  <c r="AG78"/>
  <c r="AI78"/>
  <c r="AG76"/>
  <c r="AI76"/>
  <c r="AB76"/>
  <c r="AJ76"/>
  <c r="AH76"/>
  <c r="AG73"/>
  <c r="AI73"/>
  <c r="AJ73"/>
  <c r="AH73"/>
  <c r="AG71"/>
  <c r="AI71"/>
  <c r="AB71"/>
  <c r="AJ71"/>
  <c r="AH71"/>
  <c r="AG69"/>
  <c r="AI69"/>
  <c r="AB69"/>
  <c r="AJ69"/>
  <c r="AH69"/>
  <c r="AG67"/>
  <c r="AI67"/>
  <c r="AJ67"/>
  <c r="AH67"/>
  <c r="AG64"/>
  <c r="AI64"/>
  <c r="AB64"/>
  <c r="AJ64"/>
  <c r="AH64"/>
  <c r="AB62"/>
  <c r="AH62"/>
  <c r="AJ62"/>
  <c r="AG62"/>
  <c r="AI62"/>
  <c r="AB60"/>
  <c r="AH60"/>
  <c r="AJ60"/>
  <c r="AG60"/>
  <c r="AI60"/>
  <c r="AB57"/>
  <c r="AH57"/>
  <c r="AJ57"/>
  <c r="AG57"/>
  <c r="AI57"/>
  <c r="AH55"/>
  <c r="AJ55"/>
  <c r="AG55"/>
  <c r="AI55"/>
  <c r="AB53"/>
  <c r="AH53"/>
  <c r="AJ53"/>
  <c r="AG53"/>
  <c r="AI53"/>
  <c r="AB51"/>
  <c r="AH51"/>
  <c r="AJ51"/>
  <c r="AG51"/>
  <c r="AI51"/>
  <c r="AB48"/>
  <c r="AH48"/>
  <c r="AJ48"/>
  <c r="AG48"/>
  <c r="AI48"/>
  <c r="AH46"/>
  <c r="AJ46"/>
  <c r="AG46"/>
  <c r="AI46"/>
  <c r="AB44"/>
  <c r="AH44"/>
  <c r="AJ44"/>
  <c r="AG44"/>
  <c r="AI44"/>
  <c r="AB41"/>
  <c r="AH41"/>
  <c r="AJ41"/>
  <c r="AG41"/>
  <c r="AI41"/>
  <c r="AB39"/>
  <c r="AH39"/>
  <c r="AJ39"/>
  <c r="AG39"/>
  <c r="AI39"/>
  <c r="AB37"/>
  <c r="AH37"/>
  <c r="AJ37"/>
  <c r="AG37"/>
  <c r="AI37"/>
  <c r="AB35"/>
  <c r="AH35"/>
  <c r="AJ35"/>
  <c r="AG35"/>
  <c r="AI35"/>
  <c r="AB32"/>
  <c r="AH32"/>
  <c r="AJ32"/>
  <c r="AG32"/>
  <c r="AI32"/>
  <c r="AB30"/>
  <c r="AH30"/>
  <c r="AJ30"/>
  <c r="AG30"/>
  <c r="AI30"/>
  <c r="AB28"/>
  <c r="AH28"/>
  <c r="AJ28"/>
  <c r="AG28"/>
  <c r="AI28"/>
  <c r="AH25"/>
  <c r="AJ25"/>
  <c r="AG25"/>
  <c r="AI25"/>
  <c r="AB23"/>
  <c r="AH23"/>
  <c r="AJ23"/>
  <c r="AG23"/>
  <c r="AI23"/>
  <c r="AB21"/>
  <c r="AH21"/>
  <c r="AJ21"/>
  <c r="AG21"/>
  <c r="AI21"/>
  <c r="AB19"/>
  <c r="AH19"/>
  <c r="AJ19"/>
  <c r="AG19"/>
  <c r="AI19"/>
  <c r="AB16"/>
  <c r="AH16"/>
  <c r="AJ16"/>
  <c r="AG16"/>
  <c r="AI16"/>
  <c r="AB14"/>
  <c r="AH14"/>
  <c r="AJ14"/>
  <c r="AG14"/>
  <c r="AI14"/>
  <c r="AB12"/>
  <c r="AH12"/>
  <c r="AJ12"/>
  <c r="AG12"/>
  <c r="AI12"/>
  <c r="AH9"/>
  <c r="AJ9"/>
  <c r="AG9"/>
  <c r="AI9"/>
  <c r="AB7"/>
  <c r="AH7"/>
  <c r="AJ7"/>
  <c r="AG7"/>
  <c r="AI7"/>
  <c r="AB5"/>
  <c r="AH5"/>
  <c r="AJ5"/>
  <c r="AG5"/>
  <c r="AI5"/>
  <c r="AA312"/>
  <c r="AH292"/>
  <c r="AJ292"/>
  <c r="AG292"/>
  <c r="AI292"/>
  <c r="AH294"/>
  <c r="AJ294"/>
  <c r="AG294"/>
  <c r="AI294"/>
  <c r="AH296"/>
  <c r="AJ296"/>
  <c r="AG296"/>
  <c r="AI296"/>
  <c r="Q224"/>
  <c r="Q312"/>
  <c r="Q314" s="1"/>
  <c r="P312"/>
  <c r="T216"/>
  <c r="T312"/>
  <c r="T314" s="1"/>
  <c r="S312"/>
  <c r="AN132"/>
  <c r="AN312"/>
  <c r="AN314" s="1"/>
  <c r="AM312"/>
  <c r="K312"/>
  <c r="K314"/>
  <c r="J312"/>
  <c r="AG272" l="1"/>
  <c r="AH272"/>
  <c r="AJ272"/>
  <c r="AI270"/>
  <c r="AB270"/>
  <c r="AG268"/>
  <c r="AH268"/>
  <c r="AJ268"/>
  <c r="AI265"/>
  <c r="AJ265"/>
  <c r="AI263"/>
  <c r="AB263"/>
  <c r="AG261"/>
  <c r="AH261"/>
  <c r="AJ261"/>
  <c r="AJ259"/>
  <c r="AI259"/>
  <c r="AH256"/>
  <c r="AG256"/>
  <c r="AB254"/>
  <c r="AJ254"/>
  <c r="AI254"/>
  <c r="AH252"/>
  <c r="AG252"/>
  <c r="AB249"/>
  <c r="AJ249"/>
  <c r="AI249"/>
  <c r="AH247"/>
  <c r="AG247"/>
  <c r="AB245"/>
  <c r="AJ245"/>
  <c r="AI245"/>
  <c r="AH243"/>
  <c r="AG243"/>
  <c r="AB240"/>
  <c r="AJ240"/>
  <c r="AI240"/>
  <c r="AH238"/>
  <c r="AG238"/>
  <c r="AB236"/>
  <c r="AJ236"/>
  <c r="AI236"/>
  <c r="AH233"/>
  <c r="AG233"/>
  <c r="AB231"/>
  <c r="AJ231"/>
  <c r="AI231"/>
  <c r="AH229"/>
  <c r="AG229"/>
  <c r="AB227"/>
  <c r="AJ227"/>
  <c r="AI227"/>
  <c r="AH224"/>
  <c r="AG224"/>
  <c r="AB222"/>
  <c r="AJ222"/>
  <c r="AI222"/>
  <c r="AH220"/>
  <c r="AG220"/>
  <c r="AH217"/>
  <c r="AG217"/>
  <c r="AB215"/>
  <c r="AJ215"/>
  <c r="AI215"/>
  <c r="AI312" s="1"/>
  <c r="AH213"/>
  <c r="AG213"/>
  <c r="AH211"/>
  <c r="AG211"/>
  <c r="AG207"/>
  <c r="AG312" s="1"/>
  <c r="AB207"/>
  <c r="AB312" s="1"/>
  <c r="AB314" s="1"/>
  <c r="AJ207"/>
  <c r="AJ312" s="1"/>
  <c r="AH312" l="1"/>
</calcChain>
</file>

<file path=xl/comments1.xml><?xml version="1.0" encoding="utf-8"?>
<comments xmlns="http://schemas.openxmlformats.org/spreadsheetml/2006/main">
  <authors>
    <author>User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LR:</t>
        </r>
        <r>
          <rPr>
            <sz val="8"/>
            <color indexed="81"/>
            <rFont val="Tahoma"/>
            <family val="2"/>
          </rPr>
          <t xml:space="preserve">
Sean started the mark group on Saturday and Sunday 
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>LR:</t>
        </r>
        <r>
          <rPr>
            <sz val="8"/>
            <color indexed="81"/>
            <rFont val="Tahoma"/>
            <family val="2"/>
          </rPr>
          <t xml:space="preserve">
Sean started the mark group on Saturday and Sunday 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LR:</t>
        </r>
        <r>
          <rPr>
            <sz val="8"/>
            <color indexed="81"/>
            <rFont val="Tahoma"/>
            <family val="2"/>
          </rPr>
          <t xml:space="preserve">
Sean started the mark group on Saturday and Sunday</t>
        </r>
      </text>
    </comment>
  </commentList>
</comments>
</file>

<file path=xl/sharedStrings.xml><?xml version="1.0" encoding="utf-8"?>
<sst xmlns="http://schemas.openxmlformats.org/spreadsheetml/2006/main" count="875" uniqueCount="311">
  <si>
    <t>Debris: L=1, M=2, H=3</t>
  </si>
  <si>
    <t>Wild Chinook</t>
  </si>
  <si>
    <t>Hatchery Chinook</t>
  </si>
  <si>
    <t>Time</t>
  </si>
  <si>
    <t>Staff</t>
  </si>
  <si>
    <t>Wild</t>
  </si>
  <si>
    <t>Hatchery</t>
  </si>
  <si>
    <t>Captive Brood</t>
  </si>
  <si>
    <t>Date</t>
  </si>
  <si>
    <t>Set</t>
  </si>
  <si>
    <t>Check</t>
  </si>
  <si>
    <t>Guage</t>
  </si>
  <si>
    <t>Debris</t>
  </si>
  <si>
    <t>Secchi</t>
  </si>
  <si>
    <t>Spr.</t>
  </si>
  <si>
    <t>Fall</t>
  </si>
  <si>
    <t>Mort</t>
  </si>
  <si>
    <t>Total</t>
  </si>
  <si>
    <t>Mort.</t>
  </si>
  <si>
    <t>Smolt</t>
  </si>
  <si>
    <t>Parr</t>
  </si>
  <si>
    <t>Green</t>
  </si>
  <si>
    <t>no eyes</t>
  </si>
  <si>
    <t>w/ eyes</t>
  </si>
  <si>
    <t>Adults</t>
  </si>
  <si>
    <t>Comments</t>
  </si>
  <si>
    <t>Wild Steelhead</t>
  </si>
  <si>
    <t>Hatchery Endemic Steelhead</t>
  </si>
  <si>
    <t>Pacific Lamprey</t>
  </si>
  <si>
    <t>Juveniles</t>
  </si>
  <si>
    <t>Expd.</t>
  </si>
  <si>
    <t>Captive</t>
  </si>
  <si>
    <t>Wild SH</t>
  </si>
  <si>
    <t>%</t>
  </si>
  <si>
    <t>Est. #</t>
  </si>
  <si>
    <t>Est #</t>
  </si>
  <si>
    <t>Left</t>
  </si>
  <si>
    <t>JUVENILES</t>
  </si>
  <si>
    <t>Coho</t>
  </si>
  <si>
    <t>Week</t>
  </si>
  <si>
    <t>% Eff.</t>
  </si>
  <si>
    <t>Brood</t>
  </si>
  <si>
    <t>Total WSH</t>
  </si>
  <si>
    <t>WSH</t>
  </si>
  <si>
    <t>Age 1</t>
  </si>
  <si>
    <t>Age 2</t>
  </si>
  <si>
    <t>Age 3</t>
  </si>
  <si>
    <t xml:space="preserve">Fall </t>
  </si>
  <si>
    <t>CH</t>
  </si>
  <si>
    <t>Wild Steelhead Trout</t>
  </si>
  <si>
    <t>The Number Cruncher</t>
  </si>
  <si>
    <t>Bull Trout</t>
  </si>
  <si>
    <t xml:space="preserve">Other </t>
  </si>
  <si>
    <t>Wild Spring Chinook</t>
  </si>
  <si>
    <t>Fall Chinook</t>
  </si>
  <si>
    <t>Week #</t>
  </si>
  <si>
    <t>Recap.</t>
  </si>
  <si>
    <t># Marked</t>
  </si>
  <si>
    <t># Recap</t>
  </si>
  <si>
    <t>% Efficiency</t>
  </si>
  <si>
    <t>Mark Type</t>
  </si>
  <si>
    <t>WTC</t>
  </si>
  <si>
    <t>WBC</t>
  </si>
  <si>
    <t>% Effic.</t>
  </si>
  <si>
    <t>HBC</t>
  </si>
  <si>
    <t>HTC</t>
  </si>
  <si>
    <t>Pulled</t>
  </si>
  <si>
    <t>Hatchery Spring Chinook (CB &amp;/or Suppl)</t>
  </si>
  <si>
    <t>ETC</t>
  </si>
  <si>
    <t>EBC</t>
  </si>
  <si>
    <t>mouth</t>
  </si>
  <si>
    <t>chisel-</t>
  </si>
  <si>
    <t>smallmouth</t>
  </si>
  <si>
    <t>bass</t>
  </si>
  <si>
    <t>bridgelip</t>
  </si>
  <si>
    <t>sucker</t>
  </si>
  <si>
    <t>pikeminnow</t>
  </si>
  <si>
    <t>pickerel</t>
  </si>
  <si>
    <t>northern</t>
  </si>
  <si>
    <t>grass</t>
  </si>
  <si>
    <t>bullhead</t>
  </si>
  <si>
    <t>sand</t>
  </si>
  <si>
    <t>roller</t>
  </si>
  <si>
    <t>trout</t>
  </si>
  <si>
    <t>bull</t>
  </si>
  <si>
    <r>
      <t xml:space="preserve">Other Species </t>
    </r>
    <r>
      <rPr>
        <sz val="10"/>
        <color indexed="10"/>
        <rFont val="Arial"/>
        <family val="2"/>
      </rPr>
      <t>(total numbers only - lengths go in comments column - add columns as needed.)</t>
    </r>
  </si>
  <si>
    <t>Need lengths on:</t>
  </si>
  <si>
    <t>BT, sand rollers, grass pickerel &amp;</t>
  </si>
  <si>
    <t>other "unusual" species.</t>
  </si>
  <si>
    <t>Comments &amp; "other species" lengths</t>
  </si>
  <si>
    <t>BY06</t>
  </si>
  <si>
    <t>BY05</t>
  </si>
  <si>
    <t>BY04</t>
  </si>
  <si>
    <t>bluegill</t>
  </si>
  <si>
    <t>American</t>
  </si>
  <si>
    <t>shad</t>
  </si>
  <si>
    <t>Dace</t>
  </si>
  <si>
    <t>Longnose</t>
  </si>
  <si>
    <t>Speckled</t>
  </si>
  <si>
    <t>Shiner</t>
  </si>
  <si>
    <t>Red Side</t>
  </si>
  <si>
    <t>pumkinseed</t>
  </si>
  <si>
    <t>peamouth</t>
  </si>
  <si>
    <t>Old ESA Limits on Marking - (Falls =2,800; Springers =1,700; HCH =2,600)</t>
  </si>
  <si>
    <t>sculpin</t>
  </si>
  <si>
    <t>95% C.I. = estimate +/- 1.96 * SQ RT of the variance or +/- 1.96 * Std. Err.</t>
  </si>
  <si>
    <t>Variance Estimation</t>
  </si>
  <si>
    <t>*Jan. 1 = Birthday for all fish.</t>
  </si>
  <si>
    <t>If using average efficiency estimate then use the following variance formula in yellow cells</t>
  </si>
  <si>
    <r>
      <t>If(</t>
    </r>
    <r>
      <rPr>
        <sz val="12"/>
        <color indexed="10"/>
        <rFont val="Arial"/>
        <family val="2"/>
      </rPr>
      <t>Fish Catch#</t>
    </r>
    <r>
      <rPr>
        <sz val="12"/>
        <rFont val="Arial"/>
        <family val="2"/>
      </rPr>
      <t xml:space="preserve"> = 0, 0, (</t>
    </r>
    <r>
      <rPr>
        <sz val="12"/>
        <color indexed="10"/>
        <rFont val="Arial"/>
        <family val="2"/>
      </rPr>
      <t>Expd. Catch#</t>
    </r>
    <r>
      <rPr>
        <sz val="12"/>
        <rFont val="Arial"/>
        <family val="2"/>
      </rPr>
      <t>^2)*(((</t>
    </r>
    <r>
      <rPr>
        <sz val="12"/>
        <color indexed="10"/>
        <rFont val="Arial"/>
        <family val="2"/>
      </rPr>
      <t>Expd. Catch#</t>
    </r>
    <r>
      <rPr>
        <sz val="12"/>
        <rFont val="Arial"/>
        <family val="2"/>
      </rPr>
      <t>*</t>
    </r>
    <r>
      <rPr>
        <sz val="12"/>
        <color indexed="48"/>
        <rFont val="Arial"/>
        <family val="2"/>
      </rPr>
      <t>Effbar</t>
    </r>
    <r>
      <rPr>
        <sz val="12"/>
        <rFont val="Arial"/>
        <family val="2"/>
      </rPr>
      <t>*(1-</t>
    </r>
    <r>
      <rPr>
        <sz val="12"/>
        <color indexed="48"/>
        <rFont val="Arial"/>
        <family val="2"/>
      </rPr>
      <t>Effbar</t>
    </r>
    <r>
      <rPr>
        <sz val="12"/>
        <rFont val="Arial"/>
        <family val="2"/>
      </rPr>
      <t>))/</t>
    </r>
    <r>
      <rPr>
        <sz val="12"/>
        <color indexed="10"/>
        <rFont val="Arial"/>
        <family val="2"/>
      </rPr>
      <t>Fish Catch#</t>
    </r>
    <r>
      <rPr>
        <sz val="12"/>
        <rFont val="Arial"/>
        <family val="2"/>
      </rPr>
      <t>)+(</t>
    </r>
    <r>
      <rPr>
        <sz val="12"/>
        <color indexed="48"/>
        <rFont val="Arial"/>
        <family val="2"/>
      </rPr>
      <t>VEffbar</t>
    </r>
    <r>
      <rPr>
        <sz val="12"/>
        <rFont val="Arial"/>
        <family val="2"/>
      </rPr>
      <t>/(</t>
    </r>
    <r>
      <rPr>
        <sz val="12"/>
        <color indexed="48"/>
        <rFont val="Arial"/>
        <family val="2"/>
      </rPr>
      <t>Effbar</t>
    </r>
    <r>
      <rPr>
        <sz val="12"/>
        <rFont val="Arial"/>
        <family val="2"/>
      </rPr>
      <t>^2)))))</t>
    </r>
  </si>
  <si>
    <t>Wild Spring Chinook -</t>
  </si>
  <si>
    <t>Efficiency</t>
  </si>
  <si>
    <t>Wild Fall Chinook -</t>
  </si>
  <si>
    <t>Hatchery Chinook -</t>
  </si>
  <si>
    <t>Hatchery Captive Brood -</t>
  </si>
  <si>
    <t>Hatch. Endemic Steelhead</t>
  </si>
  <si>
    <t>Key Assumptions</t>
  </si>
  <si>
    <t>Calculations</t>
  </si>
  <si>
    <t>Estimates</t>
  </si>
  <si>
    <t>Total Weeks of Trapping</t>
  </si>
  <si>
    <t xml:space="preserve">1.  Efficiency is estimated independently of catch, </t>
  </si>
  <si>
    <t>i.e., Cov (Ci, effbar) = 0</t>
  </si>
  <si>
    <t>Weeks of efficiency estimates</t>
  </si>
  <si>
    <t>2.  Estimates of daily abundance are mutually</t>
  </si>
  <si>
    <t>Sampling fraction</t>
  </si>
  <si>
    <t>independent, i.e., Cov(Exp. Catch day i, Exp. Catch day j)</t>
  </si>
  <si>
    <t>= 0 for i not equal to j.</t>
  </si>
  <si>
    <t>Average Efficiency</t>
  </si>
  <si>
    <t>Effbar</t>
  </si>
  <si>
    <t>FaChEff</t>
  </si>
  <si>
    <t>HaChEff</t>
  </si>
  <si>
    <t>CBChEff</t>
  </si>
  <si>
    <t>StHdEff</t>
  </si>
  <si>
    <t>EdShEff</t>
  </si>
  <si>
    <t>CohoEff</t>
  </si>
  <si>
    <t>Variance Eff. Estimates</t>
  </si>
  <si>
    <t>Var (ave. eff.)</t>
  </si>
  <si>
    <t>Veffbar</t>
  </si>
  <si>
    <t>VaEffFaCh</t>
  </si>
  <si>
    <t>VaEffHaCh</t>
  </si>
  <si>
    <t>VaEffCBCh</t>
  </si>
  <si>
    <t>VaEffStHd</t>
  </si>
  <si>
    <t>VaEffEdSh</t>
  </si>
  <si>
    <t>VaEffCoho</t>
  </si>
  <si>
    <t>Variance</t>
  </si>
  <si>
    <t>Exp Spr</t>
  </si>
  <si>
    <t>Std. Error</t>
  </si>
  <si>
    <t>Exp Fall</t>
  </si>
  <si>
    <t>CB</t>
  </si>
  <si>
    <t>Exp CB</t>
  </si>
  <si>
    <t>Exp WSH</t>
  </si>
  <si>
    <t>ESH</t>
  </si>
  <si>
    <t>Exp ESH</t>
  </si>
  <si>
    <t>Ryding's Method (Don't Use for now - just a reference)</t>
  </si>
  <si>
    <t>Species/Stock</t>
  </si>
  <si>
    <t>Outmigration Estimate</t>
  </si>
  <si>
    <t>+/- 95% C.I.</t>
  </si>
  <si>
    <t>Captive Brood Sp. Ch.</t>
  </si>
  <si>
    <t>Hatch. Endemic SH</t>
  </si>
  <si>
    <t>Tucannon Smolt Trap - Catch Summary - 2007/2008</t>
  </si>
  <si>
    <t>Blue VIE</t>
  </si>
  <si>
    <t>Purple VIE</t>
  </si>
  <si>
    <t>CWT Only</t>
  </si>
  <si>
    <t>CWT</t>
  </si>
  <si>
    <t>run</t>
  </si>
  <si>
    <t>Full of leaves</t>
  </si>
  <si>
    <t>cone stuck with leaves morts were on top of leaves</t>
  </si>
  <si>
    <t>full of leaves - morts were on top of leaves out of water BT 273mm mort</t>
  </si>
  <si>
    <t>BT 278 mm</t>
  </si>
  <si>
    <t>BT 223 mm</t>
  </si>
  <si>
    <t>cone was stuck</t>
  </si>
  <si>
    <t>BT 218 mm</t>
  </si>
  <si>
    <t>trap box plugged</t>
  </si>
  <si>
    <t>BT-274, 250, 276, 240, 287, 248, 212</t>
  </si>
  <si>
    <t>BT - 228</t>
  </si>
  <si>
    <t>BT - 236, 238, 210</t>
  </si>
  <si>
    <t>BT - 290</t>
  </si>
  <si>
    <t>BT - 275</t>
  </si>
  <si>
    <t>BT - 248</t>
  </si>
  <si>
    <t>BT - 201</t>
  </si>
  <si>
    <t>BT - 307 mm</t>
  </si>
  <si>
    <t>BT - 182 mm</t>
  </si>
  <si>
    <t>BT - 264, 243 shad - 43 cm</t>
  </si>
  <si>
    <t>1 HSH</t>
  </si>
  <si>
    <t>2 HSH</t>
  </si>
  <si>
    <t>coho 122 mm</t>
  </si>
  <si>
    <t>cone stuck,  cb 132</t>
  </si>
  <si>
    <t>I adult hatchery SH, 1 tench 255 mm</t>
  </si>
  <si>
    <t>cone was stuck, morts were in cone</t>
  </si>
  <si>
    <t>1 hsh juvinal</t>
  </si>
  <si>
    <t xml:space="preserve">1 spawned out hatchery SH </t>
  </si>
  <si>
    <t>1 RR+CWT Chinook smolt</t>
  </si>
  <si>
    <t>1 wild dead/spawned out SH</t>
  </si>
  <si>
    <t>GP 230mm</t>
  </si>
  <si>
    <t>Cone Stuck Pulled Cone</t>
  </si>
  <si>
    <t>1 WCHS Not Tagged</t>
  </si>
  <si>
    <t>the mark group got started on 4/26</t>
  </si>
  <si>
    <t>1 HCH not marked</t>
  </si>
  <si>
    <t>1 ESH not marked</t>
  </si>
  <si>
    <t>Log stopped trap at 0830</t>
  </si>
  <si>
    <t xml:space="preserve">Cone stuck </t>
  </si>
  <si>
    <t>Experimental test #2</t>
  </si>
  <si>
    <t>cleaned debris frequently throughout</t>
  </si>
  <si>
    <t>fish released at trap</t>
  </si>
  <si>
    <t>2 CB not marked 1 mort, I no wire</t>
  </si>
  <si>
    <t>2 CB not marked</t>
  </si>
  <si>
    <t>cone plugged put live fish in box</t>
  </si>
  <si>
    <t>too windy for weights</t>
  </si>
  <si>
    <t>WSH mort 171 mm</t>
  </si>
  <si>
    <t>lost 1 HCH - jumped out of bucket</t>
  </si>
  <si>
    <t>Experimental test #3</t>
  </si>
  <si>
    <t>pulled</t>
  </si>
  <si>
    <t>&lt;1</t>
  </si>
  <si>
    <t>kept lampreys - entrence into live box clogged</t>
  </si>
  <si>
    <t>wsh morts - 242, 175, 180, 173, 152</t>
  </si>
  <si>
    <t>wsh morts - 158, 225, 169</t>
  </si>
  <si>
    <t>wsh morts - 170, 250  cone clogged</t>
  </si>
  <si>
    <t>clip only</t>
  </si>
  <si>
    <t>pittag + clip</t>
  </si>
  <si>
    <t>pittag only</t>
  </si>
  <si>
    <t>Experimental test # 1</t>
  </si>
  <si>
    <t>TOTALS</t>
  </si>
  <si>
    <t>L. BLUE</t>
  </si>
  <si>
    <t>Exp L. BLUE</t>
  </si>
  <si>
    <t>L. PURPLE</t>
  </si>
  <si>
    <t>Exp L. PURPLE</t>
  </si>
  <si>
    <t>Endemic SH</t>
  </si>
  <si>
    <t>BY07</t>
  </si>
  <si>
    <t>Age 0</t>
  </si>
  <si>
    <t>Age 4</t>
  </si>
  <si>
    <t>Sun-Wed.</t>
  </si>
  <si>
    <t>Tagged</t>
  </si>
  <si>
    <t>Thurs.-Sat.</t>
  </si>
  <si>
    <t>Recap</t>
  </si>
  <si>
    <t>3/31-4/2</t>
  </si>
  <si>
    <t>4/6-4/9</t>
  </si>
  <si>
    <t>4./13-4/16</t>
  </si>
  <si>
    <t>4/20-4/23</t>
  </si>
  <si>
    <t>4/27-4/30</t>
  </si>
  <si>
    <t>5/4-5/7</t>
  </si>
  <si>
    <t>5/11-5/14</t>
  </si>
  <si>
    <t>5/18-5/21</t>
  </si>
  <si>
    <t>5/25-5/28</t>
  </si>
  <si>
    <t>6/1-6/4</t>
  </si>
  <si>
    <t>6/8-6/11</t>
  </si>
  <si>
    <t>6/15-6/18</t>
  </si>
  <si>
    <t>6/22-6/25</t>
  </si>
  <si>
    <t>6/29-7/2</t>
  </si>
  <si>
    <t>4/3-4/5</t>
  </si>
  <si>
    <t>4/10-4/12</t>
  </si>
  <si>
    <t>4/17-4/19</t>
  </si>
  <si>
    <t>4/24-4/26</t>
  </si>
  <si>
    <t>5/1-5/3</t>
  </si>
  <si>
    <t>5/8-5/10</t>
  </si>
  <si>
    <t>5/15-5/17</t>
  </si>
  <si>
    <t>5/22-5/24</t>
  </si>
  <si>
    <t>5/29-5/31</t>
  </si>
  <si>
    <t>6/5-6/7</t>
  </si>
  <si>
    <t>6/12-6/14</t>
  </si>
  <si>
    <t>6/19-6/21</t>
  </si>
  <si>
    <t>6/26-6/28</t>
  </si>
  <si>
    <t>7/3-7/5</t>
  </si>
  <si>
    <t>---</t>
  </si>
  <si>
    <t>WCHS PIT Tag Mark/Recap. From Lance's Data</t>
  </si>
  <si>
    <t>WSH PIT Tag Mark/Recap. From Lance's Data</t>
  </si>
  <si>
    <t>Estimates*</t>
  </si>
  <si>
    <t>* = finclips</t>
  </si>
  <si>
    <t>* Finclips</t>
  </si>
  <si>
    <t>N/A</t>
  </si>
  <si>
    <t>L. Blue (9 fpp) HCH</t>
  </si>
  <si>
    <t>L. Purple (15 fpp) HCH</t>
  </si>
  <si>
    <t>Week/Strata</t>
  </si>
  <si>
    <t>C</t>
  </si>
  <si>
    <t>M</t>
  </si>
  <si>
    <t>R</t>
  </si>
  <si>
    <t>Totals/Avg.</t>
  </si>
  <si>
    <t>Gauss Output</t>
  </si>
  <si>
    <t>N</t>
  </si>
  <si>
    <t>NL</t>
  </si>
  <si>
    <t>NU</t>
  </si>
  <si>
    <t>S.E.</t>
  </si>
  <si>
    <t>w/ AIC</t>
  </si>
  <si>
    <t>w/o AIC</t>
  </si>
  <si>
    <t>Wild Spring Chinook 07/08</t>
  </si>
  <si>
    <t>1-6</t>
  </si>
  <si>
    <t>7-25</t>
  </si>
  <si>
    <t>27-28</t>
  </si>
  <si>
    <t>31-39</t>
  </si>
  <si>
    <t>Wild Steelhead 07/08</t>
  </si>
  <si>
    <t>7-28</t>
  </si>
  <si>
    <t>Hatchery Endemic Steelhead 07/08</t>
  </si>
  <si>
    <t>1-29</t>
  </si>
  <si>
    <t>30-39</t>
  </si>
  <si>
    <t>32-39</t>
  </si>
  <si>
    <t>Hatchery Captive Brood 07/08</t>
  </si>
  <si>
    <t>Large (Blue) Hatchery Chinook 07/08</t>
  </si>
  <si>
    <t>Regular (Purple) Hatchery Chinook 07/08</t>
  </si>
  <si>
    <t>1-28</t>
  </si>
  <si>
    <t>1-26</t>
  </si>
  <si>
    <t>27-29</t>
  </si>
  <si>
    <t>Transformed</t>
  </si>
  <si>
    <t>A hole was found in the trap live box when it was pulled for the season…probably happened during peak flows sometime.</t>
  </si>
  <si>
    <t>breakdown w/o checking with Mike!!!</t>
  </si>
  <si>
    <t xml:space="preserve">Please don't use this SH age composition </t>
  </si>
  <si>
    <t>start</t>
  </si>
  <si>
    <t>date</t>
  </si>
  <si>
    <t>time</t>
  </si>
  <si>
    <t>end</t>
  </si>
  <si>
    <t xml:space="preserve">end </t>
  </si>
  <si>
    <t>log  stopper</t>
  </si>
  <si>
    <t>out</t>
  </si>
</sst>
</file>

<file path=xl/styles.xml><?xml version="1.0" encoding="utf-8"?>
<styleSheet xmlns="http://schemas.openxmlformats.org/spreadsheetml/2006/main">
  <numFmts count="5">
    <numFmt numFmtId="168" formatCode="0.0"/>
    <numFmt numFmtId="169" formatCode="m/d/yy"/>
    <numFmt numFmtId="170" formatCode="0.000"/>
    <numFmt numFmtId="171" formatCode="0.0000"/>
    <numFmt numFmtId="172" formatCode="#,##0.0"/>
  </numFmts>
  <fonts count="12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indexed="48"/>
      <name val="Arial"/>
      <family val="2"/>
    </font>
    <font>
      <b/>
      <sz val="12"/>
      <name val="Arial"/>
      <family val="2"/>
    </font>
    <font>
      <b/>
      <sz val="1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gray0625">
        <bgColor indexed="13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3" borderId="1" xfId="0" applyFont="1" applyFill="1" applyBorder="1" applyAlignment="1">
      <alignment horizontal="centerContinuous"/>
    </xf>
    <xf numFmtId="0" fontId="1" fillId="3" borderId="2" xfId="0" applyFont="1" applyFill="1" applyBorder="1" applyAlignment="1">
      <alignment horizontal="centerContinuous"/>
    </xf>
    <xf numFmtId="0" fontId="1" fillId="3" borderId="3" xfId="0" applyFont="1" applyFill="1" applyBorder="1" applyAlignment="1">
      <alignment horizontal="centerContinuous"/>
    </xf>
    <xf numFmtId="0" fontId="1" fillId="4" borderId="1" xfId="0" applyFont="1" applyFill="1" applyBorder="1" applyAlignment="1">
      <alignment horizontal="centerContinuous"/>
    </xf>
    <xf numFmtId="0" fontId="1" fillId="4" borderId="2" xfId="0" applyFont="1" applyFill="1" applyBorder="1" applyAlignment="1">
      <alignment horizontal="centerContinuous"/>
    </xf>
    <xf numFmtId="0" fontId="1" fillId="4" borderId="3" xfId="0" applyFont="1" applyFill="1" applyBorder="1" applyAlignment="1">
      <alignment horizontal="centerContinuous"/>
    </xf>
    <xf numFmtId="0" fontId="1" fillId="5" borderId="1" xfId="0" applyFont="1" applyFill="1" applyBorder="1"/>
    <xf numFmtId="0" fontId="1" fillId="5" borderId="3" xfId="0" applyFont="1" applyFill="1" applyBorder="1"/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Continuous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" xfId="0" applyFill="1" applyBorder="1" applyAlignment="1">
      <alignment horizontal="centerContinuous"/>
    </xf>
    <xf numFmtId="0" fontId="0" fillId="6" borderId="3" xfId="0" applyFill="1" applyBorder="1" applyAlignment="1">
      <alignment horizontal="centerContinuous"/>
    </xf>
    <xf numFmtId="0" fontId="0" fillId="6" borderId="2" xfId="0" applyFill="1" applyBorder="1" applyAlignment="1">
      <alignment horizontal="centerContinuous"/>
    </xf>
    <xf numFmtId="0" fontId="0" fillId="6" borderId="8" xfId="0" applyFill="1" applyBorder="1" applyAlignment="1">
      <alignment horizontal="centerContinuous"/>
    </xf>
    <xf numFmtId="0" fontId="0" fillId="6" borderId="9" xfId="0" applyFill="1" applyBorder="1" applyAlignment="1">
      <alignment horizontal="centerContinuous"/>
    </xf>
    <xf numFmtId="0" fontId="0" fillId="6" borderId="4" xfId="0" applyFill="1" applyBorder="1"/>
    <xf numFmtId="0" fontId="0" fillId="6" borderId="5" xfId="0" applyFill="1" applyBorder="1"/>
    <xf numFmtId="0" fontId="0" fillId="6" borderId="10" xfId="0" applyFill="1" applyBorder="1"/>
    <xf numFmtId="0" fontId="0" fillId="7" borderId="0" xfId="0" applyFill="1"/>
    <xf numFmtId="0" fontId="2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2" fillId="3" borderId="1" xfId="0" applyFont="1" applyFill="1" applyBorder="1" applyAlignment="1">
      <alignment horizontal="centerContinuous"/>
    </xf>
    <xf numFmtId="0" fontId="2" fillId="3" borderId="2" xfId="0" applyFont="1" applyFill="1" applyBorder="1" applyAlignment="1">
      <alignment horizontal="centerContinuous"/>
    </xf>
    <xf numFmtId="0" fontId="2" fillId="3" borderId="3" xfId="0" applyFont="1" applyFill="1" applyBorder="1" applyAlignment="1">
      <alignment horizontal="centerContinuous"/>
    </xf>
    <xf numFmtId="0" fontId="2" fillId="4" borderId="0" xfId="0" applyFont="1" applyFill="1" applyAlignment="1">
      <alignment horizontal="centerContinuous"/>
    </xf>
    <xf numFmtId="0" fontId="2" fillId="5" borderId="2" xfId="0" applyFont="1" applyFill="1" applyBorder="1" applyAlignment="1">
      <alignment horizontal="centerContinuous"/>
    </xf>
    <xf numFmtId="0" fontId="2" fillId="8" borderId="1" xfId="0" applyFont="1" applyFill="1" applyBorder="1" applyAlignment="1">
      <alignment horizontal="centerContinuous"/>
    </xf>
    <xf numFmtId="0" fontId="2" fillId="8" borderId="2" xfId="0" applyFont="1" applyFill="1" applyBorder="1" applyAlignment="1">
      <alignment horizontal="centerContinuous"/>
    </xf>
    <xf numFmtId="0" fontId="2" fillId="8" borderId="3" xfId="0" applyFont="1" applyFill="1" applyBorder="1" applyAlignment="1">
      <alignment horizontal="centerContinuous"/>
    </xf>
    <xf numFmtId="0" fontId="0" fillId="6" borderId="6" xfId="0" applyFill="1" applyBorder="1"/>
    <xf numFmtId="0" fontId="2" fillId="9" borderId="0" xfId="0" applyFont="1" applyFill="1"/>
    <xf numFmtId="0" fontId="0" fillId="9" borderId="0" xfId="0" applyFill="1"/>
    <xf numFmtId="0" fontId="2" fillId="3" borderId="0" xfId="0" applyFont="1" applyFill="1"/>
    <xf numFmtId="0" fontId="0" fillId="3" borderId="0" xfId="0" applyFill="1"/>
    <xf numFmtId="0" fontId="2" fillId="10" borderId="0" xfId="0" applyFont="1" applyFill="1"/>
    <xf numFmtId="0" fontId="0" fillId="10" borderId="0" xfId="0" applyFill="1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Continuous"/>
    </xf>
    <xf numFmtId="16" fontId="0" fillId="0" borderId="0" xfId="0" applyNumberFormat="1" applyAlignment="1">
      <alignment horizontal="center"/>
    </xf>
    <xf numFmtId="168" fontId="0" fillId="0" borderId="0" xfId="0" applyNumberFormat="1"/>
    <xf numFmtId="0" fontId="2" fillId="3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169" fontId="1" fillId="0" borderId="0" xfId="0" applyNumberFormat="1" applyFont="1" applyAlignment="1">
      <alignment horizontal="centerContinuous"/>
    </xf>
    <xf numFmtId="169" fontId="0" fillId="0" borderId="0" xfId="0" applyNumberFormat="1" applyAlignment="1">
      <alignment horizontal="center"/>
    </xf>
    <xf numFmtId="0" fontId="0" fillId="7" borderId="4" xfId="0" applyFill="1" applyBorder="1"/>
    <xf numFmtId="0" fontId="0" fillId="7" borderId="6" xfId="0" applyFill="1" applyBorder="1"/>
    <xf numFmtId="0" fontId="0" fillId="0" borderId="0" xfId="0" applyFill="1"/>
    <xf numFmtId="0" fontId="1" fillId="11" borderId="1" xfId="0" applyFont="1" applyFill="1" applyBorder="1" applyAlignment="1">
      <alignment horizontal="centerContinuous" vertical="center"/>
    </xf>
    <xf numFmtId="0" fontId="1" fillId="11" borderId="2" xfId="0" applyFont="1" applyFill="1" applyBorder="1" applyAlignment="1">
      <alignment horizontal="centerContinuous" vertical="center"/>
    </xf>
    <xf numFmtId="0" fontId="1" fillId="11" borderId="3" xfId="0" applyFont="1" applyFill="1" applyBorder="1" applyAlignment="1">
      <alignment horizontal="centerContinuous" vertical="center"/>
    </xf>
    <xf numFmtId="0" fontId="1" fillId="10" borderId="7" xfId="0" applyFont="1" applyFill="1" applyBorder="1" applyAlignment="1">
      <alignment horizontal="center"/>
    </xf>
    <xf numFmtId="0" fontId="0" fillId="12" borderId="0" xfId="0" applyFill="1"/>
    <xf numFmtId="0" fontId="6" fillId="0" borderId="0" xfId="0" applyFont="1"/>
    <xf numFmtId="0" fontId="6" fillId="0" borderId="0" xfId="0" applyFont="1" applyAlignment="1">
      <alignment horizontal="center"/>
    </xf>
    <xf numFmtId="0" fontId="0" fillId="6" borderId="1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6" borderId="0" xfId="0" applyFill="1"/>
    <xf numFmtId="16" fontId="0" fillId="6" borderId="0" xfId="0" applyNumberFormat="1" applyFill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13" borderId="15" xfId="0" applyFill="1" applyBorder="1"/>
    <xf numFmtId="0" fontId="0" fillId="13" borderId="16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2" fillId="0" borderId="12" xfId="0" applyFont="1" applyFill="1" applyBorder="1" applyAlignment="1">
      <alignment horizontal="centerContinuous"/>
    </xf>
    <xf numFmtId="0" fontId="2" fillId="0" borderId="13" xfId="0" applyFont="1" applyFill="1" applyBorder="1" applyAlignment="1">
      <alignment horizontal="centerContinuous"/>
    </xf>
    <xf numFmtId="0" fontId="0" fillId="0" borderId="13" xfId="0" applyFill="1" applyBorder="1" applyAlignment="1">
      <alignment horizontal="centerContinuous"/>
    </xf>
    <xf numFmtId="0" fontId="0" fillId="0" borderId="14" xfId="0" applyFill="1" applyBorder="1" applyAlignment="1">
      <alignment horizontal="centerContinuous"/>
    </xf>
    <xf numFmtId="0" fontId="0" fillId="13" borderId="15" xfId="0" applyFill="1" applyBorder="1" applyAlignment="1">
      <alignment horizontal="right"/>
    </xf>
    <xf numFmtId="0" fontId="7" fillId="0" borderId="0" xfId="0" applyFont="1" applyFill="1"/>
    <xf numFmtId="0" fontId="7" fillId="11" borderId="0" xfId="0" applyFont="1" applyFill="1"/>
    <xf numFmtId="0" fontId="10" fillId="0" borderId="17" xfId="0" applyFont="1" applyFill="1" applyBorder="1" applyAlignment="1">
      <alignment horizontal="centerContinuous"/>
    </xf>
    <xf numFmtId="0" fontId="10" fillId="0" borderId="18" xfId="0" applyFont="1" applyFill="1" applyBorder="1" applyAlignment="1">
      <alignment horizontal="centerContinuous"/>
    </xf>
    <xf numFmtId="0" fontId="7" fillId="0" borderId="18" xfId="0" applyFont="1" applyFill="1" applyBorder="1" applyAlignment="1">
      <alignment horizontal="centerContinuous"/>
    </xf>
    <xf numFmtId="0" fontId="0" fillId="0" borderId="18" xfId="0" applyFill="1" applyBorder="1"/>
    <xf numFmtId="0" fontId="0" fillId="0" borderId="19" xfId="0" applyFill="1" applyBorder="1" applyAlignment="1">
      <alignment horizontal="centerContinuous"/>
    </xf>
    <xf numFmtId="0" fontId="1" fillId="3" borderId="17" xfId="0" applyFont="1" applyFill="1" applyBorder="1" applyAlignment="1">
      <alignment horizontal="centerContinuous"/>
    </xf>
    <xf numFmtId="0" fontId="0" fillId="3" borderId="18" xfId="0" applyFill="1" applyBorder="1" applyAlignment="1">
      <alignment horizontal="centerContinuous"/>
    </xf>
    <xf numFmtId="0" fontId="0" fillId="3" borderId="19" xfId="0" applyFill="1" applyBorder="1" applyAlignment="1">
      <alignment horizontal="centerContinuous"/>
    </xf>
    <xf numFmtId="0" fontId="10" fillId="0" borderId="20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Continuous"/>
    </xf>
    <xf numFmtId="0" fontId="0" fillId="0" borderId="0" xfId="0" applyFill="1" applyBorder="1"/>
    <xf numFmtId="0" fontId="0" fillId="0" borderId="15" xfId="0" applyFill="1" applyBorder="1" applyAlignment="1">
      <alignment horizontal="centerContinuous"/>
    </xf>
    <xf numFmtId="0" fontId="0" fillId="3" borderId="20" xfId="0" applyFill="1" applyBorder="1"/>
    <xf numFmtId="0" fontId="0" fillId="3" borderId="0" xfId="0" applyFill="1" applyBorder="1"/>
    <xf numFmtId="0" fontId="0" fillId="3" borderId="15" xfId="0" applyFill="1" applyBorder="1"/>
    <xf numFmtId="0" fontId="0" fillId="0" borderId="20" xfId="0" applyFill="1" applyBorder="1"/>
    <xf numFmtId="170" fontId="0" fillId="11" borderId="0" xfId="0" applyNumberFormat="1" applyFill="1" applyBorder="1"/>
    <xf numFmtId="0" fontId="0" fillId="11" borderId="15" xfId="0" applyFill="1" applyBorder="1"/>
    <xf numFmtId="0" fontId="0" fillId="11" borderId="21" xfId="0" applyFill="1" applyBorder="1"/>
    <xf numFmtId="0" fontId="0" fillId="4" borderId="21" xfId="0" applyFill="1" applyBorder="1"/>
    <xf numFmtId="0" fontId="0" fillId="3" borderId="20" xfId="0" quotePrefix="1" applyFill="1" applyBorder="1"/>
    <xf numFmtId="0" fontId="0" fillId="3" borderId="22" xfId="0" applyFill="1" applyBorder="1"/>
    <xf numFmtId="0" fontId="0" fillId="3" borderId="16" xfId="0" applyFill="1" applyBorder="1"/>
    <xf numFmtId="0" fontId="0" fillId="3" borderId="23" xfId="0" applyFill="1" applyBorder="1"/>
    <xf numFmtId="171" fontId="0" fillId="4" borderId="21" xfId="0" applyNumberFormat="1" applyFill="1" applyBorder="1"/>
    <xf numFmtId="0" fontId="1" fillId="0" borderId="21" xfId="0" applyFont="1" applyFill="1" applyBorder="1"/>
    <xf numFmtId="0" fontId="0" fillId="0" borderId="22" xfId="0" applyFill="1" applyBorder="1"/>
    <xf numFmtId="0" fontId="0" fillId="0" borderId="16" xfId="0" applyFill="1" applyBorder="1"/>
    <xf numFmtId="170" fontId="0" fillId="11" borderId="16" xfId="0" applyNumberFormat="1" applyFill="1" applyBorder="1"/>
    <xf numFmtId="0" fontId="0" fillId="11" borderId="23" xfId="0" applyFill="1" applyBorder="1"/>
    <xf numFmtId="2" fontId="0" fillId="7" borderId="0" xfId="0" applyNumberFormat="1" applyFill="1" applyAlignment="1">
      <alignment horizontal="center"/>
    </xf>
    <xf numFmtId="0" fontId="10" fillId="0" borderId="19" xfId="0" applyFont="1" applyFill="1" applyBorder="1" applyAlignment="1">
      <alignment horizontal="centerContinuous"/>
    </xf>
    <xf numFmtId="0" fontId="10" fillId="0" borderId="15" xfId="0" applyFont="1" applyFill="1" applyBorder="1" applyAlignment="1">
      <alignment horizontal="centerContinuous"/>
    </xf>
    <xf numFmtId="170" fontId="0" fillId="11" borderId="15" xfId="0" applyNumberFormat="1" applyFill="1" applyBorder="1"/>
    <xf numFmtId="170" fontId="0" fillId="11" borderId="23" xfId="0" applyNumberFormat="1" applyFill="1" applyBorder="1"/>
    <xf numFmtId="0" fontId="0" fillId="0" borderId="18" xfId="0" applyFill="1" applyBorder="1" applyAlignment="1">
      <alignment horizontal="centerContinuous"/>
    </xf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0" fontId="1" fillId="6" borderId="0" xfId="0" applyFont="1" applyFill="1"/>
    <xf numFmtId="2" fontId="1" fillId="0" borderId="0" xfId="0" applyNumberFormat="1" applyFont="1"/>
    <xf numFmtId="3" fontId="1" fillId="0" borderId="0" xfId="0" applyNumberFormat="1" applyFont="1"/>
    <xf numFmtId="0" fontId="10" fillId="0" borderId="0" xfId="0" applyFont="1"/>
    <xf numFmtId="0" fontId="6" fillId="0" borderId="20" xfId="0" applyFont="1" applyBorder="1"/>
    <xf numFmtId="0" fontId="6" fillId="0" borderId="15" xfId="0" applyFont="1" applyBorder="1"/>
    <xf numFmtId="0" fontId="6" fillId="0" borderId="22" xfId="0" applyFont="1" applyBorder="1"/>
    <xf numFmtId="0" fontId="6" fillId="0" borderId="23" xfId="0" applyFont="1" applyBorder="1"/>
    <xf numFmtId="0" fontId="10" fillId="0" borderId="12" xfId="0" applyFont="1" applyBorder="1"/>
    <xf numFmtId="0" fontId="10" fillId="0" borderId="14" xfId="0" applyFont="1" applyBorder="1"/>
    <xf numFmtId="0" fontId="10" fillId="0" borderId="13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3" fontId="6" fillId="0" borderId="16" xfId="0" applyNumberFormat="1" applyFont="1" applyBorder="1" applyAlignment="1">
      <alignment horizontal="center"/>
    </xf>
    <xf numFmtId="3" fontId="6" fillId="0" borderId="25" xfId="0" applyNumberFormat="1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" fontId="0" fillId="0" borderId="0" xfId="0" quotePrefix="1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11" fillId="0" borderId="0" xfId="0" applyFont="1" applyFill="1" applyBorder="1" applyAlignment="1">
      <alignment horizontal="centerContinuous"/>
    </xf>
    <xf numFmtId="3" fontId="0" fillId="0" borderId="0" xfId="0" applyNumberFormat="1" applyFill="1" applyBorder="1"/>
    <xf numFmtId="172" fontId="0" fillId="0" borderId="0" xfId="0" applyNumberFormat="1" applyFill="1" applyBorder="1" applyAlignment="1">
      <alignment horizontal="center"/>
    </xf>
    <xf numFmtId="17" fontId="0" fillId="0" borderId="0" xfId="0" applyNumberFormat="1" applyFill="1" applyBorder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169" fontId="1" fillId="0" borderId="0" xfId="0" applyNumberFormat="1" applyFont="1" applyFill="1" applyAlignment="1">
      <alignment horizontal="centerContinuous"/>
    </xf>
    <xf numFmtId="169" fontId="0" fillId="0" borderId="0" xfId="0" applyNumberFormat="1" applyFill="1" applyAlignment="1">
      <alignment horizontal="center"/>
    </xf>
    <xf numFmtId="0" fontId="1" fillId="5" borderId="2" xfId="0" applyFont="1" applyFill="1" applyBorder="1"/>
    <xf numFmtId="0" fontId="0" fillId="6" borderId="8" xfId="0" applyFill="1" applyBorder="1" applyAlignment="1">
      <alignment horizontal="center"/>
    </xf>
    <xf numFmtId="16" fontId="0" fillId="0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1" fontId="0" fillId="0" borderId="0" xfId="0" applyNumberFormat="1" applyFill="1"/>
    <xf numFmtId="0" fontId="1" fillId="0" borderId="0" xfId="0" applyFont="1" applyFill="1"/>
    <xf numFmtId="0" fontId="0" fillId="0" borderId="26" xfId="0" applyFill="1" applyBorder="1" applyAlignment="1">
      <alignment horizontal="center"/>
    </xf>
    <xf numFmtId="2" fontId="0" fillId="0" borderId="27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" fontId="1" fillId="0" borderId="3" xfId="0" applyNumberFormat="1" applyFont="1" applyFill="1" applyBorder="1" applyAlignment="1">
      <alignment horizontal="center"/>
    </xf>
    <xf numFmtId="2" fontId="0" fillId="0" borderId="0" xfId="0" quotePrefix="1" applyNumberFormat="1" applyFill="1" applyBorder="1" applyAlignment="1">
      <alignment horizontal="center"/>
    </xf>
    <xf numFmtId="2" fontId="0" fillId="0" borderId="27" xfId="0" quotePrefix="1" applyNumberFormat="1" applyFill="1" applyBorder="1" applyAlignment="1">
      <alignment horizontal="center"/>
    </xf>
    <xf numFmtId="172" fontId="6" fillId="0" borderId="24" xfId="0" applyNumberFormat="1" applyFont="1" applyBorder="1" applyAlignment="1">
      <alignment horizontal="center"/>
    </xf>
    <xf numFmtId="1" fontId="0" fillId="0" borderId="18" xfId="0" quotePrefix="1" applyNumberFormat="1" applyFill="1" applyBorder="1" applyAlignment="1">
      <alignment horizontal="center"/>
    </xf>
    <xf numFmtId="3" fontId="0" fillId="0" borderId="18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0" fontId="11" fillId="0" borderId="16" xfId="0" applyFont="1" applyFill="1" applyBorder="1" applyAlignment="1">
      <alignment horizontal="centerContinuous"/>
    </xf>
    <xf numFmtId="0" fontId="1" fillId="0" borderId="13" xfId="0" applyFont="1" applyFill="1" applyBorder="1" applyAlignment="1">
      <alignment horizontal="center"/>
    </xf>
    <xf numFmtId="3" fontId="0" fillId="7" borderId="18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0" fillId="11" borderId="0" xfId="0" applyFill="1"/>
    <xf numFmtId="0" fontId="1" fillId="7" borderId="17" xfId="0" applyFont="1" applyFill="1" applyBorder="1"/>
    <xf numFmtId="0" fontId="1" fillId="7" borderId="18" xfId="0" applyFont="1" applyFill="1" applyBorder="1"/>
    <xf numFmtId="0" fontId="1" fillId="7" borderId="19" xfId="0" applyFont="1" applyFill="1" applyBorder="1"/>
    <xf numFmtId="0" fontId="1" fillId="7" borderId="22" xfId="0" applyFont="1" applyFill="1" applyBorder="1"/>
    <xf numFmtId="0" fontId="1" fillId="7" borderId="16" xfId="0" applyFont="1" applyFill="1" applyBorder="1"/>
    <xf numFmtId="0" fontId="1" fillId="7" borderId="23" xfId="0" applyFont="1" applyFill="1" applyBorder="1"/>
    <xf numFmtId="0" fontId="6" fillId="6" borderId="4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5" xfId="0" applyNumberFormat="1" applyFont="1" applyFill="1" applyBorder="1" applyAlignment="1">
      <alignment horizontal="right"/>
    </xf>
    <xf numFmtId="0" fontId="6" fillId="6" borderId="1" xfId="0" applyNumberFormat="1" applyFont="1" applyFill="1" applyBorder="1" applyAlignment="1">
      <alignment horizontal="right"/>
    </xf>
    <xf numFmtId="14" fontId="2" fillId="3" borderId="0" xfId="0" applyNumberFormat="1" applyFont="1" applyFill="1"/>
    <xf numFmtId="14" fontId="0" fillId="7" borderId="0" xfId="0" applyNumberFormat="1" applyFill="1"/>
    <xf numFmtId="14" fontId="0" fillId="0" borderId="0" xfId="0" applyNumberFormat="1"/>
    <xf numFmtId="14" fontId="6" fillId="6" borderId="4" xfId="0" applyNumberFormat="1" applyFont="1" applyFill="1" applyBorder="1" applyAlignment="1">
      <alignment horizontal="center"/>
    </xf>
    <xf numFmtId="14" fontId="0" fillId="6" borderId="6" xfId="0" applyNumberFormat="1" applyFill="1" applyBorder="1" applyAlignment="1">
      <alignment horizontal="center"/>
    </xf>
    <xf numFmtId="14" fontId="6" fillId="0" borderId="0" xfId="0" applyNumberFormat="1" applyFont="1"/>
    <xf numFmtId="14" fontId="6" fillId="6" borderId="6" xfId="0" applyNumberFormat="1" applyFont="1" applyFill="1" applyBorder="1" applyAlignment="1">
      <alignment horizontal="center"/>
    </xf>
    <xf numFmtId="14" fontId="0" fillId="14" borderId="0" xfId="0" applyNumberFormat="1" applyFill="1"/>
    <xf numFmtId="0" fontId="0" fillId="14" borderId="0" xfId="0" applyFill="1"/>
    <xf numFmtId="0" fontId="6" fillId="14" borderId="0" xfId="0" applyFont="1" applyFill="1"/>
    <xf numFmtId="14" fontId="0" fillId="15" borderId="0" xfId="0" applyNumberFormat="1" applyFill="1"/>
    <xf numFmtId="0" fontId="0" fillId="15" borderId="0" xfId="0" applyFill="1"/>
    <xf numFmtId="0" fontId="6" fillId="15" borderId="0" xfId="0" applyFont="1" applyFill="1"/>
    <xf numFmtId="0" fontId="0" fillId="6" borderId="0" xfId="0" applyFill="1" applyBorder="1"/>
    <xf numFmtId="0" fontId="0" fillId="0" borderId="7" xfId="0" applyFill="1" applyBorder="1"/>
    <xf numFmtId="0" fontId="6" fillId="0" borderId="7" xfId="0" applyFont="1" applyFill="1" applyBorder="1"/>
    <xf numFmtId="0" fontId="7" fillId="0" borderId="7" xfId="0" applyFont="1" applyFill="1" applyBorder="1"/>
    <xf numFmtId="0" fontId="1" fillId="0" borderId="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AX4303"/>
  <sheetViews>
    <sheetView zoomScaleNormal="100" workbookViewId="0">
      <pane xSplit="4" ySplit="6" topLeftCell="AC7" activePane="bottomRight" state="frozen"/>
      <selection pane="topRight" activeCell="E1" sqref="E1"/>
      <selection pane="bottomLeft" activeCell="A7" sqref="A7"/>
      <selection pane="bottomRight" activeCell="AE291" sqref="AE7:AE291"/>
    </sheetView>
  </sheetViews>
  <sheetFormatPr defaultRowHeight="12.75"/>
  <cols>
    <col min="1" max="1" width="10.140625" style="205" bestFit="1" customWidth="1"/>
    <col min="3" max="3" width="10.140625" style="205" bestFit="1" customWidth="1"/>
    <col min="4" max="4" width="8.85546875" style="50" customWidth="1"/>
    <col min="5" max="5" width="34.7109375" customWidth="1"/>
    <col min="6" max="14" width="9.28515625" bestFit="1" customWidth="1"/>
    <col min="15" max="15" width="10.5703125" customWidth="1"/>
    <col min="16" max="21" width="9.28515625" bestFit="1" customWidth="1"/>
    <col min="23" max="24" width="13.85546875" customWidth="1"/>
    <col min="25" max="25" width="7.140625" customWidth="1"/>
    <col min="26" max="29" width="9.28515625" bestFit="1" customWidth="1"/>
    <col min="30" max="30" width="34.7109375" customWidth="1"/>
    <col min="32" max="32" width="9.85546875" customWidth="1"/>
    <col min="33" max="34" width="10.28515625" customWidth="1"/>
    <col min="35" max="35" width="10.140625" customWidth="1"/>
    <col min="44" max="44" width="10.28515625" customWidth="1"/>
  </cols>
  <sheetData>
    <row r="2" spans="1:46" ht="18">
      <c r="C2" s="203" t="s">
        <v>159</v>
      </c>
      <c r="D2" s="49"/>
      <c r="F2" s="39"/>
      <c r="G2" s="39"/>
      <c r="H2" s="40"/>
      <c r="I2" s="40"/>
      <c r="J2" s="40"/>
      <c r="AD2" t="s">
        <v>86</v>
      </c>
    </row>
    <row r="3" spans="1:46">
      <c r="C3" s="204" t="s">
        <v>66</v>
      </c>
      <c r="AD3" t="s">
        <v>87</v>
      </c>
    </row>
    <row r="4" spans="1:46">
      <c r="C4" s="205" t="s">
        <v>0</v>
      </c>
      <c r="I4" s="1" t="s">
        <v>1</v>
      </c>
      <c r="J4" s="2"/>
      <c r="K4" s="2"/>
      <c r="L4" s="3"/>
      <c r="M4" s="4" t="s">
        <v>2</v>
      </c>
      <c r="N4" s="5"/>
      <c r="O4" s="5"/>
      <c r="P4" s="5"/>
      <c r="Q4" s="5"/>
      <c r="R4" s="6"/>
      <c r="S4" s="7" t="s">
        <v>26</v>
      </c>
      <c r="T4" s="8"/>
      <c r="U4" s="8"/>
      <c r="V4" s="9"/>
      <c r="W4" s="10" t="s">
        <v>27</v>
      </c>
      <c r="X4" s="11"/>
      <c r="Y4" s="156"/>
      <c r="Z4" s="56" t="s">
        <v>28</v>
      </c>
      <c r="AA4" s="57"/>
      <c r="AB4" s="58"/>
      <c r="AC4" s="59" t="s">
        <v>38</v>
      </c>
      <c r="AD4" t="s">
        <v>88</v>
      </c>
      <c r="AE4" s="60" t="s">
        <v>85</v>
      </c>
      <c r="AF4" s="60"/>
      <c r="AG4" s="60"/>
      <c r="AH4" s="60"/>
      <c r="AI4" s="60"/>
      <c r="AJ4" s="60"/>
      <c r="AK4" s="60"/>
      <c r="AL4" s="60"/>
    </row>
    <row r="5" spans="1:46">
      <c r="A5" s="206" t="s">
        <v>304</v>
      </c>
      <c r="B5" s="199" t="s">
        <v>304</v>
      </c>
      <c r="C5" s="206" t="s">
        <v>307</v>
      </c>
      <c r="D5" s="201" t="s">
        <v>308</v>
      </c>
      <c r="E5" s="22"/>
      <c r="F5" s="12" t="s">
        <v>4</v>
      </c>
      <c r="G5" s="12"/>
      <c r="H5" s="12"/>
      <c r="I5" s="12" t="s">
        <v>5</v>
      </c>
      <c r="J5" s="12"/>
      <c r="K5" s="12"/>
      <c r="L5" s="12"/>
      <c r="M5" s="16" t="s">
        <v>6</v>
      </c>
      <c r="N5" s="18"/>
      <c r="O5" s="18"/>
      <c r="P5" s="18"/>
      <c r="Q5" s="16" t="s">
        <v>7</v>
      </c>
      <c r="R5" s="17"/>
      <c r="S5" s="12" t="s">
        <v>5</v>
      </c>
      <c r="T5" s="12"/>
      <c r="U5" s="12"/>
      <c r="V5" s="12"/>
      <c r="W5" s="12"/>
      <c r="X5" s="12" t="s">
        <v>36</v>
      </c>
      <c r="Y5" s="157"/>
      <c r="Z5" s="19" t="s">
        <v>29</v>
      </c>
      <c r="AA5" s="20"/>
      <c r="AB5" s="21"/>
      <c r="AC5" s="21"/>
      <c r="AD5" s="22"/>
      <c r="AE5" s="12" t="s">
        <v>84</v>
      </c>
      <c r="AF5" s="12" t="s">
        <v>71</v>
      </c>
      <c r="AG5" s="12" t="s">
        <v>72</v>
      </c>
      <c r="AH5" s="12" t="s">
        <v>74</v>
      </c>
      <c r="AI5" s="12" t="s">
        <v>78</v>
      </c>
      <c r="AJ5" s="12" t="s">
        <v>79</v>
      </c>
      <c r="AK5" s="21"/>
      <c r="AL5" s="12" t="s">
        <v>81</v>
      </c>
      <c r="AM5" s="21"/>
      <c r="AN5" s="12" t="s">
        <v>94</v>
      </c>
      <c r="AO5" s="21" t="s">
        <v>97</v>
      </c>
      <c r="AP5" s="12" t="s">
        <v>98</v>
      </c>
      <c r="AQ5" s="21" t="s">
        <v>100</v>
      </c>
      <c r="AR5" s="21"/>
      <c r="AS5" s="21"/>
      <c r="AT5" s="21"/>
    </row>
    <row r="6" spans="1:46">
      <c r="A6" s="209" t="s">
        <v>305</v>
      </c>
      <c r="B6" s="200" t="s">
        <v>306</v>
      </c>
      <c r="C6" s="207" t="s">
        <v>8</v>
      </c>
      <c r="D6" s="202" t="s">
        <v>306</v>
      </c>
      <c r="E6" s="23" t="s">
        <v>89</v>
      </c>
      <c r="F6" s="14" t="s">
        <v>11</v>
      </c>
      <c r="G6" s="14" t="s">
        <v>12</v>
      </c>
      <c r="H6" s="14" t="s">
        <v>13</v>
      </c>
      <c r="I6" s="63" t="s">
        <v>14</v>
      </c>
      <c r="J6" s="63" t="s">
        <v>18</v>
      </c>
      <c r="K6" s="63" t="s">
        <v>15</v>
      </c>
      <c r="L6" s="63" t="s">
        <v>16</v>
      </c>
      <c r="M6" s="12" t="s">
        <v>160</v>
      </c>
      <c r="N6" s="12" t="s">
        <v>18</v>
      </c>
      <c r="O6" s="12" t="s">
        <v>161</v>
      </c>
      <c r="P6" s="12" t="s">
        <v>18</v>
      </c>
      <c r="Q6" s="12" t="s">
        <v>17</v>
      </c>
      <c r="R6" s="12" t="s">
        <v>18</v>
      </c>
      <c r="S6" s="63" t="s">
        <v>19</v>
      </c>
      <c r="T6" s="63" t="s">
        <v>18</v>
      </c>
      <c r="U6" s="63" t="s">
        <v>20</v>
      </c>
      <c r="V6" s="63" t="s">
        <v>16</v>
      </c>
      <c r="W6" s="63" t="s">
        <v>162</v>
      </c>
      <c r="X6" s="63" t="s">
        <v>21</v>
      </c>
      <c r="Y6" s="63" t="s">
        <v>16</v>
      </c>
      <c r="Z6" s="12" t="s">
        <v>22</v>
      </c>
      <c r="AA6" s="12" t="s">
        <v>23</v>
      </c>
      <c r="AB6" s="63" t="s">
        <v>24</v>
      </c>
      <c r="AC6" s="63" t="s">
        <v>38</v>
      </c>
      <c r="AD6" s="216" t="s">
        <v>89</v>
      </c>
      <c r="AE6" s="63" t="s">
        <v>83</v>
      </c>
      <c r="AF6" s="63" t="s">
        <v>70</v>
      </c>
      <c r="AG6" s="63" t="s">
        <v>73</v>
      </c>
      <c r="AH6" s="63" t="s">
        <v>75</v>
      </c>
      <c r="AI6" s="63" t="s">
        <v>76</v>
      </c>
      <c r="AJ6" s="63" t="s">
        <v>77</v>
      </c>
      <c r="AK6" s="63" t="s">
        <v>80</v>
      </c>
      <c r="AL6" s="63" t="s">
        <v>82</v>
      </c>
      <c r="AM6" s="63" t="s">
        <v>93</v>
      </c>
      <c r="AN6" s="63" t="s">
        <v>95</v>
      </c>
      <c r="AO6" s="63" t="s">
        <v>96</v>
      </c>
      <c r="AP6" s="63" t="s">
        <v>96</v>
      </c>
      <c r="AQ6" s="63" t="s">
        <v>99</v>
      </c>
      <c r="AR6" s="63" t="s">
        <v>101</v>
      </c>
      <c r="AS6" s="63" t="s">
        <v>102</v>
      </c>
      <c r="AT6" s="63" t="s">
        <v>104</v>
      </c>
    </row>
    <row r="7" spans="1:46">
      <c r="A7" s="205">
        <v>39363</v>
      </c>
      <c r="B7">
        <v>1015</v>
      </c>
      <c r="C7" s="205">
        <v>39364</v>
      </c>
      <c r="D7">
        <v>830</v>
      </c>
      <c r="F7">
        <v>31</v>
      </c>
      <c r="G7">
        <v>1</v>
      </c>
      <c r="H7">
        <v>6</v>
      </c>
      <c r="I7" s="217">
        <v>0</v>
      </c>
      <c r="J7" s="217">
        <v>0</v>
      </c>
      <c r="K7" s="217">
        <v>0</v>
      </c>
      <c r="L7" s="217">
        <v>0</v>
      </c>
      <c r="M7" s="217">
        <v>0</v>
      </c>
      <c r="N7" s="217">
        <v>0</v>
      </c>
      <c r="O7" s="217">
        <v>0</v>
      </c>
      <c r="P7" s="217">
        <v>0</v>
      </c>
      <c r="Q7" s="217">
        <v>0</v>
      </c>
      <c r="R7" s="217">
        <v>0</v>
      </c>
      <c r="S7" s="217">
        <v>1</v>
      </c>
      <c r="T7" s="217">
        <v>0</v>
      </c>
      <c r="U7" s="217">
        <v>0</v>
      </c>
      <c r="V7" s="217">
        <v>0</v>
      </c>
      <c r="W7" s="217">
        <v>0</v>
      </c>
      <c r="X7" s="217">
        <v>0</v>
      </c>
      <c r="Y7" s="217">
        <v>0</v>
      </c>
      <c r="Z7" s="217">
        <v>1</v>
      </c>
      <c r="AA7" s="217">
        <v>0</v>
      </c>
      <c r="AB7" s="217">
        <v>0</v>
      </c>
      <c r="AC7" s="217">
        <v>0</v>
      </c>
      <c r="AD7" s="217">
        <v>0</v>
      </c>
      <c r="AE7" s="217">
        <v>0</v>
      </c>
      <c r="AF7" s="217">
        <v>2</v>
      </c>
      <c r="AG7" s="217">
        <v>0</v>
      </c>
      <c r="AH7" s="217">
        <v>0</v>
      </c>
      <c r="AI7" s="217">
        <v>1</v>
      </c>
      <c r="AJ7" s="217">
        <v>0</v>
      </c>
      <c r="AK7" s="217">
        <v>0</v>
      </c>
      <c r="AL7" s="217">
        <v>0</v>
      </c>
      <c r="AM7" s="217">
        <v>2</v>
      </c>
      <c r="AN7" s="217">
        <v>0</v>
      </c>
      <c r="AO7" s="217">
        <v>0</v>
      </c>
      <c r="AP7" s="217">
        <v>0</v>
      </c>
      <c r="AQ7" s="217">
        <v>0</v>
      </c>
      <c r="AR7" s="217">
        <v>0</v>
      </c>
      <c r="AS7" s="217">
        <v>0</v>
      </c>
      <c r="AT7" s="217">
        <v>0</v>
      </c>
    </row>
    <row r="8" spans="1:46">
      <c r="A8" s="205">
        <f>C7</f>
        <v>39364</v>
      </c>
      <c r="B8">
        <f>D7+1</f>
        <v>831</v>
      </c>
      <c r="C8" s="205">
        <v>39365</v>
      </c>
      <c r="D8">
        <v>830</v>
      </c>
      <c r="F8">
        <v>31</v>
      </c>
      <c r="G8">
        <v>1</v>
      </c>
      <c r="H8">
        <v>6</v>
      </c>
      <c r="I8" s="217">
        <v>1</v>
      </c>
      <c r="J8" s="217">
        <v>0</v>
      </c>
      <c r="K8" s="217">
        <v>0</v>
      </c>
      <c r="L8" s="217">
        <v>0</v>
      </c>
      <c r="M8" s="217">
        <v>0</v>
      </c>
      <c r="N8" s="217">
        <v>0</v>
      </c>
      <c r="O8" s="217">
        <v>0</v>
      </c>
      <c r="P8" s="217">
        <v>0</v>
      </c>
      <c r="Q8" s="217">
        <v>0</v>
      </c>
      <c r="R8" s="217">
        <v>0</v>
      </c>
      <c r="S8" s="217">
        <v>6</v>
      </c>
      <c r="T8" s="217">
        <v>0</v>
      </c>
      <c r="U8" s="217">
        <v>0</v>
      </c>
      <c r="V8" s="217">
        <v>0</v>
      </c>
      <c r="W8" s="217">
        <v>0</v>
      </c>
      <c r="X8" s="217">
        <v>0</v>
      </c>
      <c r="Y8" s="217">
        <v>0</v>
      </c>
      <c r="Z8" s="217">
        <v>0</v>
      </c>
      <c r="AA8" s="217">
        <v>0</v>
      </c>
      <c r="AB8" s="217">
        <v>0</v>
      </c>
      <c r="AC8" s="217">
        <v>0</v>
      </c>
      <c r="AD8" s="217">
        <v>0</v>
      </c>
      <c r="AE8" s="217">
        <v>0</v>
      </c>
      <c r="AF8" s="217">
        <v>7</v>
      </c>
      <c r="AG8" s="217">
        <v>0</v>
      </c>
      <c r="AH8" s="217">
        <v>0</v>
      </c>
      <c r="AI8" s="217">
        <v>4</v>
      </c>
      <c r="AJ8" s="217">
        <v>0</v>
      </c>
      <c r="AK8" s="217">
        <v>0</v>
      </c>
      <c r="AL8" s="217">
        <v>0</v>
      </c>
      <c r="AM8" s="217">
        <v>1</v>
      </c>
      <c r="AN8" s="217">
        <v>0</v>
      </c>
      <c r="AO8" s="217">
        <v>0</v>
      </c>
      <c r="AP8" s="217">
        <v>0</v>
      </c>
      <c r="AQ8" s="217">
        <v>0</v>
      </c>
      <c r="AR8" s="217">
        <v>0</v>
      </c>
      <c r="AS8" s="217">
        <v>0</v>
      </c>
      <c r="AT8" s="217">
        <v>0</v>
      </c>
    </row>
    <row r="9" spans="1:46">
      <c r="A9" s="205">
        <f t="shared" ref="A9:A72" si="0">C8</f>
        <v>39365</v>
      </c>
      <c r="B9">
        <f t="shared" ref="B9:B72" si="1">D8+1</f>
        <v>831</v>
      </c>
      <c r="C9" s="205">
        <v>39366</v>
      </c>
      <c r="D9">
        <v>915</v>
      </c>
      <c r="F9">
        <v>31</v>
      </c>
      <c r="G9">
        <v>2</v>
      </c>
      <c r="H9">
        <v>6</v>
      </c>
      <c r="I9" s="217">
        <v>0</v>
      </c>
      <c r="J9" s="217">
        <v>0</v>
      </c>
      <c r="K9" s="217">
        <v>0</v>
      </c>
      <c r="L9" s="217">
        <v>0</v>
      </c>
      <c r="M9" s="217">
        <v>0</v>
      </c>
      <c r="N9" s="217">
        <v>0</v>
      </c>
      <c r="O9" s="217">
        <v>0</v>
      </c>
      <c r="P9" s="217">
        <v>0</v>
      </c>
      <c r="Q9" s="217">
        <v>0</v>
      </c>
      <c r="R9" s="217">
        <v>0</v>
      </c>
      <c r="S9" s="217">
        <v>6</v>
      </c>
      <c r="T9" s="217">
        <v>0</v>
      </c>
      <c r="U9" s="217">
        <v>0</v>
      </c>
      <c r="V9" s="217">
        <v>0</v>
      </c>
      <c r="W9" s="217">
        <v>0</v>
      </c>
      <c r="X9" s="217">
        <v>0</v>
      </c>
      <c r="Y9" s="217">
        <v>0</v>
      </c>
      <c r="Z9" s="217">
        <v>0</v>
      </c>
      <c r="AA9" s="217">
        <v>0</v>
      </c>
      <c r="AB9" s="217">
        <v>0</v>
      </c>
      <c r="AC9" s="217">
        <v>0</v>
      </c>
      <c r="AD9" s="217">
        <v>0</v>
      </c>
      <c r="AE9" s="217">
        <v>0</v>
      </c>
      <c r="AF9" s="217">
        <v>5</v>
      </c>
      <c r="AG9" s="217">
        <v>0</v>
      </c>
      <c r="AH9" s="217">
        <v>1</v>
      </c>
      <c r="AI9" s="217">
        <v>0</v>
      </c>
      <c r="AJ9" s="217">
        <v>0</v>
      </c>
      <c r="AK9" s="217">
        <v>0</v>
      </c>
      <c r="AL9" s="217">
        <v>0</v>
      </c>
      <c r="AM9" s="217">
        <v>1</v>
      </c>
      <c r="AN9" s="217">
        <v>0</v>
      </c>
      <c r="AO9" s="217">
        <v>0</v>
      </c>
      <c r="AP9" s="217">
        <v>0</v>
      </c>
      <c r="AQ9" s="217">
        <v>0</v>
      </c>
      <c r="AR9" s="217">
        <v>0</v>
      </c>
      <c r="AS9" s="217">
        <v>0</v>
      </c>
      <c r="AT9" s="217">
        <v>0</v>
      </c>
    </row>
    <row r="10" spans="1:46">
      <c r="A10" s="205">
        <f t="shared" si="0"/>
        <v>39366</v>
      </c>
      <c r="B10">
        <f t="shared" si="1"/>
        <v>916</v>
      </c>
      <c r="C10" s="205">
        <v>39367</v>
      </c>
      <c r="D10">
        <v>930</v>
      </c>
      <c r="F10">
        <v>31</v>
      </c>
      <c r="G10">
        <v>2</v>
      </c>
      <c r="H10">
        <v>6</v>
      </c>
      <c r="I10" s="217">
        <v>0</v>
      </c>
      <c r="J10" s="217">
        <v>0</v>
      </c>
      <c r="K10" s="217">
        <v>0</v>
      </c>
      <c r="L10" s="217">
        <v>0</v>
      </c>
      <c r="M10" s="217">
        <v>0</v>
      </c>
      <c r="N10" s="217">
        <v>0</v>
      </c>
      <c r="O10" s="217">
        <v>0</v>
      </c>
      <c r="P10" s="217">
        <v>0</v>
      </c>
      <c r="Q10" s="217">
        <v>0</v>
      </c>
      <c r="R10" s="217">
        <v>0</v>
      </c>
      <c r="S10" s="217">
        <v>9</v>
      </c>
      <c r="T10" s="217">
        <v>0</v>
      </c>
      <c r="U10" s="217">
        <v>0</v>
      </c>
      <c r="V10" s="217">
        <v>0</v>
      </c>
      <c r="W10" s="217">
        <v>0</v>
      </c>
      <c r="X10" s="217">
        <v>0</v>
      </c>
      <c r="Y10" s="217">
        <v>0</v>
      </c>
      <c r="Z10" s="217">
        <v>0</v>
      </c>
      <c r="AA10" s="217">
        <v>0</v>
      </c>
      <c r="AB10" s="217">
        <v>0</v>
      </c>
      <c r="AC10" s="217">
        <v>0</v>
      </c>
      <c r="AD10" s="217">
        <v>0</v>
      </c>
      <c r="AE10" s="217">
        <v>0</v>
      </c>
      <c r="AF10" s="217">
        <v>7</v>
      </c>
      <c r="AG10" s="217">
        <v>1</v>
      </c>
      <c r="AH10" s="217">
        <v>5</v>
      </c>
      <c r="AI10" s="217">
        <v>6</v>
      </c>
      <c r="AJ10" s="217">
        <v>0</v>
      </c>
      <c r="AK10" s="217">
        <v>0</v>
      </c>
      <c r="AL10" s="217">
        <v>0</v>
      </c>
      <c r="AM10" s="217">
        <v>0</v>
      </c>
      <c r="AN10" s="217">
        <v>0</v>
      </c>
      <c r="AO10" s="217">
        <v>0</v>
      </c>
      <c r="AP10" s="217">
        <v>0</v>
      </c>
      <c r="AQ10" s="217">
        <v>0</v>
      </c>
      <c r="AR10" s="217">
        <v>0</v>
      </c>
      <c r="AS10" s="217">
        <v>0</v>
      </c>
      <c r="AT10" s="217">
        <v>0</v>
      </c>
    </row>
    <row r="11" spans="1:46">
      <c r="A11" s="205">
        <f t="shared" si="0"/>
        <v>39367</v>
      </c>
      <c r="B11">
        <f t="shared" si="1"/>
        <v>931</v>
      </c>
      <c r="C11" s="205">
        <v>39370</v>
      </c>
      <c r="D11">
        <v>1000</v>
      </c>
      <c r="F11">
        <v>31</v>
      </c>
      <c r="G11">
        <v>1</v>
      </c>
      <c r="H11">
        <v>6</v>
      </c>
      <c r="I11" s="217">
        <v>2</v>
      </c>
      <c r="J11" s="217">
        <v>0</v>
      </c>
      <c r="K11" s="217">
        <v>0</v>
      </c>
      <c r="L11" s="217">
        <v>0</v>
      </c>
      <c r="M11" s="217">
        <v>0</v>
      </c>
      <c r="N11" s="217">
        <v>0</v>
      </c>
      <c r="O11" s="217">
        <v>0</v>
      </c>
      <c r="P11" s="217">
        <v>0</v>
      </c>
      <c r="Q11" s="217">
        <v>0</v>
      </c>
      <c r="R11" s="217">
        <v>0</v>
      </c>
      <c r="S11" s="217">
        <v>38</v>
      </c>
      <c r="T11" s="217">
        <v>0</v>
      </c>
      <c r="U11" s="217">
        <v>0</v>
      </c>
      <c r="V11" s="217">
        <v>0</v>
      </c>
      <c r="W11" s="217">
        <v>0</v>
      </c>
      <c r="X11" s="217">
        <v>0</v>
      </c>
      <c r="Y11" s="217">
        <v>0</v>
      </c>
      <c r="Z11" s="217">
        <v>0</v>
      </c>
      <c r="AA11" s="217">
        <v>1</v>
      </c>
      <c r="AB11" s="217">
        <v>0</v>
      </c>
      <c r="AC11" s="217">
        <v>0</v>
      </c>
      <c r="AD11" s="217">
        <v>0</v>
      </c>
      <c r="AE11" s="217">
        <v>0</v>
      </c>
      <c r="AF11" s="217">
        <v>100</v>
      </c>
      <c r="AG11" s="217">
        <v>2</v>
      </c>
      <c r="AH11" s="217">
        <v>20</v>
      </c>
      <c r="AI11" s="217">
        <v>8</v>
      </c>
      <c r="AJ11" s="217">
        <v>0</v>
      </c>
      <c r="AK11" s="217">
        <v>5</v>
      </c>
      <c r="AL11" s="217">
        <v>0</v>
      </c>
      <c r="AM11" s="217">
        <v>5</v>
      </c>
      <c r="AN11" s="217">
        <v>0</v>
      </c>
      <c r="AO11" s="217">
        <v>0</v>
      </c>
      <c r="AP11" s="217">
        <v>0</v>
      </c>
      <c r="AQ11" s="217">
        <v>0</v>
      </c>
      <c r="AR11" s="217">
        <v>0</v>
      </c>
      <c r="AS11" s="217">
        <v>0</v>
      </c>
      <c r="AT11" s="217">
        <v>0</v>
      </c>
    </row>
    <row r="12" spans="1:46">
      <c r="A12" s="205">
        <f t="shared" si="0"/>
        <v>39370</v>
      </c>
      <c r="B12">
        <f t="shared" si="1"/>
        <v>1001</v>
      </c>
      <c r="C12" s="205">
        <v>39371</v>
      </c>
      <c r="D12">
        <v>1200</v>
      </c>
      <c r="E12" t="s">
        <v>165</v>
      </c>
      <c r="F12">
        <v>31</v>
      </c>
      <c r="G12">
        <v>3</v>
      </c>
      <c r="H12">
        <v>6</v>
      </c>
      <c r="I12" s="217">
        <v>0</v>
      </c>
      <c r="J12" s="217">
        <v>0</v>
      </c>
      <c r="K12" s="217">
        <v>0</v>
      </c>
      <c r="L12" s="217">
        <v>0</v>
      </c>
      <c r="M12" s="217">
        <v>0</v>
      </c>
      <c r="N12" s="217">
        <v>0</v>
      </c>
      <c r="O12" s="217">
        <v>0</v>
      </c>
      <c r="P12" s="217">
        <v>0</v>
      </c>
      <c r="Q12" s="217">
        <v>0</v>
      </c>
      <c r="R12" s="217">
        <v>0</v>
      </c>
      <c r="S12" s="217">
        <v>23</v>
      </c>
      <c r="T12" s="217">
        <v>9</v>
      </c>
      <c r="U12" s="217">
        <v>0</v>
      </c>
      <c r="V12" s="217">
        <v>0</v>
      </c>
      <c r="W12" s="217">
        <v>0</v>
      </c>
      <c r="X12" s="217">
        <v>0</v>
      </c>
      <c r="Y12" s="217">
        <v>0</v>
      </c>
      <c r="Z12" s="217">
        <v>0</v>
      </c>
      <c r="AA12" s="217">
        <v>0</v>
      </c>
      <c r="AB12" s="217">
        <v>0</v>
      </c>
      <c r="AC12" s="217">
        <v>0</v>
      </c>
      <c r="AD12" s="217" t="s">
        <v>165</v>
      </c>
      <c r="AE12" s="217">
        <v>0</v>
      </c>
      <c r="AF12" s="217">
        <v>15</v>
      </c>
      <c r="AG12" s="217">
        <v>0</v>
      </c>
      <c r="AH12" s="217">
        <v>0</v>
      </c>
      <c r="AI12" s="217">
        <v>3</v>
      </c>
      <c r="AJ12" s="217">
        <v>0</v>
      </c>
      <c r="AK12" s="217">
        <v>1</v>
      </c>
      <c r="AL12" s="217">
        <v>0</v>
      </c>
      <c r="AM12" s="217">
        <v>0</v>
      </c>
      <c r="AN12" s="217">
        <v>0</v>
      </c>
      <c r="AO12" s="217">
        <v>0</v>
      </c>
      <c r="AP12" s="217">
        <v>0</v>
      </c>
      <c r="AQ12" s="217">
        <v>0</v>
      </c>
      <c r="AR12" s="217">
        <v>0</v>
      </c>
      <c r="AS12" s="217">
        <v>0</v>
      </c>
      <c r="AT12" s="217">
        <v>0</v>
      </c>
    </row>
    <row r="13" spans="1:46">
      <c r="A13" s="205">
        <f t="shared" si="0"/>
        <v>39371</v>
      </c>
      <c r="B13">
        <f t="shared" si="1"/>
        <v>1201</v>
      </c>
      <c r="C13" s="205">
        <v>39372</v>
      </c>
      <c r="D13">
        <v>930</v>
      </c>
      <c r="F13">
        <v>31.5</v>
      </c>
      <c r="G13">
        <v>3</v>
      </c>
      <c r="H13">
        <v>6</v>
      </c>
      <c r="I13" s="217">
        <v>1</v>
      </c>
      <c r="J13" s="217">
        <v>0</v>
      </c>
      <c r="K13" s="217">
        <v>0</v>
      </c>
      <c r="L13" s="217">
        <v>0</v>
      </c>
      <c r="M13" s="217">
        <v>0</v>
      </c>
      <c r="N13" s="217">
        <v>0</v>
      </c>
      <c r="O13" s="217">
        <v>0</v>
      </c>
      <c r="P13" s="217">
        <v>0</v>
      </c>
      <c r="Q13" s="217">
        <v>0</v>
      </c>
      <c r="R13" s="217">
        <v>0</v>
      </c>
      <c r="S13" s="217">
        <v>36</v>
      </c>
      <c r="T13" s="217">
        <v>0</v>
      </c>
      <c r="U13" s="217">
        <v>0</v>
      </c>
      <c r="V13" s="217">
        <v>0</v>
      </c>
      <c r="W13" s="217">
        <v>0</v>
      </c>
      <c r="X13" s="217">
        <v>0</v>
      </c>
      <c r="Y13" s="217">
        <v>0</v>
      </c>
      <c r="Z13" s="217">
        <v>0</v>
      </c>
      <c r="AA13" s="217">
        <v>1</v>
      </c>
      <c r="AB13" s="217">
        <v>0</v>
      </c>
      <c r="AC13" s="217">
        <v>0</v>
      </c>
      <c r="AD13" s="217">
        <v>0</v>
      </c>
      <c r="AE13" s="217">
        <v>0</v>
      </c>
      <c r="AF13" s="217">
        <v>20</v>
      </c>
      <c r="AG13" s="217">
        <v>0</v>
      </c>
      <c r="AH13" s="217">
        <v>0</v>
      </c>
      <c r="AI13" s="217">
        <v>0</v>
      </c>
      <c r="AJ13" s="217">
        <v>0</v>
      </c>
      <c r="AK13" s="217">
        <v>0</v>
      </c>
      <c r="AL13" s="217">
        <v>0</v>
      </c>
      <c r="AM13" s="217">
        <v>2</v>
      </c>
      <c r="AN13" s="217">
        <v>0</v>
      </c>
      <c r="AO13" s="217">
        <v>5</v>
      </c>
      <c r="AP13" s="217">
        <v>0</v>
      </c>
      <c r="AQ13" s="217">
        <v>0</v>
      </c>
      <c r="AR13" s="217">
        <v>0</v>
      </c>
      <c r="AS13" s="217">
        <v>0</v>
      </c>
      <c r="AT13" s="217">
        <v>0</v>
      </c>
    </row>
    <row r="14" spans="1:46">
      <c r="A14" s="205">
        <f t="shared" si="0"/>
        <v>39372</v>
      </c>
      <c r="B14">
        <f t="shared" si="1"/>
        <v>931</v>
      </c>
      <c r="C14" s="205">
        <v>39373</v>
      </c>
      <c r="D14">
        <v>1015</v>
      </c>
      <c r="F14">
        <v>31.5</v>
      </c>
      <c r="G14">
        <v>2</v>
      </c>
      <c r="H14">
        <v>6</v>
      </c>
      <c r="I14" s="217">
        <v>6</v>
      </c>
      <c r="J14" s="217">
        <v>0</v>
      </c>
      <c r="K14" s="217">
        <v>0</v>
      </c>
      <c r="L14" s="217">
        <v>0</v>
      </c>
      <c r="M14" s="217">
        <v>0</v>
      </c>
      <c r="N14" s="217">
        <v>0</v>
      </c>
      <c r="O14" s="217">
        <v>0</v>
      </c>
      <c r="P14" s="217">
        <v>0</v>
      </c>
      <c r="Q14" s="217">
        <v>0</v>
      </c>
      <c r="R14" s="217">
        <v>0</v>
      </c>
      <c r="S14" s="217">
        <v>20</v>
      </c>
      <c r="T14" s="217">
        <v>0</v>
      </c>
      <c r="U14" s="217">
        <v>0</v>
      </c>
      <c r="V14" s="217">
        <v>0</v>
      </c>
      <c r="W14" s="217">
        <v>0</v>
      </c>
      <c r="X14" s="217">
        <v>0</v>
      </c>
      <c r="Y14" s="217">
        <v>0</v>
      </c>
      <c r="Z14" s="217">
        <v>0</v>
      </c>
      <c r="AA14" s="217">
        <v>0</v>
      </c>
      <c r="AB14" s="217">
        <v>0</v>
      </c>
      <c r="AC14" s="217">
        <v>0</v>
      </c>
      <c r="AD14" s="217">
        <v>0</v>
      </c>
      <c r="AE14" s="217">
        <v>0</v>
      </c>
      <c r="AF14" s="217">
        <v>7</v>
      </c>
      <c r="AG14" s="217">
        <v>1</v>
      </c>
      <c r="AH14" s="217">
        <v>1</v>
      </c>
      <c r="AI14" s="217">
        <v>1</v>
      </c>
      <c r="AJ14" s="217">
        <v>0</v>
      </c>
      <c r="AK14" s="217">
        <v>0</v>
      </c>
      <c r="AL14" s="217">
        <v>0</v>
      </c>
      <c r="AM14" s="217">
        <v>1</v>
      </c>
      <c r="AN14" s="217">
        <v>0</v>
      </c>
      <c r="AO14" s="217">
        <v>0</v>
      </c>
      <c r="AP14" s="217">
        <v>0</v>
      </c>
      <c r="AQ14" s="217">
        <v>0</v>
      </c>
      <c r="AR14" s="217">
        <v>0</v>
      </c>
      <c r="AS14" s="217">
        <v>0</v>
      </c>
      <c r="AT14" s="217">
        <v>0</v>
      </c>
    </row>
    <row r="15" spans="1:46">
      <c r="A15" s="205">
        <f t="shared" si="0"/>
        <v>39373</v>
      </c>
      <c r="B15">
        <f t="shared" si="1"/>
        <v>1016</v>
      </c>
      <c r="C15" s="205">
        <v>39374</v>
      </c>
      <c r="D15">
        <v>1130</v>
      </c>
      <c r="F15">
        <v>32</v>
      </c>
      <c r="G15">
        <v>3</v>
      </c>
      <c r="H15">
        <v>6</v>
      </c>
      <c r="I15" s="217">
        <v>5</v>
      </c>
      <c r="J15" s="217">
        <v>0</v>
      </c>
      <c r="K15" s="217">
        <v>0</v>
      </c>
      <c r="L15" s="217">
        <v>0</v>
      </c>
      <c r="M15" s="217">
        <v>0</v>
      </c>
      <c r="N15" s="217">
        <v>0</v>
      </c>
      <c r="O15" s="217">
        <v>0</v>
      </c>
      <c r="P15" s="217">
        <v>0</v>
      </c>
      <c r="Q15" s="217">
        <v>0</v>
      </c>
      <c r="R15" s="217">
        <v>0</v>
      </c>
      <c r="S15" s="217">
        <v>35</v>
      </c>
      <c r="T15" s="217">
        <v>0</v>
      </c>
      <c r="U15" s="217">
        <v>0</v>
      </c>
      <c r="V15" s="217">
        <v>0</v>
      </c>
      <c r="W15" s="217">
        <v>0</v>
      </c>
      <c r="X15" s="217">
        <v>0</v>
      </c>
      <c r="Y15" s="217">
        <v>0</v>
      </c>
      <c r="Z15" s="217">
        <v>0</v>
      </c>
      <c r="AA15" s="217">
        <v>0</v>
      </c>
      <c r="AB15" s="217">
        <v>0</v>
      </c>
      <c r="AC15" s="217">
        <v>0</v>
      </c>
      <c r="AD15" s="217">
        <v>0</v>
      </c>
      <c r="AE15" s="217">
        <v>0</v>
      </c>
      <c r="AF15" s="217">
        <v>0</v>
      </c>
      <c r="AG15" s="217">
        <v>0</v>
      </c>
      <c r="AH15" s="217">
        <v>0</v>
      </c>
      <c r="AI15" s="217">
        <v>0</v>
      </c>
      <c r="AJ15" s="217">
        <v>0</v>
      </c>
      <c r="AK15" s="217">
        <v>0</v>
      </c>
      <c r="AL15" s="217">
        <v>0</v>
      </c>
      <c r="AM15" s="217">
        <v>0</v>
      </c>
      <c r="AN15" s="217">
        <v>0</v>
      </c>
      <c r="AO15" s="217">
        <v>0</v>
      </c>
      <c r="AP15" s="217">
        <v>0</v>
      </c>
      <c r="AQ15" s="217">
        <v>0</v>
      </c>
      <c r="AR15" s="217">
        <v>0</v>
      </c>
      <c r="AS15" s="217">
        <v>0</v>
      </c>
      <c r="AT15" s="217">
        <v>0</v>
      </c>
    </row>
    <row r="16" spans="1:46">
      <c r="A16" s="205">
        <f t="shared" si="0"/>
        <v>39374</v>
      </c>
      <c r="B16">
        <f t="shared" si="1"/>
        <v>1131</v>
      </c>
      <c r="C16" s="205">
        <v>39375</v>
      </c>
      <c r="D16">
        <v>1245</v>
      </c>
      <c r="E16" t="s">
        <v>166</v>
      </c>
      <c r="F16">
        <v>33</v>
      </c>
      <c r="G16">
        <v>3</v>
      </c>
      <c r="H16">
        <v>6</v>
      </c>
      <c r="I16" s="217">
        <v>3</v>
      </c>
      <c r="J16" s="217">
        <v>1</v>
      </c>
      <c r="K16" s="217">
        <v>0</v>
      </c>
      <c r="L16" s="217">
        <v>0</v>
      </c>
      <c r="M16" s="217">
        <v>0</v>
      </c>
      <c r="N16" s="217">
        <v>0</v>
      </c>
      <c r="O16" s="217">
        <v>0</v>
      </c>
      <c r="P16" s="217">
        <v>0</v>
      </c>
      <c r="Q16" s="217">
        <v>0</v>
      </c>
      <c r="R16" s="217">
        <v>0</v>
      </c>
      <c r="S16" s="217">
        <v>56</v>
      </c>
      <c r="T16" s="217">
        <v>7</v>
      </c>
      <c r="U16" s="217">
        <v>0</v>
      </c>
      <c r="V16" s="217">
        <v>0</v>
      </c>
      <c r="W16" s="217">
        <v>0</v>
      </c>
      <c r="X16" s="217">
        <v>0</v>
      </c>
      <c r="Y16" s="217">
        <v>0</v>
      </c>
      <c r="Z16" s="217">
        <v>0</v>
      </c>
      <c r="AA16" s="217">
        <v>0</v>
      </c>
      <c r="AB16" s="217">
        <v>0</v>
      </c>
      <c r="AC16" s="217">
        <v>0</v>
      </c>
      <c r="AD16" s="217" t="s">
        <v>166</v>
      </c>
      <c r="AE16" s="217">
        <v>0</v>
      </c>
      <c r="AF16" s="217">
        <v>5</v>
      </c>
      <c r="AG16" s="217">
        <v>0</v>
      </c>
      <c r="AH16" s="217">
        <v>0</v>
      </c>
      <c r="AI16" s="217">
        <v>0</v>
      </c>
      <c r="AJ16" s="217">
        <v>0</v>
      </c>
      <c r="AK16" s="217">
        <v>1</v>
      </c>
      <c r="AL16" s="217">
        <v>0</v>
      </c>
      <c r="AM16" s="217">
        <v>0</v>
      </c>
      <c r="AN16" s="217">
        <v>0</v>
      </c>
      <c r="AO16" s="217">
        <v>0</v>
      </c>
      <c r="AP16" s="217">
        <v>0</v>
      </c>
      <c r="AQ16" s="217">
        <v>0</v>
      </c>
      <c r="AR16" s="217">
        <v>0</v>
      </c>
      <c r="AS16" s="217">
        <v>0</v>
      </c>
      <c r="AT16" s="217">
        <v>0</v>
      </c>
    </row>
    <row r="17" spans="1:46">
      <c r="A17" s="205">
        <f t="shared" si="0"/>
        <v>39375</v>
      </c>
      <c r="B17">
        <f t="shared" si="1"/>
        <v>1246</v>
      </c>
      <c r="C17" s="205">
        <v>39376</v>
      </c>
      <c r="D17">
        <v>1230</v>
      </c>
      <c r="F17">
        <v>33</v>
      </c>
      <c r="G17">
        <v>2</v>
      </c>
      <c r="H17">
        <v>6</v>
      </c>
      <c r="I17" s="217">
        <v>2</v>
      </c>
      <c r="J17" s="217">
        <v>0</v>
      </c>
      <c r="K17" s="217">
        <v>0</v>
      </c>
      <c r="L17" s="217">
        <v>0</v>
      </c>
      <c r="M17" s="217">
        <v>0</v>
      </c>
      <c r="N17" s="217">
        <v>0</v>
      </c>
      <c r="O17" s="217">
        <v>0</v>
      </c>
      <c r="P17" s="217">
        <v>0</v>
      </c>
      <c r="Q17" s="217">
        <v>0</v>
      </c>
      <c r="R17" s="217">
        <v>0</v>
      </c>
      <c r="S17" s="217">
        <v>29</v>
      </c>
      <c r="T17" s="217">
        <v>0</v>
      </c>
      <c r="U17" s="217">
        <v>0</v>
      </c>
      <c r="V17" s="217">
        <v>0</v>
      </c>
      <c r="W17" s="217">
        <v>0</v>
      </c>
      <c r="X17" s="217">
        <v>0</v>
      </c>
      <c r="Y17" s="217">
        <v>0</v>
      </c>
      <c r="Z17" s="217">
        <v>0</v>
      </c>
      <c r="AA17" s="217">
        <v>0</v>
      </c>
      <c r="AB17" s="217">
        <v>0</v>
      </c>
      <c r="AC17" s="217">
        <v>0</v>
      </c>
      <c r="AD17" s="217">
        <v>0</v>
      </c>
      <c r="AE17" s="217">
        <v>0</v>
      </c>
      <c r="AF17" s="217">
        <v>10</v>
      </c>
      <c r="AG17" s="217">
        <v>0</v>
      </c>
      <c r="AH17" s="217">
        <v>0</v>
      </c>
      <c r="AI17" s="217">
        <v>1</v>
      </c>
      <c r="AJ17" s="217">
        <v>0</v>
      </c>
      <c r="AK17" s="217">
        <v>0</v>
      </c>
      <c r="AL17" s="217">
        <v>0</v>
      </c>
      <c r="AM17" s="217">
        <v>0</v>
      </c>
      <c r="AN17" s="217">
        <v>0</v>
      </c>
      <c r="AO17" s="217">
        <v>0</v>
      </c>
      <c r="AP17" s="217">
        <v>0</v>
      </c>
      <c r="AQ17" s="217">
        <v>0</v>
      </c>
      <c r="AR17" s="217">
        <v>0</v>
      </c>
      <c r="AS17" s="217">
        <v>0</v>
      </c>
      <c r="AT17" s="217">
        <v>0</v>
      </c>
    </row>
    <row r="18" spans="1:46">
      <c r="A18" s="205">
        <f t="shared" si="0"/>
        <v>39376</v>
      </c>
      <c r="B18">
        <f t="shared" si="1"/>
        <v>1231</v>
      </c>
      <c r="C18" s="205">
        <v>39377</v>
      </c>
      <c r="D18">
        <v>1100</v>
      </c>
      <c r="F18">
        <v>32</v>
      </c>
      <c r="G18">
        <v>2</v>
      </c>
      <c r="H18">
        <v>6</v>
      </c>
      <c r="I18" s="217">
        <v>9</v>
      </c>
      <c r="J18" s="217">
        <v>0</v>
      </c>
      <c r="K18" s="217">
        <v>0</v>
      </c>
      <c r="L18" s="217">
        <v>0</v>
      </c>
      <c r="M18" s="217">
        <v>0</v>
      </c>
      <c r="N18" s="217">
        <v>0</v>
      </c>
      <c r="O18" s="217">
        <v>0</v>
      </c>
      <c r="P18" s="217">
        <v>0</v>
      </c>
      <c r="Q18" s="217">
        <v>0</v>
      </c>
      <c r="R18" s="217">
        <v>0</v>
      </c>
      <c r="S18" s="217">
        <v>29</v>
      </c>
      <c r="T18" s="217">
        <v>0</v>
      </c>
      <c r="U18" s="217">
        <v>0</v>
      </c>
      <c r="V18" s="217">
        <v>0</v>
      </c>
      <c r="W18" s="217">
        <v>0</v>
      </c>
      <c r="X18" s="217">
        <v>0</v>
      </c>
      <c r="Y18" s="217">
        <v>0</v>
      </c>
      <c r="Z18" s="217">
        <v>0</v>
      </c>
      <c r="AA18" s="217">
        <v>0</v>
      </c>
      <c r="AB18" s="217">
        <v>0</v>
      </c>
      <c r="AC18" s="217">
        <v>0</v>
      </c>
      <c r="AD18" s="217">
        <v>0</v>
      </c>
      <c r="AE18" s="217">
        <v>0</v>
      </c>
      <c r="AF18" s="217">
        <v>3</v>
      </c>
      <c r="AG18" s="217">
        <v>1</v>
      </c>
      <c r="AH18" s="217">
        <v>0</v>
      </c>
      <c r="AI18" s="217">
        <v>1</v>
      </c>
      <c r="AJ18" s="217">
        <v>0</v>
      </c>
      <c r="AK18" s="217">
        <v>0</v>
      </c>
      <c r="AL18" s="217">
        <v>0</v>
      </c>
      <c r="AM18" s="217">
        <v>0</v>
      </c>
      <c r="AN18" s="217">
        <v>0</v>
      </c>
      <c r="AO18" s="217">
        <v>0</v>
      </c>
      <c r="AP18" s="217">
        <v>0</v>
      </c>
      <c r="AQ18" s="217">
        <v>0</v>
      </c>
      <c r="AR18" s="217">
        <v>0</v>
      </c>
      <c r="AS18" s="217">
        <v>0</v>
      </c>
      <c r="AT18" s="217">
        <v>0</v>
      </c>
    </row>
    <row r="19" spans="1:46">
      <c r="A19" s="205">
        <f t="shared" si="0"/>
        <v>39377</v>
      </c>
      <c r="B19">
        <f t="shared" si="1"/>
        <v>1101</v>
      </c>
      <c r="C19" s="205">
        <v>39378</v>
      </c>
      <c r="D19">
        <v>845</v>
      </c>
      <c r="F19">
        <v>31.5</v>
      </c>
      <c r="G19">
        <v>2</v>
      </c>
      <c r="H19">
        <v>6</v>
      </c>
      <c r="I19" s="217">
        <v>1</v>
      </c>
      <c r="J19" s="217">
        <v>0</v>
      </c>
      <c r="K19" s="217">
        <v>0</v>
      </c>
      <c r="L19" s="217">
        <v>0</v>
      </c>
      <c r="M19" s="217">
        <v>0</v>
      </c>
      <c r="N19" s="217">
        <v>0</v>
      </c>
      <c r="O19" s="217">
        <v>0</v>
      </c>
      <c r="P19" s="217">
        <v>0</v>
      </c>
      <c r="Q19" s="217">
        <v>0</v>
      </c>
      <c r="R19" s="217">
        <v>0</v>
      </c>
      <c r="S19" s="217">
        <v>13</v>
      </c>
      <c r="T19" s="217">
        <v>0</v>
      </c>
      <c r="U19" s="217">
        <v>0</v>
      </c>
      <c r="V19" s="217">
        <v>0</v>
      </c>
      <c r="W19" s="217">
        <v>0</v>
      </c>
      <c r="X19" s="217">
        <v>0</v>
      </c>
      <c r="Y19" s="217">
        <v>0</v>
      </c>
      <c r="Z19" s="217">
        <v>0</v>
      </c>
      <c r="AA19" s="217">
        <v>0</v>
      </c>
      <c r="AB19" s="217">
        <v>0</v>
      </c>
      <c r="AC19" s="217">
        <v>0</v>
      </c>
      <c r="AD19" s="217">
        <v>0</v>
      </c>
      <c r="AE19" s="217">
        <v>0</v>
      </c>
      <c r="AF19" s="217">
        <v>0</v>
      </c>
      <c r="AG19" s="217">
        <v>0</v>
      </c>
      <c r="AH19" s="217">
        <v>0</v>
      </c>
      <c r="AI19" s="217">
        <v>0</v>
      </c>
      <c r="AJ19" s="217">
        <v>0</v>
      </c>
      <c r="AK19" s="217">
        <v>0</v>
      </c>
      <c r="AL19" s="217">
        <v>0</v>
      </c>
      <c r="AM19" s="217">
        <v>0</v>
      </c>
      <c r="AN19" s="217">
        <v>0</v>
      </c>
      <c r="AO19" s="217">
        <v>0</v>
      </c>
      <c r="AP19" s="217">
        <v>0</v>
      </c>
      <c r="AQ19" s="217">
        <v>0</v>
      </c>
      <c r="AR19" s="217">
        <v>0</v>
      </c>
      <c r="AS19" s="217">
        <v>0</v>
      </c>
      <c r="AT19" s="217">
        <v>0</v>
      </c>
    </row>
    <row r="20" spans="1:46">
      <c r="A20" s="205">
        <f t="shared" si="0"/>
        <v>39378</v>
      </c>
      <c r="B20">
        <f t="shared" si="1"/>
        <v>846</v>
      </c>
      <c r="C20" s="205">
        <v>39379</v>
      </c>
      <c r="D20">
        <v>845</v>
      </c>
      <c r="F20">
        <v>31.5</v>
      </c>
      <c r="G20">
        <v>2</v>
      </c>
      <c r="H20">
        <v>6</v>
      </c>
      <c r="I20" s="217">
        <v>0</v>
      </c>
      <c r="J20" s="217">
        <v>0</v>
      </c>
      <c r="K20" s="217">
        <v>0</v>
      </c>
      <c r="L20" s="217">
        <v>0</v>
      </c>
      <c r="M20" s="217">
        <v>0</v>
      </c>
      <c r="N20" s="217">
        <v>0</v>
      </c>
      <c r="O20" s="217">
        <v>0</v>
      </c>
      <c r="P20" s="217">
        <v>0</v>
      </c>
      <c r="Q20" s="217">
        <v>0</v>
      </c>
      <c r="R20" s="217">
        <v>0</v>
      </c>
      <c r="S20" s="217">
        <v>9</v>
      </c>
      <c r="T20" s="217">
        <v>0</v>
      </c>
      <c r="U20" s="217">
        <v>0</v>
      </c>
      <c r="V20" s="217">
        <v>0</v>
      </c>
      <c r="W20" s="217">
        <v>0</v>
      </c>
      <c r="X20" s="217">
        <v>0</v>
      </c>
      <c r="Y20" s="217">
        <v>0</v>
      </c>
      <c r="Z20" s="217">
        <v>0</v>
      </c>
      <c r="AA20" s="217">
        <v>0</v>
      </c>
      <c r="AB20" s="217">
        <v>0</v>
      </c>
      <c r="AC20" s="217">
        <v>0</v>
      </c>
      <c r="AD20" s="217">
        <v>0</v>
      </c>
      <c r="AE20" s="217">
        <v>0</v>
      </c>
      <c r="AF20" s="217">
        <v>7</v>
      </c>
      <c r="AG20" s="217">
        <v>0</v>
      </c>
      <c r="AH20" s="217">
        <v>0</v>
      </c>
      <c r="AI20" s="217">
        <v>0</v>
      </c>
      <c r="AJ20" s="217">
        <v>0</v>
      </c>
      <c r="AK20" s="217">
        <v>0</v>
      </c>
      <c r="AL20" s="217">
        <v>0</v>
      </c>
      <c r="AM20" s="217">
        <v>0</v>
      </c>
      <c r="AN20" s="217">
        <v>0</v>
      </c>
      <c r="AO20" s="217">
        <v>0</v>
      </c>
      <c r="AP20" s="217">
        <v>0</v>
      </c>
      <c r="AQ20" s="217">
        <v>0</v>
      </c>
      <c r="AR20" s="217">
        <v>0</v>
      </c>
      <c r="AS20" s="217">
        <v>0</v>
      </c>
      <c r="AT20" s="217">
        <v>0</v>
      </c>
    </row>
    <row r="21" spans="1:46">
      <c r="A21" s="205">
        <f t="shared" si="0"/>
        <v>39379</v>
      </c>
      <c r="B21">
        <f t="shared" si="1"/>
        <v>846</v>
      </c>
      <c r="C21" s="205">
        <v>39380</v>
      </c>
      <c r="D21">
        <v>915</v>
      </c>
      <c r="F21">
        <v>31.5</v>
      </c>
      <c r="G21">
        <v>1</v>
      </c>
      <c r="H21">
        <v>6</v>
      </c>
      <c r="I21" s="217">
        <v>0</v>
      </c>
      <c r="J21" s="217">
        <v>0</v>
      </c>
      <c r="K21" s="217">
        <v>0</v>
      </c>
      <c r="L21" s="217">
        <v>0</v>
      </c>
      <c r="M21" s="217">
        <v>0</v>
      </c>
      <c r="N21" s="217">
        <v>0</v>
      </c>
      <c r="O21" s="217">
        <v>0</v>
      </c>
      <c r="P21" s="217">
        <v>0</v>
      </c>
      <c r="Q21" s="217">
        <v>0</v>
      </c>
      <c r="R21" s="217">
        <v>0</v>
      </c>
      <c r="S21" s="217">
        <v>3</v>
      </c>
      <c r="T21" s="217">
        <v>0</v>
      </c>
      <c r="U21" s="217">
        <v>0</v>
      </c>
      <c r="V21" s="217">
        <v>0</v>
      </c>
      <c r="W21" s="217">
        <v>0</v>
      </c>
      <c r="X21" s="217">
        <v>0</v>
      </c>
      <c r="Y21" s="217">
        <v>0</v>
      </c>
      <c r="Z21" s="217">
        <v>0</v>
      </c>
      <c r="AA21" s="217">
        <v>0</v>
      </c>
      <c r="AB21" s="217">
        <v>0</v>
      </c>
      <c r="AC21" s="217">
        <v>0</v>
      </c>
      <c r="AD21" s="217">
        <v>0</v>
      </c>
      <c r="AE21" s="217">
        <v>0</v>
      </c>
      <c r="AF21" s="217">
        <v>10</v>
      </c>
      <c r="AG21" s="217">
        <v>1</v>
      </c>
      <c r="AH21" s="217">
        <v>0</v>
      </c>
      <c r="AI21" s="217">
        <v>0</v>
      </c>
      <c r="AJ21" s="217">
        <v>0</v>
      </c>
      <c r="AK21" s="217">
        <v>0</v>
      </c>
      <c r="AL21" s="217">
        <v>0</v>
      </c>
      <c r="AM21" s="217">
        <v>0</v>
      </c>
      <c r="AN21" s="217">
        <v>0</v>
      </c>
      <c r="AO21" s="217">
        <v>1</v>
      </c>
      <c r="AP21" s="217">
        <v>0</v>
      </c>
      <c r="AQ21" s="217">
        <v>0</v>
      </c>
      <c r="AR21" s="217">
        <v>3</v>
      </c>
      <c r="AS21" s="217">
        <v>0</v>
      </c>
      <c r="AT21" s="217">
        <v>0</v>
      </c>
    </row>
    <row r="22" spans="1:46">
      <c r="A22" s="205">
        <f t="shared" si="0"/>
        <v>39380</v>
      </c>
      <c r="B22">
        <f t="shared" si="1"/>
        <v>916</v>
      </c>
      <c r="C22" s="205">
        <v>39381</v>
      </c>
      <c r="D22">
        <v>1000</v>
      </c>
      <c r="F22">
        <v>31.5</v>
      </c>
      <c r="G22">
        <v>3</v>
      </c>
      <c r="H22">
        <v>6</v>
      </c>
      <c r="I22" s="217">
        <v>2</v>
      </c>
      <c r="J22" s="217">
        <v>0</v>
      </c>
      <c r="K22" s="217">
        <v>0</v>
      </c>
      <c r="L22" s="217">
        <v>0</v>
      </c>
      <c r="M22" s="217">
        <v>0</v>
      </c>
      <c r="N22" s="217">
        <v>0</v>
      </c>
      <c r="O22" s="217">
        <v>0</v>
      </c>
      <c r="P22" s="217">
        <v>0</v>
      </c>
      <c r="Q22" s="217">
        <v>0</v>
      </c>
      <c r="R22" s="217">
        <v>0</v>
      </c>
      <c r="S22" s="217">
        <v>2</v>
      </c>
      <c r="T22" s="217">
        <v>0</v>
      </c>
      <c r="U22" s="217">
        <v>0</v>
      </c>
      <c r="V22" s="217">
        <v>0</v>
      </c>
      <c r="W22" s="217">
        <v>0</v>
      </c>
      <c r="X22" s="217">
        <v>0</v>
      </c>
      <c r="Y22" s="217">
        <v>0</v>
      </c>
      <c r="Z22" s="217">
        <v>0</v>
      </c>
      <c r="AA22" s="217">
        <v>0</v>
      </c>
      <c r="AB22" s="217">
        <v>0</v>
      </c>
      <c r="AC22" s="217">
        <v>0</v>
      </c>
      <c r="AD22" s="217">
        <v>0</v>
      </c>
      <c r="AE22" s="217">
        <v>0</v>
      </c>
      <c r="AF22" s="217">
        <v>12</v>
      </c>
      <c r="AG22" s="217">
        <v>0</v>
      </c>
      <c r="AH22" s="217">
        <v>0</v>
      </c>
      <c r="AI22" s="217">
        <v>1</v>
      </c>
      <c r="AJ22" s="217">
        <v>0</v>
      </c>
      <c r="AK22" s="217">
        <v>0</v>
      </c>
      <c r="AL22" s="217">
        <v>0</v>
      </c>
      <c r="AM22" s="217">
        <v>0</v>
      </c>
      <c r="AN22" s="217">
        <v>0</v>
      </c>
      <c r="AO22" s="217">
        <v>0</v>
      </c>
      <c r="AP22" s="217">
        <v>0</v>
      </c>
      <c r="AQ22" s="217">
        <v>0</v>
      </c>
      <c r="AR22" s="217">
        <v>0</v>
      </c>
      <c r="AS22" s="217">
        <v>0</v>
      </c>
      <c r="AT22" s="217">
        <v>0</v>
      </c>
    </row>
    <row r="23" spans="1:46">
      <c r="A23" s="205">
        <f t="shared" si="0"/>
        <v>39381</v>
      </c>
      <c r="B23">
        <f t="shared" si="1"/>
        <v>1001</v>
      </c>
      <c r="C23" s="205">
        <v>39383</v>
      </c>
      <c r="D23">
        <v>1030</v>
      </c>
      <c r="F23">
        <v>31.5</v>
      </c>
      <c r="G23">
        <v>2</v>
      </c>
      <c r="H23">
        <v>6</v>
      </c>
      <c r="I23" s="217">
        <v>12</v>
      </c>
      <c r="J23" s="217">
        <v>1</v>
      </c>
      <c r="K23" s="217">
        <v>0</v>
      </c>
      <c r="L23" s="217">
        <v>0</v>
      </c>
      <c r="M23" s="217">
        <v>0</v>
      </c>
      <c r="N23" s="217">
        <v>0</v>
      </c>
      <c r="O23" s="217">
        <v>0</v>
      </c>
      <c r="P23" s="217">
        <v>0</v>
      </c>
      <c r="Q23" s="217">
        <v>0</v>
      </c>
      <c r="R23" s="217">
        <v>0</v>
      </c>
      <c r="S23" s="217">
        <v>4</v>
      </c>
      <c r="T23" s="217">
        <v>0</v>
      </c>
      <c r="U23" s="217">
        <v>0</v>
      </c>
      <c r="V23" s="217">
        <v>0</v>
      </c>
      <c r="W23" s="217">
        <v>0</v>
      </c>
      <c r="X23" s="217">
        <v>0</v>
      </c>
      <c r="Y23" s="217">
        <v>0</v>
      </c>
      <c r="Z23" s="217">
        <v>0</v>
      </c>
      <c r="AA23" s="217">
        <v>0</v>
      </c>
      <c r="AB23" s="217">
        <v>0</v>
      </c>
      <c r="AC23" s="217">
        <v>0</v>
      </c>
      <c r="AD23" s="217">
        <v>0</v>
      </c>
      <c r="AE23" s="217">
        <v>0</v>
      </c>
      <c r="AF23" s="217">
        <v>8</v>
      </c>
      <c r="AG23" s="217">
        <v>1</v>
      </c>
      <c r="AH23" s="217">
        <v>0</v>
      </c>
      <c r="AI23" s="217">
        <v>2</v>
      </c>
      <c r="AJ23" s="217">
        <v>0</v>
      </c>
      <c r="AK23" s="217">
        <v>0</v>
      </c>
      <c r="AL23" s="217">
        <v>0</v>
      </c>
      <c r="AM23" s="217">
        <v>0</v>
      </c>
      <c r="AN23" s="217">
        <v>0</v>
      </c>
      <c r="AO23" s="217">
        <v>0</v>
      </c>
      <c r="AP23" s="217">
        <v>0</v>
      </c>
      <c r="AQ23" s="217">
        <v>0</v>
      </c>
      <c r="AR23" s="217">
        <v>0</v>
      </c>
      <c r="AS23" s="217">
        <v>0</v>
      </c>
      <c r="AT23" s="217">
        <v>0</v>
      </c>
    </row>
    <row r="24" spans="1:46">
      <c r="A24" s="205">
        <f t="shared" si="0"/>
        <v>39383</v>
      </c>
      <c r="B24">
        <f t="shared" si="1"/>
        <v>1031</v>
      </c>
      <c r="C24" s="205">
        <v>39384</v>
      </c>
      <c r="D24">
        <v>1130</v>
      </c>
      <c r="F24">
        <v>31.5</v>
      </c>
      <c r="G24">
        <v>2</v>
      </c>
      <c r="H24">
        <v>6</v>
      </c>
      <c r="I24" s="217">
        <v>20</v>
      </c>
      <c r="J24" s="217">
        <v>0</v>
      </c>
      <c r="K24" s="217">
        <v>0</v>
      </c>
      <c r="L24" s="217">
        <v>0</v>
      </c>
      <c r="M24" s="217">
        <v>0</v>
      </c>
      <c r="N24" s="217">
        <v>0</v>
      </c>
      <c r="O24" s="217">
        <v>0</v>
      </c>
      <c r="P24" s="217">
        <v>0</v>
      </c>
      <c r="Q24" s="217">
        <v>0</v>
      </c>
      <c r="R24" s="217">
        <v>0</v>
      </c>
      <c r="S24" s="217">
        <v>16</v>
      </c>
      <c r="T24" s="217">
        <v>0</v>
      </c>
      <c r="U24" s="217">
        <v>0</v>
      </c>
      <c r="V24" s="217">
        <v>0</v>
      </c>
      <c r="W24" s="217">
        <v>0</v>
      </c>
      <c r="X24" s="217">
        <v>0</v>
      </c>
      <c r="Y24" s="217">
        <v>0</v>
      </c>
      <c r="Z24" s="217">
        <v>0</v>
      </c>
      <c r="AA24" s="217">
        <v>0</v>
      </c>
      <c r="AB24" s="217">
        <v>0</v>
      </c>
      <c r="AC24" s="217">
        <v>0</v>
      </c>
      <c r="AD24" s="217">
        <v>0</v>
      </c>
      <c r="AE24" s="217">
        <v>0</v>
      </c>
      <c r="AF24" s="217">
        <v>9</v>
      </c>
      <c r="AG24" s="217">
        <v>0</v>
      </c>
      <c r="AH24" s="217">
        <v>0</v>
      </c>
      <c r="AI24" s="217">
        <v>2</v>
      </c>
      <c r="AJ24" s="217">
        <v>0</v>
      </c>
      <c r="AK24" s="217">
        <v>0</v>
      </c>
      <c r="AL24" s="217">
        <v>0</v>
      </c>
      <c r="AM24" s="217">
        <v>0</v>
      </c>
      <c r="AN24" s="217">
        <v>0</v>
      </c>
      <c r="AO24" s="217">
        <v>0</v>
      </c>
      <c r="AP24" s="217">
        <v>0</v>
      </c>
      <c r="AQ24" s="217">
        <v>0</v>
      </c>
      <c r="AR24" s="217">
        <v>0</v>
      </c>
      <c r="AS24" s="217">
        <v>0</v>
      </c>
      <c r="AT24" s="217">
        <v>0</v>
      </c>
    </row>
    <row r="25" spans="1:46">
      <c r="A25" s="205">
        <f t="shared" si="0"/>
        <v>39384</v>
      </c>
      <c r="B25">
        <f t="shared" si="1"/>
        <v>1131</v>
      </c>
      <c r="C25" s="205">
        <v>39385</v>
      </c>
      <c r="D25">
        <v>900</v>
      </c>
      <c r="F25">
        <v>31.5</v>
      </c>
      <c r="G25">
        <v>2</v>
      </c>
      <c r="H25">
        <v>6</v>
      </c>
      <c r="I25" s="217">
        <v>5</v>
      </c>
      <c r="J25" s="217">
        <v>0</v>
      </c>
      <c r="K25" s="217">
        <v>0</v>
      </c>
      <c r="L25" s="217">
        <v>0</v>
      </c>
      <c r="M25" s="217">
        <v>0</v>
      </c>
      <c r="N25" s="217">
        <v>0</v>
      </c>
      <c r="O25" s="217">
        <v>0</v>
      </c>
      <c r="P25" s="217">
        <v>0</v>
      </c>
      <c r="Q25" s="217">
        <v>0</v>
      </c>
      <c r="R25" s="217">
        <v>0</v>
      </c>
      <c r="S25" s="217">
        <v>13</v>
      </c>
      <c r="T25" s="217">
        <v>0</v>
      </c>
      <c r="U25" s="217">
        <v>0</v>
      </c>
      <c r="V25" s="217">
        <v>0</v>
      </c>
      <c r="W25" s="217">
        <v>0</v>
      </c>
      <c r="X25" s="217">
        <v>0</v>
      </c>
      <c r="Y25" s="217">
        <v>0</v>
      </c>
      <c r="Z25" s="217">
        <v>0</v>
      </c>
      <c r="AA25" s="217">
        <v>0</v>
      </c>
      <c r="AB25" s="217">
        <v>0</v>
      </c>
      <c r="AC25" s="217">
        <v>0</v>
      </c>
      <c r="AD25" s="217">
        <v>0</v>
      </c>
      <c r="AE25" s="217">
        <v>0</v>
      </c>
      <c r="AF25" s="217">
        <v>0</v>
      </c>
      <c r="AG25" s="217">
        <v>0</v>
      </c>
      <c r="AH25" s="217">
        <v>0</v>
      </c>
      <c r="AI25" s="217">
        <v>0</v>
      </c>
      <c r="AJ25" s="217">
        <v>0</v>
      </c>
      <c r="AK25" s="217">
        <v>0</v>
      </c>
      <c r="AL25" s="217">
        <v>0</v>
      </c>
      <c r="AM25" s="217">
        <v>0</v>
      </c>
      <c r="AN25" s="217">
        <v>0</v>
      </c>
      <c r="AO25" s="217">
        <v>0</v>
      </c>
      <c r="AP25" s="217">
        <v>0</v>
      </c>
      <c r="AQ25" s="217">
        <v>0</v>
      </c>
      <c r="AR25" s="217">
        <v>0</v>
      </c>
      <c r="AS25" s="217">
        <v>0</v>
      </c>
      <c r="AT25" s="217">
        <v>0</v>
      </c>
    </row>
    <row r="26" spans="1:46">
      <c r="A26" s="205">
        <f t="shared" si="0"/>
        <v>39385</v>
      </c>
      <c r="B26">
        <f t="shared" si="1"/>
        <v>901</v>
      </c>
      <c r="C26" s="205">
        <v>39386</v>
      </c>
      <c r="D26">
        <v>830</v>
      </c>
      <c r="F26">
        <v>31.5</v>
      </c>
      <c r="G26">
        <v>2</v>
      </c>
      <c r="H26">
        <v>6</v>
      </c>
      <c r="I26" s="217">
        <v>6</v>
      </c>
      <c r="J26" s="217">
        <v>0</v>
      </c>
      <c r="K26" s="217">
        <v>0</v>
      </c>
      <c r="L26" s="217">
        <v>0</v>
      </c>
      <c r="M26" s="217">
        <v>0</v>
      </c>
      <c r="N26" s="217">
        <v>0</v>
      </c>
      <c r="O26" s="217">
        <v>0</v>
      </c>
      <c r="P26" s="217">
        <v>0</v>
      </c>
      <c r="Q26" s="217">
        <v>0</v>
      </c>
      <c r="R26" s="217">
        <v>0</v>
      </c>
      <c r="S26" s="217">
        <v>8</v>
      </c>
      <c r="T26" s="217">
        <v>0</v>
      </c>
      <c r="U26" s="217">
        <v>0</v>
      </c>
      <c r="V26" s="217">
        <v>0</v>
      </c>
      <c r="W26" s="217">
        <v>0</v>
      </c>
      <c r="X26" s="217">
        <v>0</v>
      </c>
      <c r="Y26" s="217">
        <v>0</v>
      </c>
      <c r="Z26" s="217">
        <v>0</v>
      </c>
      <c r="AA26" s="217">
        <v>0</v>
      </c>
      <c r="AB26" s="217">
        <v>0</v>
      </c>
      <c r="AC26" s="217">
        <v>0</v>
      </c>
      <c r="AD26" s="217">
        <v>0</v>
      </c>
      <c r="AE26" s="217">
        <v>0</v>
      </c>
      <c r="AF26" s="217">
        <v>5</v>
      </c>
      <c r="AG26" s="217">
        <v>0</v>
      </c>
      <c r="AH26" s="217">
        <v>0</v>
      </c>
      <c r="AI26" s="217">
        <v>0</v>
      </c>
      <c r="AJ26" s="217">
        <v>0</v>
      </c>
      <c r="AK26" s="217">
        <v>0</v>
      </c>
      <c r="AL26" s="217">
        <v>0</v>
      </c>
      <c r="AM26" s="217">
        <v>0</v>
      </c>
      <c r="AN26" s="217">
        <v>0</v>
      </c>
      <c r="AO26" s="217">
        <v>0</v>
      </c>
      <c r="AP26" s="217">
        <v>0</v>
      </c>
      <c r="AQ26" s="217">
        <v>0</v>
      </c>
      <c r="AR26" s="217">
        <v>0</v>
      </c>
      <c r="AS26" s="217">
        <v>0</v>
      </c>
      <c r="AT26" s="217">
        <v>0</v>
      </c>
    </row>
    <row r="27" spans="1:46">
      <c r="A27" s="205">
        <f t="shared" si="0"/>
        <v>39386</v>
      </c>
      <c r="B27">
        <f t="shared" si="1"/>
        <v>831</v>
      </c>
      <c r="C27" s="205">
        <v>39387</v>
      </c>
      <c r="D27">
        <v>1300</v>
      </c>
      <c r="F27">
        <v>31.5</v>
      </c>
      <c r="G27">
        <v>1</v>
      </c>
      <c r="H27">
        <v>6</v>
      </c>
      <c r="I27" s="217">
        <v>14</v>
      </c>
      <c r="J27" s="217">
        <v>0</v>
      </c>
      <c r="K27" s="217">
        <v>0</v>
      </c>
      <c r="L27" s="217">
        <v>0</v>
      </c>
      <c r="M27" s="217">
        <v>0</v>
      </c>
      <c r="N27" s="217">
        <v>0</v>
      </c>
      <c r="O27" s="217">
        <v>0</v>
      </c>
      <c r="P27" s="217">
        <v>0</v>
      </c>
      <c r="Q27" s="217">
        <v>0</v>
      </c>
      <c r="R27" s="217">
        <v>0</v>
      </c>
      <c r="S27" s="217">
        <v>17</v>
      </c>
      <c r="T27" s="217">
        <v>0</v>
      </c>
      <c r="U27" s="217">
        <v>0</v>
      </c>
      <c r="V27" s="217">
        <v>0</v>
      </c>
      <c r="W27" s="217">
        <v>0</v>
      </c>
      <c r="X27" s="217">
        <v>0</v>
      </c>
      <c r="Y27" s="217">
        <v>0</v>
      </c>
      <c r="Z27" s="217">
        <v>0</v>
      </c>
      <c r="AA27" s="217">
        <v>0</v>
      </c>
      <c r="AB27" s="217">
        <v>0</v>
      </c>
      <c r="AC27" s="217">
        <v>0</v>
      </c>
      <c r="AD27" s="217">
        <v>0</v>
      </c>
      <c r="AE27" s="217">
        <v>0</v>
      </c>
      <c r="AF27" s="217">
        <v>4</v>
      </c>
      <c r="AG27" s="217">
        <v>0</v>
      </c>
      <c r="AH27" s="217">
        <v>0</v>
      </c>
      <c r="AI27" s="217">
        <v>0</v>
      </c>
      <c r="AJ27" s="217">
        <v>0</v>
      </c>
      <c r="AK27" s="217">
        <v>1</v>
      </c>
      <c r="AL27" s="217">
        <v>0</v>
      </c>
      <c r="AM27" s="217">
        <v>0</v>
      </c>
      <c r="AN27" s="217">
        <v>0</v>
      </c>
      <c r="AO27" s="217">
        <v>0</v>
      </c>
      <c r="AP27" s="217">
        <v>0</v>
      </c>
      <c r="AQ27" s="217">
        <v>0</v>
      </c>
      <c r="AR27" s="217">
        <v>0</v>
      </c>
      <c r="AS27" s="217">
        <v>0</v>
      </c>
      <c r="AT27" s="217">
        <v>0</v>
      </c>
    </row>
    <row r="28" spans="1:46">
      <c r="A28" s="205">
        <f t="shared" si="0"/>
        <v>39387</v>
      </c>
      <c r="B28">
        <f t="shared" si="1"/>
        <v>1301</v>
      </c>
      <c r="C28" s="205">
        <v>39388</v>
      </c>
      <c r="D28">
        <v>900</v>
      </c>
      <c r="F28">
        <v>31.5</v>
      </c>
      <c r="G28">
        <v>1</v>
      </c>
      <c r="H28">
        <v>6</v>
      </c>
      <c r="I28" s="217">
        <v>19</v>
      </c>
      <c r="J28" s="217">
        <v>0</v>
      </c>
      <c r="K28" s="217">
        <v>0</v>
      </c>
      <c r="L28" s="217">
        <v>0</v>
      </c>
      <c r="M28" s="217">
        <v>0</v>
      </c>
      <c r="N28" s="217">
        <v>0</v>
      </c>
      <c r="O28" s="217">
        <v>0</v>
      </c>
      <c r="P28" s="217">
        <v>0</v>
      </c>
      <c r="Q28" s="217">
        <v>0</v>
      </c>
      <c r="R28" s="217">
        <v>0</v>
      </c>
      <c r="S28" s="217">
        <v>23</v>
      </c>
      <c r="T28" s="217">
        <v>0</v>
      </c>
      <c r="U28" s="217">
        <v>0</v>
      </c>
      <c r="V28" s="217">
        <v>0</v>
      </c>
      <c r="W28" s="217">
        <v>0</v>
      </c>
      <c r="X28" s="217">
        <v>0</v>
      </c>
      <c r="Y28" s="217">
        <v>0</v>
      </c>
      <c r="Z28" s="217">
        <v>1</v>
      </c>
      <c r="AA28" s="217">
        <v>0</v>
      </c>
      <c r="AB28" s="217">
        <v>0</v>
      </c>
      <c r="AC28" s="217">
        <v>0</v>
      </c>
      <c r="AD28" s="217">
        <v>0</v>
      </c>
      <c r="AE28" s="217">
        <v>0</v>
      </c>
      <c r="AF28" s="217">
        <v>11</v>
      </c>
      <c r="AG28" s="217">
        <v>2</v>
      </c>
      <c r="AH28" s="217">
        <v>0</v>
      </c>
      <c r="AI28" s="217">
        <v>0</v>
      </c>
      <c r="AJ28" s="217">
        <v>0</v>
      </c>
      <c r="AK28" s="217">
        <v>0</v>
      </c>
      <c r="AL28" s="217">
        <v>0</v>
      </c>
      <c r="AM28" s="217">
        <v>0</v>
      </c>
      <c r="AN28" s="217">
        <v>0</v>
      </c>
      <c r="AO28" s="217">
        <v>0</v>
      </c>
      <c r="AP28" s="217">
        <v>0</v>
      </c>
      <c r="AQ28" s="217">
        <v>0</v>
      </c>
      <c r="AR28" s="217">
        <v>2</v>
      </c>
      <c r="AS28" s="217">
        <v>0</v>
      </c>
      <c r="AT28" s="217">
        <v>0</v>
      </c>
    </row>
    <row r="29" spans="1:46">
      <c r="A29" s="205">
        <f t="shared" si="0"/>
        <v>39388</v>
      </c>
      <c r="B29">
        <f t="shared" si="1"/>
        <v>901</v>
      </c>
      <c r="C29" s="205">
        <v>39390</v>
      </c>
      <c r="D29">
        <v>1200</v>
      </c>
      <c r="E29" t="s">
        <v>167</v>
      </c>
      <c r="F29">
        <v>31.5</v>
      </c>
      <c r="G29">
        <v>3</v>
      </c>
      <c r="H29">
        <v>6</v>
      </c>
      <c r="I29" s="217">
        <v>13</v>
      </c>
      <c r="J29" s="217">
        <v>9</v>
      </c>
      <c r="K29" s="217">
        <v>0</v>
      </c>
      <c r="L29" s="217">
        <v>0</v>
      </c>
      <c r="M29" s="217">
        <v>0</v>
      </c>
      <c r="N29" s="217">
        <v>0</v>
      </c>
      <c r="O29" s="217">
        <v>0</v>
      </c>
      <c r="P29" s="217">
        <v>0</v>
      </c>
      <c r="Q29" s="217">
        <v>0</v>
      </c>
      <c r="R29" s="217">
        <v>0</v>
      </c>
      <c r="S29" s="217">
        <v>67</v>
      </c>
      <c r="T29" s="217">
        <v>33</v>
      </c>
      <c r="U29" s="217">
        <v>0</v>
      </c>
      <c r="V29" s="217">
        <v>0</v>
      </c>
      <c r="W29" s="217">
        <v>0</v>
      </c>
      <c r="X29" s="217">
        <v>0</v>
      </c>
      <c r="Y29" s="217">
        <v>0</v>
      </c>
      <c r="Z29" s="217">
        <v>0</v>
      </c>
      <c r="AA29" s="217">
        <v>0</v>
      </c>
      <c r="AB29" s="217">
        <v>0</v>
      </c>
      <c r="AC29" s="217">
        <v>0</v>
      </c>
      <c r="AD29" s="217" t="s">
        <v>167</v>
      </c>
      <c r="AE29" s="217">
        <v>1</v>
      </c>
      <c r="AF29" s="217">
        <v>50</v>
      </c>
      <c r="AG29" s="217">
        <v>0</v>
      </c>
      <c r="AH29" s="217">
        <v>0</v>
      </c>
      <c r="AI29" s="217">
        <v>10</v>
      </c>
      <c r="AJ29" s="217">
        <v>0</v>
      </c>
      <c r="AK29" s="217">
        <v>0</v>
      </c>
      <c r="AL29" s="217">
        <v>0</v>
      </c>
      <c r="AM29" s="217">
        <v>0</v>
      </c>
      <c r="AN29" s="217">
        <v>0</v>
      </c>
      <c r="AO29" s="217">
        <v>0</v>
      </c>
      <c r="AP29" s="217">
        <v>0</v>
      </c>
      <c r="AQ29" s="217">
        <v>0</v>
      </c>
      <c r="AR29" s="217">
        <v>0</v>
      </c>
      <c r="AS29" s="217">
        <v>0</v>
      </c>
      <c r="AT29" s="217">
        <v>0</v>
      </c>
    </row>
    <row r="30" spans="1:46">
      <c r="A30" s="205">
        <f t="shared" si="0"/>
        <v>39390</v>
      </c>
      <c r="B30">
        <f t="shared" si="1"/>
        <v>1201</v>
      </c>
      <c r="C30" s="205">
        <v>39391</v>
      </c>
      <c r="D30">
        <v>1100</v>
      </c>
      <c r="F30">
        <v>32</v>
      </c>
      <c r="G30">
        <v>2</v>
      </c>
      <c r="H30">
        <v>6</v>
      </c>
      <c r="I30" s="217">
        <v>5</v>
      </c>
      <c r="J30" s="217">
        <v>0</v>
      </c>
      <c r="K30" s="217">
        <v>0</v>
      </c>
      <c r="L30" s="217">
        <v>0</v>
      </c>
      <c r="M30" s="217">
        <v>0</v>
      </c>
      <c r="N30" s="217">
        <v>0</v>
      </c>
      <c r="O30" s="217">
        <v>0</v>
      </c>
      <c r="P30" s="217">
        <v>0</v>
      </c>
      <c r="Q30" s="217">
        <v>0</v>
      </c>
      <c r="R30" s="217">
        <v>0</v>
      </c>
      <c r="S30" s="217">
        <v>13</v>
      </c>
      <c r="T30" s="217">
        <v>0</v>
      </c>
      <c r="U30" s="217">
        <v>0</v>
      </c>
      <c r="V30" s="217">
        <v>0</v>
      </c>
      <c r="W30" s="217">
        <v>0</v>
      </c>
      <c r="X30" s="217">
        <v>0</v>
      </c>
      <c r="Y30" s="217">
        <v>0</v>
      </c>
      <c r="Z30" s="217">
        <v>0</v>
      </c>
      <c r="AA30" s="217">
        <v>0</v>
      </c>
      <c r="AB30" s="217">
        <v>0</v>
      </c>
      <c r="AC30" s="217">
        <v>0</v>
      </c>
      <c r="AD30" s="217">
        <v>0</v>
      </c>
      <c r="AE30" s="217">
        <v>0</v>
      </c>
      <c r="AF30" s="217">
        <v>12</v>
      </c>
      <c r="AG30" s="217">
        <v>0</v>
      </c>
      <c r="AH30" s="217">
        <v>0</v>
      </c>
      <c r="AI30" s="217">
        <v>1</v>
      </c>
      <c r="AJ30" s="217">
        <v>0</v>
      </c>
      <c r="AK30" s="217">
        <v>0</v>
      </c>
      <c r="AL30" s="217">
        <v>0</v>
      </c>
      <c r="AM30" s="217">
        <v>0</v>
      </c>
      <c r="AN30" s="217">
        <v>0</v>
      </c>
      <c r="AO30" s="217">
        <v>0</v>
      </c>
      <c r="AP30" s="217">
        <v>0</v>
      </c>
      <c r="AQ30" s="217">
        <v>0</v>
      </c>
      <c r="AR30" s="217">
        <v>1</v>
      </c>
      <c r="AS30" s="217">
        <v>0</v>
      </c>
      <c r="AT30" s="217">
        <v>0</v>
      </c>
    </row>
    <row r="31" spans="1:46">
      <c r="A31" s="205">
        <f t="shared" si="0"/>
        <v>39391</v>
      </c>
      <c r="B31">
        <f t="shared" si="1"/>
        <v>1101</v>
      </c>
      <c r="C31" s="205">
        <v>39392</v>
      </c>
      <c r="D31">
        <v>830</v>
      </c>
      <c r="F31">
        <v>31.5</v>
      </c>
      <c r="G31">
        <v>1</v>
      </c>
      <c r="H31">
        <v>6</v>
      </c>
      <c r="I31" s="217">
        <v>5</v>
      </c>
      <c r="J31" s="217">
        <v>0</v>
      </c>
      <c r="K31" s="217">
        <v>0</v>
      </c>
      <c r="L31" s="217">
        <v>0</v>
      </c>
      <c r="M31" s="217">
        <v>0</v>
      </c>
      <c r="N31" s="217">
        <v>0</v>
      </c>
      <c r="O31" s="217">
        <v>0</v>
      </c>
      <c r="P31" s="217">
        <v>0</v>
      </c>
      <c r="Q31" s="217">
        <v>0</v>
      </c>
      <c r="R31" s="217">
        <v>0</v>
      </c>
      <c r="S31" s="217">
        <v>16</v>
      </c>
      <c r="T31" s="217">
        <v>0</v>
      </c>
      <c r="U31" s="217">
        <v>0</v>
      </c>
      <c r="V31" s="217">
        <v>0</v>
      </c>
      <c r="W31" s="217">
        <v>0</v>
      </c>
      <c r="X31" s="217">
        <v>0</v>
      </c>
      <c r="Y31" s="217">
        <v>0</v>
      </c>
      <c r="Z31" s="217">
        <v>0</v>
      </c>
      <c r="AA31" s="217">
        <v>0</v>
      </c>
      <c r="AB31" s="217">
        <v>0</v>
      </c>
      <c r="AC31" s="217">
        <v>0</v>
      </c>
      <c r="AD31" s="217">
        <v>0</v>
      </c>
      <c r="AE31" s="217">
        <v>0</v>
      </c>
      <c r="AF31" s="217">
        <v>7</v>
      </c>
      <c r="AG31" s="217">
        <v>0</v>
      </c>
      <c r="AH31" s="217">
        <v>0</v>
      </c>
      <c r="AI31" s="217">
        <v>0</v>
      </c>
      <c r="AJ31" s="217">
        <v>0</v>
      </c>
      <c r="AK31" s="217">
        <v>0</v>
      </c>
      <c r="AL31" s="217">
        <v>0</v>
      </c>
      <c r="AM31" s="217">
        <v>0</v>
      </c>
      <c r="AN31" s="217">
        <v>0</v>
      </c>
      <c r="AO31" s="217">
        <v>0</v>
      </c>
      <c r="AP31" s="217">
        <v>0</v>
      </c>
      <c r="AQ31" s="217">
        <v>0</v>
      </c>
      <c r="AR31" s="217">
        <v>0</v>
      </c>
      <c r="AS31" s="217">
        <v>0</v>
      </c>
      <c r="AT31" s="217">
        <v>0</v>
      </c>
    </row>
    <row r="32" spans="1:46">
      <c r="A32" s="205">
        <f t="shared" si="0"/>
        <v>39392</v>
      </c>
      <c r="B32">
        <f t="shared" si="1"/>
        <v>831</v>
      </c>
      <c r="C32" s="205">
        <v>39393</v>
      </c>
      <c r="D32">
        <v>815</v>
      </c>
      <c r="F32">
        <v>31.5</v>
      </c>
      <c r="G32">
        <v>1</v>
      </c>
      <c r="H32">
        <v>6</v>
      </c>
      <c r="I32" s="217">
        <v>2</v>
      </c>
      <c r="J32" s="217">
        <v>0</v>
      </c>
      <c r="K32" s="217">
        <v>0</v>
      </c>
      <c r="L32" s="217">
        <v>0</v>
      </c>
      <c r="M32" s="217">
        <v>0</v>
      </c>
      <c r="N32" s="217">
        <v>0</v>
      </c>
      <c r="O32" s="217">
        <v>0</v>
      </c>
      <c r="P32" s="217">
        <v>0</v>
      </c>
      <c r="Q32" s="217">
        <v>0</v>
      </c>
      <c r="R32" s="217">
        <v>0</v>
      </c>
      <c r="S32" s="217">
        <v>10</v>
      </c>
      <c r="T32" s="217">
        <v>0</v>
      </c>
      <c r="U32" s="217">
        <v>0</v>
      </c>
      <c r="V32" s="217">
        <v>0</v>
      </c>
      <c r="W32" s="217">
        <v>0</v>
      </c>
      <c r="X32" s="217">
        <v>0</v>
      </c>
      <c r="Y32" s="217">
        <v>0</v>
      </c>
      <c r="Z32" s="217">
        <v>0</v>
      </c>
      <c r="AA32" s="217">
        <v>0</v>
      </c>
      <c r="AB32" s="217">
        <v>0</v>
      </c>
      <c r="AC32" s="217">
        <v>0</v>
      </c>
      <c r="AD32" s="217">
        <v>0</v>
      </c>
      <c r="AE32" s="217">
        <v>0</v>
      </c>
      <c r="AF32" s="217">
        <v>0</v>
      </c>
      <c r="AG32" s="217">
        <v>0</v>
      </c>
      <c r="AH32" s="217">
        <v>0</v>
      </c>
      <c r="AI32" s="217">
        <v>0</v>
      </c>
      <c r="AJ32" s="217">
        <v>0</v>
      </c>
      <c r="AK32" s="217">
        <v>0</v>
      </c>
      <c r="AL32" s="217">
        <v>0</v>
      </c>
      <c r="AM32" s="217">
        <v>0</v>
      </c>
      <c r="AN32" s="217">
        <v>0</v>
      </c>
      <c r="AO32" s="217">
        <v>0</v>
      </c>
      <c r="AP32" s="217">
        <v>0</v>
      </c>
      <c r="AQ32" s="217">
        <v>0</v>
      </c>
      <c r="AR32" s="217">
        <v>0</v>
      </c>
      <c r="AS32" s="217">
        <v>0</v>
      </c>
      <c r="AT32" s="217">
        <v>0</v>
      </c>
    </row>
    <row r="33" spans="1:46">
      <c r="A33" s="205">
        <f t="shared" si="0"/>
        <v>39393</v>
      </c>
      <c r="B33">
        <f t="shared" si="1"/>
        <v>816</v>
      </c>
      <c r="C33" s="205">
        <v>39394</v>
      </c>
      <c r="D33">
        <v>830</v>
      </c>
      <c r="F33">
        <v>32</v>
      </c>
      <c r="G33">
        <v>1</v>
      </c>
      <c r="H33">
        <v>6</v>
      </c>
      <c r="I33" s="217">
        <v>3</v>
      </c>
      <c r="J33" s="217">
        <v>0</v>
      </c>
      <c r="K33" s="217">
        <v>0</v>
      </c>
      <c r="L33" s="217">
        <v>0</v>
      </c>
      <c r="M33" s="217">
        <v>0</v>
      </c>
      <c r="N33" s="217">
        <v>0</v>
      </c>
      <c r="O33" s="217">
        <v>0</v>
      </c>
      <c r="P33" s="217">
        <v>0</v>
      </c>
      <c r="Q33" s="217">
        <v>0</v>
      </c>
      <c r="R33" s="217">
        <v>0</v>
      </c>
      <c r="S33" s="217">
        <v>12</v>
      </c>
      <c r="T33" s="217">
        <v>0</v>
      </c>
      <c r="U33" s="217">
        <v>0</v>
      </c>
      <c r="V33" s="217">
        <v>0</v>
      </c>
      <c r="W33" s="217">
        <v>0</v>
      </c>
      <c r="X33" s="217">
        <v>0</v>
      </c>
      <c r="Y33" s="217">
        <v>0</v>
      </c>
      <c r="Z33" s="217">
        <v>0</v>
      </c>
      <c r="AA33" s="217">
        <v>0</v>
      </c>
      <c r="AB33" s="217">
        <v>0</v>
      </c>
      <c r="AC33" s="217">
        <v>0</v>
      </c>
      <c r="AD33" s="217">
        <v>0</v>
      </c>
      <c r="AE33" s="217">
        <v>0</v>
      </c>
      <c r="AF33" s="217">
        <v>6</v>
      </c>
      <c r="AG33" s="217">
        <v>0</v>
      </c>
      <c r="AH33" s="217">
        <v>0</v>
      </c>
      <c r="AI33" s="217">
        <v>0</v>
      </c>
      <c r="AJ33" s="217">
        <v>0</v>
      </c>
      <c r="AK33" s="217">
        <v>0</v>
      </c>
      <c r="AL33" s="217">
        <v>0</v>
      </c>
      <c r="AM33" s="217">
        <v>0</v>
      </c>
      <c r="AN33" s="217">
        <v>0</v>
      </c>
      <c r="AO33" s="217">
        <v>0</v>
      </c>
      <c r="AP33" s="217">
        <v>0</v>
      </c>
      <c r="AQ33" s="217">
        <v>0</v>
      </c>
      <c r="AR33" s="217">
        <v>1</v>
      </c>
      <c r="AS33" s="217">
        <v>0</v>
      </c>
      <c r="AT33" s="217">
        <v>0</v>
      </c>
    </row>
    <row r="34" spans="1:46">
      <c r="A34" s="205">
        <f t="shared" si="0"/>
        <v>39394</v>
      </c>
      <c r="B34">
        <f t="shared" si="1"/>
        <v>831</v>
      </c>
      <c r="C34" s="205">
        <v>39395</v>
      </c>
      <c r="D34">
        <v>845</v>
      </c>
      <c r="F34">
        <v>32</v>
      </c>
      <c r="G34">
        <v>1</v>
      </c>
      <c r="H34">
        <v>6</v>
      </c>
      <c r="I34" s="217">
        <v>4</v>
      </c>
      <c r="J34" s="217">
        <v>0</v>
      </c>
      <c r="K34" s="217">
        <v>0</v>
      </c>
      <c r="L34" s="217">
        <v>0</v>
      </c>
      <c r="M34" s="217">
        <v>0</v>
      </c>
      <c r="N34" s="217">
        <v>0</v>
      </c>
      <c r="O34" s="217">
        <v>0</v>
      </c>
      <c r="P34" s="217">
        <v>0</v>
      </c>
      <c r="Q34" s="217">
        <v>0</v>
      </c>
      <c r="R34" s="217">
        <v>0</v>
      </c>
      <c r="S34" s="217">
        <v>7</v>
      </c>
      <c r="T34" s="217">
        <v>0</v>
      </c>
      <c r="U34" s="217">
        <v>0</v>
      </c>
      <c r="V34" s="217">
        <v>0</v>
      </c>
      <c r="W34" s="217">
        <v>0</v>
      </c>
      <c r="X34" s="217">
        <v>0</v>
      </c>
      <c r="Y34" s="217">
        <v>0</v>
      </c>
      <c r="Z34" s="217">
        <v>0</v>
      </c>
      <c r="AA34" s="217">
        <v>0</v>
      </c>
      <c r="AB34" s="217">
        <v>0</v>
      </c>
      <c r="AC34" s="217">
        <v>0</v>
      </c>
      <c r="AD34" s="217">
        <v>0</v>
      </c>
      <c r="AE34" s="217">
        <v>0</v>
      </c>
      <c r="AF34" s="217">
        <v>2</v>
      </c>
      <c r="AG34" s="217">
        <v>0</v>
      </c>
      <c r="AH34" s="217">
        <v>0</v>
      </c>
      <c r="AI34" s="217">
        <v>0</v>
      </c>
      <c r="AJ34" s="217">
        <v>0</v>
      </c>
      <c r="AK34" s="217">
        <v>0</v>
      </c>
      <c r="AL34" s="217">
        <v>0</v>
      </c>
      <c r="AM34" s="217">
        <v>0</v>
      </c>
      <c r="AN34" s="217">
        <v>0</v>
      </c>
      <c r="AO34" s="217">
        <v>0</v>
      </c>
      <c r="AP34" s="217">
        <v>0</v>
      </c>
      <c r="AQ34" s="217">
        <v>0</v>
      </c>
      <c r="AR34" s="217">
        <v>0</v>
      </c>
      <c r="AS34" s="217">
        <v>0</v>
      </c>
      <c r="AT34" s="217">
        <v>0</v>
      </c>
    </row>
    <row r="35" spans="1:46">
      <c r="A35" s="205">
        <f t="shared" si="0"/>
        <v>39395</v>
      </c>
      <c r="B35">
        <f t="shared" si="1"/>
        <v>846</v>
      </c>
      <c r="C35" s="205">
        <v>39396</v>
      </c>
      <c r="D35">
        <v>1500</v>
      </c>
      <c r="F35">
        <v>32</v>
      </c>
      <c r="G35">
        <v>1</v>
      </c>
      <c r="H35">
        <v>6</v>
      </c>
      <c r="I35" s="217">
        <v>3</v>
      </c>
      <c r="J35" s="217">
        <v>0</v>
      </c>
      <c r="K35" s="217">
        <v>0</v>
      </c>
      <c r="L35" s="217">
        <v>0</v>
      </c>
      <c r="M35" s="217">
        <v>0</v>
      </c>
      <c r="N35" s="217">
        <v>0</v>
      </c>
      <c r="O35" s="217">
        <v>0</v>
      </c>
      <c r="P35" s="217">
        <v>0</v>
      </c>
      <c r="Q35" s="217">
        <v>0</v>
      </c>
      <c r="R35" s="217">
        <v>0</v>
      </c>
      <c r="S35" s="217">
        <v>2</v>
      </c>
      <c r="T35" s="217">
        <v>0</v>
      </c>
      <c r="U35" s="217">
        <v>0</v>
      </c>
      <c r="V35" s="217">
        <v>0</v>
      </c>
      <c r="W35" s="217">
        <v>0</v>
      </c>
      <c r="X35" s="217">
        <v>0</v>
      </c>
      <c r="Y35" s="217">
        <v>0</v>
      </c>
      <c r="Z35" s="217">
        <v>0</v>
      </c>
      <c r="AA35" s="217">
        <v>1</v>
      </c>
      <c r="AB35" s="217">
        <v>0</v>
      </c>
      <c r="AC35" s="217">
        <v>0</v>
      </c>
      <c r="AD35" s="217">
        <v>0</v>
      </c>
      <c r="AE35" s="217">
        <v>0</v>
      </c>
      <c r="AF35" s="217">
        <v>2</v>
      </c>
      <c r="AG35" s="217">
        <v>0</v>
      </c>
      <c r="AH35" s="217">
        <v>0</v>
      </c>
      <c r="AI35" s="217">
        <v>0</v>
      </c>
      <c r="AJ35" s="217">
        <v>0</v>
      </c>
      <c r="AK35" s="217">
        <v>0</v>
      </c>
      <c r="AL35" s="217">
        <v>0</v>
      </c>
      <c r="AM35" s="217">
        <v>0</v>
      </c>
      <c r="AN35" s="217">
        <v>0</v>
      </c>
      <c r="AO35" s="217">
        <v>0</v>
      </c>
      <c r="AP35" s="217">
        <v>0</v>
      </c>
      <c r="AQ35" s="217">
        <v>0</v>
      </c>
      <c r="AR35" s="217">
        <v>0</v>
      </c>
      <c r="AS35" s="217">
        <v>0</v>
      </c>
      <c r="AT35" s="217">
        <v>0</v>
      </c>
    </row>
    <row r="36" spans="1:46">
      <c r="A36" s="205">
        <f t="shared" si="0"/>
        <v>39396</v>
      </c>
      <c r="B36">
        <f t="shared" si="1"/>
        <v>1501</v>
      </c>
      <c r="C36" s="205">
        <v>39397</v>
      </c>
      <c r="D36">
        <v>1130</v>
      </c>
      <c r="F36">
        <v>32</v>
      </c>
      <c r="G36">
        <v>1</v>
      </c>
      <c r="H36">
        <v>6</v>
      </c>
      <c r="I36" s="217">
        <v>7</v>
      </c>
      <c r="J36" s="217">
        <v>0</v>
      </c>
      <c r="K36" s="217">
        <v>0</v>
      </c>
      <c r="L36" s="217">
        <v>0</v>
      </c>
      <c r="M36" s="217">
        <v>0</v>
      </c>
      <c r="N36" s="217">
        <v>0</v>
      </c>
      <c r="O36" s="217">
        <v>0</v>
      </c>
      <c r="P36" s="217">
        <v>0</v>
      </c>
      <c r="Q36" s="217">
        <v>0</v>
      </c>
      <c r="R36" s="217">
        <v>0</v>
      </c>
      <c r="S36" s="217">
        <v>6</v>
      </c>
      <c r="T36" s="217">
        <v>0</v>
      </c>
      <c r="U36" s="217">
        <v>0</v>
      </c>
      <c r="V36" s="217">
        <v>0</v>
      </c>
      <c r="W36" s="217">
        <v>0</v>
      </c>
      <c r="X36" s="217">
        <v>0</v>
      </c>
      <c r="Y36" s="217">
        <v>0</v>
      </c>
      <c r="Z36" s="217">
        <v>0</v>
      </c>
      <c r="AA36" s="217">
        <v>0</v>
      </c>
      <c r="AB36" s="217">
        <v>0</v>
      </c>
      <c r="AC36" s="217">
        <v>0</v>
      </c>
      <c r="AD36" s="217">
        <v>0</v>
      </c>
      <c r="AE36" s="217">
        <v>0</v>
      </c>
      <c r="AF36" s="217">
        <v>5</v>
      </c>
      <c r="AG36" s="217">
        <v>0</v>
      </c>
      <c r="AH36" s="217">
        <v>0</v>
      </c>
      <c r="AI36" s="217">
        <v>1</v>
      </c>
      <c r="AJ36" s="217">
        <v>0</v>
      </c>
      <c r="AK36" s="217">
        <v>0</v>
      </c>
      <c r="AL36" s="217">
        <v>0</v>
      </c>
      <c r="AM36" s="217">
        <v>0</v>
      </c>
      <c r="AN36" s="217">
        <v>0</v>
      </c>
      <c r="AO36" s="217">
        <v>0</v>
      </c>
      <c r="AP36" s="217">
        <v>0</v>
      </c>
      <c r="AQ36" s="217">
        <v>0</v>
      </c>
      <c r="AR36" s="217">
        <v>2</v>
      </c>
      <c r="AS36" s="217">
        <v>0</v>
      </c>
      <c r="AT36" s="217">
        <v>0</v>
      </c>
    </row>
    <row r="37" spans="1:46">
      <c r="A37" s="205">
        <f t="shared" si="0"/>
        <v>39397</v>
      </c>
      <c r="B37">
        <f t="shared" si="1"/>
        <v>1131</v>
      </c>
      <c r="C37" s="205">
        <v>39398</v>
      </c>
      <c r="D37">
        <v>1130</v>
      </c>
      <c r="F37">
        <v>32</v>
      </c>
      <c r="G37">
        <v>1</v>
      </c>
      <c r="H37">
        <v>6</v>
      </c>
      <c r="I37" s="217">
        <v>11</v>
      </c>
      <c r="J37" s="217">
        <v>0</v>
      </c>
      <c r="K37" s="217">
        <v>0</v>
      </c>
      <c r="L37" s="217">
        <v>0</v>
      </c>
      <c r="M37" s="217">
        <v>0</v>
      </c>
      <c r="N37" s="217">
        <v>0</v>
      </c>
      <c r="O37" s="217">
        <v>0</v>
      </c>
      <c r="P37" s="217">
        <v>0</v>
      </c>
      <c r="Q37" s="217">
        <v>0</v>
      </c>
      <c r="R37" s="217">
        <v>0</v>
      </c>
      <c r="S37" s="217">
        <v>7</v>
      </c>
      <c r="T37" s="217">
        <v>0</v>
      </c>
      <c r="U37" s="217">
        <v>0</v>
      </c>
      <c r="V37" s="217">
        <v>0</v>
      </c>
      <c r="W37" s="217">
        <v>0</v>
      </c>
      <c r="X37" s="217">
        <v>0</v>
      </c>
      <c r="Y37" s="217">
        <v>0</v>
      </c>
      <c r="Z37" s="217">
        <v>0</v>
      </c>
      <c r="AA37" s="217">
        <v>1</v>
      </c>
      <c r="AB37" s="217">
        <v>0</v>
      </c>
      <c r="AC37" s="217">
        <v>0</v>
      </c>
      <c r="AD37" s="217">
        <v>0</v>
      </c>
      <c r="AE37" s="217">
        <v>0</v>
      </c>
      <c r="AF37" s="217">
        <v>4</v>
      </c>
      <c r="AG37" s="217">
        <v>1</v>
      </c>
      <c r="AH37" s="217">
        <v>1</v>
      </c>
      <c r="AI37" s="217">
        <v>0</v>
      </c>
      <c r="AJ37" s="217">
        <v>0</v>
      </c>
      <c r="AK37" s="217">
        <v>0</v>
      </c>
      <c r="AL37" s="217">
        <v>0</v>
      </c>
      <c r="AM37" s="217">
        <v>0</v>
      </c>
      <c r="AN37" s="217">
        <v>0</v>
      </c>
      <c r="AO37" s="217">
        <v>0</v>
      </c>
      <c r="AP37" s="217">
        <v>0</v>
      </c>
      <c r="AQ37" s="217">
        <v>0</v>
      </c>
      <c r="AR37" s="217">
        <v>0</v>
      </c>
      <c r="AS37" s="217">
        <v>0</v>
      </c>
      <c r="AT37" s="217">
        <v>0</v>
      </c>
    </row>
    <row r="38" spans="1:46">
      <c r="A38" s="205">
        <f t="shared" si="0"/>
        <v>39398</v>
      </c>
      <c r="B38">
        <f t="shared" si="1"/>
        <v>1131</v>
      </c>
      <c r="C38" s="205">
        <v>39399</v>
      </c>
      <c r="D38">
        <v>830</v>
      </c>
      <c r="F38">
        <v>32.5</v>
      </c>
      <c r="G38">
        <v>3</v>
      </c>
      <c r="H38">
        <v>6</v>
      </c>
      <c r="I38" s="217">
        <v>2</v>
      </c>
      <c r="J38" s="217">
        <v>0</v>
      </c>
      <c r="K38" s="217">
        <v>0</v>
      </c>
      <c r="L38" s="217">
        <v>0</v>
      </c>
      <c r="M38" s="217">
        <v>0</v>
      </c>
      <c r="N38" s="217">
        <v>0</v>
      </c>
      <c r="O38" s="217">
        <v>0</v>
      </c>
      <c r="P38" s="217">
        <v>0</v>
      </c>
      <c r="Q38" s="217">
        <v>0</v>
      </c>
      <c r="R38" s="217">
        <v>0</v>
      </c>
      <c r="S38" s="217">
        <v>5</v>
      </c>
      <c r="T38" s="217">
        <v>0</v>
      </c>
      <c r="U38" s="217">
        <v>0</v>
      </c>
      <c r="V38" s="217">
        <v>0</v>
      </c>
      <c r="W38" s="217">
        <v>0</v>
      </c>
      <c r="X38" s="217">
        <v>0</v>
      </c>
      <c r="Y38" s="217">
        <v>0</v>
      </c>
      <c r="Z38" s="217">
        <v>0</v>
      </c>
      <c r="AA38" s="217">
        <v>0</v>
      </c>
      <c r="AB38" s="217">
        <v>0</v>
      </c>
      <c r="AC38" s="217">
        <v>0</v>
      </c>
      <c r="AD38" s="217">
        <v>0</v>
      </c>
      <c r="AE38" s="217">
        <v>0</v>
      </c>
      <c r="AF38" s="217">
        <v>3</v>
      </c>
      <c r="AG38" s="217">
        <v>0</v>
      </c>
      <c r="AH38" s="217">
        <v>0</v>
      </c>
      <c r="AI38" s="217">
        <v>2</v>
      </c>
      <c r="AJ38" s="217">
        <v>0</v>
      </c>
      <c r="AK38" s="217">
        <v>0</v>
      </c>
      <c r="AL38" s="217">
        <v>0</v>
      </c>
      <c r="AM38" s="217">
        <v>0</v>
      </c>
      <c r="AN38" s="217">
        <v>0</v>
      </c>
      <c r="AO38" s="217">
        <v>0</v>
      </c>
      <c r="AP38" s="217">
        <v>0</v>
      </c>
      <c r="AQ38" s="217">
        <v>0</v>
      </c>
      <c r="AR38" s="217">
        <v>0</v>
      </c>
      <c r="AS38" s="217">
        <v>0</v>
      </c>
      <c r="AT38" s="217">
        <v>0</v>
      </c>
    </row>
    <row r="39" spans="1:46">
      <c r="A39" s="205">
        <f t="shared" si="0"/>
        <v>39399</v>
      </c>
      <c r="B39">
        <f t="shared" si="1"/>
        <v>831</v>
      </c>
      <c r="C39" s="205">
        <v>39400</v>
      </c>
      <c r="D39">
        <v>800</v>
      </c>
      <c r="E39" t="s">
        <v>170</v>
      </c>
      <c r="F39">
        <v>33.5</v>
      </c>
      <c r="G39">
        <v>3</v>
      </c>
      <c r="H39">
        <v>6</v>
      </c>
      <c r="I39" s="217">
        <v>0</v>
      </c>
      <c r="J39" s="217">
        <v>0</v>
      </c>
      <c r="K39" s="217">
        <v>0</v>
      </c>
      <c r="L39" s="217">
        <v>0</v>
      </c>
      <c r="M39" s="217">
        <v>0</v>
      </c>
      <c r="N39" s="217">
        <v>0</v>
      </c>
      <c r="O39" s="217">
        <v>0</v>
      </c>
      <c r="P39" s="217">
        <v>0</v>
      </c>
      <c r="Q39" s="217">
        <v>0</v>
      </c>
      <c r="R39" s="217">
        <v>0</v>
      </c>
      <c r="S39" s="217">
        <v>0</v>
      </c>
      <c r="T39" s="217">
        <v>0</v>
      </c>
      <c r="U39" s="217">
        <v>0</v>
      </c>
      <c r="V39" s="217">
        <v>0</v>
      </c>
      <c r="W39" s="217">
        <v>0</v>
      </c>
      <c r="X39" s="217">
        <v>0</v>
      </c>
      <c r="Y39" s="217">
        <v>0</v>
      </c>
      <c r="Z39" s="217">
        <v>0</v>
      </c>
      <c r="AA39" s="217">
        <v>0</v>
      </c>
      <c r="AB39" s="217">
        <v>0</v>
      </c>
      <c r="AC39" s="217">
        <v>0</v>
      </c>
      <c r="AD39" s="217" t="s">
        <v>170</v>
      </c>
      <c r="AE39" s="217">
        <v>0</v>
      </c>
      <c r="AF39" s="217">
        <v>1</v>
      </c>
      <c r="AG39" s="217">
        <v>0</v>
      </c>
      <c r="AH39" s="217">
        <v>0</v>
      </c>
      <c r="AI39" s="217">
        <v>0</v>
      </c>
      <c r="AJ39" s="217">
        <v>0</v>
      </c>
      <c r="AK39" s="217">
        <v>0</v>
      </c>
      <c r="AL39" s="217">
        <v>0</v>
      </c>
      <c r="AM39" s="217">
        <v>0</v>
      </c>
      <c r="AN39" s="217">
        <v>0</v>
      </c>
      <c r="AO39" s="217">
        <v>0</v>
      </c>
      <c r="AP39" s="217">
        <v>0</v>
      </c>
      <c r="AQ39" s="217">
        <v>0</v>
      </c>
      <c r="AR39" s="217">
        <v>0</v>
      </c>
      <c r="AS39" s="217">
        <v>0</v>
      </c>
      <c r="AT39" s="217">
        <v>0</v>
      </c>
    </row>
    <row r="40" spans="1:46">
      <c r="A40" s="205">
        <f t="shared" si="0"/>
        <v>39400</v>
      </c>
      <c r="B40">
        <f t="shared" si="1"/>
        <v>801</v>
      </c>
      <c r="C40" s="205">
        <v>39401</v>
      </c>
      <c r="D40">
        <v>900</v>
      </c>
      <c r="F40">
        <v>33</v>
      </c>
      <c r="G40">
        <v>1</v>
      </c>
      <c r="H40">
        <v>6</v>
      </c>
      <c r="I40" s="217">
        <v>39</v>
      </c>
      <c r="J40" s="217">
        <v>1</v>
      </c>
      <c r="K40" s="217">
        <v>0</v>
      </c>
      <c r="L40" s="217">
        <v>0</v>
      </c>
      <c r="M40" s="217">
        <v>0</v>
      </c>
      <c r="N40" s="217">
        <v>0</v>
      </c>
      <c r="O40" s="217">
        <v>0</v>
      </c>
      <c r="P40" s="217">
        <v>0</v>
      </c>
      <c r="Q40" s="217">
        <v>0</v>
      </c>
      <c r="R40" s="217">
        <v>0</v>
      </c>
      <c r="S40" s="217">
        <v>47</v>
      </c>
      <c r="T40" s="217">
        <v>0</v>
      </c>
      <c r="U40" s="217">
        <v>0</v>
      </c>
      <c r="V40" s="217">
        <v>0</v>
      </c>
      <c r="W40" s="217">
        <v>0</v>
      </c>
      <c r="X40" s="217">
        <v>0</v>
      </c>
      <c r="Y40" s="217">
        <v>0</v>
      </c>
      <c r="Z40" s="217">
        <v>2</v>
      </c>
      <c r="AA40" s="217">
        <v>1</v>
      </c>
      <c r="AB40" s="217">
        <v>0</v>
      </c>
      <c r="AC40" s="217">
        <v>0</v>
      </c>
      <c r="AD40" s="217">
        <v>0</v>
      </c>
      <c r="AE40" s="217">
        <v>0</v>
      </c>
      <c r="AF40" s="217">
        <v>12</v>
      </c>
      <c r="AG40" s="217">
        <v>0</v>
      </c>
      <c r="AH40" s="217">
        <v>0</v>
      </c>
      <c r="AI40" s="217">
        <v>1</v>
      </c>
      <c r="AJ40" s="217">
        <v>0</v>
      </c>
      <c r="AK40" s="217">
        <v>0</v>
      </c>
      <c r="AL40" s="217">
        <v>0</v>
      </c>
      <c r="AM40" s="217">
        <v>0</v>
      </c>
      <c r="AN40" s="217">
        <v>0</v>
      </c>
      <c r="AO40" s="217">
        <v>0</v>
      </c>
      <c r="AP40" s="217">
        <v>0</v>
      </c>
      <c r="AQ40" s="217">
        <v>0</v>
      </c>
      <c r="AR40" s="217">
        <v>0</v>
      </c>
      <c r="AS40" s="217">
        <v>0</v>
      </c>
      <c r="AT40" s="217">
        <v>0</v>
      </c>
    </row>
    <row r="41" spans="1:46">
      <c r="A41" s="205">
        <f t="shared" si="0"/>
        <v>39401</v>
      </c>
      <c r="B41">
        <f t="shared" si="1"/>
        <v>901</v>
      </c>
      <c r="C41" s="205">
        <v>39402</v>
      </c>
      <c r="D41" s="55">
        <v>1015</v>
      </c>
      <c r="E41" t="s">
        <v>171</v>
      </c>
      <c r="F41" s="55">
        <v>32.5</v>
      </c>
      <c r="G41" s="55">
        <v>1</v>
      </c>
      <c r="H41">
        <v>6</v>
      </c>
      <c r="I41" s="217">
        <v>16</v>
      </c>
      <c r="J41" s="217">
        <v>0</v>
      </c>
      <c r="K41" s="217">
        <v>0</v>
      </c>
      <c r="L41" s="217">
        <v>0</v>
      </c>
      <c r="M41" s="217">
        <v>0</v>
      </c>
      <c r="N41" s="217">
        <v>0</v>
      </c>
      <c r="O41" s="217">
        <v>0</v>
      </c>
      <c r="P41" s="217">
        <v>0</v>
      </c>
      <c r="Q41" s="217">
        <v>0</v>
      </c>
      <c r="R41" s="217">
        <v>0</v>
      </c>
      <c r="S41" s="217">
        <v>45</v>
      </c>
      <c r="T41" s="217">
        <v>0</v>
      </c>
      <c r="U41" s="217">
        <v>0</v>
      </c>
      <c r="V41" s="217">
        <v>0</v>
      </c>
      <c r="W41" s="217">
        <v>0</v>
      </c>
      <c r="X41" s="217">
        <v>0</v>
      </c>
      <c r="Y41" s="217">
        <v>0</v>
      </c>
      <c r="Z41" s="217">
        <v>0</v>
      </c>
      <c r="AA41" s="217">
        <v>0</v>
      </c>
      <c r="AB41" s="217">
        <v>0</v>
      </c>
      <c r="AC41" s="217">
        <v>0</v>
      </c>
      <c r="AD41" s="217" t="s">
        <v>171</v>
      </c>
      <c r="AE41" s="217">
        <v>1</v>
      </c>
      <c r="AF41" s="217">
        <v>17</v>
      </c>
      <c r="AG41" s="217">
        <v>0</v>
      </c>
      <c r="AH41" s="217">
        <v>0</v>
      </c>
      <c r="AI41" s="217">
        <v>0</v>
      </c>
      <c r="AJ41" s="217">
        <v>0</v>
      </c>
      <c r="AK41" s="217">
        <v>0</v>
      </c>
      <c r="AL41" s="217">
        <v>0</v>
      </c>
      <c r="AM41" s="217">
        <v>0</v>
      </c>
      <c r="AN41" s="217">
        <v>0</v>
      </c>
      <c r="AO41" s="217">
        <v>0</v>
      </c>
      <c r="AP41" s="217">
        <v>0</v>
      </c>
      <c r="AQ41" s="217">
        <v>0</v>
      </c>
      <c r="AR41" s="217">
        <v>0</v>
      </c>
      <c r="AS41" s="217">
        <v>0</v>
      </c>
      <c r="AT41" s="217">
        <v>0</v>
      </c>
    </row>
    <row r="42" spans="1:46">
      <c r="A42" s="205">
        <f t="shared" si="0"/>
        <v>39402</v>
      </c>
      <c r="B42">
        <f t="shared" si="1"/>
        <v>1016</v>
      </c>
      <c r="C42" s="205">
        <v>39404</v>
      </c>
      <c r="D42" s="55">
        <v>1200</v>
      </c>
      <c r="F42" s="55">
        <v>34.5</v>
      </c>
      <c r="G42" s="55">
        <v>1</v>
      </c>
      <c r="H42">
        <v>6</v>
      </c>
      <c r="I42" s="217">
        <v>5</v>
      </c>
      <c r="J42" s="217">
        <v>0</v>
      </c>
      <c r="K42" s="217">
        <v>0</v>
      </c>
      <c r="L42" s="217">
        <v>0</v>
      </c>
      <c r="M42" s="217">
        <v>0</v>
      </c>
      <c r="N42" s="217">
        <v>0</v>
      </c>
      <c r="O42" s="217">
        <v>0</v>
      </c>
      <c r="P42" s="217">
        <v>0</v>
      </c>
      <c r="Q42" s="217">
        <v>0</v>
      </c>
      <c r="R42" s="217">
        <v>0</v>
      </c>
      <c r="S42" s="217">
        <v>19</v>
      </c>
      <c r="T42" s="217">
        <v>0</v>
      </c>
      <c r="U42" s="217">
        <v>0</v>
      </c>
      <c r="V42" s="217">
        <v>0</v>
      </c>
      <c r="W42" s="217">
        <v>0</v>
      </c>
      <c r="X42" s="217">
        <v>0</v>
      </c>
      <c r="Y42" s="217">
        <v>0</v>
      </c>
      <c r="Z42" s="217">
        <v>0</v>
      </c>
      <c r="AA42" s="217">
        <v>2</v>
      </c>
      <c r="AB42" s="217">
        <v>0</v>
      </c>
      <c r="AC42" s="217">
        <v>0</v>
      </c>
      <c r="AD42" s="217">
        <v>0</v>
      </c>
      <c r="AE42" s="217">
        <v>0</v>
      </c>
      <c r="AF42" s="217">
        <v>30</v>
      </c>
      <c r="AG42" s="217">
        <v>0</v>
      </c>
      <c r="AH42" s="217">
        <v>0</v>
      </c>
      <c r="AI42" s="217">
        <v>0</v>
      </c>
      <c r="AJ42" s="217">
        <v>0</v>
      </c>
      <c r="AK42" s="217">
        <v>0</v>
      </c>
      <c r="AL42" s="217">
        <v>0</v>
      </c>
      <c r="AM42" s="217">
        <v>0</v>
      </c>
      <c r="AN42" s="217">
        <v>0</v>
      </c>
      <c r="AO42" s="217">
        <v>0</v>
      </c>
      <c r="AP42" s="217">
        <v>0</v>
      </c>
      <c r="AQ42" s="217">
        <v>0</v>
      </c>
      <c r="AR42" s="217">
        <v>0</v>
      </c>
      <c r="AS42" s="217">
        <v>0</v>
      </c>
      <c r="AT42" s="217">
        <v>0</v>
      </c>
    </row>
    <row r="43" spans="1:46">
      <c r="A43" s="205">
        <f t="shared" si="0"/>
        <v>39404</v>
      </c>
      <c r="B43">
        <f t="shared" si="1"/>
        <v>1201</v>
      </c>
      <c r="C43" s="205">
        <v>39405</v>
      </c>
      <c r="D43" s="55">
        <v>830</v>
      </c>
      <c r="F43" s="55">
        <v>35</v>
      </c>
      <c r="G43" s="55">
        <v>1</v>
      </c>
      <c r="H43">
        <v>5</v>
      </c>
      <c r="I43" s="217">
        <v>5</v>
      </c>
      <c r="J43" s="217">
        <v>0</v>
      </c>
      <c r="K43" s="217">
        <v>0</v>
      </c>
      <c r="L43" s="217">
        <v>0</v>
      </c>
      <c r="M43" s="217">
        <v>0</v>
      </c>
      <c r="N43" s="217">
        <v>0</v>
      </c>
      <c r="O43" s="217">
        <v>0</v>
      </c>
      <c r="P43" s="217">
        <v>0</v>
      </c>
      <c r="Q43" s="217">
        <v>0</v>
      </c>
      <c r="R43" s="217">
        <v>0</v>
      </c>
      <c r="S43" s="217">
        <v>6</v>
      </c>
      <c r="T43" s="217">
        <v>0</v>
      </c>
      <c r="U43" s="217">
        <v>0</v>
      </c>
      <c r="V43" s="217">
        <v>0</v>
      </c>
      <c r="W43" s="217">
        <v>0</v>
      </c>
      <c r="X43" s="217">
        <v>0</v>
      </c>
      <c r="Y43" s="217">
        <v>0</v>
      </c>
      <c r="Z43" s="217">
        <v>1</v>
      </c>
      <c r="AA43" s="217">
        <v>2</v>
      </c>
      <c r="AB43" s="217">
        <v>0</v>
      </c>
      <c r="AC43" s="217">
        <v>0</v>
      </c>
      <c r="AD43" s="217">
        <v>0</v>
      </c>
      <c r="AE43" s="217">
        <v>1</v>
      </c>
      <c r="AF43" s="217">
        <v>15</v>
      </c>
      <c r="AG43" s="217">
        <v>0</v>
      </c>
      <c r="AH43" s="217">
        <v>0</v>
      </c>
      <c r="AI43" s="217">
        <v>0</v>
      </c>
      <c r="AJ43" s="217">
        <v>0</v>
      </c>
      <c r="AK43" s="217">
        <v>2</v>
      </c>
      <c r="AL43" s="217">
        <v>0</v>
      </c>
      <c r="AM43" s="217">
        <v>0</v>
      </c>
      <c r="AN43" s="217">
        <v>0</v>
      </c>
      <c r="AO43" s="217">
        <v>0</v>
      </c>
      <c r="AP43" s="217">
        <v>0</v>
      </c>
      <c r="AQ43" s="217">
        <v>0</v>
      </c>
      <c r="AR43" s="217">
        <v>1</v>
      </c>
      <c r="AS43" s="217">
        <v>0</v>
      </c>
      <c r="AT43" s="217">
        <v>0</v>
      </c>
    </row>
    <row r="44" spans="1:46">
      <c r="A44" s="205">
        <f t="shared" si="0"/>
        <v>39405</v>
      </c>
      <c r="B44">
        <f t="shared" si="1"/>
        <v>831</v>
      </c>
      <c r="C44" s="205">
        <v>39406</v>
      </c>
      <c r="D44" s="55">
        <v>815</v>
      </c>
      <c r="F44" s="55">
        <v>34.5</v>
      </c>
      <c r="G44" s="55">
        <v>1</v>
      </c>
      <c r="H44">
        <v>6</v>
      </c>
      <c r="I44" s="217">
        <v>5</v>
      </c>
      <c r="J44" s="217">
        <v>0</v>
      </c>
      <c r="K44" s="217">
        <v>0</v>
      </c>
      <c r="L44" s="217">
        <v>0</v>
      </c>
      <c r="M44" s="217">
        <v>0</v>
      </c>
      <c r="N44" s="217">
        <v>0</v>
      </c>
      <c r="O44" s="217">
        <v>0</v>
      </c>
      <c r="P44" s="217">
        <v>0</v>
      </c>
      <c r="Q44" s="217">
        <v>0</v>
      </c>
      <c r="R44" s="217">
        <v>0</v>
      </c>
      <c r="S44" s="217">
        <v>13</v>
      </c>
      <c r="T44" s="217">
        <v>0</v>
      </c>
      <c r="U44" s="217">
        <v>0</v>
      </c>
      <c r="V44" s="217">
        <v>0</v>
      </c>
      <c r="W44" s="217">
        <v>0</v>
      </c>
      <c r="X44" s="217">
        <v>0</v>
      </c>
      <c r="Y44" s="217">
        <v>0</v>
      </c>
      <c r="Z44" s="217">
        <v>2</v>
      </c>
      <c r="AA44" s="217">
        <v>0</v>
      </c>
      <c r="AB44" s="217">
        <v>0</v>
      </c>
      <c r="AC44" s="217">
        <v>0</v>
      </c>
      <c r="AD44" s="217">
        <v>0</v>
      </c>
      <c r="AE44" s="217">
        <v>2</v>
      </c>
      <c r="AF44" s="217">
        <v>10</v>
      </c>
      <c r="AG44" s="217">
        <v>0</v>
      </c>
      <c r="AH44" s="217">
        <v>0</v>
      </c>
      <c r="AI44" s="217">
        <v>1</v>
      </c>
      <c r="AJ44" s="217">
        <v>0</v>
      </c>
      <c r="AK44" s="217">
        <v>0</v>
      </c>
      <c r="AL44" s="217">
        <v>0</v>
      </c>
      <c r="AM44" s="217">
        <v>0</v>
      </c>
      <c r="AN44" s="217">
        <v>0</v>
      </c>
      <c r="AO44" s="217">
        <v>0</v>
      </c>
      <c r="AP44" s="217">
        <v>0</v>
      </c>
      <c r="AQ44" s="217">
        <v>0</v>
      </c>
      <c r="AR44" s="217">
        <v>1</v>
      </c>
      <c r="AS44" s="217">
        <v>0</v>
      </c>
      <c r="AT44" s="217">
        <v>0</v>
      </c>
    </row>
    <row r="45" spans="1:46">
      <c r="A45" s="205">
        <f t="shared" si="0"/>
        <v>39406</v>
      </c>
      <c r="B45">
        <f t="shared" si="1"/>
        <v>816</v>
      </c>
      <c r="C45" s="205">
        <v>39407</v>
      </c>
      <c r="D45" s="55">
        <v>1130</v>
      </c>
      <c r="F45" s="55">
        <v>34</v>
      </c>
      <c r="G45" s="55">
        <v>1</v>
      </c>
      <c r="H45">
        <v>6</v>
      </c>
      <c r="I45" s="217">
        <v>1</v>
      </c>
      <c r="J45" s="217">
        <v>0</v>
      </c>
      <c r="K45" s="217">
        <v>0</v>
      </c>
      <c r="L45" s="217">
        <v>0</v>
      </c>
      <c r="M45" s="217">
        <v>0</v>
      </c>
      <c r="N45" s="217">
        <v>0</v>
      </c>
      <c r="O45" s="217">
        <v>0</v>
      </c>
      <c r="P45" s="217">
        <v>0</v>
      </c>
      <c r="Q45" s="217">
        <v>0</v>
      </c>
      <c r="R45" s="217">
        <v>0</v>
      </c>
      <c r="S45" s="217">
        <v>6</v>
      </c>
      <c r="T45" s="217">
        <v>0</v>
      </c>
      <c r="U45" s="217">
        <v>0</v>
      </c>
      <c r="V45" s="217">
        <v>0</v>
      </c>
      <c r="W45" s="217">
        <v>0</v>
      </c>
      <c r="X45" s="217">
        <v>0</v>
      </c>
      <c r="Y45" s="217">
        <v>0</v>
      </c>
      <c r="Z45" s="217">
        <v>1</v>
      </c>
      <c r="AA45" s="217">
        <v>0</v>
      </c>
      <c r="AB45" s="217">
        <v>0</v>
      </c>
      <c r="AC45" s="217">
        <v>0</v>
      </c>
      <c r="AD45" s="217">
        <v>0</v>
      </c>
      <c r="AE45" s="217">
        <v>0</v>
      </c>
      <c r="AF45" s="217">
        <v>0</v>
      </c>
      <c r="AG45" s="217">
        <v>0</v>
      </c>
      <c r="AH45" s="217">
        <v>0</v>
      </c>
      <c r="AI45" s="217">
        <v>0</v>
      </c>
      <c r="AJ45" s="217">
        <v>0</v>
      </c>
      <c r="AK45" s="217">
        <v>0</v>
      </c>
      <c r="AL45" s="217">
        <v>0</v>
      </c>
      <c r="AM45" s="217">
        <v>0</v>
      </c>
      <c r="AN45" s="217">
        <v>0</v>
      </c>
      <c r="AO45" s="217">
        <v>0</v>
      </c>
      <c r="AP45" s="217">
        <v>0</v>
      </c>
      <c r="AQ45" s="217">
        <v>0</v>
      </c>
      <c r="AR45" s="217">
        <v>0</v>
      </c>
      <c r="AS45" s="217">
        <v>0</v>
      </c>
      <c r="AT45" s="217">
        <v>0</v>
      </c>
    </row>
    <row r="46" spans="1:46">
      <c r="A46" s="205">
        <f t="shared" si="0"/>
        <v>39407</v>
      </c>
      <c r="B46">
        <f t="shared" si="1"/>
        <v>1131</v>
      </c>
      <c r="C46" s="205">
        <v>39410</v>
      </c>
      <c r="D46">
        <v>1200</v>
      </c>
      <c r="F46">
        <v>33</v>
      </c>
      <c r="G46">
        <v>1</v>
      </c>
      <c r="H46">
        <v>6</v>
      </c>
      <c r="I46" s="217">
        <v>55</v>
      </c>
      <c r="J46" s="217">
        <v>0</v>
      </c>
      <c r="K46" s="217">
        <v>0</v>
      </c>
      <c r="L46" s="217">
        <v>0</v>
      </c>
      <c r="M46" s="217">
        <v>0</v>
      </c>
      <c r="N46" s="217">
        <v>0</v>
      </c>
      <c r="O46" s="217">
        <v>0</v>
      </c>
      <c r="P46" s="217">
        <v>0</v>
      </c>
      <c r="Q46" s="217">
        <v>0</v>
      </c>
      <c r="R46" s="217">
        <v>0</v>
      </c>
      <c r="S46" s="217">
        <v>62</v>
      </c>
      <c r="T46" s="217">
        <v>0</v>
      </c>
      <c r="U46" s="217">
        <v>0</v>
      </c>
      <c r="V46" s="217">
        <v>0</v>
      </c>
      <c r="W46" s="217">
        <v>0</v>
      </c>
      <c r="X46" s="217">
        <v>0</v>
      </c>
      <c r="Y46" s="217">
        <v>0</v>
      </c>
      <c r="Z46" s="217">
        <v>2</v>
      </c>
      <c r="AA46" s="217">
        <v>0</v>
      </c>
      <c r="AB46" s="217">
        <v>0</v>
      </c>
      <c r="AC46" s="217">
        <v>0</v>
      </c>
      <c r="AD46" s="217">
        <v>0</v>
      </c>
      <c r="AE46" s="217">
        <v>0</v>
      </c>
      <c r="AF46" s="217">
        <v>10</v>
      </c>
      <c r="AG46" s="217">
        <v>0</v>
      </c>
      <c r="AH46" s="217">
        <v>0</v>
      </c>
      <c r="AI46" s="217">
        <v>1</v>
      </c>
      <c r="AJ46" s="217">
        <v>0</v>
      </c>
      <c r="AK46" s="217">
        <v>0</v>
      </c>
      <c r="AL46" s="217">
        <v>0</v>
      </c>
      <c r="AM46" s="217">
        <v>0</v>
      </c>
      <c r="AN46" s="217">
        <v>0</v>
      </c>
      <c r="AO46" s="217">
        <v>0</v>
      </c>
      <c r="AP46" s="217">
        <v>0</v>
      </c>
      <c r="AQ46" s="217">
        <v>0</v>
      </c>
      <c r="AR46" s="217">
        <v>1</v>
      </c>
      <c r="AS46" s="217">
        <v>0</v>
      </c>
      <c r="AT46" s="217">
        <v>0</v>
      </c>
    </row>
    <row r="47" spans="1:46">
      <c r="A47" s="205">
        <f t="shared" si="0"/>
        <v>39410</v>
      </c>
      <c r="B47">
        <f t="shared" si="1"/>
        <v>1201</v>
      </c>
      <c r="C47" s="205">
        <v>39412</v>
      </c>
      <c r="D47">
        <v>1130</v>
      </c>
      <c r="F47">
        <v>33</v>
      </c>
      <c r="G47">
        <v>1</v>
      </c>
      <c r="H47">
        <v>6</v>
      </c>
      <c r="I47" s="217">
        <v>14</v>
      </c>
      <c r="J47" s="217">
        <v>0</v>
      </c>
      <c r="K47" s="217">
        <v>0</v>
      </c>
      <c r="L47" s="217">
        <v>0</v>
      </c>
      <c r="M47" s="217">
        <v>0</v>
      </c>
      <c r="N47" s="217">
        <v>0</v>
      </c>
      <c r="O47" s="217">
        <v>0</v>
      </c>
      <c r="P47" s="217">
        <v>0</v>
      </c>
      <c r="Q47" s="217">
        <v>0</v>
      </c>
      <c r="R47" s="217">
        <v>0</v>
      </c>
      <c r="S47" s="217">
        <v>24</v>
      </c>
      <c r="T47" s="217">
        <v>0</v>
      </c>
      <c r="U47" s="217">
        <v>0</v>
      </c>
      <c r="V47" s="217">
        <v>0</v>
      </c>
      <c r="W47" s="217">
        <v>0</v>
      </c>
      <c r="X47" s="217">
        <v>0</v>
      </c>
      <c r="Y47" s="217">
        <v>0</v>
      </c>
      <c r="Z47" s="217">
        <v>1</v>
      </c>
      <c r="AA47" s="217">
        <v>0</v>
      </c>
      <c r="AB47" s="217">
        <v>0</v>
      </c>
      <c r="AC47" s="217">
        <v>0</v>
      </c>
      <c r="AD47" s="217">
        <v>0</v>
      </c>
      <c r="AE47" s="217">
        <v>0</v>
      </c>
      <c r="AF47" s="217">
        <v>0</v>
      </c>
      <c r="AG47" s="217">
        <v>0</v>
      </c>
      <c r="AH47" s="217">
        <v>0</v>
      </c>
      <c r="AI47" s="217">
        <v>0</v>
      </c>
      <c r="AJ47" s="217">
        <v>0</v>
      </c>
      <c r="AK47" s="217">
        <v>0</v>
      </c>
      <c r="AL47" s="217">
        <v>0</v>
      </c>
      <c r="AM47" s="217">
        <v>0</v>
      </c>
      <c r="AN47" s="217">
        <v>0</v>
      </c>
      <c r="AO47" s="217">
        <v>0</v>
      </c>
      <c r="AP47" s="217">
        <v>0</v>
      </c>
      <c r="AQ47" s="217">
        <v>0</v>
      </c>
      <c r="AR47" s="217">
        <v>0</v>
      </c>
      <c r="AS47" s="217">
        <v>0</v>
      </c>
      <c r="AT47" s="217">
        <v>0</v>
      </c>
    </row>
    <row r="48" spans="1:46">
      <c r="A48" s="205">
        <f t="shared" si="0"/>
        <v>39412</v>
      </c>
      <c r="B48">
        <f t="shared" si="1"/>
        <v>1131</v>
      </c>
      <c r="C48" s="205">
        <v>39413</v>
      </c>
      <c r="D48">
        <v>830</v>
      </c>
      <c r="F48">
        <v>33</v>
      </c>
      <c r="G48">
        <v>1</v>
      </c>
      <c r="H48">
        <v>6</v>
      </c>
      <c r="I48" s="217">
        <v>8</v>
      </c>
      <c r="J48" s="217">
        <v>0</v>
      </c>
      <c r="K48" s="217">
        <v>0</v>
      </c>
      <c r="L48" s="217">
        <v>0</v>
      </c>
      <c r="M48" s="217">
        <v>0</v>
      </c>
      <c r="N48" s="217">
        <v>0</v>
      </c>
      <c r="O48" s="217">
        <v>0</v>
      </c>
      <c r="P48" s="217">
        <v>0</v>
      </c>
      <c r="Q48" s="217">
        <v>0</v>
      </c>
      <c r="R48" s="217">
        <v>0</v>
      </c>
      <c r="S48" s="217">
        <v>9</v>
      </c>
      <c r="T48" s="217">
        <v>0</v>
      </c>
      <c r="U48" s="217">
        <v>0</v>
      </c>
      <c r="V48" s="217">
        <v>0</v>
      </c>
      <c r="W48" s="217">
        <v>0</v>
      </c>
      <c r="X48" s="217">
        <v>0</v>
      </c>
      <c r="Y48" s="217">
        <v>0</v>
      </c>
      <c r="Z48" s="217">
        <v>0</v>
      </c>
      <c r="AA48" s="217">
        <v>0</v>
      </c>
      <c r="AB48" s="217">
        <v>0</v>
      </c>
      <c r="AC48" s="217">
        <v>0</v>
      </c>
      <c r="AD48" s="217">
        <v>0</v>
      </c>
      <c r="AE48" s="217">
        <v>0</v>
      </c>
      <c r="AF48" s="217">
        <v>0</v>
      </c>
      <c r="AG48" s="217">
        <v>0</v>
      </c>
      <c r="AH48" s="217">
        <v>0</v>
      </c>
      <c r="AI48" s="217">
        <v>0</v>
      </c>
      <c r="AJ48" s="217">
        <v>0</v>
      </c>
      <c r="AK48" s="217">
        <v>0</v>
      </c>
      <c r="AL48" s="217">
        <v>0</v>
      </c>
      <c r="AM48" s="217">
        <v>0</v>
      </c>
      <c r="AN48" s="217">
        <v>0</v>
      </c>
      <c r="AO48" s="217">
        <v>0</v>
      </c>
      <c r="AP48" s="217">
        <v>0</v>
      </c>
      <c r="AQ48" s="217">
        <v>0</v>
      </c>
      <c r="AR48" s="217">
        <v>0</v>
      </c>
      <c r="AS48" s="217">
        <v>0</v>
      </c>
      <c r="AT48" s="217">
        <v>0</v>
      </c>
    </row>
    <row r="49" spans="1:46">
      <c r="A49" s="205">
        <f t="shared" si="0"/>
        <v>39413</v>
      </c>
      <c r="B49">
        <f t="shared" si="1"/>
        <v>831</v>
      </c>
      <c r="C49" s="205">
        <v>39414</v>
      </c>
      <c r="D49">
        <v>930</v>
      </c>
      <c r="F49">
        <v>33</v>
      </c>
      <c r="G49">
        <v>1</v>
      </c>
      <c r="H49">
        <v>6</v>
      </c>
      <c r="I49" s="217">
        <v>14</v>
      </c>
      <c r="J49" s="217">
        <v>0</v>
      </c>
      <c r="K49" s="217">
        <v>0</v>
      </c>
      <c r="L49" s="217">
        <v>0</v>
      </c>
      <c r="M49" s="217">
        <v>0</v>
      </c>
      <c r="N49" s="217">
        <v>0</v>
      </c>
      <c r="O49" s="217">
        <v>0</v>
      </c>
      <c r="P49" s="217">
        <v>0</v>
      </c>
      <c r="Q49" s="217">
        <v>0</v>
      </c>
      <c r="R49" s="217">
        <v>0</v>
      </c>
      <c r="S49" s="217">
        <v>6</v>
      </c>
      <c r="T49" s="217">
        <v>0</v>
      </c>
      <c r="U49" s="217">
        <v>0</v>
      </c>
      <c r="V49" s="217">
        <v>0</v>
      </c>
      <c r="W49" s="217">
        <v>0</v>
      </c>
      <c r="X49" s="217">
        <v>0</v>
      </c>
      <c r="Y49" s="217">
        <v>0</v>
      </c>
      <c r="Z49" s="217">
        <v>0</v>
      </c>
      <c r="AA49" s="217">
        <v>0</v>
      </c>
      <c r="AB49" s="217">
        <v>0</v>
      </c>
      <c r="AC49" s="217">
        <v>0</v>
      </c>
      <c r="AD49" s="217">
        <v>0</v>
      </c>
      <c r="AE49" s="217">
        <v>0</v>
      </c>
      <c r="AF49" s="217">
        <v>6</v>
      </c>
      <c r="AG49" s="217">
        <v>0</v>
      </c>
      <c r="AH49" s="217">
        <v>0</v>
      </c>
      <c r="AI49" s="217">
        <v>0</v>
      </c>
      <c r="AJ49" s="217">
        <v>0</v>
      </c>
      <c r="AK49" s="217">
        <v>0</v>
      </c>
      <c r="AL49" s="217">
        <v>0</v>
      </c>
      <c r="AM49" s="217">
        <v>0</v>
      </c>
      <c r="AN49" s="217">
        <v>0</v>
      </c>
      <c r="AO49" s="217">
        <v>0</v>
      </c>
      <c r="AP49" s="217">
        <v>0</v>
      </c>
      <c r="AQ49" s="217">
        <v>0</v>
      </c>
      <c r="AR49" s="217">
        <v>0</v>
      </c>
      <c r="AS49" s="217">
        <v>0</v>
      </c>
      <c r="AT49" s="217">
        <v>0</v>
      </c>
    </row>
    <row r="50" spans="1:46">
      <c r="A50" s="205">
        <f t="shared" si="0"/>
        <v>39414</v>
      </c>
      <c r="B50">
        <f t="shared" si="1"/>
        <v>931</v>
      </c>
      <c r="C50" s="205">
        <v>39415</v>
      </c>
      <c r="D50">
        <v>930</v>
      </c>
      <c r="F50">
        <v>32.5</v>
      </c>
      <c r="G50">
        <v>1</v>
      </c>
      <c r="H50">
        <v>6</v>
      </c>
      <c r="I50" s="217">
        <v>12</v>
      </c>
      <c r="J50" s="217">
        <v>0</v>
      </c>
      <c r="K50" s="217">
        <v>0</v>
      </c>
      <c r="L50" s="217">
        <v>0</v>
      </c>
      <c r="M50" s="217">
        <v>0</v>
      </c>
      <c r="N50" s="217">
        <v>0</v>
      </c>
      <c r="O50" s="217">
        <v>0</v>
      </c>
      <c r="P50" s="217">
        <v>0</v>
      </c>
      <c r="Q50" s="217">
        <v>0</v>
      </c>
      <c r="R50" s="217">
        <v>0</v>
      </c>
      <c r="S50" s="217">
        <v>3</v>
      </c>
      <c r="T50" s="217">
        <v>0</v>
      </c>
      <c r="U50" s="217">
        <v>0</v>
      </c>
      <c r="V50" s="217">
        <v>0</v>
      </c>
      <c r="W50" s="217">
        <v>0</v>
      </c>
      <c r="X50" s="217">
        <v>0</v>
      </c>
      <c r="Y50" s="217">
        <v>0</v>
      </c>
      <c r="Z50" s="217">
        <v>2</v>
      </c>
      <c r="AA50" s="217">
        <v>0</v>
      </c>
      <c r="AB50" s="217">
        <v>0</v>
      </c>
      <c r="AC50" s="217">
        <v>0</v>
      </c>
      <c r="AD50" s="217">
        <v>0</v>
      </c>
      <c r="AE50" s="217">
        <v>0</v>
      </c>
      <c r="AF50" s="217">
        <v>2</v>
      </c>
      <c r="AG50" s="217">
        <v>0</v>
      </c>
      <c r="AH50" s="217">
        <v>0</v>
      </c>
      <c r="AI50" s="217">
        <v>0</v>
      </c>
      <c r="AJ50" s="217">
        <v>0</v>
      </c>
      <c r="AK50" s="217">
        <v>0</v>
      </c>
      <c r="AL50" s="217">
        <v>0</v>
      </c>
      <c r="AM50" s="217">
        <v>0</v>
      </c>
      <c r="AN50" s="217">
        <v>0</v>
      </c>
      <c r="AO50" s="217">
        <v>0</v>
      </c>
      <c r="AP50" s="217">
        <v>0</v>
      </c>
      <c r="AQ50" s="217">
        <v>0</v>
      </c>
      <c r="AR50" s="217">
        <v>0</v>
      </c>
      <c r="AS50" s="217">
        <v>0</v>
      </c>
      <c r="AT50" s="217">
        <v>0</v>
      </c>
    </row>
    <row r="51" spans="1:46">
      <c r="A51" s="205">
        <f t="shared" si="0"/>
        <v>39415</v>
      </c>
      <c r="B51">
        <f t="shared" si="1"/>
        <v>931</v>
      </c>
      <c r="C51" s="205">
        <v>39416</v>
      </c>
      <c r="D51">
        <v>1430</v>
      </c>
      <c r="E51" t="s">
        <v>169</v>
      </c>
      <c r="F51">
        <v>32.5</v>
      </c>
      <c r="G51">
        <v>1</v>
      </c>
      <c r="H51">
        <v>6</v>
      </c>
      <c r="I51" s="217">
        <v>6</v>
      </c>
      <c r="J51" s="217">
        <v>0</v>
      </c>
      <c r="K51" s="217">
        <v>0</v>
      </c>
      <c r="L51" s="217">
        <v>0</v>
      </c>
      <c r="M51" s="217">
        <v>0</v>
      </c>
      <c r="N51" s="217">
        <v>0</v>
      </c>
      <c r="O51" s="217">
        <v>0</v>
      </c>
      <c r="P51" s="217">
        <v>0</v>
      </c>
      <c r="Q51" s="217">
        <v>0</v>
      </c>
      <c r="R51" s="217">
        <v>0</v>
      </c>
      <c r="S51" s="217">
        <v>5</v>
      </c>
      <c r="T51" s="217">
        <v>0</v>
      </c>
      <c r="U51" s="217">
        <v>0</v>
      </c>
      <c r="V51" s="217">
        <v>0</v>
      </c>
      <c r="W51" s="217">
        <v>0</v>
      </c>
      <c r="X51" s="217">
        <v>0</v>
      </c>
      <c r="Y51" s="217">
        <v>0</v>
      </c>
      <c r="Z51" s="217">
        <v>0</v>
      </c>
      <c r="AA51" s="217">
        <v>0</v>
      </c>
      <c r="AB51" s="217">
        <v>0</v>
      </c>
      <c r="AC51" s="217">
        <v>0</v>
      </c>
      <c r="AD51" s="217" t="s">
        <v>169</v>
      </c>
      <c r="AE51" s="217">
        <v>1</v>
      </c>
      <c r="AF51" s="217">
        <v>2</v>
      </c>
      <c r="AG51" s="217">
        <v>0</v>
      </c>
      <c r="AH51" s="217">
        <v>1</v>
      </c>
      <c r="AI51" s="217">
        <v>1</v>
      </c>
      <c r="AJ51" s="217">
        <v>0</v>
      </c>
      <c r="AK51" s="217">
        <v>0</v>
      </c>
      <c r="AL51" s="217">
        <v>0</v>
      </c>
      <c r="AM51" s="217">
        <v>0</v>
      </c>
      <c r="AN51" s="217">
        <v>0</v>
      </c>
      <c r="AO51" s="217">
        <v>0</v>
      </c>
      <c r="AP51" s="217">
        <v>0</v>
      </c>
      <c r="AQ51" s="217">
        <v>0</v>
      </c>
      <c r="AR51" s="217">
        <v>0</v>
      </c>
      <c r="AS51" s="217">
        <v>0</v>
      </c>
      <c r="AT51" s="217">
        <v>0</v>
      </c>
    </row>
    <row r="52" spans="1:46">
      <c r="A52" s="205">
        <f t="shared" si="0"/>
        <v>39416</v>
      </c>
      <c r="B52">
        <f t="shared" si="1"/>
        <v>1431</v>
      </c>
      <c r="C52" s="205">
        <v>39419</v>
      </c>
      <c r="D52">
        <v>815</v>
      </c>
      <c r="E52" t="s">
        <v>168</v>
      </c>
      <c r="F52">
        <v>33</v>
      </c>
      <c r="G52">
        <v>1</v>
      </c>
      <c r="H52">
        <v>6</v>
      </c>
      <c r="I52" s="217">
        <v>24</v>
      </c>
      <c r="J52" s="217">
        <v>0</v>
      </c>
      <c r="K52" s="217">
        <v>0</v>
      </c>
      <c r="L52" s="217">
        <v>0</v>
      </c>
      <c r="M52" s="217">
        <v>0</v>
      </c>
      <c r="N52" s="217">
        <v>0</v>
      </c>
      <c r="O52" s="217">
        <v>0</v>
      </c>
      <c r="P52" s="217">
        <v>0</v>
      </c>
      <c r="Q52" s="217">
        <v>0</v>
      </c>
      <c r="R52" s="217">
        <v>0</v>
      </c>
      <c r="S52" s="217">
        <v>3</v>
      </c>
      <c r="T52" s="217">
        <v>0</v>
      </c>
      <c r="U52" s="217">
        <v>0</v>
      </c>
      <c r="V52" s="217">
        <v>0</v>
      </c>
      <c r="W52" s="217">
        <v>0</v>
      </c>
      <c r="X52" s="217">
        <v>0</v>
      </c>
      <c r="Y52" s="217">
        <v>0</v>
      </c>
      <c r="Z52" s="217">
        <v>0</v>
      </c>
      <c r="AA52" s="217">
        <v>1</v>
      </c>
      <c r="AB52" s="217">
        <v>0</v>
      </c>
      <c r="AC52" s="217">
        <v>0</v>
      </c>
      <c r="AD52" s="217" t="s">
        <v>168</v>
      </c>
      <c r="AE52" s="217">
        <v>1</v>
      </c>
      <c r="AF52" s="217">
        <v>0</v>
      </c>
      <c r="AG52" s="217">
        <v>0</v>
      </c>
      <c r="AH52" s="217">
        <v>1</v>
      </c>
      <c r="AI52" s="217">
        <v>2</v>
      </c>
      <c r="AJ52" s="217">
        <v>0</v>
      </c>
      <c r="AK52" s="217">
        <v>0</v>
      </c>
      <c r="AL52" s="217">
        <v>0</v>
      </c>
      <c r="AM52" s="217">
        <v>0</v>
      </c>
      <c r="AN52" s="217">
        <v>0</v>
      </c>
      <c r="AO52" s="217">
        <v>0</v>
      </c>
      <c r="AP52" s="217">
        <v>0</v>
      </c>
      <c r="AQ52" s="217">
        <v>0</v>
      </c>
      <c r="AR52" s="217">
        <v>0</v>
      </c>
      <c r="AS52" s="217">
        <v>0</v>
      </c>
      <c r="AT52" s="217">
        <v>0</v>
      </c>
    </row>
    <row r="53" spans="1:46">
      <c r="A53" s="205">
        <f t="shared" si="0"/>
        <v>39419</v>
      </c>
      <c r="B53">
        <f t="shared" si="1"/>
        <v>816</v>
      </c>
      <c r="C53" s="205">
        <v>39420</v>
      </c>
      <c r="D53">
        <v>915</v>
      </c>
      <c r="F53">
        <v>36</v>
      </c>
      <c r="G53">
        <v>1</v>
      </c>
      <c r="H53">
        <v>2</v>
      </c>
      <c r="I53" s="217">
        <v>9</v>
      </c>
      <c r="J53" s="217">
        <v>0</v>
      </c>
      <c r="K53" s="217">
        <v>0</v>
      </c>
      <c r="L53" s="217">
        <v>0</v>
      </c>
      <c r="M53" s="217">
        <v>0</v>
      </c>
      <c r="N53" s="217">
        <v>0</v>
      </c>
      <c r="O53" s="217">
        <v>0</v>
      </c>
      <c r="P53" s="217">
        <v>0</v>
      </c>
      <c r="Q53" s="217">
        <v>0</v>
      </c>
      <c r="R53" s="217">
        <v>0</v>
      </c>
      <c r="S53" s="217">
        <v>5</v>
      </c>
      <c r="T53" s="217">
        <v>0</v>
      </c>
      <c r="U53" s="217">
        <v>0</v>
      </c>
      <c r="V53" s="217">
        <v>0</v>
      </c>
      <c r="W53" s="217">
        <v>0</v>
      </c>
      <c r="X53" s="217">
        <v>0</v>
      </c>
      <c r="Y53" s="217">
        <v>0</v>
      </c>
      <c r="Z53" s="217">
        <v>0</v>
      </c>
      <c r="AA53" s="217">
        <v>1</v>
      </c>
      <c r="AB53" s="217">
        <v>0</v>
      </c>
      <c r="AC53" s="217">
        <v>0</v>
      </c>
      <c r="AD53" s="217">
        <v>0</v>
      </c>
      <c r="AE53" s="217">
        <v>0</v>
      </c>
      <c r="AF53" s="217">
        <v>5</v>
      </c>
      <c r="AG53" s="217">
        <v>0</v>
      </c>
      <c r="AH53" s="217">
        <v>0</v>
      </c>
      <c r="AI53" s="217">
        <v>0</v>
      </c>
      <c r="AJ53" s="217">
        <v>0</v>
      </c>
      <c r="AK53" s="217">
        <v>0</v>
      </c>
      <c r="AL53" s="217">
        <v>0</v>
      </c>
      <c r="AM53" s="217">
        <v>0</v>
      </c>
      <c r="AN53" s="217">
        <v>0</v>
      </c>
      <c r="AO53" s="217">
        <v>0</v>
      </c>
      <c r="AP53" s="217">
        <v>0</v>
      </c>
      <c r="AQ53" s="217">
        <v>0</v>
      </c>
      <c r="AR53" s="217">
        <v>0</v>
      </c>
      <c r="AS53" s="217">
        <v>0</v>
      </c>
      <c r="AT53" s="217">
        <v>0</v>
      </c>
    </row>
    <row r="54" spans="1:46">
      <c r="A54" s="205">
        <f t="shared" si="0"/>
        <v>39420</v>
      </c>
      <c r="B54">
        <f t="shared" si="1"/>
        <v>916</v>
      </c>
      <c r="C54" s="205">
        <v>39421</v>
      </c>
      <c r="D54">
        <v>945</v>
      </c>
      <c r="E54" t="s">
        <v>170</v>
      </c>
      <c r="F54">
        <v>42</v>
      </c>
      <c r="G54">
        <v>3</v>
      </c>
      <c r="H54">
        <v>1</v>
      </c>
      <c r="I54" s="217">
        <v>0</v>
      </c>
      <c r="J54" s="217">
        <v>0</v>
      </c>
      <c r="K54" s="217">
        <v>0</v>
      </c>
      <c r="L54" s="217">
        <v>0</v>
      </c>
      <c r="M54" s="217">
        <v>0</v>
      </c>
      <c r="N54" s="217">
        <v>0</v>
      </c>
      <c r="O54" s="217">
        <v>0</v>
      </c>
      <c r="P54" s="217">
        <v>0</v>
      </c>
      <c r="Q54" s="217">
        <v>0</v>
      </c>
      <c r="R54" s="217">
        <v>0</v>
      </c>
      <c r="S54" s="217">
        <v>0</v>
      </c>
      <c r="T54" s="217">
        <v>0</v>
      </c>
      <c r="U54" s="217">
        <v>0</v>
      </c>
      <c r="V54" s="217">
        <v>0</v>
      </c>
      <c r="W54" s="217">
        <v>0</v>
      </c>
      <c r="X54" s="217">
        <v>0</v>
      </c>
      <c r="Y54" s="217">
        <v>0</v>
      </c>
      <c r="Z54" s="217">
        <v>7</v>
      </c>
      <c r="AA54" s="217">
        <v>0</v>
      </c>
      <c r="AB54" s="217">
        <v>0</v>
      </c>
      <c r="AC54" s="217">
        <v>0</v>
      </c>
      <c r="AD54" s="217" t="s">
        <v>170</v>
      </c>
      <c r="AE54" s="217">
        <v>0</v>
      </c>
      <c r="AF54" s="217">
        <v>0</v>
      </c>
      <c r="AG54" s="217">
        <v>0</v>
      </c>
      <c r="AH54" s="217">
        <v>0</v>
      </c>
      <c r="AI54" s="217">
        <v>0</v>
      </c>
      <c r="AJ54" s="217">
        <v>0</v>
      </c>
      <c r="AK54" s="217">
        <v>0</v>
      </c>
      <c r="AL54" s="217">
        <v>0</v>
      </c>
      <c r="AM54" s="217">
        <v>0</v>
      </c>
      <c r="AN54" s="217">
        <v>0</v>
      </c>
      <c r="AO54" s="217">
        <v>0</v>
      </c>
      <c r="AP54" s="217">
        <v>0</v>
      </c>
      <c r="AQ54" s="217">
        <v>0</v>
      </c>
      <c r="AR54" s="217">
        <v>0</v>
      </c>
      <c r="AS54" s="217">
        <v>0</v>
      </c>
      <c r="AT54" s="217">
        <v>0</v>
      </c>
    </row>
    <row r="55" spans="1:46">
      <c r="A55" s="205">
        <f t="shared" si="0"/>
        <v>39421</v>
      </c>
      <c r="B55">
        <f t="shared" si="1"/>
        <v>946</v>
      </c>
      <c r="C55" s="205">
        <v>39422</v>
      </c>
      <c r="D55">
        <v>800</v>
      </c>
      <c r="E55" t="s">
        <v>172</v>
      </c>
      <c r="F55">
        <v>41</v>
      </c>
      <c r="G55">
        <v>3</v>
      </c>
      <c r="H55">
        <v>2</v>
      </c>
      <c r="I55" s="217">
        <v>1</v>
      </c>
      <c r="J55" s="217">
        <v>0</v>
      </c>
      <c r="K55" s="217">
        <v>0</v>
      </c>
      <c r="L55" s="217">
        <v>0</v>
      </c>
      <c r="M55" s="217">
        <v>0</v>
      </c>
      <c r="N55" s="217">
        <v>0</v>
      </c>
      <c r="O55" s="217">
        <v>0</v>
      </c>
      <c r="P55" s="217">
        <v>0</v>
      </c>
      <c r="Q55" s="217">
        <v>0</v>
      </c>
      <c r="R55" s="217">
        <v>0</v>
      </c>
      <c r="S55" s="217">
        <v>1</v>
      </c>
      <c r="T55" s="217">
        <v>0</v>
      </c>
      <c r="U55" s="217">
        <v>0</v>
      </c>
      <c r="V55" s="217">
        <v>0</v>
      </c>
      <c r="W55" s="217">
        <v>0</v>
      </c>
      <c r="X55" s="217">
        <v>0</v>
      </c>
      <c r="Y55" s="217">
        <v>0</v>
      </c>
      <c r="Z55" s="217">
        <v>11</v>
      </c>
      <c r="AA55" s="217">
        <v>0</v>
      </c>
      <c r="AB55" s="217">
        <v>0</v>
      </c>
      <c r="AC55" s="217">
        <v>0</v>
      </c>
      <c r="AD55" s="217" t="s">
        <v>172</v>
      </c>
      <c r="AE55" s="217">
        <v>0</v>
      </c>
      <c r="AF55" s="217">
        <v>0</v>
      </c>
      <c r="AG55" s="217">
        <v>0</v>
      </c>
      <c r="AH55" s="217">
        <v>0</v>
      </c>
      <c r="AI55" s="217">
        <v>0</v>
      </c>
      <c r="AJ55" s="217">
        <v>0</v>
      </c>
      <c r="AK55" s="217">
        <v>0</v>
      </c>
      <c r="AL55" s="217">
        <v>0</v>
      </c>
      <c r="AM55" s="217">
        <v>0</v>
      </c>
      <c r="AN55" s="217">
        <v>0</v>
      </c>
      <c r="AO55" s="217">
        <v>0</v>
      </c>
      <c r="AP55" s="217">
        <v>0</v>
      </c>
      <c r="AQ55" s="217">
        <v>0</v>
      </c>
      <c r="AR55" s="217">
        <v>0</v>
      </c>
      <c r="AS55" s="217">
        <v>0</v>
      </c>
      <c r="AT55" s="217">
        <v>0</v>
      </c>
    </row>
    <row r="56" spans="1:46">
      <c r="A56" s="205">
        <f t="shared" si="0"/>
        <v>39422</v>
      </c>
      <c r="B56">
        <f t="shared" si="1"/>
        <v>801</v>
      </c>
      <c r="C56" s="205">
        <v>39423</v>
      </c>
      <c r="D56">
        <v>900</v>
      </c>
      <c r="E56" t="s">
        <v>179</v>
      </c>
      <c r="F56">
        <v>40</v>
      </c>
      <c r="G56">
        <v>2</v>
      </c>
      <c r="H56">
        <v>4</v>
      </c>
      <c r="I56" s="217">
        <v>13</v>
      </c>
      <c r="J56" s="217">
        <v>1</v>
      </c>
      <c r="K56" s="217">
        <v>0</v>
      </c>
      <c r="L56" s="217">
        <v>0</v>
      </c>
      <c r="M56" s="217">
        <v>0</v>
      </c>
      <c r="N56" s="217">
        <v>0</v>
      </c>
      <c r="O56" s="217">
        <v>0</v>
      </c>
      <c r="P56" s="217">
        <v>0</v>
      </c>
      <c r="Q56" s="217">
        <v>0</v>
      </c>
      <c r="R56" s="217">
        <v>0</v>
      </c>
      <c r="S56" s="217">
        <v>16</v>
      </c>
      <c r="T56" s="217">
        <v>0</v>
      </c>
      <c r="U56" s="217">
        <v>0</v>
      </c>
      <c r="V56" s="217">
        <v>0</v>
      </c>
      <c r="W56" s="217">
        <v>0</v>
      </c>
      <c r="X56" s="217">
        <v>0</v>
      </c>
      <c r="Y56" s="217">
        <v>0</v>
      </c>
      <c r="Z56" s="217">
        <v>19</v>
      </c>
      <c r="AA56" s="217">
        <v>6</v>
      </c>
      <c r="AB56" s="217">
        <v>0</v>
      </c>
      <c r="AC56" s="217">
        <v>0</v>
      </c>
      <c r="AD56" s="217" t="s">
        <v>179</v>
      </c>
      <c r="AE56" s="217">
        <v>1</v>
      </c>
      <c r="AF56" s="217">
        <v>6</v>
      </c>
      <c r="AG56" s="217">
        <v>0</v>
      </c>
      <c r="AH56" s="217">
        <v>8</v>
      </c>
      <c r="AI56" s="217">
        <v>1</v>
      </c>
      <c r="AJ56" s="217">
        <v>0</v>
      </c>
      <c r="AK56" s="217">
        <v>3</v>
      </c>
      <c r="AL56" s="217">
        <v>0</v>
      </c>
      <c r="AM56" s="217">
        <v>0</v>
      </c>
      <c r="AN56" s="217">
        <v>0</v>
      </c>
      <c r="AO56" s="217">
        <v>0</v>
      </c>
      <c r="AP56" s="217">
        <v>0</v>
      </c>
      <c r="AQ56" s="217">
        <v>0</v>
      </c>
      <c r="AR56" s="217">
        <v>2</v>
      </c>
      <c r="AS56" s="217">
        <v>0</v>
      </c>
      <c r="AT56" s="217">
        <v>0</v>
      </c>
    </row>
    <row r="57" spans="1:46">
      <c r="A57" s="205">
        <f t="shared" si="0"/>
        <v>39423</v>
      </c>
      <c r="B57">
        <f t="shared" si="1"/>
        <v>901</v>
      </c>
      <c r="C57" s="205">
        <v>39426</v>
      </c>
      <c r="D57">
        <v>945</v>
      </c>
      <c r="E57" t="s">
        <v>173</v>
      </c>
      <c r="F57">
        <v>37</v>
      </c>
      <c r="G57">
        <v>2</v>
      </c>
      <c r="H57">
        <v>4</v>
      </c>
      <c r="I57" s="217">
        <v>112</v>
      </c>
      <c r="J57" s="217">
        <v>0</v>
      </c>
      <c r="K57" s="217">
        <v>0</v>
      </c>
      <c r="L57" s="217">
        <v>0</v>
      </c>
      <c r="M57" s="217">
        <v>0</v>
      </c>
      <c r="N57" s="217">
        <v>0</v>
      </c>
      <c r="O57" s="217">
        <v>0</v>
      </c>
      <c r="P57" s="217">
        <v>0</v>
      </c>
      <c r="Q57" s="217">
        <v>0</v>
      </c>
      <c r="R57" s="217">
        <v>0</v>
      </c>
      <c r="S57" s="217">
        <v>142</v>
      </c>
      <c r="T57" s="217">
        <v>0</v>
      </c>
      <c r="U57" s="217">
        <v>0</v>
      </c>
      <c r="V57" s="217">
        <v>0</v>
      </c>
      <c r="W57" s="217">
        <v>0</v>
      </c>
      <c r="X57" s="217">
        <v>0</v>
      </c>
      <c r="Y57" s="217">
        <v>0</v>
      </c>
      <c r="Z57" s="217">
        <v>14</v>
      </c>
      <c r="AA57" s="217">
        <v>4</v>
      </c>
      <c r="AB57" s="217">
        <v>0</v>
      </c>
      <c r="AC57" s="217">
        <v>0</v>
      </c>
      <c r="AD57" s="217" t="s">
        <v>173</v>
      </c>
      <c r="AE57" s="217">
        <v>7</v>
      </c>
      <c r="AF57" s="217">
        <v>10</v>
      </c>
      <c r="AG57" s="217">
        <v>0</v>
      </c>
      <c r="AH57" s="217">
        <v>3</v>
      </c>
      <c r="AI57" s="217">
        <v>7</v>
      </c>
      <c r="AJ57" s="217">
        <v>0</v>
      </c>
      <c r="AK57" s="217">
        <v>0</v>
      </c>
      <c r="AL57" s="217">
        <v>0</v>
      </c>
      <c r="AM57" s="217">
        <v>0</v>
      </c>
      <c r="AN57" s="217">
        <v>0</v>
      </c>
      <c r="AO57" s="217">
        <v>0</v>
      </c>
      <c r="AP57" s="217">
        <v>0</v>
      </c>
      <c r="AQ57" s="217">
        <v>0</v>
      </c>
      <c r="AR57" s="217">
        <v>1</v>
      </c>
      <c r="AS57" s="217">
        <v>0</v>
      </c>
      <c r="AT57" s="217">
        <v>0</v>
      </c>
    </row>
    <row r="58" spans="1:46">
      <c r="A58" s="205">
        <f t="shared" si="0"/>
        <v>39426</v>
      </c>
      <c r="B58">
        <f t="shared" si="1"/>
        <v>946</v>
      </c>
      <c r="C58" s="205">
        <v>39427</v>
      </c>
      <c r="D58">
        <v>1000</v>
      </c>
      <c r="E58" t="s">
        <v>174</v>
      </c>
      <c r="F58">
        <v>36</v>
      </c>
      <c r="G58">
        <v>1</v>
      </c>
      <c r="H58">
        <v>4</v>
      </c>
      <c r="I58" s="217">
        <v>50</v>
      </c>
      <c r="J58" s="217">
        <v>0</v>
      </c>
      <c r="K58" s="217">
        <v>0</v>
      </c>
      <c r="L58" s="217">
        <v>0</v>
      </c>
      <c r="M58" s="217">
        <v>0</v>
      </c>
      <c r="N58" s="217">
        <v>0</v>
      </c>
      <c r="O58" s="217">
        <v>0</v>
      </c>
      <c r="P58" s="217">
        <v>0</v>
      </c>
      <c r="Q58" s="217">
        <v>0</v>
      </c>
      <c r="R58" s="217">
        <v>0</v>
      </c>
      <c r="S58" s="217">
        <v>30</v>
      </c>
      <c r="T58" s="217">
        <v>0</v>
      </c>
      <c r="U58" s="217">
        <v>0</v>
      </c>
      <c r="V58" s="217">
        <v>0</v>
      </c>
      <c r="W58" s="217">
        <v>0</v>
      </c>
      <c r="X58" s="217">
        <v>0</v>
      </c>
      <c r="Y58" s="217">
        <v>0</v>
      </c>
      <c r="Z58" s="217">
        <v>2</v>
      </c>
      <c r="AA58" s="217">
        <v>1</v>
      </c>
      <c r="AB58" s="217">
        <v>0</v>
      </c>
      <c r="AC58" s="217">
        <v>0</v>
      </c>
      <c r="AD58" s="217" t="s">
        <v>174</v>
      </c>
      <c r="AE58" s="217">
        <v>1</v>
      </c>
      <c r="AF58" s="217">
        <v>3</v>
      </c>
      <c r="AG58" s="217">
        <v>0</v>
      </c>
      <c r="AH58" s="217">
        <v>2</v>
      </c>
      <c r="AI58" s="217">
        <v>1</v>
      </c>
      <c r="AJ58" s="217">
        <v>0</v>
      </c>
      <c r="AK58" s="217">
        <v>0</v>
      </c>
      <c r="AL58" s="217">
        <v>0</v>
      </c>
      <c r="AM58" s="217">
        <v>0</v>
      </c>
      <c r="AN58" s="217">
        <v>0</v>
      </c>
      <c r="AO58" s="217">
        <v>0</v>
      </c>
      <c r="AP58" s="217">
        <v>0</v>
      </c>
      <c r="AQ58" s="217">
        <v>0</v>
      </c>
      <c r="AR58" s="217">
        <v>0</v>
      </c>
      <c r="AS58" s="217">
        <v>0</v>
      </c>
      <c r="AT58" s="217">
        <v>0</v>
      </c>
    </row>
    <row r="59" spans="1:46">
      <c r="A59" s="205">
        <f t="shared" si="0"/>
        <v>39427</v>
      </c>
      <c r="B59">
        <f t="shared" si="1"/>
        <v>1001</v>
      </c>
      <c r="C59" s="205">
        <v>39428</v>
      </c>
      <c r="D59">
        <v>1000</v>
      </c>
      <c r="E59" t="s">
        <v>175</v>
      </c>
      <c r="F59">
        <v>35</v>
      </c>
      <c r="G59">
        <v>1</v>
      </c>
      <c r="H59">
        <v>5</v>
      </c>
      <c r="I59" s="217">
        <v>29</v>
      </c>
      <c r="J59" s="217">
        <v>0</v>
      </c>
      <c r="K59" s="217">
        <v>0</v>
      </c>
      <c r="L59" s="217">
        <v>0</v>
      </c>
      <c r="M59" s="217">
        <v>0</v>
      </c>
      <c r="N59" s="217">
        <v>0</v>
      </c>
      <c r="O59" s="217">
        <v>0</v>
      </c>
      <c r="P59" s="217">
        <v>0</v>
      </c>
      <c r="Q59" s="217">
        <v>0</v>
      </c>
      <c r="R59" s="217">
        <v>0</v>
      </c>
      <c r="S59" s="217">
        <v>22</v>
      </c>
      <c r="T59" s="217">
        <v>0</v>
      </c>
      <c r="U59" s="217">
        <v>0</v>
      </c>
      <c r="V59" s="217">
        <v>0</v>
      </c>
      <c r="W59" s="217">
        <v>0</v>
      </c>
      <c r="X59" s="217">
        <v>0</v>
      </c>
      <c r="Y59" s="217">
        <v>0</v>
      </c>
      <c r="Z59" s="217">
        <v>0</v>
      </c>
      <c r="AA59" s="217">
        <v>0</v>
      </c>
      <c r="AB59" s="217">
        <v>0</v>
      </c>
      <c r="AC59" s="217">
        <v>0</v>
      </c>
      <c r="AD59" s="217" t="s">
        <v>175</v>
      </c>
      <c r="AE59" s="217">
        <v>3</v>
      </c>
      <c r="AF59" s="217">
        <v>1</v>
      </c>
      <c r="AG59" s="217">
        <v>0</v>
      </c>
      <c r="AH59" s="217">
        <v>2</v>
      </c>
      <c r="AI59" s="217">
        <v>0</v>
      </c>
      <c r="AJ59" s="217">
        <v>0</v>
      </c>
      <c r="AK59" s="217">
        <v>0</v>
      </c>
      <c r="AL59" s="217">
        <v>0</v>
      </c>
      <c r="AM59" s="217">
        <v>0</v>
      </c>
      <c r="AN59" s="217">
        <v>0</v>
      </c>
      <c r="AO59" s="217">
        <v>0</v>
      </c>
      <c r="AP59" s="217">
        <v>0</v>
      </c>
      <c r="AQ59" s="217">
        <v>0</v>
      </c>
      <c r="AR59" s="217">
        <v>0</v>
      </c>
      <c r="AS59" s="217">
        <v>0</v>
      </c>
      <c r="AT59" s="217">
        <v>0</v>
      </c>
    </row>
    <row r="60" spans="1:46">
      <c r="A60" s="205">
        <f t="shared" si="0"/>
        <v>39428</v>
      </c>
      <c r="B60">
        <f t="shared" si="1"/>
        <v>1001</v>
      </c>
      <c r="C60" s="205">
        <v>39429</v>
      </c>
      <c r="D60">
        <v>900</v>
      </c>
      <c r="E60" t="s">
        <v>176</v>
      </c>
      <c r="F60">
        <v>35</v>
      </c>
      <c r="G60">
        <v>1</v>
      </c>
      <c r="H60">
        <v>6</v>
      </c>
      <c r="I60" s="217">
        <v>32</v>
      </c>
      <c r="J60" s="217">
        <v>0</v>
      </c>
      <c r="K60" s="217">
        <v>0</v>
      </c>
      <c r="L60" s="217">
        <v>0</v>
      </c>
      <c r="M60" s="217">
        <v>0</v>
      </c>
      <c r="N60" s="217">
        <v>0</v>
      </c>
      <c r="O60" s="217">
        <v>0</v>
      </c>
      <c r="P60" s="217">
        <v>0</v>
      </c>
      <c r="Q60" s="217">
        <v>0</v>
      </c>
      <c r="R60" s="217">
        <v>0</v>
      </c>
      <c r="S60" s="217">
        <v>30</v>
      </c>
      <c r="T60" s="217">
        <v>0</v>
      </c>
      <c r="U60" s="217">
        <v>0</v>
      </c>
      <c r="V60" s="217">
        <v>0</v>
      </c>
      <c r="W60" s="217">
        <v>0</v>
      </c>
      <c r="X60" s="217">
        <v>0</v>
      </c>
      <c r="Y60" s="217">
        <v>0</v>
      </c>
      <c r="Z60" s="217">
        <v>1</v>
      </c>
      <c r="AA60" s="217">
        <v>1</v>
      </c>
      <c r="AB60" s="217">
        <v>0</v>
      </c>
      <c r="AC60" s="217">
        <v>0</v>
      </c>
      <c r="AD60" s="217" t="s">
        <v>176</v>
      </c>
      <c r="AE60" s="217">
        <v>1</v>
      </c>
      <c r="AF60" s="217">
        <v>4</v>
      </c>
      <c r="AG60" s="217">
        <v>0</v>
      </c>
      <c r="AH60" s="217">
        <v>0</v>
      </c>
      <c r="AI60" s="217">
        <v>5</v>
      </c>
      <c r="AJ60" s="217">
        <v>0</v>
      </c>
      <c r="AK60" s="217">
        <v>0</v>
      </c>
      <c r="AL60" s="217">
        <v>0</v>
      </c>
      <c r="AM60" s="217">
        <v>0</v>
      </c>
      <c r="AN60" s="217">
        <v>0</v>
      </c>
      <c r="AO60" s="217">
        <v>0</v>
      </c>
      <c r="AP60" s="217">
        <v>0</v>
      </c>
      <c r="AQ60" s="217">
        <v>0</v>
      </c>
      <c r="AR60" s="217">
        <v>0</v>
      </c>
      <c r="AS60" s="217">
        <v>0</v>
      </c>
      <c r="AT60" s="217">
        <v>0</v>
      </c>
    </row>
    <row r="61" spans="1:46">
      <c r="A61" s="205">
        <f t="shared" si="0"/>
        <v>39429</v>
      </c>
      <c r="B61">
        <f t="shared" si="1"/>
        <v>901</v>
      </c>
      <c r="C61" s="205">
        <v>39430</v>
      </c>
      <c r="D61">
        <v>1200</v>
      </c>
      <c r="E61" t="s">
        <v>177</v>
      </c>
      <c r="F61">
        <v>35</v>
      </c>
      <c r="G61">
        <v>1</v>
      </c>
      <c r="H61">
        <v>6</v>
      </c>
      <c r="I61" s="217">
        <v>32</v>
      </c>
      <c r="J61" s="217">
        <v>0</v>
      </c>
      <c r="K61" s="217">
        <v>0</v>
      </c>
      <c r="L61" s="217">
        <v>0</v>
      </c>
      <c r="M61" s="217">
        <v>0</v>
      </c>
      <c r="N61" s="217">
        <v>0</v>
      </c>
      <c r="O61" s="217">
        <v>0</v>
      </c>
      <c r="P61" s="217">
        <v>0</v>
      </c>
      <c r="Q61" s="217">
        <v>0</v>
      </c>
      <c r="R61" s="217">
        <v>0</v>
      </c>
      <c r="S61" s="217">
        <v>21</v>
      </c>
      <c r="T61" s="217">
        <v>0</v>
      </c>
      <c r="U61" s="217">
        <v>0</v>
      </c>
      <c r="V61" s="217">
        <v>0</v>
      </c>
      <c r="W61" s="217">
        <v>0</v>
      </c>
      <c r="X61" s="217">
        <v>0</v>
      </c>
      <c r="Y61" s="217">
        <v>0</v>
      </c>
      <c r="Z61" s="217">
        <v>1</v>
      </c>
      <c r="AA61" s="217">
        <v>1</v>
      </c>
      <c r="AB61" s="217">
        <v>0</v>
      </c>
      <c r="AC61" s="217">
        <v>0</v>
      </c>
      <c r="AD61" s="217" t="s">
        <v>177</v>
      </c>
      <c r="AE61" s="217">
        <v>1</v>
      </c>
      <c r="AF61" s="217">
        <v>0</v>
      </c>
      <c r="AG61" s="217">
        <v>0</v>
      </c>
      <c r="AH61" s="217">
        <v>0</v>
      </c>
      <c r="AI61" s="217">
        <v>8</v>
      </c>
      <c r="AJ61" s="217">
        <v>0</v>
      </c>
      <c r="AK61" s="217">
        <v>0</v>
      </c>
      <c r="AL61" s="217">
        <v>0</v>
      </c>
      <c r="AM61" s="217">
        <v>0</v>
      </c>
      <c r="AN61" s="217">
        <v>0</v>
      </c>
      <c r="AO61" s="217">
        <v>0</v>
      </c>
      <c r="AP61" s="217">
        <v>0</v>
      </c>
      <c r="AQ61" s="217">
        <v>0</v>
      </c>
      <c r="AR61" s="217">
        <v>0</v>
      </c>
      <c r="AS61" s="217">
        <v>0</v>
      </c>
      <c r="AT61" s="217">
        <v>0</v>
      </c>
    </row>
    <row r="62" spans="1:46">
      <c r="A62" s="205">
        <f t="shared" si="0"/>
        <v>39430</v>
      </c>
      <c r="B62">
        <f t="shared" si="1"/>
        <v>1201</v>
      </c>
      <c r="C62" s="205">
        <v>39433</v>
      </c>
      <c r="D62">
        <v>1300</v>
      </c>
      <c r="F62">
        <v>34</v>
      </c>
      <c r="G62">
        <v>1</v>
      </c>
      <c r="H62">
        <v>6</v>
      </c>
      <c r="I62" s="217">
        <v>12</v>
      </c>
      <c r="J62" s="217">
        <v>0</v>
      </c>
      <c r="K62" s="217">
        <v>0</v>
      </c>
      <c r="L62" s="217">
        <v>0</v>
      </c>
      <c r="M62" s="217">
        <v>0</v>
      </c>
      <c r="N62" s="217">
        <v>0</v>
      </c>
      <c r="O62" s="217">
        <v>0</v>
      </c>
      <c r="P62" s="217">
        <v>0</v>
      </c>
      <c r="Q62" s="217">
        <v>0</v>
      </c>
      <c r="R62" s="217">
        <v>0</v>
      </c>
      <c r="S62" s="217">
        <v>14</v>
      </c>
      <c r="T62" s="217">
        <v>0</v>
      </c>
      <c r="U62" s="217">
        <v>0</v>
      </c>
      <c r="V62" s="217">
        <v>0</v>
      </c>
      <c r="W62" s="217">
        <v>0</v>
      </c>
      <c r="X62" s="217">
        <v>0</v>
      </c>
      <c r="Y62" s="217">
        <v>0</v>
      </c>
      <c r="Z62" s="217">
        <v>0</v>
      </c>
      <c r="AA62" s="217">
        <v>0</v>
      </c>
      <c r="AB62" s="217">
        <v>0</v>
      </c>
      <c r="AC62" s="217">
        <v>0</v>
      </c>
      <c r="AD62" s="217">
        <v>0</v>
      </c>
      <c r="AE62" s="217">
        <v>0</v>
      </c>
      <c r="AF62" s="217">
        <v>3</v>
      </c>
      <c r="AG62" s="217">
        <v>0</v>
      </c>
      <c r="AH62" s="217">
        <v>0</v>
      </c>
      <c r="AI62" s="217">
        <v>2</v>
      </c>
      <c r="AJ62" s="217">
        <v>0</v>
      </c>
      <c r="AK62" s="217">
        <v>0</v>
      </c>
      <c r="AL62" s="217">
        <v>0</v>
      </c>
      <c r="AM62" s="217">
        <v>0</v>
      </c>
      <c r="AN62" s="217">
        <v>0</v>
      </c>
      <c r="AO62" s="217">
        <v>0</v>
      </c>
      <c r="AP62" s="217">
        <v>0</v>
      </c>
      <c r="AQ62" s="217">
        <v>0</v>
      </c>
      <c r="AR62" s="217">
        <v>1</v>
      </c>
      <c r="AS62" s="217">
        <v>0</v>
      </c>
      <c r="AT62" s="217">
        <v>0</v>
      </c>
    </row>
    <row r="63" spans="1:46">
      <c r="A63" s="205">
        <f t="shared" si="0"/>
        <v>39433</v>
      </c>
      <c r="B63">
        <f t="shared" si="1"/>
        <v>1301</v>
      </c>
      <c r="C63" s="205">
        <v>39434</v>
      </c>
      <c r="D63">
        <v>1200</v>
      </c>
      <c r="F63">
        <v>34</v>
      </c>
      <c r="G63">
        <v>1</v>
      </c>
      <c r="H63">
        <v>6</v>
      </c>
      <c r="I63" s="217">
        <v>11</v>
      </c>
      <c r="J63" s="217">
        <v>0</v>
      </c>
      <c r="K63" s="217">
        <v>0</v>
      </c>
      <c r="L63" s="217">
        <v>0</v>
      </c>
      <c r="M63" s="217">
        <v>0</v>
      </c>
      <c r="N63" s="217">
        <v>0</v>
      </c>
      <c r="O63" s="217">
        <v>0</v>
      </c>
      <c r="P63" s="217">
        <v>0</v>
      </c>
      <c r="Q63" s="217">
        <v>0</v>
      </c>
      <c r="R63" s="217">
        <v>0</v>
      </c>
      <c r="S63" s="217">
        <v>18</v>
      </c>
      <c r="T63" s="217">
        <v>0</v>
      </c>
      <c r="U63" s="217">
        <v>0</v>
      </c>
      <c r="V63" s="217">
        <v>0</v>
      </c>
      <c r="W63" s="217">
        <v>0</v>
      </c>
      <c r="X63" s="217">
        <v>0</v>
      </c>
      <c r="Y63" s="217">
        <v>0</v>
      </c>
      <c r="Z63" s="217">
        <v>0</v>
      </c>
      <c r="AA63" s="217">
        <v>0</v>
      </c>
      <c r="AB63" s="217">
        <v>0</v>
      </c>
      <c r="AC63" s="217">
        <v>0</v>
      </c>
      <c r="AD63" s="217">
        <v>0</v>
      </c>
      <c r="AE63" s="217">
        <v>0</v>
      </c>
      <c r="AF63" s="217">
        <v>0</v>
      </c>
      <c r="AG63" s="217">
        <v>1</v>
      </c>
      <c r="AH63" s="217">
        <v>0</v>
      </c>
      <c r="AI63" s="217">
        <v>11</v>
      </c>
      <c r="AJ63" s="217">
        <v>0</v>
      </c>
      <c r="AK63" s="217">
        <v>0</v>
      </c>
      <c r="AL63" s="217">
        <v>0</v>
      </c>
      <c r="AM63" s="217">
        <v>0</v>
      </c>
      <c r="AN63" s="217">
        <v>0</v>
      </c>
      <c r="AO63" s="217">
        <v>0</v>
      </c>
      <c r="AP63" s="217">
        <v>0</v>
      </c>
      <c r="AQ63" s="217">
        <v>0</v>
      </c>
      <c r="AR63" s="217">
        <v>0</v>
      </c>
      <c r="AS63" s="217">
        <v>0</v>
      </c>
      <c r="AT63" s="217">
        <v>0</v>
      </c>
    </row>
    <row r="64" spans="1:46">
      <c r="A64" s="205">
        <f t="shared" si="0"/>
        <v>39434</v>
      </c>
      <c r="B64">
        <f t="shared" si="1"/>
        <v>1201</v>
      </c>
      <c r="C64" s="205">
        <v>39436</v>
      </c>
      <c r="D64">
        <v>930</v>
      </c>
      <c r="F64">
        <v>35</v>
      </c>
      <c r="G64">
        <v>1</v>
      </c>
      <c r="H64">
        <v>6</v>
      </c>
      <c r="I64" s="217">
        <v>6</v>
      </c>
      <c r="J64" s="217">
        <v>0</v>
      </c>
      <c r="K64" s="217">
        <v>0</v>
      </c>
      <c r="L64" s="217">
        <v>0</v>
      </c>
      <c r="M64" s="217">
        <v>0</v>
      </c>
      <c r="N64" s="217">
        <v>0</v>
      </c>
      <c r="O64" s="217">
        <v>0</v>
      </c>
      <c r="P64" s="217">
        <v>0</v>
      </c>
      <c r="Q64" s="217">
        <v>0</v>
      </c>
      <c r="R64" s="217">
        <v>0</v>
      </c>
      <c r="S64" s="217">
        <v>11</v>
      </c>
      <c r="T64" s="217">
        <v>0</v>
      </c>
      <c r="U64" s="217">
        <v>0</v>
      </c>
      <c r="V64" s="217">
        <v>0</v>
      </c>
      <c r="W64" s="217">
        <v>0</v>
      </c>
      <c r="X64" s="217">
        <v>0</v>
      </c>
      <c r="Y64" s="217">
        <v>0</v>
      </c>
      <c r="Z64" s="217">
        <v>2</v>
      </c>
      <c r="AA64" s="217">
        <v>1</v>
      </c>
      <c r="AB64" s="217">
        <v>0</v>
      </c>
      <c r="AC64" s="217">
        <v>0</v>
      </c>
      <c r="AD64" s="217">
        <v>0</v>
      </c>
      <c r="AE64" s="217">
        <v>0</v>
      </c>
      <c r="AF64" s="217">
        <v>6</v>
      </c>
      <c r="AG64" s="217">
        <v>0</v>
      </c>
      <c r="AH64" s="217">
        <v>0</v>
      </c>
      <c r="AI64" s="217">
        <v>1</v>
      </c>
      <c r="AJ64" s="217">
        <v>0</v>
      </c>
      <c r="AK64" s="217">
        <v>0</v>
      </c>
      <c r="AL64" s="217">
        <v>0</v>
      </c>
      <c r="AM64" s="217">
        <v>0</v>
      </c>
      <c r="AN64" s="217">
        <v>0</v>
      </c>
      <c r="AO64" s="217">
        <v>0</v>
      </c>
      <c r="AP64" s="217">
        <v>0</v>
      </c>
      <c r="AQ64" s="217">
        <v>0</v>
      </c>
      <c r="AR64" s="217">
        <v>1</v>
      </c>
      <c r="AS64" s="217">
        <v>0</v>
      </c>
      <c r="AT64" s="217">
        <v>0</v>
      </c>
    </row>
    <row r="65" spans="1:46">
      <c r="A65" s="205">
        <f t="shared" si="0"/>
        <v>39436</v>
      </c>
      <c r="B65">
        <f t="shared" si="1"/>
        <v>931</v>
      </c>
      <c r="C65" s="205">
        <v>39437</v>
      </c>
      <c r="D65">
        <v>930</v>
      </c>
      <c r="F65">
        <v>35.5</v>
      </c>
      <c r="G65">
        <v>1</v>
      </c>
      <c r="H65">
        <v>6</v>
      </c>
      <c r="I65" s="217">
        <v>3</v>
      </c>
      <c r="J65" s="217">
        <v>0</v>
      </c>
      <c r="K65" s="217">
        <v>0</v>
      </c>
      <c r="L65" s="217">
        <v>0</v>
      </c>
      <c r="M65" s="217">
        <v>0</v>
      </c>
      <c r="N65" s="217">
        <v>0</v>
      </c>
      <c r="O65" s="217">
        <v>0</v>
      </c>
      <c r="P65" s="217">
        <v>0</v>
      </c>
      <c r="Q65" s="217">
        <v>0</v>
      </c>
      <c r="R65" s="217">
        <v>0</v>
      </c>
      <c r="S65" s="217">
        <v>8</v>
      </c>
      <c r="T65" s="217">
        <v>0</v>
      </c>
      <c r="U65" s="217">
        <v>0</v>
      </c>
      <c r="V65" s="217">
        <v>0</v>
      </c>
      <c r="W65" s="217">
        <v>0</v>
      </c>
      <c r="X65" s="217">
        <v>0</v>
      </c>
      <c r="Y65" s="217">
        <v>0</v>
      </c>
      <c r="Z65" s="217">
        <v>0</v>
      </c>
      <c r="AA65" s="217">
        <v>0</v>
      </c>
      <c r="AB65" s="217">
        <v>0</v>
      </c>
      <c r="AC65" s="217">
        <v>0</v>
      </c>
      <c r="AD65" s="217">
        <v>0</v>
      </c>
      <c r="AE65" s="217">
        <v>0</v>
      </c>
      <c r="AF65" s="217">
        <v>0</v>
      </c>
      <c r="AG65" s="217">
        <v>0</v>
      </c>
      <c r="AH65" s="217">
        <v>0</v>
      </c>
      <c r="AI65" s="217">
        <v>0</v>
      </c>
      <c r="AJ65" s="217">
        <v>0</v>
      </c>
      <c r="AK65" s="217">
        <v>0</v>
      </c>
      <c r="AL65" s="217">
        <v>0</v>
      </c>
      <c r="AM65" s="217">
        <v>0</v>
      </c>
      <c r="AN65" s="217">
        <v>0</v>
      </c>
      <c r="AO65" s="217">
        <v>0</v>
      </c>
      <c r="AP65" s="217">
        <v>0</v>
      </c>
      <c r="AQ65" s="217">
        <v>0</v>
      </c>
      <c r="AR65" s="217">
        <v>0</v>
      </c>
      <c r="AS65" s="217">
        <v>0</v>
      </c>
      <c r="AT65" s="217">
        <v>0</v>
      </c>
    </row>
    <row r="66" spans="1:46">
      <c r="A66" s="205">
        <f t="shared" si="0"/>
        <v>39437</v>
      </c>
      <c r="B66">
        <f t="shared" si="1"/>
        <v>931</v>
      </c>
      <c r="C66" s="205">
        <v>39440</v>
      </c>
      <c r="D66">
        <v>1000</v>
      </c>
      <c r="F66">
        <v>36.5</v>
      </c>
      <c r="G66">
        <v>1</v>
      </c>
      <c r="H66">
        <v>6</v>
      </c>
      <c r="I66" s="217">
        <v>7</v>
      </c>
      <c r="J66" s="217">
        <v>0</v>
      </c>
      <c r="K66" s="217">
        <v>0</v>
      </c>
      <c r="L66" s="217">
        <v>0</v>
      </c>
      <c r="M66" s="217">
        <v>0</v>
      </c>
      <c r="N66" s="217">
        <v>0</v>
      </c>
      <c r="O66" s="217">
        <v>0</v>
      </c>
      <c r="P66" s="217">
        <v>0</v>
      </c>
      <c r="Q66" s="217">
        <v>0</v>
      </c>
      <c r="R66" s="217">
        <v>0</v>
      </c>
      <c r="S66" s="217">
        <v>13</v>
      </c>
      <c r="T66" s="217">
        <v>0</v>
      </c>
      <c r="U66" s="217">
        <v>0</v>
      </c>
      <c r="V66" s="217">
        <v>0</v>
      </c>
      <c r="W66" s="217">
        <v>0</v>
      </c>
      <c r="X66" s="217">
        <v>0</v>
      </c>
      <c r="Y66" s="217">
        <v>0</v>
      </c>
      <c r="Z66" s="217">
        <v>1</v>
      </c>
      <c r="AA66" s="217">
        <v>0</v>
      </c>
      <c r="AB66" s="217">
        <v>0</v>
      </c>
      <c r="AC66" s="217">
        <v>0</v>
      </c>
      <c r="AD66" s="217">
        <v>0</v>
      </c>
      <c r="AE66" s="217">
        <v>0</v>
      </c>
      <c r="AF66" s="217">
        <v>3</v>
      </c>
      <c r="AG66" s="217">
        <v>0</v>
      </c>
      <c r="AH66" s="217">
        <v>0</v>
      </c>
      <c r="AI66" s="217">
        <v>1</v>
      </c>
      <c r="AJ66" s="217">
        <v>0</v>
      </c>
      <c r="AK66" s="217">
        <v>0</v>
      </c>
      <c r="AL66" s="217">
        <v>0</v>
      </c>
      <c r="AM66" s="217">
        <v>0</v>
      </c>
      <c r="AN66" s="217">
        <v>0</v>
      </c>
      <c r="AO66" s="217">
        <v>0</v>
      </c>
      <c r="AP66" s="217">
        <v>0</v>
      </c>
      <c r="AQ66" s="217">
        <v>0</v>
      </c>
      <c r="AR66" s="217">
        <v>0</v>
      </c>
      <c r="AS66" s="217">
        <v>0</v>
      </c>
      <c r="AT66" s="217">
        <v>0</v>
      </c>
    </row>
    <row r="67" spans="1:46">
      <c r="A67" s="205">
        <f t="shared" si="0"/>
        <v>39440</v>
      </c>
      <c r="B67">
        <f t="shared" si="1"/>
        <v>1001</v>
      </c>
      <c r="C67" s="205">
        <v>39442</v>
      </c>
      <c r="D67">
        <v>900</v>
      </c>
      <c r="F67">
        <v>37</v>
      </c>
      <c r="G67">
        <v>1</v>
      </c>
      <c r="H67">
        <v>6</v>
      </c>
      <c r="I67" s="217">
        <v>15</v>
      </c>
      <c r="J67" s="217">
        <v>0</v>
      </c>
      <c r="K67" s="217">
        <v>0</v>
      </c>
      <c r="L67" s="217">
        <v>0</v>
      </c>
      <c r="M67" s="217">
        <v>0</v>
      </c>
      <c r="N67" s="217">
        <v>0</v>
      </c>
      <c r="O67" s="217">
        <v>0</v>
      </c>
      <c r="P67" s="217">
        <v>0</v>
      </c>
      <c r="Q67" s="217">
        <v>0</v>
      </c>
      <c r="R67" s="217">
        <v>0</v>
      </c>
      <c r="S67" s="217">
        <v>33</v>
      </c>
      <c r="T67" s="217">
        <v>0</v>
      </c>
      <c r="U67" s="217">
        <v>0</v>
      </c>
      <c r="V67" s="217">
        <v>0</v>
      </c>
      <c r="W67" s="217">
        <v>0</v>
      </c>
      <c r="X67" s="217">
        <v>0</v>
      </c>
      <c r="Y67" s="217">
        <v>0</v>
      </c>
      <c r="Z67" s="217">
        <v>2</v>
      </c>
      <c r="AA67" s="217">
        <v>1</v>
      </c>
      <c r="AB67" s="217">
        <v>0</v>
      </c>
      <c r="AC67" s="217">
        <v>0</v>
      </c>
      <c r="AD67" s="217">
        <v>0</v>
      </c>
      <c r="AE67" s="217">
        <v>0</v>
      </c>
      <c r="AF67" s="217">
        <v>12</v>
      </c>
      <c r="AG67" s="217">
        <v>0</v>
      </c>
      <c r="AH67" s="217">
        <v>2</v>
      </c>
      <c r="AI67" s="217">
        <v>0</v>
      </c>
      <c r="AJ67" s="217">
        <v>0</v>
      </c>
      <c r="AK67" s="217">
        <v>0</v>
      </c>
      <c r="AL67" s="217">
        <v>0</v>
      </c>
      <c r="AM67" s="217">
        <v>0</v>
      </c>
      <c r="AN67" s="217">
        <v>0</v>
      </c>
      <c r="AO67" s="217">
        <v>0</v>
      </c>
      <c r="AP67" s="217">
        <v>0</v>
      </c>
      <c r="AQ67" s="217">
        <v>0</v>
      </c>
      <c r="AR67" s="217">
        <v>0</v>
      </c>
      <c r="AS67" s="217">
        <v>0</v>
      </c>
      <c r="AT67" s="217">
        <v>0</v>
      </c>
    </row>
    <row r="68" spans="1:46">
      <c r="A68" s="205">
        <f t="shared" si="0"/>
        <v>39442</v>
      </c>
      <c r="B68">
        <f t="shared" si="1"/>
        <v>901</v>
      </c>
      <c r="C68" s="205">
        <v>39443</v>
      </c>
      <c r="D68">
        <v>830</v>
      </c>
      <c r="F68">
        <v>37</v>
      </c>
      <c r="G68">
        <v>1</v>
      </c>
      <c r="H68">
        <v>6</v>
      </c>
      <c r="I68" s="217">
        <v>9</v>
      </c>
      <c r="J68" s="217">
        <v>0</v>
      </c>
      <c r="K68" s="217">
        <v>0</v>
      </c>
      <c r="L68" s="217">
        <v>0</v>
      </c>
      <c r="M68" s="217">
        <v>0</v>
      </c>
      <c r="N68" s="217">
        <v>0</v>
      </c>
      <c r="O68" s="217">
        <v>0</v>
      </c>
      <c r="P68" s="217">
        <v>0</v>
      </c>
      <c r="Q68" s="217">
        <v>0</v>
      </c>
      <c r="R68" s="217">
        <v>0</v>
      </c>
      <c r="S68" s="217">
        <v>18</v>
      </c>
      <c r="T68" s="217">
        <v>0</v>
      </c>
      <c r="U68" s="217">
        <v>0</v>
      </c>
      <c r="V68" s="217">
        <v>0</v>
      </c>
      <c r="W68" s="217">
        <v>0</v>
      </c>
      <c r="X68" s="217">
        <v>0</v>
      </c>
      <c r="Y68" s="217">
        <v>0</v>
      </c>
      <c r="Z68" s="217">
        <v>1</v>
      </c>
      <c r="AA68" s="217">
        <v>0</v>
      </c>
      <c r="AB68" s="217">
        <v>0</v>
      </c>
      <c r="AC68" s="217">
        <v>0</v>
      </c>
      <c r="AD68" s="217">
        <v>0</v>
      </c>
      <c r="AE68" s="217">
        <v>0</v>
      </c>
      <c r="AF68" s="217">
        <v>5</v>
      </c>
      <c r="AG68" s="217">
        <v>0</v>
      </c>
      <c r="AH68" s="217">
        <v>0</v>
      </c>
      <c r="AI68" s="217">
        <v>1</v>
      </c>
      <c r="AJ68" s="217">
        <v>0</v>
      </c>
      <c r="AK68" s="217">
        <v>0</v>
      </c>
      <c r="AL68" s="217">
        <v>0</v>
      </c>
      <c r="AM68" s="217">
        <v>0</v>
      </c>
      <c r="AN68" s="217">
        <v>0</v>
      </c>
      <c r="AO68" s="217">
        <v>0</v>
      </c>
      <c r="AP68" s="217">
        <v>0</v>
      </c>
      <c r="AQ68" s="217">
        <v>0</v>
      </c>
      <c r="AR68" s="217">
        <v>0</v>
      </c>
      <c r="AS68" s="217">
        <v>0</v>
      </c>
      <c r="AT68" s="217">
        <v>0</v>
      </c>
    </row>
    <row r="69" spans="1:46">
      <c r="A69" s="205">
        <f t="shared" si="0"/>
        <v>39443</v>
      </c>
      <c r="B69">
        <f t="shared" si="1"/>
        <v>831</v>
      </c>
      <c r="C69" s="205">
        <v>39444</v>
      </c>
      <c r="D69">
        <v>900</v>
      </c>
      <c r="E69" t="s">
        <v>178</v>
      </c>
      <c r="F69">
        <v>37</v>
      </c>
      <c r="G69">
        <v>1</v>
      </c>
      <c r="H69">
        <v>6</v>
      </c>
      <c r="I69" s="217">
        <v>9</v>
      </c>
      <c r="J69" s="217">
        <v>0</v>
      </c>
      <c r="K69" s="217">
        <v>0</v>
      </c>
      <c r="L69" s="217">
        <v>0</v>
      </c>
      <c r="M69" s="217">
        <v>0</v>
      </c>
      <c r="N69" s="217">
        <v>0</v>
      </c>
      <c r="O69" s="217">
        <v>0</v>
      </c>
      <c r="P69" s="217">
        <v>0</v>
      </c>
      <c r="Q69" s="217">
        <v>0</v>
      </c>
      <c r="R69" s="217">
        <v>0</v>
      </c>
      <c r="S69" s="217">
        <v>17</v>
      </c>
      <c r="T69" s="217">
        <v>0</v>
      </c>
      <c r="U69" s="217">
        <v>0</v>
      </c>
      <c r="V69" s="217">
        <v>0</v>
      </c>
      <c r="W69" s="217">
        <v>0</v>
      </c>
      <c r="X69" s="217">
        <v>0</v>
      </c>
      <c r="Y69" s="217">
        <v>0</v>
      </c>
      <c r="Z69" s="217">
        <v>1</v>
      </c>
      <c r="AA69" s="217">
        <v>0</v>
      </c>
      <c r="AB69" s="217">
        <v>0</v>
      </c>
      <c r="AC69" s="217">
        <v>0</v>
      </c>
      <c r="AD69" s="217" t="s">
        <v>178</v>
      </c>
      <c r="AE69" s="217">
        <v>1</v>
      </c>
      <c r="AF69" s="217">
        <v>3</v>
      </c>
      <c r="AG69" s="217">
        <v>0</v>
      </c>
      <c r="AH69" s="217">
        <v>0</v>
      </c>
      <c r="AI69" s="217">
        <v>2</v>
      </c>
      <c r="AJ69" s="217">
        <v>0</v>
      </c>
      <c r="AK69" s="217">
        <v>0</v>
      </c>
      <c r="AL69" s="217">
        <v>0</v>
      </c>
      <c r="AM69" s="217">
        <v>0</v>
      </c>
      <c r="AN69" s="217">
        <v>0</v>
      </c>
      <c r="AO69" s="217">
        <v>0</v>
      </c>
      <c r="AP69" s="217">
        <v>0</v>
      </c>
      <c r="AQ69" s="217">
        <v>0</v>
      </c>
      <c r="AR69" s="217">
        <v>0</v>
      </c>
      <c r="AS69" s="217">
        <v>0</v>
      </c>
      <c r="AT69" s="217">
        <v>0</v>
      </c>
    </row>
    <row r="70" spans="1:46">
      <c r="A70" s="205">
        <f t="shared" si="0"/>
        <v>39444</v>
      </c>
      <c r="B70">
        <f t="shared" si="1"/>
        <v>901</v>
      </c>
      <c r="C70" s="205">
        <v>39447</v>
      </c>
      <c r="D70">
        <v>815</v>
      </c>
      <c r="F70">
        <v>36</v>
      </c>
      <c r="G70">
        <v>1</v>
      </c>
      <c r="H70">
        <v>6</v>
      </c>
      <c r="I70" s="217">
        <v>15</v>
      </c>
      <c r="J70" s="217">
        <v>0</v>
      </c>
      <c r="K70" s="217">
        <v>0</v>
      </c>
      <c r="L70" s="217">
        <v>0</v>
      </c>
      <c r="M70" s="217">
        <v>0</v>
      </c>
      <c r="N70" s="217">
        <v>0</v>
      </c>
      <c r="O70" s="217">
        <v>0</v>
      </c>
      <c r="P70" s="217">
        <v>0</v>
      </c>
      <c r="Q70" s="217">
        <v>0</v>
      </c>
      <c r="R70" s="217">
        <v>0</v>
      </c>
      <c r="S70" s="217">
        <v>10</v>
      </c>
      <c r="T70" s="217">
        <v>0</v>
      </c>
      <c r="U70" s="217">
        <v>0</v>
      </c>
      <c r="V70" s="217">
        <v>0</v>
      </c>
      <c r="W70" s="217">
        <v>0</v>
      </c>
      <c r="X70" s="217">
        <v>0</v>
      </c>
      <c r="Y70" s="217">
        <v>0</v>
      </c>
      <c r="Z70" s="217">
        <v>1</v>
      </c>
      <c r="AA70" s="217">
        <v>1</v>
      </c>
      <c r="AB70" s="217">
        <v>0</v>
      </c>
      <c r="AC70" s="217">
        <v>0</v>
      </c>
      <c r="AD70" s="217">
        <v>0</v>
      </c>
      <c r="AE70" s="217">
        <v>0</v>
      </c>
      <c r="AF70" s="217">
        <v>0</v>
      </c>
      <c r="AG70" s="217">
        <v>0</v>
      </c>
      <c r="AH70" s="217">
        <v>0</v>
      </c>
      <c r="AI70" s="217">
        <v>0</v>
      </c>
      <c r="AJ70" s="217">
        <v>0</v>
      </c>
      <c r="AK70" s="217">
        <v>0</v>
      </c>
      <c r="AL70" s="217">
        <v>0</v>
      </c>
      <c r="AM70" s="217">
        <v>0</v>
      </c>
      <c r="AN70" s="217">
        <v>0</v>
      </c>
      <c r="AO70" s="217">
        <v>0</v>
      </c>
      <c r="AP70" s="217">
        <v>0</v>
      </c>
      <c r="AQ70" s="217">
        <v>0</v>
      </c>
      <c r="AR70" s="217">
        <v>0</v>
      </c>
      <c r="AS70" s="217">
        <v>0</v>
      </c>
      <c r="AT70" s="217">
        <v>0</v>
      </c>
    </row>
    <row r="71" spans="1:46">
      <c r="A71" s="205">
        <f t="shared" si="0"/>
        <v>39447</v>
      </c>
      <c r="B71">
        <f t="shared" si="1"/>
        <v>816</v>
      </c>
      <c r="C71" s="205">
        <v>39449</v>
      </c>
      <c r="D71">
        <v>900</v>
      </c>
      <c r="E71" t="s">
        <v>180</v>
      </c>
      <c r="F71">
        <v>35</v>
      </c>
      <c r="G71">
        <v>1</v>
      </c>
      <c r="H71">
        <v>6</v>
      </c>
      <c r="I71" s="217">
        <v>17</v>
      </c>
      <c r="J71" s="217">
        <v>0</v>
      </c>
      <c r="K71" s="217">
        <v>0</v>
      </c>
      <c r="L71" s="217">
        <v>0</v>
      </c>
      <c r="M71" s="217">
        <v>0</v>
      </c>
      <c r="N71" s="217">
        <v>0</v>
      </c>
      <c r="O71" s="217">
        <v>0</v>
      </c>
      <c r="P71" s="217">
        <v>0</v>
      </c>
      <c r="Q71" s="217">
        <v>0</v>
      </c>
      <c r="R71" s="217">
        <v>0</v>
      </c>
      <c r="S71" s="217">
        <v>20</v>
      </c>
      <c r="T71" s="217">
        <v>0</v>
      </c>
      <c r="U71" s="217">
        <v>0</v>
      </c>
      <c r="V71" s="217">
        <v>0</v>
      </c>
      <c r="W71" s="217">
        <v>0</v>
      </c>
      <c r="X71" s="217">
        <v>0</v>
      </c>
      <c r="Y71" s="217">
        <v>0</v>
      </c>
      <c r="Z71" s="217">
        <v>0</v>
      </c>
      <c r="AA71" s="217">
        <v>0</v>
      </c>
      <c r="AB71" s="217">
        <v>0</v>
      </c>
      <c r="AC71" s="217">
        <v>0</v>
      </c>
      <c r="AD71" s="217" t="s">
        <v>180</v>
      </c>
      <c r="AE71" s="217">
        <v>1</v>
      </c>
      <c r="AF71" s="217">
        <v>7</v>
      </c>
      <c r="AG71" s="217">
        <v>0</v>
      </c>
      <c r="AH71" s="217">
        <v>0</v>
      </c>
      <c r="AI71" s="217">
        <v>2</v>
      </c>
      <c r="AJ71" s="217">
        <v>0</v>
      </c>
      <c r="AK71" s="217">
        <v>0</v>
      </c>
      <c r="AL71" s="217">
        <v>0</v>
      </c>
      <c r="AM71" s="217">
        <v>1</v>
      </c>
      <c r="AN71" s="217">
        <v>0</v>
      </c>
      <c r="AO71" s="217">
        <v>0</v>
      </c>
      <c r="AP71" s="217">
        <v>0</v>
      </c>
      <c r="AQ71" s="217">
        <v>0</v>
      </c>
      <c r="AR71" s="217">
        <v>3</v>
      </c>
      <c r="AS71" s="217">
        <v>0</v>
      </c>
      <c r="AT71" s="217">
        <v>0</v>
      </c>
    </row>
    <row r="72" spans="1:46">
      <c r="A72" s="205">
        <f t="shared" si="0"/>
        <v>39449</v>
      </c>
      <c r="B72">
        <f t="shared" si="1"/>
        <v>901</v>
      </c>
      <c r="C72" s="205">
        <v>39450</v>
      </c>
      <c r="D72">
        <v>930</v>
      </c>
      <c r="F72">
        <v>35</v>
      </c>
      <c r="G72">
        <v>1</v>
      </c>
      <c r="H72">
        <v>6</v>
      </c>
      <c r="I72" s="217">
        <v>2</v>
      </c>
      <c r="J72" s="217">
        <v>0</v>
      </c>
      <c r="K72" s="217">
        <v>0</v>
      </c>
      <c r="L72" s="217">
        <v>0</v>
      </c>
      <c r="M72" s="217">
        <v>0</v>
      </c>
      <c r="N72" s="217">
        <v>0</v>
      </c>
      <c r="O72" s="217">
        <v>0</v>
      </c>
      <c r="P72" s="217">
        <v>0</v>
      </c>
      <c r="Q72" s="217">
        <v>0</v>
      </c>
      <c r="R72" s="217">
        <v>0</v>
      </c>
      <c r="S72" s="217">
        <v>3</v>
      </c>
      <c r="T72" s="217">
        <v>0</v>
      </c>
      <c r="U72" s="217">
        <v>0</v>
      </c>
      <c r="V72" s="217">
        <v>0</v>
      </c>
      <c r="W72" s="217">
        <v>0</v>
      </c>
      <c r="X72" s="217">
        <v>0</v>
      </c>
      <c r="Y72" s="217">
        <v>0</v>
      </c>
      <c r="Z72" s="217">
        <v>1</v>
      </c>
      <c r="AA72" s="217">
        <v>0</v>
      </c>
      <c r="AB72" s="217">
        <v>0</v>
      </c>
      <c r="AC72" s="217">
        <v>0</v>
      </c>
      <c r="AD72" s="217">
        <v>0</v>
      </c>
      <c r="AE72" s="217">
        <v>0</v>
      </c>
      <c r="AF72" s="217">
        <v>2</v>
      </c>
      <c r="AG72" s="217">
        <v>0</v>
      </c>
      <c r="AH72" s="217">
        <v>0</v>
      </c>
      <c r="AI72" s="217">
        <v>1</v>
      </c>
      <c r="AJ72" s="217">
        <v>0</v>
      </c>
      <c r="AK72" s="217">
        <v>0</v>
      </c>
      <c r="AL72" s="217">
        <v>0</v>
      </c>
      <c r="AM72" s="217">
        <v>0</v>
      </c>
      <c r="AN72" s="217">
        <v>0</v>
      </c>
      <c r="AO72" s="217">
        <v>0</v>
      </c>
      <c r="AP72" s="217">
        <v>0</v>
      </c>
      <c r="AQ72" s="217">
        <v>0</v>
      </c>
      <c r="AR72" s="217">
        <v>0</v>
      </c>
      <c r="AS72" s="217">
        <v>0</v>
      </c>
      <c r="AT72" s="217">
        <v>0</v>
      </c>
    </row>
    <row r="73" spans="1:46">
      <c r="A73" s="205">
        <f t="shared" ref="A73:A136" si="2">C72</f>
        <v>39450</v>
      </c>
      <c r="B73">
        <f t="shared" ref="B73:B136" si="3">D72+1</f>
        <v>931</v>
      </c>
      <c r="C73" s="205">
        <v>39451</v>
      </c>
      <c r="D73">
        <v>900</v>
      </c>
      <c r="F73">
        <v>34.5</v>
      </c>
      <c r="G73">
        <v>1</v>
      </c>
      <c r="H73">
        <v>6</v>
      </c>
      <c r="I73" s="217">
        <v>7</v>
      </c>
      <c r="J73" s="217">
        <v>0</v>
      </c>
      <c r="K73" s="217">
        <v>0</v>
      </c>
      <c r="L73" s="217">
        <v>0</v>
      </c>
      <c r="M73" s="217">
        <v>0</v>
      </c>
      <c r="N73" s="217">
        <v>0</v>
      </c>
      <c r="O73" s="217">
        <v>0</v>
      </c>
      <c r="P73" s="217">
        <v>0</v>
      </c>
      <c r="Q73" s="217">
        <v>0</v>
      </c>
      <c r="R73" s="217">
        <v>0</v>
      </c>
      <c r="S73" s="217">
        <v>8</v>
      </c>
      <c r="T73" s="217">
        <v>0</v>
      </c>
      <c r="U73" s="217">
        <v>0</v>
      </c>
      <c r="V73" s="217">
        <v>0</v>
      </c>
      <c r="W73" s="217">
        <v>0</v>
      </c>
      <c r="X73" s="217">
        <v>0</v>
      </c>
      <c r="Y73" s="217">
        <v>0</v>
      </c>
      <c r="Z73" s="217">
        <v>0</v>
      </c>
      <c r="AA73" s="217">
        <v>0</v>
      </c>
      <c r="AB73" s="217">
        <v>0</v>
      </c>
      <c r="AC73" s="217">
        <v>0</v>
      </c>
      <c r="AD73" s="217">
        <v>0</v>
      </c>
      <c r="AE73" s="217">
        <v>0</v>
      </c>
      <c r="AF73" s="217">
        <v>1</v>
      </c>
      <c r="AG73" s="217">
        <v>0</v>
      </c>
      <c r="AH73" s="217">
        <v>0</v>
      </c>
      <c r="AI73" s="217">
        <v>1</v>
      </c>
      <c r="AJ73" s="217">
        <v>0</v>
      </c>
      <c r="AK73" s="217">
        <v>0</v>
      </c>
      <c r="AL73" s="217">
        <v>0</v>
      </c>
      <c r="AM73" s="217">
        <v>0</v>
      </c>
      <c r="AN73" s="217">
        <v>0</v>
      </c>
      <c r="AO73" s="217">
        <v>0</v>
      </c>
      <c r="AP73" s="217">
        <v>0</v>
      </c>
      <c r="AQ73" s="217">
        <v>0</v>
      </c>
      <c r="AR73" s="217">
        <v>0</v>
      </c>
      <c r="AS73" s="217">
        <v>0</v>
      </c>
      <c r="AT73" s="217">
        <v>0</v>
      </c>
    </row>
    <row r="74" spans="1:46">
      <c r="A74" s="205">
        <f t="shared" si="2"/>
        <v>39451</v>
      </c>
      <c r="B74">
        <f t="shared" si="3"/>
        <v>901</v>
      </c>
      <c r="C74" s="205">
        <v>39454</v>
      </c>
      <c r="D74">
        <v>1200</v>
      </c>
      <c r="F74">
        <v>35</v>
      </c>
      <c r="G74">
        <v>1</v>
      </c>
      <c r="H74">
        <v>6</v>
      </c>
      <c r="I74" s="217">
        <v>2</v>
      </c>
      <c r="J74" s="217">
        <v>0</v>
      </c>
      <c r="K74" s="217">
        <v>0</v>
      </c>
      <c r="L74" s="217">
        <v>0</v>
      </c>
      <c r="M74" s="217">
        <v>0</v>
      </c>
      <c r="N74" s="217">
        <v>0</v>
      </c>
      <c r="O74" s="217">
        <v>0</v>
      </c>
      <c r="P74" s="217">
        <v>0</v>
      </c>
      <c r="Q74" s="217">
        <v>0</v>
      </c>
      <c r="R74" s="217">
        <v>0</v>
      </c>
      <c r="S74" s="217">
        <v>1</v>
      </c>
      <c r="T74" s="217">
        <v>0</v>
      </c>
      <c r="U74" s="217">
        <v>0</v>
      </c>
      <c r="V74" s="217">
        <v>0</v>
      </c>
      <c r="W74" s="217">
        <v>0</v>
      </c>
      <c r="X74" s="217">
        <v>0</v>
      </c>
      <c r="Y74" s="217">
        <v>0</v>
      </c>
      <c r="Z74" s="217">
        <v>2</v>
      </c>
      <c r="AA74" s="217">
        <v>2</v>
      </c>
      <c r="AB74" s="217">
        <v>0</v>
      </c>
      <c r="AC74" s="217">
        <v>0</v>
      </c>
      <c r="AD74" s="217">
        <v>0</v>
      </c>
      <c r="AE74" s="217">
        <v>0</v>
      </c>
      <c r="AF74" s="217">
        <v>2</v>
      </c>
      <c r="AG74" s="217">
        <v>1</v>
      </c>
      <c r="AH74" s="217">
        <v>1</v>
      </c>
      <c r="AI74" s="217">
        <v>0</v>
      </c>
      <c r="AJ74" s="217">
        <v>0</v>
      </c>
      <c r="AK74" s="217">
        <v>0</v>
      </c>
      <c r="AL74" s="217">
        <v>0</v>
      </c>
      <c r="AM74" s="217">
        <v>0</v>
      </c>
      <c r="AN74" s="217">
        <v>0</v>
      </c>
      <c r="AO74" s="217">
        <v>0</v>
      </c>
      <c r="AP74" s="217">
        <v>0</v>
      </c>
      <c r="AQ74" s="217">
        <v>0</v>
      </c>
      <c r="AR74" s="217">
        <v>0</v>
      </c>
      <c r="AS74" s="217">
        <v>0</v>
      </c>
      <c r="AT74" s="217">
        <v>0</v>
      </c>
    </row>
    <row r="75" spans="1:46">
      <c r="A75" s="205">
        <f t="shared" si="2"/>
        <v>39454</v>
      </c>
      <c r="B75">
        <f t="shared" si="3"/>
        <v>1201</v>
      </c>
      <c r="C75" s="205">
        <v>39455</v>
      </c>
      <c r="D75">
        <v>1000</v>
      </c>
      <c r="E75" t="s">
        <v>181</v>
      </c>
      <c r="F75">
        <v>35</v>
      </c>
      <c r="G75">
        <v>1</v>
      </c>
      <c r="H75">
        <v>6</v>
      </c>
      <c r="I75" s="217">
        <v>8</v>
      </c>
      <c r="J75" s="217">
        <v>0</v>
      </c>
      <c r="K75" s="217">
        <v>0</v>
      </c>
      <c r="L75" s="217">
        <v>0</v>
      </c>
      <c r="M75" s="217">
        <v>0</v>
      </c>
      <c r="N75" s="217">
        <v>0</v>
      </c>
      <c r="O75" s="217">
        <v>0</v>
      </c>
      <c r="P75" s="217">
        <v>0</v>
      </c>
      <c r="Q75" s="217">
        <v>0</v>
      </c>
      <c r="R75" s="217">
        <v>0</v>
      </c>
      <c r="S75" s="217">
        <v>4</v>
      </c>
      <c r="T75" s="217">
        <v>0</v>
      </c>
      <c r="U75" s="217">
        <v>0</v>
      </c>
      <c r="V75" s="217">
        <v>0</v>
      </c>
      <c r="W75" s="217">
        <v>0</v>
      </c>
      <c r="X75" s="217">
        <v>0</v>
      </c>
      <c r="Y75" s="217">
        <v>0</v>
      </c>
      <c r="Z75" s="217">
        <v>3</v>
      </c>
      <c r="AA75" s="217">
        <v>0</v>
      </c>
      <c r="AB75" s="217">
        <v>0</v>
      </c>
      <c r="AC75" s="217">
        <v>0</v>
      </c>
      <c r="AD75" s="217" t="s">
        <v>181</v>
      </c>
      <c r="AE75" s="217">
        <v>1</v>
      </c>
      <c r="AF75" s="217">
        <v>4</v>
      </c>
      <c r="AG75" s="217">
        <v>0</v>
      </c>
      <c r="AH75" s="217">
        <v>0</v>
      </c>
      <c r="AI75" s="217">
        <v>2</v>
      </c>
      <c r="AJ75" s="217">
        <v>0</v>
      </c>
      <c r="AK75" s="217">
        <v>0</v>
      </c>
      <c r="AL75" s="217">
        <v>0</v>
      </c>
      <c r="AM75" s="217">
        <v>0</v>
      </c>
      <c r="AN75" s="217">
        <v>0</v>
      </c>
      <c r="AO75" s="217">
        <v>0</v>
      </c>
      <c r="AP75" s="217">
        <v>0</v>
      </c>
      <c r="AQ75" s="217">
        <v>0</v>
      </c>
      <c r="AR75" s="217">
        <v>1</v>
      </c>
      <c r="AS75" s="217">
        <v>0</v>
      </c>
      <c r="AT75" s="217">
        <v>0</v>
      </c>
    </row>
    <row r="76" spans="1:46">
      <c r="A76" s="205">
        <f t="shared" si="2"/>
        <v>39455</v>
      </c>
      <c r="B76">
        <f t="shared" si="3"/>
        <v>1001</v>
      </c>
      <c r="C76" s="205">
        <v>39456</v>
      </c>
      <c r="D76">
        <v>1030</v>
      </c>
      <c r="F76">
        <v>35</v>
      </c>
      <c r="G76">
        <v>1</v>
      </c>
      <c r="H76">
        <v>6</v>
      </c>
      <c r="I76" s="217">
        <v>3</v>
      </c>
      <c r="J76" s="217">
        <v>0</v>
      </c>
      <c r="K76" s="217">
        <v>0</v>
      </c>
      <c r="L76" s="217">
        <v>0</v>
      </c>
      <c r="M76" s="217">
        <v>0</v>
      </c>
      <c r="N76" s="217">
        <v>0</v>
      </c>
      <c r="O76" s="217">
        <v>0</v>
      </c>
      <c r="P76" s="217">
        <v>0</v>
      </c>
      <c r="Q76" s="217">
        <v>0</v>
      </c>
      <c r="R76" s="217">
        <v>0</v>
      </c>
      <c r="S76" s="217">
        <v>0</v>
      </c>
      <c r="T76" s="217">
        <v>0</v>
      </c>
      <c r="U76" s="217">
        <v>0</v>
      </c>
      <c r="V76" s="217">
        <v>0</v>
      </c>
      <c r="W76" s="217">
        <v>0</v>
      </c>
      <c r="X76" s="217">
        <v>0</v>
      </c>
      <c r="Y76" s="217">
        <v>0</v>
      </c>
      <c r="Z76" s="217">
        <v>2</v>
      </c>
      <c r="AA76" s="217">
        <v>2</v>
      </c>
      <c r="AB76" s="217">
        <v>0</v>
      </c>
      <c r="AC76" s="217">
        <v>0</v>
      </c>
      <c r="AD76" s="217">
        <v>0</v>
      </c>
      <c r="AE76" s="217">
        <v>0</v>
      </c>
      <c r="AF76" s="217">
        <v>0</v>
      </c>
      <c r="AG76" s="217">
        <v>0</v>
      </c>
      <c r="AH76" s="217">
        <v>1</v>
      </c>
      <c r="AI76" s="217">
        <v>0</v>
      </c>
      <c r="AJ76" s="217">
        <v>0</v>
      </c>
      <c r="AK76" s="217">
        <v>0</v>
      </c>
      <c r="AL76" s="217">
        <v>0</v>
      </c>
      <c r="AM76" s="217">
        <v>0</v>
      </c>
      <c r="AN76" s="217">
        <v>0</v>
      </c>
      <c r="AO76" s="217">
        <v>0</v>
      </c>
      <c r="AP76" s="217">
        <v>0</v>
      </c>
      <c r="AQ76" s="217">
        <v>0</v>
      </c>
      <c r="AR76" s="217">
        <v>0</v>
      </c>
      <c r="AS76" s="217">
        <v>0</v>
      </c>
      <c r="AT76" s="217">
        <v>0</v>
      </c>
    </row>
    <row r="77" spans="1:46">
      <c r="A77" s="205">
        <f t="shared" si="2"/>
        <v>39456</v>
      </c>
      <c r="B77">
        <f t="shared" si="3"/>
        <v>1031</v>
      </c>
      <c r="C77" s="205">
        <v>39457</v>
      </c>
      <c r="D77">
        <v>1000</v>
      </c>
      <c r="F77">
        <v>35</v>
      </c>
      <c r="G77">
        <v>1</v>
      </c>
      <c r="H77">
        <v>6</v>
      </c>
      <c r="I77" s="217">
        <v>5</v>
      </c>
      <c r="J77" s="217">
        <v>0</v>
      </c>
      <c r="K77" s="217">
        <v>0</v>
      </c>
      <c r="L77" s="217">
        <v>0</v>
      </c>
      <c r="M77" s="217">
        <v>0</v>
      </c>
      <c r="N77" s="217">
        <v>0</v>
      </c>
      <c r="O77" s="217">
        <v>0</v>
      </c>
      <c r="P77" s="217">
        <v>0</v>
      </c>
      <c r="Q77" s="217">
        <v>0</v>
      </c>
      <c r="R77" s="217">
        <v>0</v>
      </c>
      <c r="S77" s="217">
        <v>2</v>
      </c>
      <c r="T77" s="217">
        <v>0</v>
      </c>
      <c r="U77" s="217">
        <v>0</v>
      </c>
      <c r="V77" s="217">
        <v>0</v>
      </c>
      <c r="W77" s="217">
        <v>0</v>
      </c>
      <c r="X77" s="217">
        <v>0</v>
      </c>
      <c r="Y77" s="217">
        <v>0</v>
      </c>
      <c r="Z77" s="217">
        <v>0</v>
      </c>
      <c r="AA77" s="217">
        <v>0</v>
      </c>
      <c r="AB77" s="217">
        <v>0</v>
      </c>
      <c r="AC77" s="217">
        <v>0</v>
      </c>
      <c r="AD77" s="217">
        <v>0</v>
      </c>
      <c r="AE77" s="217">
        <v>0</v>
      </c>
      <c r="AF77" s="217">
        <v>8</v>
      </c>
      <c r="AG77" s="217">
        <v>0</v>
      </c>
      <c r="AH77" s="217">
        <v>0</v>
      </c>
      <c r="AI77" s="217">
        <v>1</v>
      </c>
      <c r="AJ77" s="217">
        <v>0</v>
      </c>
      <c r="AK77" s="217">
        <v>0</v>
      </c>
      <c r="AL77" s="217">
        <v>0</v>
      </c>
      <c r="AM77" s="217">
        <v>0</v>
      </c>
      <c r="AN77" s="217">
        <v>0</v>
      </c>
      <c r="AO77" s="217">
        <v>0</v>
      </c>
      <c r="AP77" s="217">
        <v>0</v>
      </c>
      <c r="AQ77" s="217">
        <v>0</v>
      </c>
      <c r="AR77" s="217">
        <v>0</v>
      </c>
      <c r="AS77" s="217">
        <v>0</v>
      </c>
      <c r="AT77" s="217">
        <v>0</v>
      </c>
    </row>
    <row r="78" spans="1:46">
      <c r="A78" s="205">
        <f t="shared" si="2"/>
        <v>39457</v>
      </c>
      <c r="B78">
        <f t="shared" si="3"/>
        <v>1001</v>
      </c>
      <c r="C78" s="205">
        <v>39458</v>
      </c>
      <c r="D78">
        <v>845</v>
      </c>
      <c r="F78">
        <v>35</v>
      </c>
      <c r="G78">
        <v>1</v>
      </c>
      <c r="H78">
        <v>6</v>
      </c>
      <c r="I78" s="217">
        <v>3</v>
      </c>
      <c r="J78" s="217">
        <v>0</v>
      </c>
      <c r="K78" s="217">
        <v>0</v>
      </c>
      <c r="L78" s="217">
        <v>0</v>
      </c>
      <c r="M78" s="217">
        <v>0</v>
      </c>
      <c r="N78" s="217">
        <v>0</v>
      </c>
      <c r="O78" s="217">
        <v>0</v>
      </c>
      <c r="P78" s="217">
        <v>0</v>
      </c>
      <c r="Q78" s="217">
        <v>0</v>
      </c>
      <c r="R78" s="217">
        <v>0</v>
      </c>
      <c r="S78" s="217">
        <v>1</v>
      </c>
      <c r="T78" s="217">
        <v>0</v>
      </c>
      <c r="U78" s="217">
        <v>0</v>
      </c>
      <c r="V78" s="217">
        <v>0</v>
      </c>
      <c r="W78" s="217">
        <v>0</v>
      </c>
      <c r="X78" s="217">
        <v>0</v>
      </c>
      <c r="Y78" s="217">
        <v>0</v>
      </c>
      <c r="Z78" s="217">
        <v>0</v>
      </c>
      <c r="AA78" s="217">
        <v>0</v>
      </c>
      <c r="AB78" s="217">
        <v>0</v>
      </c>
      <c r="AC78" s="217">
        <v>0</v>
      </c>
      <c r="AD78" s="217">
        <v>0</v>
      </c>
      <c r="AE78" s="217">
        <v>0</v>
      </c>
      <c r="AF78" s="217">
        <v>0</v>
      </c>
      <c r="AG78" s="217">
        <v>0</v>
      </c>
      <c r="AH78" s="217">
        <v>1</v>
      </c>
      <c r="AI78" s="217">
        <v>0</v>
      </c>
      <c r="AJ78" s="217">
        <v>0</v>
      </c>
      <c r="AK78" s="217">
        <v>0</v>
      </c>
      <c r="AL78" s="217">
        <v>0</v>
      </c>
      <c r="AM78" s="217">
        <v>0</v>
      </c>
      <c r="AN78" s="217">
        <v>0</v>
      </c>
      <c r="AO78" s="217">
        <v>0</v>
      </c>
      <c r="AP78" s="217">
        <v>0</v>
      </c>
      <c r="AQ78" s="217">
        <v>0</v>
      </c>
      <c r="AR78" s="217">
        <v>1</v>
      </c>
      <c r="AS78" s="217">
        <v>0</v>
      </c>
      <c r="AT78" s="217">
        <v>0</v>
      </c>
    </row>
    <row r="79" spans="1:46">
      <c r="A79" s="205">
        <f t="shared" si="2"/>
        <v>39458</v>
      </c>
      <c r="B79">
        <f t="shared" si="3"/>
        <v>846</v>
      </c>
      <c r="C79" s="205">
        <v>39461</v>
      </c>
      <c r="D79">
        <v>830</v>
      </c>
      <c r="F79">
        <v>35.5</v>
      </c>
      <c r="G79">
        <v>1</v>
      </c>
      <c r="H79">
        <v>6</v>
      </c>
      <c r="I79" s="217">
        <v>1</v>
      </c>
      <c r="J79" s="217">
        <v>0</v>
      </c>
      <c r="K79" s="217">
        <v>0</v>
      </c>
      <c r="L79" s="217">
        <v>0</v>
      </c>
      <c r="M79" s="217">
        <v>0</v>
      </c>
      <c r="N79" s="217">
        <v>0</v>
      </c>
      <c r="O79" s="217">
        <v>0</v>
      </c>
      <c r="P79" s="217">
        <v>0</v>
      </c>
      <c r="Q79" s="217">
        <v>0</v>
      </c>
      <c r="R79" s="217">
        <v>0</v>
      </c>
      <c r="S79" s="217">
        <v>4</v>
      </c>
      <c r="T79" s="217">
        <v>0</v>
      </c>
      <c r="U79" s="217">
        <v>0</v>
      </c>
      <c r="V79" s="217">
        <v>0</v>
      </c>
      <c r="W79" s="217">
        <v>0</v>
      </c>
      <c r="X79" s="217">
        <v>0</v>
      </c>
      <c r="Y79" s="217">
        <v>0</v>
      </c>
      <c r="Z79" s="217">
        <v>0</v>
      </c>
      <c r="AA79" s="217">
        <v>1</v>
      </c>
      <c r="AB79" s="217">
        <v>0</v>
      </c>
      <c r="AC79" s="217">
        <v>0</v>
      </c>
      <c r="AD79" s="217">
        <v>0</v>
      </c>
      <c r="AE79" s="217">
        <v>0</v>
      </c>
      <c r="AF79" s="217">
        <v>4</v>
      </c>
      <c r="AG79" s="217">
        <v>0</v>
      </c>
      <c r="AH79" s="217">
        <v>1</v>
      </c>
      <c r="AI79" s="217">
        <v>0</v>
      </c>
      <c r="AJ79" s="217">
        <v>0</v>
      </c>
      <c r="AK79" s="217">
        <v>0</v>
      </c>
      <c r="AL79" s="217">
        <v>0</v>
      </c>
      <c r="AM79" s="217">
        <v>0</v>
      </c>
      <c r="AN79" s="217">
        <v>5</v>
      </c>
      <c r="AO79" s="217">
        <v>0</v>
      </c>
      <c r="AP79" s="217">
        <v>0</v>
      </c>
      <c r="AQ79" s="217">
        <v>0</v>
      </c>
      <c r="AR79" s="217">
        <v>0</v>
      </c>
      <c r="AS79" s="217">
        <v>0</v>
      </c>
      <c r="AT79" s="217">
        <v>0</v>
      </c>
    </row>
    <row r="80" spans="1:46">
      <c r="A80" s="205">
        <f t="shared" si="2"/>
        <v>39461</v>
      </c>
      <c r="B80">
        <f t="shared" si="3"/>
        <v>831</v>
      </c>
      <c r="C80" s="205">
        <v>39463</v>
      </c>
      <c r="D80">
        <v>830</v>
      </c>
      <c r="E80" t="s">
        <v>182</v>
      </c>
      <c r="F80">
        <v>36</v>
      </c>
      <c r="G80">
        <v>1</v>
      </c>
      <c r="H80">
        <v>6</v>
      </c>
      <c r="I80" s="217">
        <v>10</v>
      </c>
      <c r="J80" s="217">
        <v>0</v>
      </c>
      <c r="K80" s="217">
        <v>0</v>
      </c>
      <c r="L80" s="217">
        <v>0</v>
      </c>
      <c r="M80" s="217">
        <v>0</v>
      </c>
      <c r="N80" s="217">
        <v>0</v>
      </c>
      <c r="O80" s="217">
        <v>0</v>
      </c>
      <c r="P80" s="217">
        <v>0</v>
      </c>
      <c r="Q80" s="217">
        <v>0</v>
      </c>
      <c r="R80" s="217">
        <v>0</v>
      </c>
      <c r="S80" s="217">
        <v>3</v>
      </c>
      <c r="T80" s="217">
        <v>0</v>
      </c>
      <c r="U80" s="217">
        <v>0</v>
      </c>
      <c r="V80" s="217">
        <v>0</v>
      </c>
      <c r="W80" s="217">
        <v>0</v>
      </c>
      <c r="X80" s="217">
        <v>0</v>
      </c>
      <c r="Y80" s="217">
        <v>0</v>
      </c>
      <c r="Z80" s="217">
        <v>1</v>
      </c>
      <c r="AA80" s="217">
        <v>0</v>
      </c>
      <c r="AB80" s="217">
        <v>0</v>
      </c>
      <c r="AC80" s="217">
        <v>0</v>
      </c>
      <c r="AD80" s="217" t="s">
        <v>182</v>
      </c>
      <c r="AE80" s="217">
        <v>2</v>
      </c>
      <c r="AF80" s="217">
        <v>1</v>
      </c>
      <c r="AG80" s="217">
        <v>0</v>
      </c>
      <c r="AH80" s="217">
        <v>1</v>
      </c>
      <c r="AI80" s="217">
        <v>0</v>
      </c>
      <c r="AJ80" s="217">
        <v>0</v>
      </c>
      <c r="AK80" s="217">
        <v>0</v>
      </c>
      <c r="AL80" s="217">
        <v>0</v>
      </c>
      <c r="AM80" s="217">
        <v>1</v>
      </c>
      <c r="AN80" s="217">
        <v>1</v>
      </c>
      <c r="AO80" s="217">
        <v>0</v>
      </c>
      <c r="AP80" s="217">
        <v>0</v>
      </c>
      <c r="AQ80" s="217">
        <v>0</v>
      </c>
      <c r="AR80" s="217">
        <v>0</v>
      </c>
      <c r="AS80" s="217">
        <v>0</v>
      </c>
      <c r="AT80" s="217">
        <v>0</v>
      </c>
    </row>
    <row r="81" spans="1:46">
      <c r="A81" s="205">
        <f t="shared" si="2"/>
        <v>39463</v>
      </c>
      <c r="B81">
        <f t="shared" si="3"/>
        <v>831</v>
      </c>
      <c r="C81" s="205">
        <v>39464</v>
      </c>
      <c r="D81">
        <v>1130</v>
      </c>
      <c r="F81">
        <v>35.5</v>
      </c>
      <c r="G81">
        <v>1</v>
      </c>
      <c r="H81">
        <v>6</v>
      </c>
      <c r="I81" s="217">
        <v>3</v>
      </c>
      <c r="J81" s="217">
        <v>0</v>
      </c>
      <c r="K81" s="217">
        <v>0</v>
      </c>
      <c r="L81" s="217">
        <v>0</v>
      </c>
      <c r="M81" s="217">
        <v>0</v>
      </c>
      <c r="N81" s="217">
        <v>0</v>
      </c>
      <c r="O81" s="217">
        <v>0</v>
      </c>
      <c r="P81" s="217">
        <v>0</v>
      </c>
      <c r="Q81" s="217">
        <v>0</v>
      </c>
      <c r="R81" s="217">
        <v>0</v>
      </c>
      <c r="S81" s="217">
        <v>4</v>
      </c>
      <c r="T81" s="217">
        <v>0</v>
      </c>
      <c r="U81" s="217">
        <v>0</v>
      </c>
      <c r="V81" s="217">
        <v>0</v>
      </c>
      <c r="W81" s="217">
        <v>0</v>
      </c>
      <c r="X81" s="217">
        <v>1</v>
      </c>
      <c r="Y81" s="217">
        <v>0</v>
      </c>
      <c r="Z81" s="217">
        <v>0</v>
      </c>
      <c r="AA81" s="217">
        <v>0</v>
      </c>
      <c r="AB81" s="217">
        <v>0</v>
      </c>
      <c r="AC81" s="217">
        <v>0</v>
      </c>
      <c r="AD81" s="217">
        <v>0</v>
      </c>
      <c r="AE81" s="217">
        <v>0</v>
      </c>
      <c r="AF81" s="217">
        <v>3</v>
      </c>
      <c r="AG81" s="217">
        <v>0</v>
      </c>
      <c r="AH81" s="217">
        <v>0</v>
      </c>
      <c r="AI81" s="217">
        <v>1</v>
      </c>
      <c r="AJ81" s="217">
        <v>0</v>
      </c>
      <c r="AK81" s="217">
        <v>0</v>
      </c>
      <c r="AL81" s="217">
        <v>0</v>
      </c>
      <c r="AM81" s="217">
        <v>0</v>
      </c>
      <c r="AN81" s="217">
        <v>0</v>
      </c>
      <c r="AO81" s="217">
        <v>0</v>
      </c>
      <c r="AP81" s="217">
        <v>0</v>
      </c>
      <c r="AQ81" s="217">
        <v>0</v>
      </c>
      <c r="AR81" s="217">
        <v>0</v>
      </c>
      <c r="AS81" s="217">
        <v>0</v>
      </c>
      <c r="AT81" s="217">
        <v>0</v>
      </c>
    </row>
    <row r="82" spans="1:46">
      <c r="A82" s="205">
        <f t="shared" si="2"/>
        <v>39464</v>
      </c>
      <c r="B82">
        <f t="shared" si="3"/>
        <v>1131</v>
      </c>
      <c r="C82" s="205">
        <v>39469</v>
      </c>
      <c r="D82">
        <v>930</v>
      </c>
      <c r="F82">
        <v>32</v>
      </c>
      <c r="G82">
        <v>1</v>
      </c>
      <c r="H82">
        <v>6</v>
      </c>
      <c r="I82" s="217">
        <v>12</v>
      </c>
      <c r="J82" s="217">
        <v>0</v>
      </c>
      <c r="K82" s="217">
        <v>0</v>
      </c>
      <c r="L82" s="217">
        <v>0</v>
      </c>
      <c r="M82" s="217">
        <v>0</v>
      </c>
      <c r="N82" s="217">
        <v>0</v>
      </c>
      <c r="O82" s="217">
        <v>0</v>
      </c>
      <c r="P82" s="217">
        <v>0</v>
      </c>
      <c r="Q82" s="217">
        <v>0</v>
      </c>
      <c r="R82" s="217">
        <v>0</v>
      </c>
      <c r="S82" s="217">
        <v>20</v>
      </c>
      <c r="T82" s="217">
        <v>0</v>
      </c>
      <c r="U82" s="217">
        <v>0</v>
      </c>
      <c r="V82" s="217">
        <v>0</v>
      </c>
      <c r="W82" s="217">
        <v>0</v>
      </c>
      <c r="X82" s="217">
        <v>0</v>
      </c>
      <c r="Y82" s="217">
        <v>0</v>
      </c>
      <c r="Z82" s="217">
        <v>0</v>
      </c>
      <c r="AA82" s="217">
        <v>2</v>
      </c>
      <c r="AB82" s="217">
        <v>0</v>
      </c>
      <c r="AC82" s="217">
        <v>0</v>
      </c>
      <c r="AD82" s="217">
        <v>0</v>
      </c>
      <c r="AE82" s="217">
        <v>0</v>
      </c>
      <c r="AF82" s="217">
        <v>17</v>
      </c>
      <c r="AG82" s="217">
        <v>0</v>
      </c>
      <c r="AH82" s="217">
        <v>1</v>
      </c>
      <c r="AI82" s="217">
        <v>3</v>
      </c>
      <c r="AJ82" s="217">
        <v>0</v>
      </c>
      <c r="AK82" s="217">
        <v>0</v>
      </c>
      <c r="AL82" s="217">
        <v>0</v>
      </c>
      <c r="AM82" s="217">
        <v>0</v>
      </c>
      <c r="AN82" s="217">
        <v>0</v>
      </c>
      <c r="AO82" s="217">
        <v>0</v>
      </c>
      <c r="AP82" s="217">
        <v>0</v>
      </c>
      <c r="AQ82" s="217">
        <v>0</v>
      </c>
      <c r="AR82" s="217">
        <v>0</v>
      </c>
      <c r="AS82" s="217">
        <v>0</v>
      </c>
      <c r="AT82" s="217">
        <v>0</v>
      </c>
    </row>
    <row r="83" spans="1:46">
      <c r="A83" s="205">
        <f t="shared" si="2"/>
        <v>39469</v>
      </c>
      <c r="B83">
        <f t="shared" si="3"/>
        <v>931</v>
      </c>
      <c r="C83" s="205">
        <v>39471</v>
      </c>
      <c r="D83">
        <v>1145</v>
      </c>
      <c r="F83">
        <v>32</v>
      </c>
      <c r="G83">
        <v>1</v>
      </c>
      <c r="H83">
        <v>6</v>
      </c>
      <c r="I83" s="217">
        <v>6</v>
      </c>
      <c r="J83" s="217">
        <v>0</v>
      </c>
      <c r="K83" s="217">
        <v>0</v>
      </c>
      <c r="L83" s="217">
        <v>0</v>
      </c>
      <c r="M83" s="217">
        <v>0</v>
      </c>
      <c r="N83" s="217">
        <v>0</v>
      </c>
      <c r="O83" s="217">
        <v>0</v>
      </c>
      <c r="P83" s="217">
        <v>0</v>
      </c>
      <c r="Q83" s="217">
        <v>0</v>
      </c>
      <c r="R83" s="217">
        <v>0</v>
      </c>
      <c r="S83" s="217">
        <v>4</v>
      </c>
      <c r="T83" s="217">
        <v>0</v>
      </c>
      <c r="U83" s="217">
        <v>0</v>
      </c>
      <c r="V83" s="217">
        <v>0</v>
      </c>
      <c r="W83" s="217">
        <v>0</v>
      </c>
      <c r="X83" s="217">
        <v>0</v>
      </c>
      <c r="Y83" s="217">
        <v>0</v>
      </c>
      <c r="Z83" s="217">
        <v>0</v>
      </c>
      <c r="AA83" s="217">
        <v>0</v>
      </c>
      <c r="AB83" s="217">
        <v>0</v>
      </c>
      <c r="AC83" s="217">
        <v>0</v>
      </c>
      <c r="AD83" s="217">
        <v>0</v>
      </c>
      <c r="AE83" s="217">
        <v>0</v>
      </c>
      <c r="AF83" s="217">
        <v>4</v>
      </c>
      <c r="AG83" s="217">
        <v>0</v>
      </c>
      <c r="AH83" s="217">
        <v>0</v>
      </c>
      <c r="AI83" s="217">
        <v>0</v>
      </c>
      <c r="AJ83" s="217">
        <v>0</v>
      </c>
      <c r="AK83" s="217">
        <v>0</v>
      </c>
      <c r="AL83" s="217">
        <v>0</v>
      </c>
      <c r="AM83" s="217">
        <v>0</v>
      </c>
      <c r="AN83" s="217">
        <v>0</v>
      </c>
      <c r="AO83" s="217">
        <v>0</v>
      </c>
      <c r="AP83" s="217">
        <v>0</v>
      </c>
      <c r="AQ83" s="217">
        <v>0</v>
      </c>
      <c r="AR83" s="217">
        <v>0</v>
      </c>
      <c r="AS83" s="217">
        <v>0</v>
      </c>
      <c r="AT83" s="217">
        <v>0</v>
      </c>
    </row>
    <row r="84" spans="1:46">
      <c r="A84" s="205">
        <f t="shared" si="2"/>
        <v>39471</v>
      </c>
      <c r="B84">
        <f t="shared" si="3"/>
        <v>1146</v>
      </c>
      <c r="C84" s="205">
        <v>39472</v>
      </c>
      <c r="D84">
        <v>900</v>
      </c>
      <c r="F84">
        <v>33</v>
      </c>
      <c r="G84">
        <v>1</v>
      </c>
      <c r="H84">
        <v>6</v>
      </c>
      <c r="I84" s="217">
        <v>11</v>
      </c>
      <c r="J84" s="217">
        <v>0</v>
      </c>
      <c r="K84" s="217">
        <v>0</v>
      </c>
      <c r="L84" s="217">
        <v>0</v>
      </c>
      <c r="M84" s="217">
        <v>0</v>
      </c>
      <c r="N84" s="217">
        <v>0</v>
      </c>
      <c r="O84" s="217">
        <v>0</v>
      </c>
      <c r="P84" s="217">
        <v>0</v>
      </c>
      <c r="Q84" s="217">
        <v>0</v>
      </c>
      <c r="R84" s="217">
        <v>0</v>
      </c>
      <c r="S84" s="217">
        <v>11</v>
      </c>
      <c r="T84" s="217">
        <v>0</v>
      </c>
      <c r="U84" s="217">
        <v>0</v>
      </c>
      <c r="V84" s="217">
        <v>0</v>
      </c>
      <c r="W84" s="217">
        <v>0</v>
      </c>
      <c r="X84" s="217">
        <v>0</v>
      </c>
      <c r="Y84" s="217">
        <v>0</v>
      </c>
      <c r="Z84" s="217">
        <v>0</v>
      </c>
      <c r="AA84" s="217">
        <v>0</v>
      </c>
      <c r="AB84" s="217">
        <v>0</v>
      </c>
      <c r="AC84" s="217">
        <v>0</v>
      </c>
      <c r="AD84" s="217">
        <v>0</v>
      </c>
      <c r="AE84" s="217">
        <v>0</v>
      </c>
      <c r="AF84" s="217">
        <v>3</v>
      </c>
      <c r="AG84" s="217">
        <v>0</v>
      </c>
      <c r="AH84" s="217">
        <v>0</v>
      </c>
      <c r="AI84" s="217">
        <v>0</v>
      </c>
      <c r="AJ84" s="217">
        <v>0</v>
      </c>
      <c r="AK84" s="217">
        <v>0</v>
      </c>
      <c r="AL84" s="217">
        <v>0</v>
      </c>
      <c r="AM84" s="217">
        <v>0</v>
      </c>
      <c r="AN84" s="217">
        <v>0</v>
      </c>
      <c r="AO84" s="217">
        <v>0</v>
      </c>
      <c r="AP84" s="217">
        <v>0</v>
      </c>
      <c r="AQ84" s="217">
        <v>0</v>
      </c>
      <c r="AR84" s="217">
        <v>0</v>
      </c>
      <c r="AS84" s="217">
        <v>0</v>
      </c>
      <c r="AT84" s="217">
        <v>0</v>
      </c>
    </row>
    <row r="85" spans="1:46">
      <c r="A85" s="205">
        <f t="shared" si="2"/>
        <v>39472</v>
      </c>
      <c r="B85">
        <f t="shared" si="3"/>
        <v>901</v>
      </c>
      <c r="C85" s="205">
        <v>39475</v>
      </c>
      <c r="D85">
        <v>930</v>
      </c>
      <c r="E85" t="s">
        <v>184</v>
      </c>
      <c r="F85">
        <v>34</v>
      </c>
      <c r="G85">
        <v>1</v>
      </c>
      <c r="H85">
        <v>6</v>
      </c>
      <c r="I85" s="217">
        <v>24</v>
      </c>
      <c r="J85" s="217">
        <v>0</v>
      </c>
      <c r="K85" s="217">
        <v>0</v>
      </c>
      <c r="L85" s="217">
        <v>0</v>
      </c>
      <c r="M85" s="217">
        <v>0</v>
      </c>
      <c r="N85" s="217">
        <v>0</v>
      </c>
      <c r="O85" s="217">
        <v>0</v>
      </c>
      <c r="P85" s="217">
        <v>0</v>
      </c>
      <c r="Q85" s="217">
        <v>0</v>
      </c>
      <c r="R85" s="217">
        <v>0</v>
      </c>
      <c r="S85" s="217">
        <v>35</v>
      </c>
      <c r="T85" s="217">
        <v>0</v>
      </c>
      <c r="U85" s="217">
        <v>0</v>
      </c>
      <c r="V85" s="217">
        <v>0</v>
      </c>
      <c r="W85" s="217">
        <v>1</v>
      </c>
      <c r="X85" s="217">
        <v>0</v>
      </c>
      <c r="Y85" s="217">
        <v>0</v>
      </c>
      <c r="Z85" s="217">
        <v>0</v>
      </c>
      <c r="AA85" s="217">
        <v>0</v>
      </c>
      <c r="AB85" s="217">
        <v>0</v>
      </c>
      <c r="AC85" s="217">
        <v>0</v>
      </c>
      <c r="AD85" s="217" t="s">
        <v>184</v>
      </c>
      <c r="AE85" s="217">
        <v>0</v>
      </c>
      <c r="AF85" s="217">
        <v>1</v>
      </c>
      <c r="AG85" s="217">
        <v>0</v>
      </c>
      <c r="AH85" s="217">
        <v>1</v>
      </c>
      <c r="AI85" s="217">
        <v>2</v>
      </c>
      <c r="AJ85" s="217">
        <v>0</v>
      </c>
      <c r="AK85" s="217">
        <v>0</v>
      </c>
      <c r="AL85" s="217">
        <v>0</v>
      </c>
      <c r="AM85" s="217">
        <v>0</v>
      </c>
      <c r="AN85" s="217">
        <v>0</v>
      </c>
      <c r="AO85" s="217">
        <v>0</v>
      </c>
      <c r="AP85" s="217">
        <v>0</v>
      </c>
      <c r="AQ85" s="217">
        <v>0</v>
      </c>
      <c r="AR85" s="217">
        <v>1</v>
      </c>
      <c r="AS85" s="217">
        <v>0</v>
      </c>
      <c r="AT85" s="217">
        <v>0</v>
      </c>
    </row>
    <row r="86" spans="1:46">
      <c r="A86" s="205">
        <f t="shared" si="2"/>
        <v>39475</v>
      </c>
      <c r="B86">
        <f t="shared" si="3"/>
        <v>931</v>
      </c>
      <c r="C86" s="205">
        <v>39476</v>
      </c>
      <c r="D86">
        <v>1245</v>
      </c>
      <c r="F86">
        <v>34</v>
      </c>
      <c r="G86">
        <v>1</v>
      </c>
      <c r="H86">
        <v>6</v>
      </c>
      <c r="I86" s="217">
        <v>1</v>
      </c>
      <c r="J86" s="217">
        <v>0</v>
      </c>
      <c r="K86" s="217">
        <v>0</v>
      </c>
      <c r="L86" s="217">
        <v>0</v>
      </c>
      <c r="M86" s="217">
        <v>0</v>
      </c>
      <c r="N86" s="217">
        <v>0</v>
      </c>
      <c r="O86" s="217">
        <v>0</v>
      </c>
      <c r="P86" s="217">
        <v>0</v>
      </c>
      <c r="Q86" s="217">
        <v>0</v>
      </c>
      <c r="R86" s="217">
        <v>0</v>
      </c>
      <c r="S86" s="217">
        <v>4</v>
      </c>
      <c r="T86" s="217">
        <v>0</v>
      </c>
      <c r="U86" s="217">
        <v>0</v>
      </c>
      <c r="V86" s="217">
        <v>0</v>
      </c>
      <c r="W86" s="217">
        <v>0</v>
      </c>
      <c r="X86" s="217">
        <v>0</v>
      </c>
      <c r="Y86" s="217">
        <v>0</v>
      </c>
      <c r="Z86" s="217">
        <v>0</v>
      </c>
      <c r="AA86" s="217">
        <v>0</v>
      </c>
      <c r="AB86" s="217">
        <v>0</v>
      </c>
      <c r="AC86" s="217">
        <v>0</v>
      </c>
      <c r="AD86" s="217">
        <v>0</v>
      </c>
      <c r="AE86" s="217">
        <v>0</v>
      </c>
      <c r="AF86" s="217">
        <v>0</v>
      </c>
      <c r="AG86" s="217">
        <v>0</v>
      </c>
      <c r="AH86" s="217">
        <v>2</v>
      </c>
      <c r="AI86" s="217">
        <v>0</v>
      </c>
      <c r="AJ86" s="217">
        <v>0</v>
      </c>
      <c r="AK86" s="217">
        <v>0</v>
      </c>
      <c r="AL86" s="217">
        <v>0</v>
      </c>
      <c r="AM86" s="217">
        <v>0</v>
      </c>
      <c r="AN86" s="217">
        <v>0</v>
      </c>
      <c r="AO86" s="217">
        <v>0</v>
      </c>
      <c r="AP86" s="217">
        <v>0</v>
      </c>
      <c r="AQ86" s="217">
        <v>0</v>
      </c>
      <c r="AR86" s="217">
        <v>0</v>
      </c>
      <c r="AS86" s="217">
        <v>0</v>
      </c>
      <c r="AT86" s="217">
        <v>0</v>
      </c>
    </row>
    <row r="87" spans="1:46">
      <c r="A87" s="205">
        <f t="shared" si="2"/>
        <v>39476</v>
      </c>
      <c r="B87">
        <f t="shared" si="3"/>
        <v>1246</v>
      </c>
      <c r="C87" s="205">
        <v>39479</v>
      </c>
      <c r="D87">
        <v>1030</v>
      </c>
      <c r="E87" t="s">
        <v>183</v>
      </c>
      <c r="F87">
        <v>35.5</v>
      </c>
      <c r="G87">
        <v>1</v>
      </c>
      <c r="H87">
        <v>2</v>
      </c>
      <c r="I87" s="217">
        <v>8</v>
      </c>
      <c r="J87" s="217">
        <v>0</v>
      </c>
      <c r="K87" s="217">
        <v>0</v>
      </c>
      <c r="L87" s="217">
        <v>0</v>
      </c>
      <c r="M87" s="217">
        <v>0</v>
      </c>
      <c r="N87" s="217">
        <v>0</v>
      </c>
      <c r="O87" s="217">
        <v>0</v>
      </c>
      <c r="P87" s="217">
        <v>0</v>
      </c>
      <c r="Q87" s="217">
        <v>0</v>
      </c>
      <c r="R87" s="217">
        <v>0</v>
      </c>
      <c r="S87" s="217">
        <v>15</v>
      </c>
      <c r="T87" s="217">
        <v>0</v>
      </c>
      <c r="U87" s="217">
        <v>0</v>
      </c>
      <c r="V87" s="217">
        <v>0</v>
      </c>
      <c r="W87" s="217">
        <v>0</v>
      </c>
      <c r="X87" s="217">
        <v>0</v>
      </c>
      <c r="Y87" s="217">
        <v>0</v>
      </c>
      <c r="Z87" s="217">
        <v>25</v>
      </c>
      <c r="AA87" s="217">
        <v>36</v>
      </c>
      <c r="AB87" s="217">
        <v>0</v>
      </c>
      <c r="AC87" s="217">
        <v>0</v>
      </c>
      <c r="AD87" s="217" t="s">
        <v>183</v>
      </c>
      <c r="AE87" s="217">
        <v>0</v>
      </c>
      <c r="AF87" s="217">
        <v>4</v>
      </c>
      <c r="AG87" s="217">
        <v>0</v>
      </c>
      <c r="AH87" s="217">
        <v>2</v>
      </c>
      <c r="AI87" s="217">
        <v>0</v>
      </c>
      <c r="AJ87" s="217">
        <v>0</v>
      </c>
      <c r="AK87" s="217">
        <v>0</v>
      </c>
      <c r="AL87" s="217">
        <v>0</v>
      </c>
      <c r="AM87" s="217">
        <v>0</v>
      </c>
      <c r="AN87" s="217">
        <v>0</v>
      </c>
      <c r="AO87" s="217">
        <v>0</v>
      </c>
      <c r="AP87" s="217">
        <v>0</v>
      </c>
      <c r="AQ87" s="217">
        <v>0</v>
      </c>
      <c r="AR87" s="217">
        <v>0</v>
      </c>
      <c r="AS87" s="217">
        <v>0</v>
      </c>
      <c r="AT87" s="217">
        <v>0</v>
      </c>
    </row>
    <row r="88" spans="1:46">
      <c r="A88" s="205">
        <f t="shared" si="2"/>
        <v>39479</v>
      </c>
      <c r="B88">
        <f t="shared" si="3"/>
        <v>1031</v>
      </c>
      <c r="C88" s="205">
        <v>39482</v>
      </c>
      <c r="D88">
        <v>1030</v>
      </c>
      <c r="F88">
        <v>34</v>
      </c>
      <c r="G88">
        <v>1</v>
      </c>
      <c r="H88">
        <v>6</v>
      </c>
      <c r="I88" s="217">
        <v>8</v>
      </c>
      <c r="J88" s="217">
        <v>0</v>
      </c>
      <c r="K88" s="217">
        <v>0</v>
      </c>
      <c r="L88" s="217">
        <v>0</v>
      </c>
      <c r="M88" s="217">
        <v>0</v>
      </c>
      <c r="N88" s="217">
        <v>0</v>
      </c>
      <c r="O88" s="217">
        <v>0</v>
      </c>
      <c r="P88" s="217">
        <v>0</v>
      </c>
      <c r="Q88" s="217">
        <v>0</v>
      </c>
      <c r="R88" s="217">
        <v>0</v>
      </c>
      <c r="S88" s="217">
        <v>22</v>
      </c>
      <c r="T88" s="217">
        <v>0</v>
      </c>
      <c r="U88" s="217">
        <v>0</v>
      </c>
      <c r="V88" s="217">
        <v>0</v>
      </c>
      <c r="W88" s="217">
        <v>0</v>
      </c>
      <c r="X88" s="217">
        <v>0</v>
      </c>
      <c r="Y88" s="217">
        <v>0</v>
      </c>
      <c r="Z88" s="217">
        <v>2</v>
      </c>
      <c r="AA88" s="217">
        <v>0</v>
      </c>
      <c r="AB88" s="217">
        <v>0</v>
      </c>
      <c r="AC88" s="217">
        <v>0</v>
      </c>
      <c r="AD88" s="217">
        <v>0</v>
      </c>
      <c r="AE88" s="217">
        <v>0</v>
      </c>
      <c r="AF88" s="217">
        <v>0</v>
      </c>
      <c r="AG88" s="217">
        <v>0</v>
      </c>
      <c r="AH88" s="217">
        <v>4</v>
      </c>
      <c r="AI88" s="217">
        <v>0</v>
      </c>
      <c r="AJ88" s="217">
        <v>0</v>
      </c>
      <c r="AK88" s="217">
        <v>0</v>
      </c>
      <c r="AL88" s="217">
        <v>0</v>
      </c>
      <c r="AM88" s="217">
        <v>0</v>
      </c>
      <c r="AN88" s="217">
        <v>0</v>
      </c>
      <c r="AO88" s="217">
        <v>0</v>
      </c>
      <c r="AP88" s="217">
        <v>0</v>
      </c>
      <c r="AQ88" s="217">
        <v>0</v>
      </c>
      <c r="AR88" s="217">
        <v>0</v>
      </c>
      <c r="AS88" s="217">
        <v>0</v>
      </c>
      <c r="AT88" s="217">
        <v>0</v>
      </c>
    </row>
    <row r="89" spans="1:46">
      <c r="A89" s="205">
        <f t="shared" si="2"/>
        <v>39482</v>
      </c>
      <c r="B89">
        <f t="shared" si="3"/>
        <v>1031</v>
      </c>
      <c r="C89" s="205">
        <v>39483</v>
      </c>
      <c r="D89">
        <v>915</v>
      </c>
      <c r="F89">
        <v>34</v>
      </c>
      <c r="G89">
        <v>1</v>
      </c>
      <c r="H89">
        <v>6</v>
      </c>
      <c r="I89" s="217">
        <v>3</v>
      </c>
      <c r="J89" s="217">
        <v>0</v>
      </c>
      <c r="K89" s="217">
        <v>0</v>
      </c>
      <c r="L89" s="217">
        <v>0</v>
      </c>
      <c r="M89" s="217">
        <v>0</v>
      </c>
      <c r="N89" s="217">
        <v>0</v>
      </c>
      <c r="O89" s="217">
        <v>0</v>
      </c>
      <c r="P89" s="217">
        <v>0</v>
      </c>
      <c r="Q89" s="217">
        <v>0</v>
      </c>
      <c r="R89" s="217">
        <v>0</v>
      </c>
      <c r="S89" s="217">
        <v>4</v>
      </c>
      <c r="T89" s="217">
        <v>0</v>
      </c>
      <c r="U89" s="217">
        <v>0</v>
      </c>
      <c r="V89" s="217">
        <v>0</v>
      </c>
      <c r="W89" s="217">
        <v>0</v>
      </c>
      <c r="X89" s="217">
        <v>0</v>
      </c>
      <c r="Y89" s="217">
        <v>0</v>
      </c>
      <c r="Z89" s="217">
        <v>2</v>
      </c>
      <c r="AA89" s="217">
        <v>1</v>
      </c>
      <c r="AB89" s="217">
        <v>0</v>
      </c>
      <c r="AC89" s="217">
        <v>0</v>
      </c>
      <c r="AD89" s="217">
        <v>0</v>
      </c>
      <c r="AE89" s="217">
        <v>0</v>
      </c>
      <c r="AF89" s="217">
        <v>0</v>
      </c>
      <c r="AG89" s="217">
        <v>0</v>
      </c>
      <c r="AH89" s="217">
        <v>0</v>
      </c>
      <c r="AI89" s="217">
        <v>0</v>
      </c>
      <c r="AJ89" s="217">
        <v>0</v>
      </c>
      <c r="AK89" s="217">
        <v>0</v>
      </c>
      <c r="AL89" s="217">
        <v>0</v>
      </c>
      <c r="AM89" s="217">
        <v>0</v>
      </c>
      <c r="AN89" s="217">
        <v>0</v>
      </c>
      <c r="AO89" s="217">
        <v>0</v>
      </c>
      <c r="AP89" s="217">
        <v>0</v>
      </c>
      <c r="AQ89" s="217">
        <v>0</v>
      </c>
      <c r="AR89" s="217">
        <v>0</v>
      </c>
      <c r="AS89" s="217">
        <v>0</v>
      </c>
      <c r="AT89" s="217">
        <v>0</v>
      </c>
    </row>
    <row r="90" spans="1:46">
      <c r="A90" s="205">
        <f t="shared" si="2"/>
        <v>39483</v>
      </c>
      <c r="B90">
        <f t="shared" si="3"/>
        <v>916</v>
      </c>
      <c r="C90" s="205">
        <v>39485</v>
      </c>
      <c r="D90">
        <v>1200</v>
      </c>
      <c r="F90">
        <v>34.5</v>
      </c>
      <c r="G90">
        <v>1</v>
      </c>
      <c r="H90">
        <v>3</v>
      </c>
      <c r="I90" s="217">
        <v>3</v>
      </c>
      <c r="J90" s="217">
        <v>0</v>
      </c>
      <c r="K90" s="217">
        <v>0</v>
      </c>
      <c r="L90" s="217">
        <v>0</v>
      </c>
      <c r="M90" s="217">
        <v>0</v>
      </c>
      <c r="N90" s="217">
        <v>0</v>
      </c>
      <c r="O90" s="217">
        <v>0</v>
      </c>
      <c r="P90" s="217">
        <v>0</v>
      </c>
      <c r="Q90" s="217">
        <v>0</v>
      </c>
      <c r="R90" s="217">
        <v>0</v>
      </c>
      <c r="S90" s="217">
        <v>7</v>
      </c>
      <c r="T90" s="217">
        <v>0</v>
      </c>
      <c r="U90" s="217">
        <v>0</v>
      </c>
      <c r="V90" s="217">
        <v>0</v>
      </c>
      <c r="W90" s="217">
        <v>0</v>
      </c>
      <c r="X90" s="217">
        <v>0</v>
      </c>
      <c r="Y90" s="217">
        <v>0</v>
      </c>
      <c r="Z90" s="217">
        <v>0</v>
      </c>
      <c r="AA90" s="217">
        <v>1</v>
      </c>
      <c r="AB90" s="217">
        <v>0</v>
      </c>
      <c r="AC90" s="217">
        <v>0</v>
      </c>
      <c r="AD90" s="217">
        <v>0</v>
      </c>
      <c r="AE90" s="217">
        <v>0</v>
      </c>
      <c r="AF90" s="217">
        <v>1</v>
      </c>
      <c r="AG90" s="217">
        <v>0</v>
      </c>
      <c r="AH90" s="217">
        <v>1</v>
      </c>
      <c r="AI90" s="217">
        <v>0</v>
      </c>
      <c r="AJ90" s="217">
        <v>0</v>
      </c>
      <c r="AK90" s="217">
        <v>0</v>
      </c>
      <c r="AL90" s="217">
        <v>0</v>
      </c>
      <c r="AM90" s="217">
        <v>0</v>
      </c>
      <c r="AN90" s="217">
        <v>0</v>
      </c>
      <c r="AO90" s="217">
        <v>0</v>
      </c>
      <c r="AP90" s="217">
        <v>0</v>
      </c>
      <c r="AQ90" s="217">
        <v>0</v>
      </c>
      <c r="AR90" s="217">
        <v>0</v>
      </c>
      <c r="AS90" s="217">
        <v>0</v>
      </c>
      <c r="AT90" s="217">
        <v>0</v>
      </c>
    </row>
    <row r="91" spans="1:46">
      <c r="A91" s="205">
        <f t="shared" si="2"/>
        <v>39485</v>
      </c>
      <c r="B91">
        <f t="shared" si="3"/>
        <v>1201</v>
      </c>
      <c r="C91" s="205">
        <v>39486</v>
      </c>
      <c r="D91">
        <v>830</v>
      </c>
      <c r="F91">
        <v>35</v>
      </c>
      <c r="G91">
        <v>1</v>
      </c>
      <c r="H91">
        <v>1</v>
      </c>
      <c r="I91" s="217">
        <v>0</v>
      </c>
      <c r="J91" s="217">
        <v>0</v>
      </c>
      <c r="K91" s="217">
        <v>0</v>
      </c>
      <c r="L91" s="217">
        <v>0</v>
      </c>
      <c r="M91" s="217">
        <v>0</v>
      </c>
      <c r="N91" s="217">
        <v>0</v>
      </c>
      <c r="O91" s="217">
        <v>0</v>
      </c>
      <c r="P91" s="217">
        <v>0</v>
      </c>
      <c r="Q91" s="217">
        <v>0</v>
      </c>
      <c r="R91" s="217">
        <v>0</v>
      </c>
      <c r="S91" s="217">
        <v>1</v>
      </c>
      <c r="T91" s="217">
        <v>0</v>
      </c>
      <c r="U91" s="217">
        <v>0</v>
      </c>
      <c r="V91" s="217">
        <v>0</v>
      </c>
      <c r="W91" s="217">
        <v>0</v>
      </c>
      <c r="X91" s="217">
        <v>0</v>
      </c>
      <c r="Y91" s="217">
        <v>0</v>
      </c>
      <c r="Z91" s="217">
        <v>1</v>
      </c>
      <c r="AA91" s="217">
        <v>1</v>
      </c>
      <c r="AB91" s="217">
        <v>0</v>
      </c>
      <c r="AC91" s="217">
        <v>0</v>
      </c>
      <c r="AD91" s="217">
        <v>0</v>
      </c>
      <c r="AE91" s="217">
        <v>0</v>
      </c>
      <c r="AF91" s="217">
        <v>2</v>
      </c>
      <c r="AG91" s="217">
        <v>0</v>
      </c>
      <c r="AH91" s="217">
        <v>0</v>
      </c>
      <c r="AI91" s="217">
        <v>0</v>
      </c>
      <c r="AJ91" s="217">
        <v>0</v>
      </c>
      <c r="AK91" s="217">
        <v>1</v>
      </c>
      <c r="AL91" s="217">
        <v>0</v>
      </c>
      <c r="AM91" s="217">
        <v>0</v>
      </c>
      <c r="AN91" s="217">
        <v>1</v>
      </c>
      <c r="AO91" s="217">
        <v>0</v>
      </c>
      <c r="AP91" s="217">
        <v>0</v>
      </c>
      <c r="AQ91" s="217">
        <v>0</v>
      </c>
      <c r="AR91" s="217">
        <v>1</v>
      </c>
      <c r="AS91" s="217">
        <v>0</v>
      </c>
      <c r="AT91" s="217">
        <v>0</v>
      </c>
    </row>
    <row r="92" spans="1:46">
      <c r="A92" s="205">
        <f t="shared" si="2"/>
        <v>39486</v>
      </c>
      <c r="B92">
        <f t="shared" si="3"/>
        <v>831</v>
      </c>
      <c r="C92" s="205">
        <v>39489</v>
      </c>
      <c r="D92">
        <v>815</v>
      </c>
      <c r="F92">
        <v>38</v>
      </c>
      <c r="G92">
        <v>2</v>
      </c>
      <c r="H92">
        <v>1</v>
      </c>
      <c r="I92" s="217">
        <v>2</v>
      </c>
      <c r="J92" s="217">
        <v>0</v>
      </c>
      <c r="K92" s="217">
        <v>0</v>
      </c>
      <c r="L92" s="217">
        <v>0</v>
      </c>
      <c r="M92" s="217">
        <v>0</v>
      </c>
      <c r="N92" s="217">
        <v>0</v>
      </c>
      <c r="O92" s="217">
        <v>0</v>
      </c>
      <c r="P92" s="217">
        <v>0</v>
      </c>
      <c r="Q92" s="217">
        <v>0</v>
      </c>
      <c r="R92" s="217">
        <v>0</v>
      </c>
      <c r="S92" s="217">
        <v>7</v>
      </c>
      <c r="T92" s="217">
        <v>0</v>
      </c>
      <c r="U92" s="217">
        <v>0</v>
      </c>
      <c r="V92" s="217">
        <v>0</v>
      </c>
      <c r="W92" s="217">
        <v>0</v>
      </c>
      <c r="X92" s="217">
        <v>0</v>
      </c>
      <c r="Y92" s="217">
        <v>0</v>
      </c>
      <c r="Z92" s="217">
        <v>3</v>
      </c>
      <c r="AA92" s="217">
        <v>2</v>
      </c>
      <c r="AB92" s="217">
        <v>0</v>
      </c>
      <c r="AC92" s="217">
        <v>0</v>
      </c>
      <c r="AD92" s="217">
        <v>0</v>
      </c>
      <c r="AE92" s="217">
        <v>0</v>
      </c>
      <c r="AF92" s="217">
        <v>2</v>
      </c>
      <c r="AG92" s="217">
        <v>0</v>
      </c>
      <c r="AH92" s="217">
        <v>0</v>
      </c>
      <c r="AI92" s="217">
        <v>0</v>
      </c>
      <c r="AJ92" s="217">
        <v>0</v>
      </c>
      <c r="AK92" s="217">
        <v>3</v>
      </c>
      <c r="AL92" s="217">
        <v>0</v>
      </c>
      <c r="AM92" s="217">
        <v>0</v>
      </c>
      <c r="AN92" s="217">
        <v>2</v>
      </c>
      <c r="AO92" s="217">
        <v>0</v>
      </c>
      <c r="AP92" s="217">
        <v>0</v>
      </c>
      <c r="AQ92" s="217">
        <v>0</v>
      </c>
      <c r="AR92" s="217">
        <v>0</v>
      </c>
      <c r="AS92" s="217">
        <v>0</v>
      </c>
      <c r="AT92" s="217">
        <v>0</v>
      </c>
    </row>
    <row r="93" spans="1:46">
      <c r="A93" s="205">
        <f t="shared" si="2"/>
        <v>39489</v>
      </c>
      <c r="B93">
        <f t="shared" si="3"/>
        <v>816</v>
      </c>
      <c r="C93" s="205">
        <v>39490</v>
      </c>
      <c r="D93">
        <v>900</v>
      </c>
      <c r="F93">
        <v>40</v>
      </c>
      <c r="G93">
        <v>2</v>
      </c>
      <c r="H93">
        <v>1</v>
      </c>
      <c r="I93" s="217">
        <v>4</v>
      </c>
      <c r="J93" s="217">
        <v>0</v>
      </c>
      <c r="K93" s="217">
        <v>0</v>
      </c>
      <c r="L93" s="217">
        <v>0</v>
      </c>
      <c r="M93" s="217">
        <v>0</v>
      </c>
      <c r="N93" s="217">
        <v>0</v>
      </c>
      <c r="O93" s="217">
        <v>0</v>
      </c>
      <c r="P93" s="217">
        <v>0</v>
      </c>
      <c r="Q93" s="217">
        <v>0</v>
      </c>
      <c r="R93" s="217">
        <v>0</v>
      </c>
      <c r="S93" s="217">
        <v>11</v>
      </c>
      <c r="T93" s="217">
        <v>0</v>
      </c>
      <c r="U93" s="217">
        <v>0</v>
      </c>
      <c r="V93" s="217">
        <v>0</v>
      </c>
      <c r="W93" s="217">
        <v>0</v>
      </c>
      <c r="X93" s="217">
        <v>0</v>
      </c>
      <c r="Y93" s="217">
        <v>0</v>
      </c>
      <c r="Z93" s="217">
        <v>10</v>
      </c>
      <c r="AA93" s="217">
        <v>3</v>
      </c>
      <c r="AB93" s="217">
        <v>0</v>
      </c>
      <c r="AC93" s="217">
        <v>0</v>
      </c>
      <c r="AD93" s="217">
        <v>0</v>
      </c>
      <c r="AE93" s="217">
        <v>0</v>
      </c>
      <c r="AF93" s="217">
        <v>3</v>
      </c>
      <c r="AG93" s="217">
        <v>0</v>
      </c>
      <c r="AH93" s="217">
        <v>12</v>
      </c>
      <c r="AI93" s="217">
        <v>0</v>
      </c>
      <c r="AJ93" s="217">
        <v>0</v>
      </c>
      <c r="AK93" s="217">
        <v>5</v>
      </c>
      <c r="AL93" s="217">
        <v>0</v>
      </c>
      <c r="AM93" s="217">
        <v>0</v>
      </c>
      <c r="AN93" s="217">
        <v>0</v>
      </c>
      <c r="AO93" s="217">
        <v>0</v>
      </c>
      <c r="AP93" s="217">
        <v>0</v>
      </c>
      <c r="AQ93" s="217">
        <v>0</v>
      </c>
      <c r="AR93" s="217">
        <v>0</v>
      </c>
      <c r="AS93" s="217">
        <v>0</v>
      </c>
      <c r="AT93" s="217">
        <v>0</v>
      </c>
    </row>
    <row r="94" spans="1:46">
      <c r="A94" s="205">
        <f t="shared" si="2"/>
        <v>39490</v>
      </c>
      <c r="B94">
        <f t="shared" si="3"/>
        <v>901</v>
      </c>
      <c r="C94" s="205">
        <v>39491</v>
      </c>
      <c r="D94">
        <v>1030</v>
      </c>
      <c r="F94">
        <v>42</v>
      </c>
      <c r="G94">
        <v>2</v>
      </c>
      <c r="H94">
        <v>1</v>
      </c>
      <c r="I94" s="217">
        <v>3</v>
      </c>
      <c r="J94" s="217">
        <v>0</v>
      </c>
      <c r="K94" s="217">
        <v>0</v>
      </c>
      <c r="L94" s="217">
        <v>0</v>
      </c>
      <c r="M94" s="217">
        <v>0</v>
      </c>
      <c r="N94" s="217">
        <v>0</v>
      </c>
      <c r="O94" s="217">
        <v>0</v>
      </c>
      <c r="P94" s="217">
        <v>0</v>
      </c>
      <c r="Q94" s="217">
        <v>0</v>
      </c>
      <c r="R94" s="217">
        <v>0</v>
      </c>
      <c r="S94" s="217">
        <v>10</v>
      </c>
      <c r="T94" s="217">
        <v>0</v>
      </c>
      <c r="U94" s="217">
        <v>0</v>
      </c>
      <c r="V94" s="217">
        <v>0</v>
      </c>
      <c r="W94" s="217">
        <v>0</v>
      </c>
      <c r="X94" s="217">
        <v>0</v>
      </c>
      <c r="Y94" s="217">
        <v>0</v>
      </c>
      <c r="Z94" s="217">
        <v>8</v>
      </c>
      <c r="AA94" s="217">
        <v>2</v>
      </c>
      <c r="AB94" s="217">
        <v>0</v>
      </c>
      <c r="AC94" s="217">
        <v>0</v>
      </c>
      <c r="AD94" s="217">
        <v>0</v>
      </c>
      <c r="AE94" s="217">
        <v>0</v>
      </c>
      <c r="AF94" s="217">
        <v>0</v>
      </c>
      <c r="AG94" s="217">
        <v>0</v>
      </c>
      <c r="AH94" s="217">
        <v>7</v>
      </c>
      <c r="AI94" s="217">
        <v>0</v>
      </c>
      <c r="AJ94" s="217">
        <v>0</v>
      </c>
      <c r="AK94" s="217">
        <v>0</v>
      </c>
      <c r="AL94" s="217">
        <v>0</v>
      </c>
      <c r="AM94" s="217">
        <v>0</v>
      </c>
      <c r="AN94" s="217">
        <v>0</v>
      </c>
      <c r="AO94" s="217">
        <v>0</v>
      </c>
      <c r="AP94" s="217">
        <v>0</v>
      </c>
      <c r="AQ94" s="217">
        <v>0</v>
      </c>
      <c r="AR94" s="217">
        <v>0</v>
      </c>
      <c r="AS94" s="217">
        <v>0</v>
      </c>
      <c r="AT94" s="217">
        <v>0</v>
      </c>
    </row>
    <row r="95" spans="1:46">
      <c r="A95" s="205">
        <f t="shared" si="2"/>
        <v>39491</v>
      </c>
      <c r="B95">
        <f t="shared" si="3"/>
        <v>1031</v>
      </c>
      <c r="C95" s="205">
        <v>39492</v>
      </c>
      <c r="D95">
        <v>1045</v>
      </c>
      <c r="F95">
        <v>43</v>
      </c>
      <c r="G95">
        <v>2</v>
      </c>
      <c r="H95">
        <v>1</v>
      </c>
      <c r="I95" s="217">
        <v>1</v>
      </c>
      <c r="J95" s="217">
        <v>0</v>
      </c>
      <c r="K95" s="217">
        <v>0</v>
      </c>
      <c r="L95" s="217">
        <v>0</v>
      </c>
      <c r="M95" s="217">
        <v>0</v>
      </c>
      <c r="N95" s="217">
        <v>0</v>
      </c>
      <c r="O95" s="217">
        <v>0</v>
      </c>
      <c r="P95" s="217">
        <v>0</v>
      </c>
      <c r="Q95" s="217">
        <v>0</v>
      </c>
      <c r="R95" s="217">
        <v>0</v>
      </c>
      <c r="S95" s="217">
        <v>3</v>
      </c>
      <c r="T95" s="217">
        <v>0</v>
      </c>
      <c r="U95" s="217">
        <v>0</v>
      </c>
      <c r="V95" s="217">
        <v>0</v>
      </c>
      <c r="W95" s="217">
        <v>0</v>
      </c>
      <c r="X95" s="217">
        <v>0</v>
      </c>
      <c r="Y95" s="217">
        <v>0</v>
      </c>
      <c r="Z95" s="217">
        <v>8</v>
      </c>
      <c r="AA95" s="217">
        <v>0</v>
      </c>
      <c r="AB95" s="217">
        <v>0</v>
      </c>
      <c r="AC95" s="217">
        <v>0</v>
      </c>
      <c r="AD95" s="217">
        <v>0</v>
      </c>
      <c r="AE95" s="217">
        <v>0</v>
      </c>
      <c r="AF95" s="217">
        <v>3</v>
      </c>
      <c r="AG95" s="217">
        <v>0</v>
      </c>
      <c r="AH95" s="217">
        <v>10</v>
      </c>
      <c r="AI95" s="217">
        <v>0</v>
      </c>
      <c r="AJ95" s="217">
        <v>0</v>
      </c>
      <c r="AK95" s="217">
        <v>0</v>
      </c>
      <c r="AL95" s="217">
        <v>0</v>
      </c>
      <c r="AM95" s="217">
        <v>0</v>
      </c>
      <c r="AN95" s="217">
        <v>0</v>
      </c>
      <c r="AO95" s="217">
        <v>0</v>
      </c>
      <c r="AP95" s="217">
        <v>0</v>
      </c>
      <c r="AQ95" s="217">
        <v>0</v>
      </c>
      <c r="AR95" s="217">
        <v>0</v>
      </c>
      <c r="AS95" s="217">
        <v>0</v>
      </c>
      <c r="AT95" s="217">
        <v>0</v>
      </c>
    </row>
    <row r="96" spans="1:46">
      <c r="A96" s="205">
        <f t="shared" si="2"/>
        <v>39492</v>
      </c>
      <c r="B96">
        <f t="shared" si="3"/>
        <v>1046</v>
      </c>
      <c r="C96" s="205">
        <v>39493</v>
      </c>
      <c r="D96">
        <v>830</v>
      </c>
      <c r="F96">
        <v>42.5</v>
      </c>
      <c r="G96">
        <v>1</v>
      </c>
      <c r="H96">
        <v>2</v>
      </c>
      <c r="I96" s="217">
        <v>0</v>
      </c>
      <c r="J96" s="217">
        <v>0</v>
      </c>
      <c r="K96" s="217">
        <v>0</v>
      </c>
      <c r="L96" s="217">
        <v>0</v>
      </c>
      <c r="M96" s="217">
        <v>0</v>
      </c>
      <c r="N96" s="217">
        <v>0</v>
      </c>
      <c r="O96" s="217">
        <v>0</v>
      </c>
      <c r="P96" s="217">
        <v>0</v>
      </c>
      <c r="Q96" s="217">
        <v>0</v>
      </c>
      <c r="R96" s="217">
        <v>0</v>
      </c>
      <c r="S96" s="217">
        <v>2</v>
      </c>
      <c r="T96" s="217">
        <v>0</v>
      </c>
      <c r="U96" s="217">
        <v>0</v>
      </c>
      <c r="V96" s="217">
        <v>0</v>
      </c>
      <c r="W96" s="217">
        <v>0</v>
      </c>
      <c r="X96" s="217">
        <v>0</v>
      </c>
      <c r="Y96" s="217">
        <v>0</v>
      </c>
      <c r="Z96" s="217">
        <v>1</v>
      </c>
      <c r="AA96" s="217">
        <v>0</v>
      </c>
      <c r="AB96" s="217">
        <v>0</v>
      </c>
      <c r="AC96" s="217">
        <v>0</v>
      </c>
      <c r="AD96" s="217">
        <v>0</v>
      </c>
      <c r="AE96" s="217">
        <v>0</v>
      </c>
      <c r="AF96" s="217">
        <v>1</v>
      </c>
      <c r="AG96" s="217">
        <v>0</v>
      </c>
      <c r="AH96" s="217">
        <v>2</v>
      </c>
      <c r="AI96" s="217">
        <v>1</v>
      </c>
      <c r="AJ96" s="217">
        <v>0</v>
      </c>
      <c r="AK96" s="217">
        <v>0</v>
      </c>
      <c r="AL96" s="217">
        <v>0</v>
      </c>
      <c r="AM96" s="217">
        <v>0</v>
      </c>
      <c r="AN96" s="217">
        <v>0</v>
      </c>
      <c r="AO96" s="217">
        <v>0</v>
      </c>
      <c r="AP96" s="217">
        <v>0</v>
      </c>
      <c r="AQ96" s="217">
        <v>0</v>
      </c>
      <c r="AR96" s="217">
        <v>0</v>
      </c>
      <c r="AS96" s="217">
        <v>0</v>
      </c>
      <c r="AT96" s="217">
        <v>0</v>
      </c>
    </row>
    <row r="97" spans="1:46">
      <c r="A97" s="205">
        <f t="shared" si="2"/>
        <v>39493</v>
      </c>
      <c r="B97">
        <f t="shared" si="3"/>
        <v>831</v>
      </c>
      <c r="C97" s="205">
        <v>39497</v>
      </c>
      <c r="D97">
        <v>845</v>
      </c>
      <c r="F97">
        <v>39.5</v>
      </c>
      <c r="G97">
        <v>2</v>
      </c>
      <c r="H97">
        <v>4</v>
      </c>
      <c r="I97" s="217">
        <v>6</v>
      </c>
      <c r="J97" s="217">
        <v>0</v>
      </c>
      <c r="K97" s="217">
        <v>0</v>
      </c>
      <c r="L97" s="217">
        <v>0</v>
      </c>
      <c r="M97" s="217">
        <v>0</v>
      </c>
      <c r="N97" s="217">
        <v>0</v>
      </c>
      <c r="O97" s="217">
        <v>0</v>
      </c>
      <c r="P97" s="217">
        <v>0</v>
      </c>
      <c r="Q97" s="217">
        <v>0</v>
      </c>
      <c r="R97" s="217">
        <v>0</v>
      </c>
      <c r="S97" s="217">
        <v>3</v>
      </c>
      <c r="T97" s="217">
        <v>0</v>
      </c>
      <c r="U97" s="217">
        <v>0</v>
      </c>
      <c r="V97" s="217">
        <v>0</v>
      </c>
      <c r="W97" s="217">
        <v>0</v>
      </c>
      <c r="X97" s="217">
        <v>0</v>
      </c>
      <c r="Y97" s="217">
        <v>0</v>
      </c>
      <c r="Z97" s="217">
        <v>8</v>
      </c>
      <c r="AA97" s="217">
        <v>1</v>
      </c>
      <c r="AB97" s="217">
        <v>0</v>
      </c>
      <c r="AC97" s="217">
        <v>0</v>
      </c>
      <c r="AD97" s="217">
        <v>0</v>
      </c>
      <c r="AE97" s="217">
        <v>0</v>
      </c>
      <c r="AF97" s="217">
        <v>0</v>
      </c>
      <c r="AG97" s="217">
        <v>0</v>
      </c>
      <c r="AH97" s="217">
        <v>0</v>
      </c>
      <c r="AI97" s="217">
        <v>0</v>
      </c>
      <c r="AJ97" s="217">
        <v>0</v>
      </c>
      <c r="AK97" s="217">
        <v>0</v>
      </c>
      <c r="AL97" s="217">
        <v>0</v>
      </c>
      <c r="AM97" s="217">
        <v>0</v>
      </c>
      <c r="AN97" s="217">
        <v>0</v>
      </c>
      <c r="AO97" s="217">
        <v>0</v>
      </c>
      <c r="AP97" s="217">
        <v>0</v>
      </c>
      <c r="AQ97" s="217">
        <v>0</v>
      </c>
      <c r="AR97" s="217">
        <v>0</v>
      </c>
      <c r="AS97" s="217">
        <v>0</v>
      </c>
      <c r="AT97" s="217">
        <v>0</v>
      </c>
    </row>
    <row r="98" spans="1:46">
      <c r="A98" s="205">
        <f t="shared" si="2"/>
        <v>39497</v>
      </c>
      <c r="B98">
        <f t="shared" si="3"/>
        <v>846</v>
      </c>
      <c r="C98" s="205">
        <v>39498</v>
      </c>
      <c r="D98">
        <v>930</v>
      </c>
      <c r="F98">
        <v>39.5</v>
      </c>
      <c r="G98">
        <v>1</v>
      </c>
      <c r="H98">
        <v>4</v>
      </c>
      <c r="I98" s="217">
        <v>3</v>
      </c>
      <c r="J98" s="217">
        <v>0</v>
      </c>
      <c r="K98" s="217">
        <v>0</v>
      </c>
      <c r="L98" s="217">
        <v>0</v>
      </c>
      <c r="M98" s="217">
        <v>0</v>
      </c>
      <c r="N98" s="217">
        <v>0</v>
      </c>
      <c r="O98" s="217">
        <v>0</v>
      </c>
      <c r="P98" s="217">
        <v>0</v>
      </c>
      <c r="Q98" s="217">
        <v>1</v>
      </c>
      <c r="R98" s="217">
        <v>0</v>
      </c>
      <c r="S98" s="217">
        <v>0</v>
      </c>
      <c r="T98" s="217">
        <v>0</v>
      </c>
      <c r="U98" s="217">
        <v>0</v>
      </c>
      <c r="V98" s="217">
        <v>0</v>
      </c>
      <c r="W98" s="217">
        <v>0</v>
      </c>
      <c r="X98" s="217">
        <v>0</v>
      </c>
      <c r="Y98" s="217">
        <v>0</v>
      </c>
      <c r="Z98" s="217">
        <v>4</v>
      </c>
      <c r="AA98" s="217">
        <v>0</v>
      </c>
      <c r="AB98" s="217">
        <v>0</v>
      </c>
      <c r="AC98" s="217">
        <v>0</v>
      </c>
      <c r="AD98" s="217">
        <v>0</v>
      </c>
      <c r="AE98" s="217">
        <v>0</v>
      </c>
      <c r="AF98" s="217">
        <v>0</v>
      </c>
      <c r="AG98" s="217">
        <v>0</v>
      </c>
      <c r="AH98" s="217">
        <v>1</v>
      </c>
      <c r="AI98" s="217">
        <v>1</v>
      </c>
      <c r="AJ98" s="217">
        <v>0</v>
      </c>
      <c r="AK98" s="217">
        <v>0</v>
      </c>
      <c r="AL98" s="217">
        <v>0</v>
      </c>
      <c r="AM98" s="217">
        <v>0</v>
      </c>
      <c r="AN98" s="217">
        <v>0</v>
      </c>
      <c r="AO98" s="217">
        <v>0</v>
      </c>
      <c r="AP98" s="217">
        <v>0</v>
      </c>
      <c r="AQ98" s="217">
        <v>0</v>
      </c>
      <c r="AR98" s="217">
        <v>0</v>
      </c>
      <c r="AS98" s="217">
        <v>0</v>
      </c>
      <c r="AT98" s="217">
        <v>0</v>
      </c>
    </row>
    <row r="99" spans="1:46">
      <c r="A99" s="205">
        <f t="shared" si="2"/>
        <v>39498</v>
      </c>
      <c r="B99">
        <f t="shared" si="3"/>
        <v>931</v>
      </c>
      <c r="C99" s="205">
        <v>39499</v>
      </c>
      <c r="D99">
        <v>930</v>
      </c>
      <c r="F99">
        <v>39</v>
      </c>
      <c r="G99">
        <v>1</v>
      </c>
      <c r="H99">
        <v>4</v>
      </c>
      <c r="I99" s="217">
        <v>1</v>
      </c>
      <c r="J99" s="217">
        <v>1</v>
      </c>
      <c r="K99" s="217">
        <v>0</v>
      </c>
      <c r="L99" s="217">
        <v>0</v>
      </c>
      <c r="M99" s="217">
        <v>0</v>
      </c>
      <c r="N99" s="217">
        <v>0</v>
      </c>
      <c r="O99" s="217">
        <v>0</v>
      </c>
      <c r="P99" s="217">
        <v>0</v>
      </c>
      <c r="Q99" s="217">
        <v>0</v>
      </c>
      <c r="R99" s="217">
        <v>0</v>
      </c>
      <c r="S99" s="217">
        <v>0</v>
      </c>
      <c r="T99" s="217">
        <v>0</v>
      </c>
      <c r="U99" s="217">
        <v>0</v>
      </c>
      <c r="V99" s="217">
        <v>0</v>
      </c>
      <c r="W99" s="217">
        <v>0</v>
      </c>
      <c r="X99" s="217">
        <v>0</v>
      </c>
      <c r="Y99" s="217">
        <v>0</v>
      </c>
      <c r="Z99" s="217">
        <v>0</v>
      </c>
      <c r="AA99" s="217">
        <v>0</v>
      </c>
      <c r="AB99" s="217">
        <v>0</v>
      </c>
      <c r="AC99" s="217">
        <v>0</v>
      </c>
      <c r="AD99" s="217">
        <v>0</v>
      </c>
      <c r="AE99" s="217">
        <v>0</v>
      </c>
      <c r="AF99" s="217">
        <v>0</v>
      </c>
      <c r="AG99" s="217">
        <v>0</v>
      </c>
      <c r="AH99" s="217">
        <v>1</v>
      </c>
      <c r="AI99" s="217">
        <v>0</v>
      </c>
      <c r="AJ99" s="217">
        <v>0</v>
      </c>
      <c r="AK99" s="217">
        <v>0</v>
      </c>
      <c r="AL99" s="217">
        <v>0</v>
      </c>
      <c r="AM99" s="217">
        <v>0</v>
      </c>
      <c r="AN99" s="217">
        <v>0</v>
      </c>
      <c r="AO99" s="217">
        <v>0</v>
      </c>
      <c r="AP99" s="217">
        <v>0</v>
      </c>
      <c r="AQ99" s="217">
        <v>0</v>
      </c>
      <c r="AR99" s="217">
        <v>0</v>
      </c>
      <c r="AS99" s="217">
        <v>0</v>
      </c>
      <c r="AT99" s="217">
        <v>0</v>
      </c>
    </row>
    <row r="100" spans="1:46">
      <c r="A100" s="205">
        <f t="shared" si="2"/>
        <v>39499</v>
      </c>
      <c r="B100">
        <f t="shared" si="3"/>
        <v>931</v>
      </c>
      <c r="C100" s="205">
        <v>39500</v>
      </c>
      <c r="D100">
        <v>900</v>
      </c>
      <c r="F100">
        <v>39</v>
      </c>
      <c r="G100">
        <v>1</v>
      </c>
      <c r="H100">
        <v>4</v>
      </c>
      <c r="I100" s="217">
        <v>1</v>
      </c>
      <c r="J100" s="217">
        <v>0</v>
      </c>
      <c r="K100" s="217">
        <v>0</v>
      </c>
      <c r="L100" s="217">
        <v>0</v>
      </c>
      <c r="M100" s="217">
        <v>0</v>
      </c>
      <c r="N100" s="217">
        <v>0</v>
      </c>
      <c r="O100" s="217">
        <v>0</v>
      </c>
      <c r="P100" s="217">
        <v>0</v>
      </c>
      <c r="Q100" s="217">
        <v>1</v>
      </c>
      <c r="R100" s="217">
        <v>0</v>
      </c>
      <c r="S100" s="217">
        <v>0</v>
      </c>
      <c r="T100" s="217">
        <v>0</v>
      </c>
      <c r="U100" s="217">
        <v>0</v>
      </c>
      <c r="V100" s="217">
        <v>0</v>
      </c>
      <c r="W100" s="217">
        <v>0</v>
      </c>
      <c r="X100" s="217">
        <v>0</v>
      </c>
      <c r="Y100" s="217">
        <v>0</v>
      </c>
      <c r="Z100" s="217">
        <v>0</v>
      </c>
      <c r="AA100" s="217">
        <v>0</v>
      </c>
      <c r="AB100" s="217">
        <v>0</v>
      </c>
      <c r="AC100" s="217">
        <v>0</v>
      </c>
      <c r="AD100" s="217">
        <v>0</v>
      </c>
      <c r="AE100" s="217">
        <v>0</v>
      </c>
      <c r="AF100" s="217">
        <v>0</v>
      </c>
      <c r="AG100" s="217">
        <v>0</v>
      </c>
      <c r="AH100" s="217">
        <v>0</v>
      </c>
      <c r="AI100" s="217">
        <v>0</v>
      </c>
      <c r="AJ100" s="217">
        <v>0</v>
      </c>
      <c r="AK100" s="217">
        <v>0</v>
      </c>
      <c r="AL100" s="217">
        <v>0</v>
      </c>
      <c r="AM100" s="217">
        <v>0</v>
      </c>
      <c r="AN100" s="217">
        <v>0</v>
      </c>
      <c r="AO100" s="217">
        <v>0</v>
      </c>
      <c r="AP100" s="217">
        <v>0</v>
      </c>
      <c r="AQ100" s="217">
        <v>0</v>
      </c>
      <c r="AR100" s="217">
        <v>0</v>
      </c>
      <c r="AS100" s="217">
        <v>0</v>
      </c>
      <c r="AT100" s="217">
        <v>0</v>
      </c>
    </row>
    <row r="101" spans="1:46">
      <c r="A101" s="205">
        <f t="shared" si="2"/>
        <v>39500</v>
      </c>
      <c r="B101">
        <f t="shared" si="3"/>
        <v>901</v>
      </c>
      <c r="C101" s="205">
        <v>39503</v>
      </c>
      <c r="D101">
        <v>900</v>
      </c>
      <c r="F101">
        <v>39</v>
      </c>
      <c r="G101">
        <v>2</v>
      </c>
      <c r="H101">
        <v>5</v>
      </c>
      <c r="I101" s="217">
        <v>4</v>
      </c>
      <c r="J101" s="217">
        <v>0</v>
      </c>
      <c r="K101" s="217">
        <v>0</v>
      </c>
      <c r="L101" s="217">
        <v>0</v>
      </c>
      <c r="M101" s="217">
        <v>0</v>
      </c>
      <c r="N101" s="217">
        <v>0</v>
      </c>
      <c r="O101" s="217">
        <v>0</v>
      </c>
      <c r="P101" s="217">
        <v>0</v>
      </c>
      <c r="Q101" s="217">
        <v>1</v>
      </c>
      <c r="R101" s="217">
        <v>0</v>
      </c>
      <c r="S101" s="217">
        <v>3</v>
      </c>
      <c r="T101" s="217">
        <v>0</v>
      </c>
      <c r="U101" s="217">
        <v>0</v>
      </c>
      <c r="V101" s="217">
        <v>0</v>
      </c>
      <c r="W101" s="217">
        <v>0</v>
      </c>
      <c r="X101" s="217">
        <v>0</v>
      </c>
      <c r="Y101" s="217">
        <v>0</v>
      </c>
      <c r="Z101" s="217">
        <v>12</v>
      </c>
      <c r="AA101" s="217">
        <v>2</v>
      </c>
      <c r="AB101" s="217">
        <v>0</v>
      </c>
      <c r="AC101" s="217">
        <v>0</v>
      </c>
      <c r="AD101" s="217">
        <v>0</v>
      </c>
      <c r="AE101" s="217">
        <v>0</v>
      </c>
      <c r="AF101" s="217">
        <v>0</v>
      </c>
      <c r="AG101" s="217">
        <v>0</v>
      </c>
      <c r="AH101" s="217">
        <v>3</v>
      </c>
      <c r="AI101" s="217">
        <v>0</v>
      </c>
      <c r="AJ101" s="217">
        <v>0</v>
      </c>
      <c r="AK101" s="217">
        <v>0</v>
      </c>
      <c r="AL101" s="217">
        <v>0</v>
      </c>
      <c r="AM101" s="217">
        <v>0</v>
      </c>
      <c r="AN101" s="217">
        <v>0</v>
      </c>
      <c r="AO101" s="217">
        <v>0</v>
      </c>
      <c r="AP101" s="217">
        <v>0</v>
      </c>
      <c r="AQ101" s="217">
        <v>0</v>
      </c>
      <c r="AR101" s="217">
        <v>1</v>
      </c>
      <c r="AS101" s="217">
        <v>0</v>
      </c>
      <c r="AT101" s="217">
        <v>0</v>
      </c>
    </row>
    <row r="102" spans="1:46">
      <c r="A102" s="205">
        <f t="shared" si="2"/>
        <v>39503</v>
      </c>
      <c r="B102">
        <f t="shared" si="3"/>
        <v>901</v>
      </c>
      <c r="C102" s="205">
        <v>39504</v>
      </c>
      <c r="D102">
        <v>830</v>
      </c>
      <c r="F102">
        <v>38.5</v>
      </c>
      <c r="G102">
        <v>1</v>
      </c>
      <c r="H102">
        <v>6</v>
      </c>
      <c r="I102" s="217">
        <v>6</v>
      </c>
      <c r="J102" s="217">
        <v>0</v>
      </c>
      <c r="K102" s="217">
        <v>0</v>
      </c>
      <c r="L102" s="217">
        <v>0</v>
      </c>
      <c r="M102" s="217">
        <v>0</v>
      </c>
      <c r="N102" s="217">
        <v>0</v>
      </c>
      <c r="O102" s="217">
        <v>0</v>
      </c>
      <c r="P102" s="217">
        <v>0</v>
      </c>
      <c r="Q102" s="217">
        <v>0</v>
      </c>
      <c r="R102" s="217">
        <v>0</v>
      </c>
      <c r="S102" s="217">
        <v>0</v>
      </c>
      <c r="T102" s="217">
        <v>0</v>
      </c>
      <c r="U102" s="217">
        <v>0</v>
      </c>
      <c r="V102" s="217">
        <v>0</v>
      </c>
      <c r="W102" s="217">
        <v>0</v>
      </c>
      <c r="X102" s="217">
        <v>0</v>
      </c>
      <c r="Y102" s="217">
        <v>0</v>
      </c>
      <c r="Z102" s="217">
        <v>2</v>
      </c>
      <c r="AA102" s="217">
        <v>1</v>
      </c>
      <c r="AB102" s="217">
        <v>0</v>
      </c>
      <c r="AC102" s="217">
        <v>0</v>
      </c>
      <c r="AD102" s="217">
        <v>0</v>
      </c>
      <c r="AE102" s="217">
        <v>0</v>
      </c>
      <c r="AF102" s="217">
        <v>1</v>
      </c>
      <c r="AG102" s="217">
        <v>1</v>
      </c>
      <c r="AH102" s="217">
        <v>2</v>
      </c>
      <c r="AI102" s="217">
        <v>0</v>
      </c>
      <c r="AJ102" s="217">
        <v>0</v>
      </c>
      <c r="AK102" s="217">
        <v>2</v>
      </c>
      <c r="AL102" s="217">
        <v>0</v>
      </c>
      <c r="AM102" s="217">
        <v>0</v>
      </c>
      <c r="AN102" s="217">
        <v>0</v>
      </c>
      <c r="AO102" s="217">
        <v>0</v>
      </c>
      <c r="AP102" s="217">
        <v>0</v>
      </c>
      <c r="AQ102" s="217">
        <v>0</v>
      </c>
      <c r="AR102" s="217">
        <v>0</v>
      </c>
      <c r="AS102" s="217">
        <v>0</v>
      </c>
      <c r="AT102" s="217">
        <v>0</v>
      </c>
    </row>
    <row r="103" spans="1:46">
      <c r="A103" s="205">
        <f t="shared" si="2"/>
        <v>39504</v>
      </c>
      <c r="B103">
        <f t="shared" si="3"/>
        <v>831</v>
      </c>
      <c r="C103" s="205">
        <v>39505</v>
      </c>
      <c r="D103">
        <v>1000</v>
      </c>
      <c r="F103">
        <v>38.5</v>
      </c>
      <c r="G103">
        <v>1</v>
      </c>
      <c r="H103">
        <v>6</v>
      </c>
      <c r="I103" s="217">
        <v>3</v>
      </c>
      <c r="J103" s="217">
        <v>0</v>
      </c>
      <c r="K103" s="217">
        <v>0</v>
      </c>
      <c r="L103" s="217">
        <v>0</v>
      </c>
      <c r="M103" s="217">
        <v>0</v>
      </c>
      <c r="N103" s="217">
        <v>0</v>
      </c>
      <c r="O103" s="217">
        <v>0</v>
      </c>
      <c r="P103" s="217">
        <v>0</v>
      </c>
      <c r="Q103" s="217">
        <v>0</v>
      </c>
      <c r="R103" s="217">
        <v>0</v>
      </c>
      <c r="S103" s="217">
        <v>3</v>
      </c>
      <c r="T103" s="217">
        <v>0</v>
      </c>
      <c r="U103" s="217">
        <v>0</v>
      </c>
      <c r="V103" s="217">
        <v>0</v>
      </c>
      <c r="W103" s="217">
        <v>0</v>
      </c>
      <c r="X103" s="217">
        <v>0</v>
      </c>
      <c r="Y103" s="217">
        <v>0</v>
      </c>
      <c r="Z103" s="217">
        <v>4</v>
      </c>
      <c r="AA103" s="217">
        <v>0</v>
      </c>
      <c r="AB103" s="217">
        <v>0</v>
      </c>
      <c r="AC103" s="217">
        <v>0</v>
      </c>
      <c r="AD103" s="217">
        <v>0</v>
      </c>
      <c r="AE103" s="217">
        <v>0</v>
      </c>
      <c r="AF103" s="217">
        <v>0</v>
      </c>
      <c r="AG103" s="217">
        <v>0</v>
      </c>
      <c r="AH103" s="217">
        <v>0</v>
      </c>
      <c r="AI103" s="217">
        <v>1</v>
      </c>
      <c r="AJ103" s="217">
        <v>0</v>
      </c>
      <c r="AK103" s="217">
        <v>0</v>
      </c>
      <c r="AL103" s="217">
        <v>0</v>
      </c>
      <c r="AM103" s="217">
        <v>0</v>
      </c>
      <c r="AN103" s="217">
        <v>0</v>
      </c>
      <c r="AO103" s="217">
        <v>0</v>
      </c>
      <c r="AP103" s="217">
        <v>0</v>
      </c>
      <c r="AQ103" s="217">
        <v>0</v>
      </c>
      <c r="AR103" s="217">
        <v>0</v>
      </c>
      <c r="AS103" s="217">
        <v>0</v>
      </c>
      <c r="AT103" s="217">
        <v>0</v>
      </c>
    </row>
    <row r="104" spans="1:46">
      <c r="A104" s="205">
        <f t="shared" si="2"/>
        <v>39505</v>
      </c>
      <c r="B104">
        <f t="shared" si="3"/>
        <v>1001</v>
      </c>
      <c r="C104" s="205">
        <v>39506</v>
      </c>
      <c r="D104">
        <v>830</v>
      </c>
      <c r="E104" t="s">
        <v>185</v>
      </c>
      <c r="F104">
        <v>39</v>
      </c>
      <c r="G104">
        <v>1</v>
      </c>
      <c r="H104">
        <v>6</v>
      </c>
      <c r="I104" s="217">
        <v>3</v>
      </c>
      <c r="J104" s="217">
        <v>0</v>
      </c>
      <c r="K104" s="217">
        <v>0</v>
      </c>
      <c r="L104" s="217">
        <v>0</v>
      </c>
      <c r="M104" s="217">
        <v>0</v>
      </c>
      <c r="N104" s="217">
        <v>0</v>
      </c>
      <c r="O104" s="217">
        <v>0</v>
      </c>
      <c r="P104" s="217">
        <v>0</v>
      </c>
      <c r="Q104" s="217">
        <v>0</v>
      </c>
      <c r="R104" s="217">
        <v>0</v>
      </c>
      <c r="S104" s="217">
        <v>1</v>
      </c>
      <c r="T104" s="217">
        <v>0</v>
      </c>
      <c r="U104" s="217">
        <v>0</v>
      </c>
      <c r="V104" s="217">
        <v>0</v>
      </c>
      <c r="W104" s="217">
        <v>0</v>
      </c>
      <c r="X104" s="217">
        <v>0</v>
      </c>
      <c r="Y104" s="217">
        <v>0</v>
      </c>
      <c r="Z104" s="217">
        <v>1</v>
      </c>
      <c r="AA104" s="217">
        <v>0</v>
      </c>
      <c r="AB104" s="217">
        <v>0</v>
      </c>
      <c r="AC104" s="217">
        <v>1</v>
      </c>
      <c r="AD104" s="217" t="s">
        <v>185</v>
      </c>
      <c r="AE104" s="217">
        <v>0</v>
      </c>
      <c r="AF104" s="217">
        <v>0</v>
      </c>
      <c r="AG104" s="217">
        <v>0</v>
      </c>
      <c r="AH104" s="217">
        <v>1</v>
      </c>
      <c r="AI104" s="217">
        <v>0</v>
      </c>
      <c r="AJ104" s="217">
        <v>0</v>
      </c>
      <c r="AK104" s="217">
        <v>0</v>
      </c>
      <c r="AL104" s="217">
        <v>0</v>
      </c>
      <c r="AM104" s="217">
        <v>0</v>
      </c>
      <c r="AN104" s="217">
        <v>0</v>
      </c>
      <c r="AO104" s="217">
        <v>0</v>
      </c>
      <c r="AP104" s="217">
        <v>0</v>
      </c>
      <c r="AQ104" s="217">
        <v>0</v>
      </c>
      <c r="AR104" s="217">
        <v>0</v>
      </c>
      <c r="AS104" s="217">
        <v>0</v>
      </c>
      <c r="AT104" s="217">
        <v>0</v>
      </c>
    </row>
    <row r="105" spans="1:46">
      <c r="A105" s="205">
        <f t="shared" si="2"/>
        <v>39506</v>
      </c>
      <c r="B105">
        <f t="shared" si="3"/>
        <v>831</v>
      </c>
      <c r="C105" s="205">
        <v>39507</v>
      </c>
      <c r="D105">
        <v>800</v>
      </c>
      <c r="F105">
        <v>40</v>
      </c>
      <c r="G105">
        <v>2</v>
      </c>
      <c r="H105">
        <v>6</v>
      </c>
      <c r="I105" s="217">
        <v>5</v>
      </c>
      <c r="J105" s="217">
        <v>0</v>
      </c>
      <c r="K105" s="217">
        <v>1</v>
      </c>
      <c r="L105" s="217">
        <v>0</v>
      </c>
      <c r="M105" s="217">
        <v>0</v>
      </c>
      <c r="N105" s="217">
        <v>0</v>
      </c>
      <c r="O105" s="217">
        <v>0</v>
      </c>
      <c r="P105" s="217">
        <v>0</v>
      </c>
      <c r="Q105" s="217">
        <v>0</v>
      </c>
      <c r="R105" s="217">
        <v>0</v>
      </c>
      <c r="S105" s="217">
        <v>0</v>
      </c>
      <c r="T105" s="217">
        <v>0</v>
      </c>
      <c r="U105" s="217">
        <v>0</v>
      </c>
      <c r="V105" s="217">
        <v>0</v>
      </c>
      <c r="W105" s="217">
        <v>0</v>
      </c>
      <c r="X105" s="217">
        <v>0</v>
      </c>
      <c r="Y105" s="217">
        <v>0</v>
      </c>
      <c r="Z105" s="217">
        <v>4</v>
      </c>
      <c r="AA105" s="217">
        <v>0</v>
      </c>
      <c r="AB105" s="217">
        <v>0</v>
      </c>
      <c r="AC105" s="217">
        <v>0</v>
      </c>
      <c r="AD105" s="217">
        <v>0</v>
      </c>
      <c r="AE105" s="217">
        <v>0</v>
      </c>
      <c r="AF105" s="217">
        <v>0</v>
      </c>
      <c r="AG105" s="217">
        <v>0</v>
      </c>
      <c r="AH105" s="217">
        <v>0</v>
      </c>
      <c r="AI105" s="217">
        <v>0</v>
      </c>
      <c r="AJ105" s="217">
        <v>0</v>
      </c>
      <c r="AK105" s="217">
        <v>1</v>
      </c>
      <c r="AL105" s="217">
        <v>0</v>
      </c>
      <c r="AM105" s="217">
        <v>0</v>
      </c>
      <c r="AN105" s="217">
        <v>0</v>
      </c>
      <c r="AO105" s="217">
        <v>0</v>
      </c>
      <c r="AP105" s="217">
        <v>0</v>
      </c>
      <c r="AQ105" s="217">
        <v>0</v>
      </c>
      <c r="AR105" s="217">
        <v>0</v>
      </c>
      <c r="AS105" s="217">
        <v>0</v>
      </c>
      <c r="AT105" s="217">
        <v>0</v>
      </c>
    </row>
    <row r="106" spans="1:46">
      <c r="A106" s="205">
        <f t="shared" si="2"/>
        <v>39507</v>
      </c>
      <c r="B106">
        <f t="shared" si="3"/>
        <v>801</v>
      </c>
      <c r="C106" s="205">
        <v>39510</v>
      </c>
      <c r="D106">
        <v>1100</v>
      </c>
      <c r="E106" t="s">
        <v>186</v>
      </c>
      <c r="F106">
        <v>45</v>
      </c>
      <c r="G106">
        <v>3</v>
      </c>
      <c r="H106">
        <v>1</v>
      </c>
      <c r="I106" s="217">
        <v>1</v>
      </c>
      <c r="J106" s="217">
        <v>0</v>
      </c>
      <c r="K106" s="217">
        <v>0</v>
      </c>
      <c r="L106" s="217">
        <v>0</v>
      </c>
      <c r="M106" s="217">
        <v>0</v>
      </c>
      <c r="N106" s="217">
        <v>0</v>
      </c>
      <c r="O106" s="217">
        <v>0</v>
      </c>
      <c r="P106" s="217">
        <v>0</v>
      </c>
      <c r="Q106" s="217">
        <v>0</v>
      </c>
      <c r="R106" s="217">
        <v>0</v>
      </c>
      <c r="S106" s="217">
        <v>0</v>
      </c>
      <c r="T106" s="217">
        <v>0</v>
      </c>
      <c r="U106" s="217">
        <v>0</v>
      </c>
      <c r="V106" s="217">
        <v>0</v>
      </c>
      <c r="W106" s="217">
        <v>0</v>
      </c>
      <c r="X106" s="217">
        <v>0</v>
      </c>
      <c r="Y106" s="217">
        <v>0</v>
      </c>
      <c r="Z106" s="217">
        <v>17</v>
      </c>
      <c r="AA106" s="217">
        <v>25</v>
      </c>
      <c r="AB106" s="217">
        <v>0</v>
      </c>
      <c r="AC106" s="217">
        <v>0</v>
      </c>
      <c r="AD106" s="217" t="s">
        <v>186</v>
      </c>
      <c r="AE106" s="217">
        <v>0</v>
      </c>
      <c r="AF106" s="217">
        <v>0</v>
      </c>
      <c r="AG106" s="217">
        <v>0</v>
      </c>
      <c r="AH106" s="217">
        <v>1</v>
      </c>
      <c r="AI106" s="217">
        <v>0</v>
      </c>
      <c r="AJ106" s="217">
        <v>0</v>
      </c>
      <c r="AK106" s="217">
        <v>0</v>
      </c>
      <c r="AL106" s="217">
        <v>0</v>
      </c>
      <c r="AM106" s="217">
        <v>0</v>
      </c>
      <c r="AN106" s="217">
        <v>0</v>
      </c>
      <c r="AO106" s="217">
        <v>0</v>
      </c>
      <c r="AP106" s="217">
        <v>0</v>
      </c>
      <c r="AQ106" s="217">
        <v>0</v>
      </c>
      <c r="AR106" s="217">
        <v>0</v>
      </c>
      <c r="AS106" s="217">
        <v>0</v>
      </c>
      <c r="AT106" s="217">
        <v>0</v>
      </c>
    </row>
    <row r="107" spans="1:46">
      <c r="A107" s="205">
        <f t="shared" si="2"/>
        <v>39510</v>
      </c>
      <c r="B107">
        <f t="shared" si="3"/>
        <v>1101</v>
      </c>
      <c r="C107" s="205">
        <v>39511</v>
      </c>
      <c r="D107">
        <v>930</v>
      </c>
      <c r="F107">
        <v>44</v>
      </c>
      <c r="G107">
        <v>2</v>
      </c>
      <c r="H107">
        <v>3</v>
      </c>
      <c r="I107" s="217">
        <v>0</v>
      </c>
      <c r="J107" s="217">
        <v>0</v>
      </c>
      <c r="K107" s="217">
        <v>0</v>
      </c>
      <c r="L107" s="217">
        <v>0</v>
      </c>
      <c r="M107" s="217">
        <v>0</v>
      </c>
      <c r="N107" s="217">
        <v>0</v>
      </c>
      <c r="O107" s="217">
        <v>0</v>
      </c>
      <c r="P107" s="217">
        <v>0</v>
      </c>
      <c r="Q107" s="217">
        <v>0</v>
      </c>
      <c r="R107" s="217">
        <v>0</v>
      </c>
      <c r="S107" s="217">
        <v>1</v>
      </c>
      <c r="T107" s="217">
        <v>0</v>
      </c>
      <c r="U107" s="217">
        <v>0</v>
      </c>
      <c r="V107" s="217">
        <v>0</v>
      </c>
      <c r="W107" s="217">
        <v>0</v>
      </c>
      <c r="X107" s="217">
        <v>0</v>
      </c>
      <c r="Y107" s="217">
        <v>0</v>
      </c>
      <c r="Z107" s="217">
        <v>24</v>
      </c>
      <c r="AA107" s="217">
        <v>1</v>
      </c>
      <c r="AB107" s="217">
        <v>0</v>
      </c>
      <c r="AC107" s="217">
        <v>0</v>
      </c>
      <c r="AD107" s="217">
        <v>0</v>
      </c>
      <c r="AE107" s="217">
        <v>0</v>
      </c>
      <c r="AF107" s="217">
        <v>0</v>
      </c>
      <c r="AG107" s="217">
        <v>0</v>
      </c>
      <c r="AH107" s="217">
        <v>2</v>
      </c>
      <c r="AI107" s="217">
        <v>0</v>
      </c>
      <c r="AJ107" s="217">
        <v>0</v>
      </c>
      <c r="AK107" s="217">
        <v>0</v>
      </c>
      <c r="AL107" s="217">
        <v>0</v>
      </c>
      <c r="AM107" s="217">
        <v>0</v>
      </c>
      <c r="AN107" s="217">
        <v>0</v>
      </c>
      <c r="AO107" s="217">
        <v>0</v>
      </c>
      <c r="AP107" s="217">
        <v>0</v>
      </c>
      <c r="AQ107" s="217">
        <v>0</v>
      </c>
      <c r="AR107" s="217">
        <v>0</v>
      </c>
      <c r="AS107" s="217">
        <v>0</v>
      </c>
      <c r="AT107" s="217">
        <v>0</v>
      </c>
    </row>
    <row r="108" spans="1:46">
      <c r="A108" s="205">
        <f t="shared" si="2"/>
        <v>39511</v>
      </c>
      <c r="B108">
        <f t="shared" si="3"/>
        <v>931</v>
      </c>
      <c r="C108" s="205">
        <v>39512</v>
      </c>
      <c r="D108">
        <v>900</v>
      </c>
      <c r="F108">
        <v>43</v>
      </c>
      <c r="G108">
        <v>2</v>
      </c>
      <c r="H108">
        <v>3</v>
      </c>
      <c r="I108" s="217">
        <v>6</v>
      </c>
      <c r="J108" s="217">
        <v>0</v>
      </c>
      <c r="K108" s="217">
        <v>0</v>
      </c>
      <c r="L108" s="217">
        <v>0</v>
      </c>
      <c r="M108" s="217">
        <v>0</v>
      </c>
      <c r="N108" s="217">
        <v>0</v>
      </c>
      <c r="O108" s="217">
        <v>0</v>
      </c>
      <c r="P108" s="217">
        <v>0</v>
      </c>
      <c r="Q108" s="217">
        <v>0</v>
      </c>
      <c r="R108" s="217">
        <v>0</v>
      </c>
      <c r="S108" s="217">
        <v>2</v>
      </c>
      <c r="T108" s="217">
        <v>0</v>
      </c>
      <c r="U108" s="217">
        <v>0</v>
      </c>
      <c r="V108" s="217">
        <v>0</v>
      </c>
      <c r="W108" s="217">
        <v>0</v>
      </c>
      <c r="X108" s="217">
        <v>0</v>
      </c>
      <c r="Y108" s="217">
        <v>0</v>
      </c>
      <c r="Z108" s="217">
        <v>12</v>
      </c>
      <c r="AA108" s="217">
        <v>0</v>
      </c>
      <c r="AB108" s="217">
        <v>0</v>
      </c>
      <c r="AC108" s="217">
        <v>0</v>
      </c>
      <c r="AD108" s="217">
        <v>0</v>
      </c>
      <c r="AE108" s="217">
        <v>0</v>
      </c>
      <c r="AF108" s="217">
        <v>2</v>
      </c>
      <c r="AG108" s="217">
        <v>0</v>
      </c>
      <c r="AH108" s="217">
        <v>0</v>
      </c>
      <c r="AI108" s="217">
        <v>0</v>
      </c>
      <c r="AJ108" s="217">
        <v>0</v>
      </c>
      <c r="AK108" s="217">
        <v>0</v>
      </c>
      <c r="AL108" s="217">
        <v>0</v>
      </c>
      <c r="AM108" s="217">
        <v>0</v>
      </c>
      <c r="AN108" s="217">
        <v>0</v>
      </c>
      <c r="AO108" s="217">
        <v>0</v>
      </c>
      <c r="AP108" s="217">
        <v>0</v>
      </c>
      <c r="AQ108" s="217">
        <v>0</v>
      </c>
      <c r="AR108" s="217">
        <v>0</v>
      </c>
      <c r="AS108" s="217">
        <v>0</v>
      </c>
      <c r="AT108" s="217">
        <v>0</v>
      </c>
    </row>
    <row r="109" spans="1:46">
      <c r="A109" s="205">
        <f t="shared" si="2"/>
        <v>39512</v>
      </c>
      <c r="B109">
        <f t="shared" si="3"/>
        <v>901</v>
      </c>
      <c r="C109" s="205">
        <v>39513</v>
      </c>
      <c r="D109">
        <v>830</v>
      </c>
      <c r="F109">
        <v>41</v>
      </c>
      <c r="G109">
        <v>1</v>
      </c>
      <c r="H109">
        <v>4</v>
      </c>
      <c r="I109" s="217">
        <v>4</v>
      </c>
      <c r="J109" s="217">
        <v>1</v>
      </c>
      <c r="K109" s="217">
        <v>0</v>
      </c>
      <c r="L109" s="217">
        <v>0</v>
      </c>
      <c r="M109" s="217">
        <v>0</v>
      </c>
      <c r="N109" s="217">
        <v>0</v>
      </c>
      <c r="O109" s="217">
        <v>0</v>
      </c>
      <c r="P109" s="217">
        <v>0</v>
      </c>
      <c r="Q109" s="217">
        <v>0</v>
      </c>
      <c r="R109" s="217">
        <v>0</v>
      </c>
      <c r="S109" s="217">
        <v>2</v>
      </c>
      <c r="T109" s="217">
        <v>0</v>
      </c>
      <c r="U109" s="217">
        <v>0</v>
      </c>
      <c r="V109" s="217">
        <v>0</v>
      </c>
      <c r="W109" s="217">
        <v>0</v>
      </c>
      <c r="X109" s="217">
        <v>0</v>
      </c>
      <c r="Y109" s="217">
        <v>0</v>
      </c>
      <c r="Z109" s="217">
        <v>9</v>
      </c>
      <c r="AA109" s="217">
        <v>1</v>
      </c>
      <c r="AB109" s="217">
        <v>0</v>
      </c>
      <c r="AC109" s="217">
        <v>1</v>
      </c>
      <c r="AD109" s="217">
        <v>0</v>
      </c>
      <c r="AE109" s="217">
        <v>0</v>
      </c>
      <c r="AF109" s="217">
        <v>2</v>
      </c>
      <c r="AG109" s="217">
        <v>0</v>
      </c>
      <c r="AH109" s="217">
        <v>0</v>
      </c>
      <c r="AI109" s="217">
        <v>0</v>
      </c>
      <c r="AJ109" s="217">
        <v>0</v>
      </c>
      <c r="AK109" s="217">
        <v>0</v>
      </c>
      <c r="AL109" s="217">
        <v>0</v>
      </c>
      <c r="AM109" s="217">
        <v>0</v>
      </c>
      <c r="AN109" s="217">
        <v>0</v>
      </c>
      <c r="AO109" s="217">
        <v>0</v>
      </c>
      <c r="AP109" s="217">
        <v>0</v>
      </c>
      <c r="AQ109" s="217">
        <v>0</v>
      </c>
      <c r="AR109" s="217">
        <v>0</v>
      </c>
      <c r="AS109" s="217">
        <v>0</v>
      </c>
      <c r="AT109" s="217">
        <v>0</v>
      </c>
    </row>
    <row r="110" spans="1:46">
      <c r="A110" s="205">
        <f t="shared" si="2"/>
        <v>39513</v>
      </c>
      <c r="B110">
        <f t="shared" si="3"/>
        <v>831</v>
      </c>
      <c r="C110" s="205">
        <v>39514</v>
      </c>
      <c r="D110">
        <v>930</v>
      </c>
      <c r="F110">
        <v>40</v>
      </c>
      <c r="G110">
        <v>1</v>
      </c>
      <c r="H110">
        <v>5</v>
      </c>
      <c r="I110" s="217">
        <v>6</v>
      </c>
      <c r="J110" s="217">
        <v>0</v>
      </c>
      <c r="K110" s="217">
        <v>0</v>
      </c>
      <c r="L110" s="217">
        <v>0</v>
      </c>
      <c r="M110" s="217">
        <v>0</v>
      </c>
      <c r="N110" s="217">
        <v>0</v>
      </c>
      <c r="O110" s="217">
        <v>0</v>
      </c>
      <c r="P110" s="217">
        <v>0</v>
      </c>
      <c r="Q110" s="217">
        <v>0</v>
      </c>
      <c r="R110" s="217">
        <v>0</v>
      </c>
      <c r="S110" s="217">
        <v>2</v>
      </c>
      <c r="T110" s="217">
        <v>0</v>
      </c>
      <c r="U110" s="217">
        <v>0</v>
      </c>
      <c r="V110" s="217">
        <v>0</v>
      </c>
      <c r="W110" s="217">
        <v>0</v>
      </c>
      <c r="X110" s="217">
        <v>0</v>
      </c>
      <c r="Y110" s="217">
        <v>0</v>
      </c>
      <c r="Z110" s="217">
        <v>1</v>
      </c>
      <c r="AA110" s="217">
        <v>0</v>
      </c>
      <c r="AB110" s="217">
        <v>0</v>
      </c>
      <c r="AC110" s="217">
        <v>0</v>
      </c>
      <c r="AD110" s="217">
        <v>0</v>
      </c>
      <c r="AE110" s="217">
        <v>0</v>
      </c>
      <c r="AF110" s="217">
        <v>1</v>
      </c>
      <c r="AG110" s="217">
        <v>0</v>
      </c>
      <c r="AH110" s="217">
        <v>1</v>
      </c>
      <c r="AI110" s="217">
        <v>0</v>
      </c>
      <c r="AJ110" s="217">
        <v>0</v>
      </c>
      <c r="AK110" s="217">
        <v>0</v>
      </c>
      <c r="AL110" s="217">
        <v>0</v>
      </c>
      <c r="AM110" s="217">
        <v>0</v>
      </c>
      <c r="AN110" s="217">
        <v>0</v>
      </c>
      <c r="AO110" s="217">
        <v>0</v>
      </c>
      <c r="AP110" s="217">
        <v>0</v>
      </c>
      <c r="AQ110" s="217">
        <v>0</v>
      </c>
      <c r="AR110" s="217">
        <v>0</v>
      </c>
      <c r="AS110" s="217">
        <v>0</v>
      </c>
      <c r="AT110" s="217">
        <v>0</v>
      </c>
    </row>
    <row r="111" spans="1:46">
      <c r="A111" s="205">
        <f t="shared" si="2"/>
        <v>39514</v>
      </c>
      <c r="B111">
        <f t="shared" si="3"/>
        <v>931</v>
      </c>
      <c r="C111" s="205">
        <v>39517</v>
      </c>
      <c r="D111">
        <v>945</v>
      </c>
      <c r="E111" t="s">
        <v>187</v>
      </c>
      <c r="F111">
        <v>39</v>
      </c>
      <c r="G111">
        <v>1</v>
      </c>
      <c r="H111">
        <v>5</v>
      </c>
      <c r="I111" s="217">
        <v>14</v>
      </c>
      <c r="J111" s="217">
        <v>0</v>
      </c>
      <c r="K111" s="217">
        <v>0</v>
      </c>
      <c r="L111" s="217">
        <v>0</v>
      </c>
      <c r="M111" s="217">
        <v>0</v>
      </c>
      <c r="N111" s="217">
        <v>0</v>
      </c>
      <c r="O111" s="217">
        <v>0</v>
      </c>
      <c r="P111" s="217">
        <v>0</v>
      </c>
      <c r="Q111" s="217">
        <v>0</v>
      </c>
      <c r="R111" s="217">
        <v>0</v>
      </c>
      <c r="S111" s="217">
        <v>8</v>
      </c>
      <c r="T111" s="217">
        <v>0</v>
      </c>
      <c r="U111" s="217">
        <v>0</v>
      </c>
      <c r="V111" s="217">
        <v>0</v>
      </c>
      <c r="W111" s="217">
        <v>0</v>
      </c>
      <c r="X111" s="217">
        <v>0</v>
      </c>
      <c r="Y111" s="217">
        <v>0</v>
      </c>
      <c r="Z111" s="217">
        <v>1</v>
      </c>
      <c r="AA111" s="217">
        <v>0</v>
      </c>
      <c r="AB111" s="217">
        <v>0</v>
      </c>
      <c r="AC111" s="217">
        <v>0</v>
      </c>
      <c r="AD111" s="217" t="s">
        <v>187</v>
      </c>
      <c r="AE111" s="217">
        <v>0</v>
      </c>
      <c r="AF111" s="217">
        <v>2</v>
      </c>
      <c r="AG111" s="217">
        <v>0</v>
      </c>
      <c r="AH111" s="217">
        <v>0</v>
      </c>
      <c r="AI111" s="217">
        <v>0</v>
      </c>
      <c r="AJ111" s="217">
        <v>0</v>
      </c>
      <c r="AK111" s="217">
        <v>0</v>
      </c>
      <c r="AL111" s="217">
        <v>0</v>
      </c>
      <c r="AM111" s="217">
        <v>0</v>
      </c>
      <c r="AN111" s="217">
        <v>0</v>
      </c>
      <c r="AO111" s="217">
        <v>0</v>
      </c>
      <c r="AP111" s="217">
        <v>0</v>
      </c>
      <c r="AQ111" s="217">
        <v>0</v>
      </c>
      <c r="AR111" s="217">
        <v>0</v>
      </c>
      <c r="AS111" s="217">
        <v>0</v>
      </c>
      <c r="AT111" s="217">
        <v>0</v>
      </c>
    </row>
    <row r="112" spans="1:46">
      <c r="A112" s="205">
        <f t="shared" si="2"/>
        <v>39517</v>
      </c>
      <c r="B112">
        <f t="shared" si="3"/>
        <v>946</v>
      </c>
      <c r="C112" s="205">
        <v>39518</v>
      </c>
      <c r="D112">
        <v>1000</v>
      </c>
      <c r="F112">
        <v>40</v>
      </c>
      <c r="G112">
        <v>1</v>
      </c>
      <c r="H112">
        <v>4</v>
      </c>
      <c r="I112" s="217">
        <v>6</v>
      </c>
      <c r="J112" s="217">
        <v>0</v>
      </c>
      <c r="K112" s="217">
        <v>0</v>
      </c>
      <c r="L112" s="217">
        <v>0</v>
      </c>
      <c r="M112" s="217">
        <v>0</v>
      </c>
      <c r="N112" s="217">
        <v>0</v>
      </c>
      <c r="O112" s="217">
        <v>0</v>
      </c>
      <c r="P112" s="217">
        <v>0</v>
      </c>
      <c r="Q112" s="217">
        <v>0</v>
      </c>
      <c r="R112" s="217">
        <v>0</v>
      </c>
      <c r="S112" s="217">
        <v>2</v>
      </c>
      <c r="T112" s="217">
        <v>0</v>
      </c>
      <c r="U112" s="217">
        <v>0</v>
      </c>
      <c r="V112" s="217">
        <v>0</v>
      </c>
      <c r="W112" s="217">
        <v>0</v>
      </c>
      <c r="X112" s="217">
        <v>0</v>
      </c>
      <c r="Y112" s="217">
        <v>0</v>
      </c>
      <c r="Z112" s="217">
        <v>1</v>
      </c>
      <c r="AA112" s="217">
        <v>0</v>
      </c>
      <c r="AB112" s="217">
        <v>0</v>
      </c>
      <c r="AC112" s="217">
        <v>0</v>
      </c>
      <c r="AD112" s="217">
        <v>0</v>
      </c>
      <c r="AE112" s="217">
        <v>0</v>
      </c>
      <c r="AF112" s="217">
        <v>3</v>
      </c>
      <c r="AG112" s="217">
        <v>1</v>
      </c>
      <c r="AH112" s="217">
        <v>1</v>
      </c>
      <c r="AI112" s="217">
        <v>0</v>
      </c>
      <c r="AJ112" s="217">
        <v>0</v>
      </c>
      <c r="AK112" s="217">
        <v>0</v>
      </c>
      <c r="AL112" s="217">
        <v>0</v>
      </c>
      <c r="AM112" s="217">
        <v>0</v>
      </c>
      <c r="AN112" s="217">
        <v>0</v>
      </c>
      <c r="AO112" s="217">
        <v>0</v>
      </c>
      <c r="AP112" s="217">
        <v>0</v>
      </c>
      <c r="AQ112" s="217">
        <v>0</v>
      </c>
      <c r="AR112" s="217">
        <v>0</v>
      </c>
      <c r="AS112" s="217">
        <v>0</v>
      </c>
      <c r="AT112" s="217">
        <v>0</v>
      </c>
    </row>
    <row r="113" spans="1:46">
      <c r="A113" s="205">
        <f t="shared" si="2"/>
        <v>39518</v>
      </c>
      <c r="B113">
        <f t="shared" si="3"/>
        <v>1001</v>
      </c>
      <c r="C113" s="205">
        <v>39519</v>
      </c>
      <c r="D113">
        <v>1330</v>
      </c>
      <c r="E113" t="s">
        <v>188</v>
      </c>
      <c r="F113">
        <v>42</v>
      </c>
      <c r="G113">
        <v>3</v>
      </c>
      <c r="H113">
        <v>3</v>
      </c>
      <c r="I113" s="217">
        <v>7</v>
      </c>
      <c r="J113" s="217">
        <v>5</v>
      </c>
      <c r="K113" s="217">
        <v>0</v>
      </c>
      <c r="L113" s="217">
        <v>0</v>
      </c>
      <c r="M113" s="217">
        <v>0</v>
      </c>
      <c r="N113" s="217">
        <v>0</v>
      </c>
      <c r="O113" s="217">
        <v>0</v>
      </c>
      <c r="P113" s="217">
        <v>0</v>
      </c>
      <c r="Q113" s="217">
        <v>0</v>
      </c>
      <c r="R113" s="217">
        <v>0</v>
      </c>
      <c r="S113" s="217">
        <v>0</v>
      </c>
      <c r="T113" s="217">
        <v>0</v>
      </c>
      <c r="U113" s="217">
        <v>0</v>
      </c>
      <c r="V113" s="217">
        <v>0</v>
      </c>
      <c r="W113" s="217">
        <v>0</v>
      </c>
      <c r="X113" s="217">
        <v>0</v>
      </c>
      <c r="Y113" s="217">
        <v>0</v>
      </c>
      <c r="Z113" s="217">
        <v>3</v>
      </c>
      <c r="AA113" s="217">
        <v>0</v>
      </c>
      <c r="AB113" s="217">
        <v>0</v>
      </c>
      <c r="AC113" s="217">
        <v>0</v>
      </c>
      <c r="AD113" s="217" t="s">
        <v>188</v>
      </c>
      <c r="AE113" s="217">
        <v>0</v>
      </c>
      <c r="AF113" s="217">
        <v>0</v>
      </c>
      <c r="AG113" s="217">
        <v>0</v>
      </c>
      <c r="AH113" s="217">
        <v>0</v>
      </c>
      <c r="AI113" s="217">
        <v>0</v>
      </c>
      <c r="AJ113" s="217">
        <v>0</v>
      </c>
      <c r="AK113" s="217">
        <v>0</v>
      </c>
      <c r="AL113" s="217">
        <v>0</v>
      </c>
      <c r="AM113" s="217">
        <v>0</v>
      </c>
      <c r="AN113" s="217">
        <v>0</v>
      </c>
      <c r="AO113" s="217">
        <v>0</v>
      </c>
      <c r="AP113" s="217">
        <v>0</v>
      </c>
      <c r="AQ113" s="217">
        <v>0</v>
      </c>
      <c r="AR113" s="217">
        <v>1</v>
      </c>
      <c r="AS113" s="217">
        <v>0</v>
      </c>
      <c r="AT113" s="217">
        <v>0</v>
      </c>
    </row>
    <row r="114" spans="1:46">
      <c r="A114" s="205">
        <f t="shared" si="2"/>
        <v>39519</v>
      </c>
      <c r="B114">
        <f t="shared" si="3"/>
        <v>1331</v>
      </c>
      <c r="C114" s="205">
        <v>39520</v>
      </c>
      <c r="D114">
        <v>800</v>
      </c>
      <c r="E114" t="s">
        <v>189</v>
      </c>
      <c r="F114">
        <v>43</v>
      </c>
      <c r="G114">
        <v>2</v>
      </c>
      <c r="H114">
        <v>2</v>
      </c>
      <c r="I114" s="217">
        <v>8</v>
      </c>
      <c r="J114" s="217">
        <v>0</v>
      </c>
      <c r="K114" s="217">
        <v>0</v>
      </c>
      <c r="L114" s="217">
        <v>0</v>
      </c>
      <c r="M114" s="217">
        <v>0</v>
      </c>
      <c r="N114" s="217">
        <v>0</v>
      </c>
      <c r="O114" s="217">
        <v>0</v>
      </c>
      <c r="P114" s="217">
        <v>0</v>
      </c>
      <c r="Q114" s="217">
        <v>0</v>
      </c>
      <c r="R114" s="217">
        <v>0</v>
      </c>
      <c r="S114" s="217">
        <v>3</v>
      </c>
      <c r="T114" s="217">
        <v>0</v>
      </c>
      <c r="U114" s="217">
        <v>0</v>
      </c>
      <c r="V114" s="217">
        <v>0</v>
      </c>
      <c r="W114" s="217">
        <v>0</v>
      </c>
      <c r="X114" s="217">
        <v>0</v>
      </c>
      <c r="Y114" s="217">
        <v>0</v>
      </c>
      <c r="Z114" s="217">
        <v>1</v>
      </c>
      <c r="AA114" s="217">
        <v>0</v>
      </c>
      <c r="AB114" s="217">
        <v>0</v>
      </c>
      <c r="AC114" s="217">
        <v>0</v>
      </c>
      <c r="AD114" s="217" t="s">
        <v>189</v>
      </c>
      <c r="AE114" s="217">
        <v>0</v>
      </c>
      <c r="AF114" s="217">
        <v>0</v>
      </c>
      <c r="AG114" s="217">
        <v>0</v>
      </c>
      <c r="AH114" s="217">
        <v>0</v>
      </c>
      <c r="AI114" s="217">
        <v>1</v>
      </c>
      <c r="AJ114" s="217">
        <v>0</v>
      </c>
      <c r="AK114" s="217">
        <v>0</v>
      </c>
      <c r="AL114" s="217">
        <v>0</v>
      </c>
      <c r="AM114" s="217">
        <v>0</v>
      </c>
      <c r="AN114" s="217">
        <v>0</v>
      </c>
      <c r="AO114" s="217">
        <v>0</v>
      </c>
      <c r="AP114" s="217">
        <v>0</v>
      </c>
      <c r="AQ114" s="217">
        <v>0</v>
      </c>
      <c r="AR114" s="217">
        <v>1</v>
      </c>
      <c r="AS114" s="217">
        <v>0</v>
      </c>
      <c r="AT114" s="217">
        <v>0</v>
      </c>
    </row>
    <row r="115" spans="1:46">
      <c r="A115" s="205">
        <f t="shared" si="2"/>
        <v>39520</v>
      </c>
      <c r="B115">
        <f t="shared" si="3"/>
        <v>801</v>
      </c>
      <c r="C115" s="205">
        <v>39521</v>
      </c>
      <c r="D115">
        <v>830</v>
      </c>
      <c r="F115">
        <v>43.5</v>
      </c>
      <c r="G115">
        <v>2</v>
      </c>
      <c r="H115">
        <v>3</v>
      </c>
      <c r="I115" s="217">
        <v>11</v>
      </c>
      <c r="J115" s="217">
        <v>0</v>
      </c>
      <c r="K115" s="217">
        <v>0</v>
      </c>
      <c r="L115" s="217">
        <v>0</v>
      </c>
      <c r="M115" s="217">
        <v>0</v>
      </c>
      <c r="N115" s="217">
        <v>0</v>
      </c>
      <c r="O115" s="217">
        <v>0</v>
      </c>
      <c r="P115" s="217">
        <v>0</v>
      </c>
      <c r="Q115" s="217">
        <v>0</v>
      </c>
      <c r="R115" s="217">
        <v>0</v>
      </c>
      <c r="S115" s="217">
        <v>5</v>
      </c>
      <c r="T115" s="217">
        <v>0</v>
      </c>
      <c r="U115" s="217">
        <v>0</v>
      </c>
      <c r="V115" s="217">
        <v>0</v>
      </c>
      <c r="W115" s="217">
        <v>0</v>
      </c>
      <c r="X115" s="217">
        <v>0</v>
      </c>
      <c r="Y115" s="217">
        <v>0</v>
      </c>
      <c r="Z115" s="217">
        <v>14</v>
      </c>
      <c r="AA115" s="217">
        <v>0</v>
      </c>
      <c r="AB115" s="217">
        <v>0</v>
      </c>
      <c r="AC115" s="217">
        <v>0</v>
      </c>
      <c r="AD115" s="217">
        <v>0</v>
      </c>
      <c r="AE115" s="217">
        <v>0</v>
      </c>
      <c r="AF115" s="217">
        <v>1</v>
      </c>
      <c r="AG115" s="217">
        <v>0</v>
      </c>
      <c r="AH115" s="217">
        <v>3</v>
      </c>
      <c r="AI115" s="217">
        <v>1</v>
      </c>
      <c r="AJ115" s="217">
        <v>0</v>
      </c>
      <c r="AK115" s="217">
        <v>0</v>
      </c>
      <c r="AL115" s="217">
        <v>0</v>
      </c>
      <c r="AM115" s="217">
        <v>0</v>
      </c>
      <c r="AN115" s="217">
        <v>0</v>
      </c>
      <c r="AO115" s="217">
        <v>0</v>
      </c>
      <c r="AP115" s="217">
        <v>0</v>
      </c>
      <c r="AQ115" s="217">
        <v>0</v>
      </c>
      <c r="AR115" s="217">
        <v>0</v>
      </c>
      <c r="AS115" s="217">
        <v>0</v>
      </c>
      <c r="AT115" s="217">
        <v>0</v>
      </c>
    </row>
    <row r="116" spans="1:46">
      <c r="A116" s="205">
        <f t="shared" si="2"/>
        <v>39521</v>
      </c>
      <c r="B116">
        <f t="shared" si="3"/>
        <v>831</v>
      </c>
      <c r="C116" s="205">
        <v>39524</v>
      </c>
      <c r="D116">
        <v>1200</v>
      </c>
      <c r="F116">
        <v>41</v>
      </c>
      <c r="G116">
        <v>2</v>
      </c>
      <c r="H116">
        <v>4</v>
      </c>
      <c r="I116" s="217">
        <v>11</v>
      </c>
      <c r="J116" s="217">
        <v>0</v>
      </c>
      <c r="K116" s="217">
        <v>0</v>
      </c>
      <c r="L116" s="217">
        <v>0</v>
      </c>
      <c r="M116" s="217">
        <v>0</v>
      </c>
      <c r="N116" s="217">
        <v>0</v>
      </c>
      <c r="O116" s="217">
        <v>0</v>
      </c>
      <c r="P116" s="217">
        <v>0</v>
      </c>
      <c r="Q116" s="217">
        <v>0</v>
      </c>
      <c r="R116" s="217">
        <v>0</v>
      </c>
      <c r="S116" s="217">
        <v>1</v>
      </c>
      <c r="T116" s="217">
        <v>0</v>
      </c>
      <c r="U116" s="217">
        <v>0</v>
      </c>
      <c r="V116" s="217">
        <v>0</v>
      </c>
      <c r="W116" s="217">
        <v>0</v>
      </c>
      <c r="X116" s="217">
        <v>0</v>
      </c>
      <c r="Y116" s="217">
        <v>0</v>
      </c>
      <c r="Z116" s="217">
        <v>10</v>
      </c>
      <c r="AA116" s="217">
        <v>3</v>
      </c>
      <c r="AB116" s="217">
        <v>0</v>
      </c>
      <c r="AC116" s="217">
        <v>3</v>
      </c>
      <c r="AD116" s="217">
        <v>0</v>
      </c>
      <c r="AE116" s="217">
        <v>0</v>
      </c>
      <c r="AF116" s="217">
        <v>0</v>
      </c>
      <c r="AG116" s="217">
        <v>2</v>
      </c>
      <c r="AH116" s="217">
        <v>0</v>
      </c>
      <c r="AI116" s="217">
        <v>0</v>
      </c>
      <c r="AJ116" s="217">
        <v>0</v>
      </c>
      <c r="AK116" s="217">
        <v>0</v>
      </c>
      <c r="AL116" s="217">
        <v>0</v>
      </c>
      <c r="AM116" s="217">
        <v>0</v>
      </c>
      <c r="AN116" s="217">
        <v>0</v>
      </c>
      <c r="AO116" s="217">
        <v>0</v>
      </c>
      <c r="AP116" s="217">
        <v>0</v>
      </c>
      <c r="AQ116" s="217">
        <v>0</v>
      </c>
      <c r="AR116" s="217">
        <v>0</v>
      </c>
      <c r="AS116" s="217">
        <v>0</v>
      </c>
      <c r="AT116" s="217">
        <v>0</v>
      </c>
    </row>
    <row r="117" spans="1:46">
      <c r="A117" s="205">
        <f t="shared" si="2"/>
        <v>39524</v>
      </c>
      <c r="B117">
        <f t="shared" si="3"/>
        <v>1201</v>
      </c>
      <c r="C117" s="205">
        <v>39525</v>
      </c>
      <c r="D117">
        <v>900</v>
      </c>
      <c r="F117">
        <v>40</v>
      </c>
      <c r="G117">
        <v>1</v>
      </c>
      <c r="H117">
        <v>4</v>
      </c>
      <c r="I117" s="217">
        <v>14</v>
      </c>
      <c r="J117" s="217">
        <v>0</v>
      </c>
      <c r="K117" s="217">
        <v>0</v>
      </c>
      <c r="L117" s="217">
        <v>0</v>
      </c>
      <c r="M117" s="217">
        <v>0</v>
      </c>
      <c r="N117" s="217">
        <v>0</v>
      </c>
      <c r="O117" s="217">
        <v>0</v>
      </c>
      <c r="P117" s="217">
        <v>0</v>
      </c>
      <c r="Q117" s="217">
        <v>0</v>
      </c>
      <c r="R117" s="217">
        <v>0</v>
      </c>
      <c r="S117" s="217">
        <v>3</v>
      </c>
      <c r="T117" s="217">
        <v>0</v>
      </c>
      <c r="U117" s="217">
        <v>0</v>
      </c>
      <c r="V117" s="217">
        <v>0</v>
      </c>
      <c r="W117" s="217">
        <v>0</v>
      </c>
      <c r="X117" s="217">
        <v>0</v>
      </c>
      <c r="Y117" s="217">
        <v>0</v>
      </c>
      <c r="Z117" s="217">
        <v>1</v>
      </c>
      <c r="AA117" s="217">
        <v>0</v>
      </c>
      <c r="AB117" s="217">
        <v>0</v>
      </c>
      <c r="AC117" s="217">
        <v>1</v>
      </c>
      <c r="AD117" s="217">
        <v>0</v>
      </c>
      <c r="AE117" s="217">
        <v>0</v>
      </c>
      <c r="AF117" s="217">
        <v>1</v>
      </c>
      <c r="AG117" s="217">
        <v>1</v>
      </c>
      <c r="AH117" s="217">
        <v>0</v>
      </c>
      <c r="AI117" s="217">
        <v>0</v>
      </c>
      <c r="AJ117" s="217">
        <v>0</v>
      </c>
      <c r="AK117" s="217">
        <v>0</v>
      </c>
      <c r="AL117" s="217">
        <v>0</v>
      </c>
      <c r="AM117" s="217">
        <v>0</v>
      </c>
      <c r="AN117" s="217">
        <v>0</v>
      </c>
      <c r="AO117" s="217">
        <v>0</v>
      </c>
      <c r="AP117" s="217">
        <v>0</v>
      </c>
      <c r="AQ117" s="217">
        <v>0</v>
      </c>
      <c r="AR117" s="217">
        <v>1</v>
      </c>
      <c r="AS117" s="217">
        <v>0</v>
      </c>
      <c r="AT117" s="217">
        <v>0</v>
      </c>
    </row>
    <row r="118" spans="1:46">
      <c r="A118" s="205">
        <f t="shared" si="2"/>
        <v>39525</v>
      </c>
      <c r="B118">
        <f t="shared" si="3"/>
        <v>901</v>
      </c>
      <c r="C118" s="205">
        <v>39526</v>
      </c>
      <c r="D118">
        <v>945</v>
      </c>
      <c r="F118">
        <v>40</v>
      </c>
      <c r="G118">
        <v>1</v>
      </c>
      <c r="H118">
        <v>4</v>
      </c>
      <c r="I118" s="217">
        <v>7</v>
      </c>
      <c r="J118" s="217">
        <v>0</v>
      </c>
      <c r="K118" s="217">
        <v>0</v>
      </c>
      <c r="L118" s="217">
        <v>0</v>
      </c>
      <c r="M118" s="217">
        <v>0</v>
      </c>
      <c r="N118" s="217">
        <v>0</v>
      </c>
      <c r="O118" s="217">
        <v>0</v>
      </c>
      <c r="P118" s="217">
        <v>0</v>
      </c>
      <c r="Q118" s="217">
        <v>0</v>
      </c>
      <c r="R118" s="217">
        <v>0</v>
      </c>
      <c r="S118" s="217">
        <v>0</v>
      </c>
      <c r="T118" s="217">
        <v>0</v>
      </c>
      <c r="U118" s="217">
        <v>0</v>
      </c>
      <c r="V118" s="217">
        <v>0</v>
      </c>
      <c r="W118" s="217">
        <v>0</v>
      </c>
      <c r="X118" s="217">
        <v>0</v>
      </c>
      <c r="Y118" s="217">
        <v>0</v>
      </c>
      <c r="Z118" s="217">
        <v>1</v>
      </c>
      <c r="AA118" s="217">
        <v>0</v>
      </c>
      <c r="AB118" s="217">
        <v>0</v>
      </c>
      <c r="AC118" s="217">
        <v>0</v>
      </c>
      <c r="AD118" s="217">
        <v>0</v>
      </c>
      <c r="AE118" s="217">
        <v>0</v>
      </c>
      <c r="AF118" s="217">
        <v>1</v>
      </c>
      <c r="AG118" s="217">
        <v>0</v>
      </c>
      <c r="AH118" s="217">
        <v>0</v>
      </c>
      <c r="AI118" s="217">
        <v>0</v>
      </c>
      <c r="AJ118" s="217">
        <v>0</v>
      </c>
      <c r="AK118" s="217">
        <v>0</v>
      </c>
      <c r="AL118" s="217">
        <v>0</v>
      </c>
      <c r="AM118" s="217">
        <v>0</v>
      </c>
      <c r="AN118" s="217">
        <v>0</v>
      </c>
      <c r="AO118" s="217">
        <v>0</v>
      </c>
      <c r="AP118" s="217">
        <v>0</v>
      </c>
      <c r="AQ118" s="217">
        <v>0</v>
      </c>
      <c r="AR118" s="217">
        <v>0</v>
      </c>
      <c r="AS118" s="217">
        <v>0</v>
      </c>
      <c r="AT118" s="217">
        <v>0</v>
      </c>
    </row>
    <row r="119" spans="1:46">
      <c r="A119" s="205">
        <f t="shared" si="2"/>
        <v>39526</v>
      </c>
      <c r="B119">
        <f t="shared" si="3"/>
        <v>946</v>
      </c>
      <c r="C119" s="205">
        <v>39527</v>
      </c>
      <c r="D119">
        <v>1000</v>
      </c>
      <c r="F119">
        <v>40</v>
      </c>
      <c r="G119">
        <v>1</v>
      </c>
      <c r="H119">
        <v>4</v>
      </c>
      <c r="I119" s="217">
        <v>13</v>
      </c>
      <c r="J119" s="217">
        <v>0</v>
      </c>
      <c r="K119" s="217">
        <v>0</v>
      </c>
      <c r="L119" s="217">
        <v>0</v>
      </c>
      <c r="M119" s="217">
        <v>0</v>
      </c>
      <c r="N119" s="217">
        <v>0</v>
      </c>
      <c r="O119" s="217">
        <v>0</v>
      </c>
      <c r="P119" s="217">
        <v>0</v>
      </c>
      <c r="Q119" s="217">
        <v>0</v>
      </c>
      <c r="R119" s="217">
        <v>0</v>
      </c>
      <c r="S119" s="217">
        <v>2</v>
      </c>
      <c r="T119" s="217">
        <v>0</v>
      </c>
      <c r="U119" s="217">
        <v>0</v>
      </c>
      <c r="V119" s="217">
        <v>0</v>
      </c>
      <c r="W119" s="217">
        <v>0</v>
      </c>
      <c r="X119" s="217">
        <v>0</v>
      </c>
      <c r="Y119" s="217">
        <v>0</v>
      </c>
      <c r="Z119" s="217">
        <v>0</v>
      </c>
      <c r="AA119" s="217">
        <v>0</v>
      </c>
      <c r="AB119" s="217">
        <v>0</v>
      </c>
      <c r="AC119" s="217">
        <v>0</v>
      </c>
      <c r="AD119" s="217">
        <v>0</v>
      </c>
      <c r="AE119" s="217">
        <v>0</v>
      </c>
      <c r="AF119" s="217">
        <v>2</v>
      </c>
      <c r="AG119" s="217">
        <v>0</v>
      </c>
      <c r="AH119" s="217">
        <v>0</v>
      </c>
      <c r="AI119" s="217">
        <v>0</v>
      </c>
      <c r="AJ119" s="217">
        <v>0</v>
      </c>
      <c r="AK119" s="217">
        <v>0</v>
      </c>
      <c r="AL119" s="217">
        <v>0</v>
      </c>
      <c r="AM119" s="217">
        <v>0</v>
      </c>
      <c r="AN119" s="217">
        <v>0</v>
      </c>
      <c r="AO119" s="217">
        <v>0</v>
      </c>
      <c r="AP119" s="217">
        <v>0</v>
      </c>
      <c r="AQ119" s="217">
        <v>0</v>
      </c>
      <c r="AR119" s="217">
        <v>0</v>
      </c>
      <c r="AS119" s="217">
        <v>0</v>
      </c>
      <c r="AT119" s="217">
        <v>0</v>
      </c>
    </row>
    <row r="120" spans="1:46">
      <c r="A120" s="205">
        <f t="shared" si="2"/>
        <v>39527</v>
      </c>
      <c r="B120">
        <f t="shared" si="3"/>
        <v>1001</v>
      </c>
      <c r="C120" s="205">
        <v>39528</v>
      </c>
      <c r="D120">
        <v>1100</v>
      </c>
      <c r="F120">
        <v>39</v>
      </c>
      <c r="G120">
        <v>1</v>
      </c>
      <c r="H120">
        <v>5</v>
      </c>
      <c r="I120" s="217">
        <v>12</v>
      </c>
      <c r="J120" s="217">
        <v>0</v>
      </c>
      <c r="K120" s="217">
        <v>0</v>
      </c>
      <c r="L120" s="217">
        <v>0</v>
      </c>
      <c r="M120" s="217">
        <v>0</v>
      </c>
      <c r="N120" s="217">
        <v>0</v>
      </c>
      <c r="O120" s="217">
        <v>0</v>
      </c>
      <c r="P120" s="217">
        <v>0</v>
      </c>
      <c r="Q120" s="217">
        <v>0</v>
      </c>
      <c r="R120" s="217">
        <v>0</v>
      </c>
      <c r="S120" s="217">
        <v>1</v>
      </c>
      <c r="T120" s="217">
        <v>0</v>
      </c>
      <c r="U120" s="217">
        <v>0</v>
      </c>
      <c r="V120" s="217">
        <v>0</v>
      </c>
      <c r="W120" s="217">
        <v>0</v>
      </c>
      <c r="X120" s="217">
        <v>0</v>
      </c>
      <c r="Y120" s="217">
        <v>0</v>
      </c>
      <c r="Z120" s="217">
        <v>0</v>
      </c>
      <c r="AA120" s="217">
        <v>0</v>
      </c>
      <c r="AB120" s="217">
        <v>0</v>
      </c>
      <c r="AC120" s="217">
        <v>0</v>
      </c>
      <c r="AD120" s="217">
        <v>0</v>
      </c>
      <c r="AE120" s="217">
        <v>0</v>
      </c>
      <c r="AF120" s="217">
        <v>0</v>
      </c>
      <c r="AG120" s="217">
        <v>0</v>
      </c>
      <c r="AH120" s="217">
        <v>0</v>
      </c>
      <c r="AI120" s="217">
        <v>0</v>
      </c>
      <c r="AJ120" s="217">
        <v>0</v>
      </c>
      <c r="AK120" s="217">
        <v>0</v>
      </c>
      <c r="AL120" s="217">
        <v>0</v>
      </c>
      <c r="AM120" s="217">
        <v>0</v>
      </c>
      <c r="AN120" s="217">
        <v>0</v>
      </c>
      <c r="AO120" s="217">
        <v>0</v>
      </c>
      <c r="AP120" s="217">
        <v>0</v>
      </c>
      <c r="AQ120" s="217">
        <v>0</v>
      </c>
      <c r="AR120" s="217">
        <v>0</v>
      </c>
      <c r="AS120" s="217">
        <v>0</v>
      </c>
      <c r="AT120" s="217">
        <v>0</v>
      </c>
    </row>
    <row r="121" spans="1:46">
      <c r="A121" s="205">
        <f t="shared" si="2"/>
        <v>39528</v>
      </c>
      <c r="B121">
        <f t="shared" si="3"/>
        <v>1101</v>
      </c>
      <c r="C121" s="205">
        <v>39531</v>
      </c>
      <c r="D121">
        <v>900</v>
      </c>
      <c r="F121">
        <v>39</v>
      </c>
      <c r="G121">
        <v>1</v>
      </c>
      <c r="H121">
        <v>4</v>
      </c>
      <c r="I121" s="217">
        <v>28</v>
      </c>
      <c r="J121" s="217">
        <v>0</v>
      </c>
      <c r="K121" s="217">
        <v>0</v>
      </c>
      <c r="L121" s="217">
        <v>0</v>
      </c>
      <c r="M121" s="217">
        <v>0</v>
      </c>
      <c r="N121" s="217">
        <v>0</v>
      </c>
      <c r="O121" s="217">
        <v>0</v>
      </c>
      <c r="P121" s="217">
        <v>0</v>
      </c>
      <c r="Q121" s="217">
        <v>0</v>
      </c>
      <c r="R121" s="217">
        <v>0</v>
      </c>
      <c r="S121" s="217">
        <v>1</v>
      </c>
      <c r="T121" s="217">
        <v>0</v>
      </c>
      <c r="U121" s="217">
        <v>0</v>
      </c>
      <c r="V121" s="217">
        <v>0</v>
      </c>
      <c r="W121" s="217">
        <v>0</v>
      </c>
      <c r="X121" s="217">
        <v>0</v>
      </c>
      <c r="Y121" s="217">
        <v>0</v>
      </c>
      <c r="Z121" s="217">
        <v>6</v>
      </c>
      <c r="AA121" s="217">
        <v>1</v>
      </c>
      <c r="AB121" s="217">
        <v>0</v>
      </c>
      <c r="AC121" s="217">
        <v>0</v>
      </c>
      <c r="AD121" s="217">
        <v>0</v>
      </c>
      <c r="AE121" s="217">
        <v>0</v>
      </c>
      <c r="AF121" s="217">
        <v>0</v>
      </c>
      <c r="AG121" s="217">
        <v>0</v>
      </c>
      <c r="AH121" s="217">
        <v>0</v>
      </c>
      <c r="AI121" s="217">
        <v>0</v>
      </c>
      <c r="AJ121" s="217">
        <v>0</v>
      </c>
      <c r="AK121" s="217">
        <v>0</v>
      </c>
      <c r="AL121" s="217">
        <v>0</v>
      </c>
      <c r="AM121" s="217">
        <v>0</v>
      </c>
      <c r="AN121" s="217">
        <v>0</v>
      </c>
      <c r="AO121" s="217">
        <v>0</v>
      </c>
      <c r="AP121" s="217">
        <v>0</v>
      </c>
      <c r="AQ121" s="217">
        <v>0</v>
      </c>
      <c r="AR121" s="217">
        <v>0</v>
      </c>
      <c r="AS121" s="217">
        <v>0</v>
      </c>
      <c r="AT121" s="217">
        <v>0</v>
      </c>
    </row>
    <row r="122" spans="1:46">
      <c r="A122" s="205">
        <f t="shared" si="2"/>
        <v>39531</v>
      </c>
      <c r="B122">
        <f t="shared" si="3"/>
        <v>901</v>
      </c>
      <c r="C122" s="205">
        <v>39532</v>
      </c>
      <c r="D122">
        <v>945</v>
      </c>
      <c r="F122">
        <v>40</v>
      </c>
      <c r="G122">
        <v>1</v>
      </c>
      <c r="H122">
        <v>4</v>
      </c>
      <c r="I122" s="217">
        <v>71</v>
      </c>
      <c r="J122" s="217">
        <v>2</v>
      </c>
      <c r="K122" s="217">
        <v>0</v>
      </c>
      <c r="L122" s="217">
        <v>0</v>
      </c>
      <c r="M122" s="217">
        <v>0</v>
      </c>
      <c r="N122" s="217">
        <v>0</v>
      </c>
      <c r="O122" s="217">
        <v>0</v>
      </c>
      <c r="P122" s="217">
        <v>0</v>
      </c>
      <c r="Q122" s="217">
        <v>0</v>
      </c>
      <c r="R122" s="217">
        <v>0</v>
      </c>
      <c r="S122" s="217">
        <v>3</v>
      </c>
      <c r="T122" s="217">
        <v>0</v>
      </c>
      <c r="U122" s="217">
        <v>0</v>
      </c>
      <c r="V122" s="217">
        <v>0</v>
      </c>
      <c r="W122" s="217">
        <v>0</v>
      </c>
      <c r="X122" s="217">
        <v>0</v>
      </c>
      <c r="Y122" s="217">
        <v>0</v>
      </c>
      <c r="Z122" s="217">
        <v>2</v>
      </c>
      <c r="AA122" s="217">
        <v>0</v>
      </c>
      <c r="AB122" s="217">
        <v>0</v>
      </c>
      <c r="AC122" s="217">
        <v>1</v>
      </c>
      <c r="AD122" s="217">
        <v>0</v>
      </c>
      <c r="AE122" s="217">
        <v>0</v>
      </c>
      <c r="AF122" s="217">
        <v>0</v>
      </c>
      <c r="AG122" s="217">
        <v>0</v>
      </c>
      <c r="AH122" s="217">
        <v>0</v>
      </c>
      <c r="AI122" s="217">
        <v>0</v>
      </c>
      <c r="AJ122" s="217">
        <v>0</v>
      </c>
      <c r="AK122" s="217">
        <v>0</v>
      </c>
      <c r="AL122" s="217">
        <v>0</v>
      </c>
      <c r="AM122" s="217">
        <v>0</v>
      </c>
      <c r="AN122" s="217">
        <v>0</v>
      </c>
      <c r="AO122" s="217">
        <v>0</v>
      </c>
      <c r="AP122" s="217">
        <v>0</v>
      </c>
      <c r="AQ122" s="217">
        <v>0</v>
      </c>
      <c r="AR122" s="217">
        <v>0</v>
      </c>
      <c r="AS122" s="217">
        <v>0</v>
      </c>
      <c r="AT122" s="217">
        <v>0</v>
      </c>
    </row>
    <row r="123" spans="1:46">
      <c r="A123" s="205">
        <f t="shared" si="2"/>
        <v>39532</v>
      </c>
      <c r="B123">
        <f t="shared" si="3"/>
        <v>946</v>
      </c>
      <c r="C123" s="205">
        <v>39533</v>
      </c>
      <c r="D123">
        <v>820</v>
      </c>
      <c r="F123">
        <v>40</v>
      </c>
      <c r="G123">
        <v>1</v>
      </c>
      <c r="H123">
        <v>4</v>
      </c>
      <c r="I123" s="217">
        <v>26</v>
      </c>
      <c r="J123" s="217">
        <v>1</v>
      </c>
      <c r="K123" s="217">
        <v>0</v>
      </c>
      <c r="L123" s="217">
        <v>0</v>
      </c>
      <c r="M123" s="217">
        <v>0</v>
      </c>
      <c r="N123" s="217">
        <v>0</v>
      </c>
      <c r="O123" s="217">
        <v>0</v>
      </c>
      <c r="P123" s="217">
        <v>0</v>
      </c>
      <c r="Q123" s="217">
        <v>0</v>
      </c>
      <c r="R123" s="217">
        <v>0</v>
      </c>
      <c r="S123" s="217">
        <v>0</v>
      </c>
      <c r="T123" s="217">
        <v>0</v>
      </c>
      <c r="U123" s="217">
        <v>0</v>
      </c>
      <c r="V123" s="217">
        <v>0</v>
      </c>
      <c r="W123" s="217">
        <v>0</v>
      </c>
      <c r="X123" s="217">
        <v>0</v>
      </c>
      <c r="Y123" s="217">
        <v>0</v>
      </c>
      <c r="Z123" s="217">
        <v>3</v>
      </c>
      <c r="AA123" s="217">
        <v>0</v>
      </c>
      <c r="AB123" s="217">
        <v>0</v>
      </c>
      <c r="AC123" s="217">
        <v>1</v>
      </c>
      <c r="AD123" s="217">
        <v>0</v>
      </c>
      <c r="AE123" s="217">
        <v>0</v>
      </c>
      <c r="AF123" s="217">
        <v>0</v>
      </c>
      <c r="AG123" s="217">
        <v>0</v>
      </c>
      <c r="AH123" s="217">
        <v>1</v>
      </c>
      <c r="AI123" s="217">
        <v>0</v>
      </c>
      <c r="AJ123" s="217">
        <v>0</v>
      </c>
      <c r="AK123" s="217">
        <v>0</v>
      </c>
      <c r="AL123" s="217">
        <v>0</v>
      </c>
      <c r="AM123" s="217">
        <v>0</v>
      </c>
      <c r="AN123" s="217">
        <v>0</v>
      </c>
      <c r="AO123" s="217">
        <v>0</v>
      </c>
      <c r="AP123" s="217">
        <v>0</v>
      </c>
      <c r="AQ123" s="217">
        <v>0</v>
      </c>
      <c r="AR123" s="217">
        <v>0</v>
      </c>
      <c r="AS123" s="217">
        <v>0</v>
      </c>
      <c r="AT123" s="217">
        <v>0</v>
      </c>
    </row>
    <row r="124" spans="1:46">
      <c r="A124" s="205">
        <f t="shared" si="2"/>
        <v>39533</v>
      </c>
      <c r="B124">
        <f t="shared" si="3"/>
        <v>821</v>
      </c>
      <c r="C124" s="205">
        <v>39534</v>
      </c>
      <c r="D124">
        <v>830</v>
      </c>
      <c r="E124" t="s">
        <v>190</v>
      </c>
      <c r="F124">
        <v>40</v>
      </c>
      <c r="G124">
        <v>1</v>
      </c>
      <c r="H124">
        <v>4</v>
      </c>
      <c r="I124" s="217">
        <v>48</v>
      </c>
      <c r="J124" s="217">
        <v>0</v>
      </c>
      <c r="K124" s="217">
        <v>0</v>
      </c>
      <c r="L124" s="217">
        <v>0</v>
      </c>
      <c r="M124" s="217">
        <v>0</v>
      </c>
      <c r="N124" s="217">
        <v>0</v>
      </c>
      <c r="O124" s="217">
        <v>0</v>
      </c>
      <c r="P124" s="217">
        <v>0</v>
      </c>
      <c r="Q124" s="217">
        <v>0</v>
      </c>
      <c r="R124" s="217">
        <v>0</v>
      </c>
      <c r="S124" s="217">
        <v>2</v>
      </c>
      <c r="T124" s="217">
        <v>0</v>
      </c>
      <c r="U124" s="217">
        <v>0</v>
      </c>
      <c r="V124" s="217">
        <v>0</v>
      </c>
      <c r="W124" s="217">
        <v>0</v>
      </c>
      <c r="X124" s="217">
        <v>0</v>
      </c>
      <c r="Y124" s="217">
        <v>0</v>
      </c>
      <c r="Z124" s="217">
        <v>0</v>
      </c>
      <c r="AA124" s="217">
        <v>0</v>
      </c>
      <c r="AB124" s="217">
        <v>0</v>
      </c>
      <c r="AC124" s="217">
        <v>0</v>
      </c>
      <c r="AD124" s="217" t="s">
        <v>190</v>
      </c>
      <c r="AE124" s="217">
        <v>0</v>
      </c>
      <c r="AF124" s="217">
        <v>0</v>
      </c>
      <c r="AG124" s="217">
        <v>1</v>
      </c>
      <c r="AH124" s="217">
        <v>2</v>
      </c>
      <c r="AI124" s="217">
        <v>0</v>
      </c>
      <c r="AJ124" s="217">
        <v>0</v>
      </c>
      <c r="AK124" s="217">
        <v>0</v>
      </c>
      <c r="AL124" s="217">
        <v>0</v>
      </c>
      <c r="AM124" s="217">
        <v>0</v>
      </c>
      <c r="AN124" s="217">
        <v>0</v>
      </c>
      <c r="AO124" s="217">
        <v>0</v>
      </c>
      <c r="AP124" s="217">
        <v>0</v>
      </c>
      <c r="AQ124" s="217">
        <v>0</v>
      </c>
      <c r="AR124" s="217">
        <v>1</v>
      </c>
      <c r="AS124" s="217">
        <v>0</v>
      </c>
      <c r="AT124" s="217">
        <v>0</v>
      </c>
    </row>
    <row r="125" spans="1:46">
      <c r="A125" s="205">
        <f t="shared" si="2"/>
        <v>39534</v>
      </c>
      <c r="B125">
        <f t="shared" si="3"/>
        <v>831</v>
      </c>
      <c r="C125" s="205">
        <v>39535</v>
      </c>
      <c r="D125">
        <v>830</v>
      </c>
      <c r="E125" t="s">
        <v>191</v>
      </c>
      <c r="F125">
        <v>39</v>
      </c>
      <c r="G125">
        <v>2</v>
      </c>
      <c r="H125">
        <v>4</v>
      </c>
      <c r="I125" s="217">
        <v>43</v>
      </c>
      <c r="J125" s="217">
        <v>0</v>
      </c>
      <c r="K125" s="217">
        <v>0</v>
      </c>
      <c r="L125" s="217">
        <v>0</v>
      </c>
      <c r="M125" s="217">
        <v>0</v>
      </c>
      <c r="N125" s="217">
        <v>0</v>
      </c>
      <c r="O125" s="217">
        <v>0</v>
      </c>
      <c r="P125" s="217">
        <v>0</v>
      </c>
      <c r="Q125" s="217">
        <v>0</v>
      </c>
      <c r="R125" s="217">
        <v>0</v>
      </c>
      <c r="S125" s="217">
        <v>1</v>
      </c>
      <c r="T125" s="217">
        <v>0</v>
      </c>
      <c r="U125" s="217">
        <v>0</v>
      </c>
      <c r="V125" s="217">
        <v>0</v>
      </c>
      <c r="W125" s="217">
        <v>0</v>
      </c>
      <c r="X125" s="217">
        <v>0</v>
      </c>
      <c r="Y125" s="217">
        <v>0</v>
      </c>
      <c r="Z125" s="217">
        <v>3</v>
      </c>
      <c r="AA125" s="217">
        <v>1</v>
      </c>
      <c r="AB125" s="217">
        <v>0</v>
      </c>
      <c r="AC125" s="217">
        <v>0</v>
      </c>
      <c r="AD125" s="217" t="s">
        <v>191</v>
      </c>
      <c r="AE125" s="217">
        <v>0</v>
      </c>
      <c r="AF125" s="217">
        <v>1</v>
      </c>
      <c r="AG125" s="217">
        <v>0</v>
      </c>
      <c r="AH125" s="217">
        <v>1</v>
      </c>
      <c r="AI125" s="217">
        <v>0</v>
      </c>
      <c r="AJ125" s="217">
        <v>0</v>
      </c>
      <c r="AK125" s="217">
        <v>0</v>
      </c>
      <c r="AL125" s="217">
        <v>0</v>
      </c>
      <c r="AM125" s="217">
        <v>0</v>
      </c>
      <c r="AN125" s="217">
        <v>0</v>
      </c>
      <c r="AO125" s="217">
        <v>0</v>
      </c>
      <c r="AP125" s="217">
        <v>0</v>
      </c>
      <c r="AQ125" s="217">
        <v>0</v>
      </c>
      <c r="AR125" s="217">
        <v>0</v>
      </c>
      <c r="AS125" s="217">
        <v>0</v>
      </c>
      <c r="AT125" s="217">
        <v>0</v>
      </c>
    </row>
    <row r="126" spans="1:46">
      <c r="A126" s="205">
        <f t="shared" si="2"/>
        <v>39535</v>
      </c>
      <c r="B126">
        <f t="shared" si="3"/>
        <v>831</v>
      </c>
      <c r="C126" s="205">
        <v>39538</v>
      </c>
      <c r="D126">
        <v>840</v>
      </c>
      <c r="E126" t="s">
        <v>192</v>
      </c>
      <c r="F126">
        <v>39</v>
      </c>
      <c r="G126">
        <v>2</v>
      </c>
      <c r="H126">
        <v>5</v>
      </c>
      <c r="I126" s="217">
        <v>80</v>
      </c>
      <c r="J126" s="217">
        <v>0</v>
      </c>
      <c r="K126" s="217">
        <v>0</v>
      </c>
      <c r="L126" s="217">
        <v>0</v>
      </c>
      <c r="M126" s="217">
        <v>0</v>
      </c>
      <c r="N126" s="217">
        <v>0</v>
      </c>
      <c r="O126" s="217">
        <v>0</v>
      </c>
      <c r="P126" s="217">
        <v>0</v>
      </c>
      <c r="Q126" s="217">
        <v>0</v>
      </c>
      <c r="R126" s="217">
        <v>0</v>
      </c>
      <c r="S126" s="217">
        <v>19</v>
      </c>
      <c r="T126" s="217">
        <v>0</v>
      </c>
      <c r="U126" s="217">
        <v>0</v>
      </c>
      <c r="V126" s="217">
        <v>0</v>
      </c>
      <c r="W126" s="217">
        <v>0</v>
      </c>
      <c r="X126" s="217">
        <v>0</v>
      </c>
      <c r="Y126" s="217">
        <v>0</v>
      </c>
      <c r="Z126" s="217">
        <v>1</v>
      </c>
      <c r="AA126" s="217">
        <v>0</v>
      </c>
      <c r="AB126" s="217">
        <v>0</v>
      </c>
      <c r="AC126" s="217">
        <v>1</v>
      </c>
      <c r="AD126" s="217" t="s">
        <v>192</v>
      </c>
      <c r="AE126" s="217">
        <v>0</v>
      </c>
      <c r="AF126" s="217">
        <v>0</v>
      </c>
      <c r="AG126" s="217">
        <v>0</v>
      </c>
      <c r="AH126" s="217">
        <v>1</v>
      </c>
      <c r="AI126" s="217">
        <v>0</v>
      </c>
      <c r="AJ126" s="217">
        <v>0</v>
      </c>
      <c r="AK126" s="217">
        <v>0</v>
      </c>
      <c r="AL126" s="217">
        <v>0</v>
      </c>
      <c r="AM126" s="217">
        <v>0</v>
      </c>
      <c r="AN126" s="217">
        <v>0</v>
      </c>
      <c r="AO126" s="217">
        <v>0</v>
      </c>
      <c r="AP126" s="217">
        <v>0</v>
      </c>
      <c r="AQ126" s="217">
        <v>0</v>
      </c>
      <c r="AR126" s="217">
        <v>0</v>
      </c>
      <c r="AS126" s="217">
        <v>0</v>
      </c>
      <c r="AT126" s="217">
        <v>0</v>
      </c>
    </row>
    <row r="127" spans="1:46">
      <c r="A127" s="205">
        <f t="shared" si="2"/>
        <v>39538</v>
      </c>
      <c r="B127">
        <f t="shared" si="3"/>
        <v>841</v>
      </c>
      <c r="C127" s="205">
        <v>39539</v>
      </c>
      <c r="D127">
        <v>930</v>
      </c>
      <c r="F127">
        <v>37.5</v>
      </c>
      <c r="G127">
        <v>1</v>
      </c>
      <c r="H127">
        <v>5</v>
      </c>
      <c r="I127" s="217">
        <v>39</v>
      </c>
      <c r="J127" s="217">
        <v>0</v>
      </c>
      <c r="K127" s="217">
        <v>1</v>
      </c>
      <c r="L127" s="217">
        <v>0</v>
      </c>
      <c r="M127" s="217">
        <v>0</v>
      </c>
      <c r="N127" s="217">
        <v>0</v>
      </c>
      <c r="O127" s="217">
        <v>0</v>
      </c>
      <c r="P127" s="217">
        <v>0</v>
      </c>
      <c r="Q127" s="217">
        <v>0</v>
      </c>
      <c r="R127" s="217">
        <v>0</v>
      </c>
      <c r="S127" s="217">
        <v>4</v>
      </c>
      <c r="T127" s="217">
        <v>0</v>
      </c>
      <c r="U127" s="217">
        <v>0</v>
      </c>
      <c r="V127" s="217">
        <v>0</v>
      </c>
      <c r="W127" s="217">
        <v>0</v>
      </c>
      <c r="X127" s="217">
        <v>0</v>
      </c>
      <c r="Y127" s="217">
        <v>0</v>
      </c>
      <c r="Z127" s="217">
        <v>1</v>
      </c>
      <c r="AA127" s="217">
        <v>0</v>
      </c>
      <c r="AB127" s="217">
        <v>0</v>
      </c>
      <c r="AC127" s="217">
        <v>1</v>
      </c>
      <c r="AD127" s="217">
        <v>0</v>
      </c>
      <c r="AE127" s="217">
        <v>0</v>
      </c>
      <c r="AF127" s="217">
        <v>0</v>
      </c>
      <c r="AG127" s="217">
        <v>0</v>
      </c>
      <c r="AH127" s="217">
        <v>0</v>
      </c>
      <c r="AI127" s="217">
        <v>0</v>
      </c>
      <c r="AJ127" s="217">
        <v>0</v>
      </c>
      <c r="AK127" s="217">
        <v>0</v>
      </c>
      <c r="AL127" s="217">
        <v>0</v>
      </c>
      <c r="AM127" s="217">
        <v>0</v>
      </c>
      <c r="AN127" s="217">
        <v>0</v>
      </c>
      <c r="AO127" s="217">
        <v>0</v>
      </c>
      <c r="AP127" s="217">
        <v>0</v>
      </c>
      <c r="AQ127" s="217">
        <v>0</v>
      </c>
      <c r="AR127" s="217">
        <v>0</v>
      </c>
      <c r="AS127" s="217">
        <v>0</v>
      </c>
      <c r="AT127" s="217">
        <v>0</v>
      </c>
    </row>
    <row r="128" spans="1:46">
      <c r="A128" s="205">
        <f t="shared" si="2"/>
        <v>39539</v>
      </c>
      <c r="B128">
        <f t="shared" si="3"/>
        <v>931</v>
      </c>
      <c r="C128" s="205">
        <v>39540</v>
      </c>
      <c r="D128">
        <v>845</v>
      </c>
      <c r="F128">
        <v>37</v>
      </c>
      <c r="G128">
        <v>1</v>
      </c>
      <c r="H128">
        <v>4.5</v>
      </c>
      <c r="I128" s="217">
        <v>7</v>
      </c>
      <c r="J128" s="217">
        <v>0</v>
      </c>
      <c r="K128" s="217">
        <v>2</v>
      </c>
      <c r="L128" s="217">
        <v>0</v>
      </c>
      <c r="M128" s="217">
        <v>0</v>
      </c>
      <c r="N128" s="217">
        <v>0</v>
      </c>
      <c r="O128" s="217">
        <v>0</v>
      </c>
      <c r="P128" s="217">
        <v>0</v>
      </c>
      <c r="Q128" s="217">
        <v>0</v>
      </c>
      <c r="R128" s="217">
        <v>0</v>
      </c>
      <c r="S128" s="217">
        <v>4</v>
      </c>
      <c r="T128" s="217">
        <v>0</v>
      </c>
      <c r="U128" s="217">
        <v>0</v>
      </c>
      <c r="V128" s="217">
        <v>0</v>
      </c>
      <c r="W128" s="217">
        <v>0</v>
      </c>
      <c r="X128" s="217">
        <v>0</v>
      </c>
      <c r="Y128" s="217">
        <v>0</v>
      </c>
      <c r="Z128" s="217">
        <v>1</v>
      </c>
      <c r="AA128" s="217">
        <v>0</v>
      </c>
      <c r="AB128" s="217">
        <v>0</v>
      </c>
      <c r="AC128" s="217">
        <v>0</v>
      </c>
      <c r="AD128" s="217">
        <v>0</v>
      </c>
      <c r="AE128" s="217">
        <v>0</v>
      </c>
      <c r="AF128" s="217">
        <v>1</v>
      </c>
      <c r="AG128" s="217">
        <v>0</v>
      </c>
      <c r="AH128" s="217">
        <v>0</v>
      </c>
      <c r="AI128" s="217">
        <v>0</v>
      </c>
      <c r="AJ128" s="217">
        <v>0</v>
      </c>
      <c r="AK128" s="217">
        <v>0</v>
      </c>
      <c r="AL128" s="217">
        <v>0</v>
      </c>
      <c r="AM128" s="217">
        <v>0</v>
      </c>
      <c r="AN128" s="217">
        <v>0</v>
      </c>
      <c r="AO128" s="217">
        <v>0</v>
      </c>
      <c r="AP128" s="217">
        <v>0</v>
      </c>
      <c r="AQ128" s="217">
        <v>0</v>
      </c>
      <c r="AR128" s="217">
        <v>1</v>
      </c>
      <c r="AS128" s="217">
        <v>0</v>
      </c>
      <c r="AT128" s="217">
        <v>0</v>
      </c>
    </row>
    <row r="129" spans="1:46">
      <c r="A129" s="205">
        <f t="shared" si="2"/>
        <v>39540</v>
      </c>
      <c r="B129">
        <f t="shared" si="3"/>
        <v>846</v>
      </c>
      <c r="C129" s="205">
        <v>39541</v>
      </c>
      <c r="D129">
        <v>815</v>
      </c>
      <c r="F129">
        <v>36.5</v>
      </c>
      <c r="G129">
        <v>1</v>
      </c>
      <c r="H129">
        <v>4</v>
      </c>
      <c r="I129" s="217">
        <v>15</v>
      </c>
      <c r="J129" s="217">
        <v>0</v>
      </c>
      <c r="K129" s="217">
        <v>0</v>
      </c>
      <c r="L129" s="217">
        <v>0</v>
      </c>
      <c r="M129" s="217">
        <v>0</v>
      </c>
      <c r="N129" s="217">
        <v>0</v>
      </c>
      <c r="O129" s="217">
        <v>0</v>
      </c>
      <c r="P129" s="217">
        <v>0</v>
      </c>
      <c r="Q129" s="217">
        <v>0</v>
      </c>
      <c r="R129" s="217">
        <v>0</v>
      </c>
      <c r="S129" s="217">
        <v>4</v>
      </c>
      <c r="T129" s="217">
        <v>0</v>
      </c>
      <c r="U129" s="217">
        <v>0</v>
      </c>
      <c r="V129" s="217">
        <v>0</v>
      </c>
      <c r="W129" s="217">
        <v>0</v>
      </c>
      <c r="X129" s="217">
        <v>0</v>
      </c>
      <c r="Y129" s="217">
        <v>0</v>
      </c>
      <c r="Z129" s="217">
        <v>1</v>
      </c>
      <c r="AA129" s="217">
        <v>2</v>
      </c>
      <c r="AB129" s="217">
        <v>0</v>
      </c>
      <c r="AC129" s="217">
        <v>0</v>
      </c>
      <c r="AD129" s="217">
        <v>0</v>
      </c>
      <c r="AE129" s="217">
        <v>0</v>
      </c>
      <c r="AF129" s="217">
        <v>0</v>
      </c>
      <c r="AG129" s="217">
        <v>0</v>
      </c>
      <c r="AH129" s="217">
        <v>0</v>
      </c>
      <c r="AI129" s="217">
        <v>0</v>
      </c>
      <c r="AJ129" s="217">
        <v>0</v>
      </c>
      <c r="AK129" s="217">
        <v>1</v>
      </c>
      <c r="AL129" s="217">
        <v>0</v>
      </c>
      <c r="AM129" s="217">
        <v>0</v>
      </c>
      <c r="AN129" s="217">
        <v>0</v>
      </c>
      <c r="AO129" s="217">
        <v>0</v>
      </c>
      <c r="AP129" s="217">
        <v>0</v>
      </c>
      <c r="AQ129" s="217">
        <v>0</v>
      </c>
      <c r="AR129" s="217">
        <v>0</v>
      </c>
      <c r="AS129" s="217">
        <v>0</v>
      </c>
      <c r="AT129" s="217">
        <v>0</v>
      </c>
    </row>
    <row r="130" spans="1:46">
      <c r="A130" s="205">
        <f t="shared" si="2"/>
        <v>39541</v>
      </c>
      <c r="B130">
        <f t="shared" si="3"/>
        <v>816</v>
      </c>
      <c r="C130" s="205">
        <v>39542</v>
      </c>
      <c r="D130">
        <v>820</v>
      </c>
      <c r="F130">
        <v>36</v>
      </c>
      <c r="G130">
        <v>1</v>
      </c>
      <c r="H130">
        <v>5</v>
      </c>
      <c r="I130" s="217">
        <v>32</v>
      </c>
      <c r="J130" s="217">
        <v>1</v>
      </c>
      <c r="K130" s="217">
        <v>0</v>
      </c>
      <c r="L130" s="217">
        <v>0</v>
      </c>
      <c r="M130" s="217">
        <v>0</v>
      </c>
      <c r="N130" s="217">
        <v>0</v>
      </c>
      <c r="O130" s="217">
        <v>0</v>
      </c>
      <c r="P130" s="217">
        <v>0</v>
      </c>
      <c r="Q130" s="217">
        <v>1</v>
      </c>
      <c r="R130" s="217">
        <v>0</v>
      </c>
      <c r="S130" s="217">
        <v>4</v>
      </c>
      <c r="T130" s="217">
        <v>0</v>
      </c>
      <c r="U130" s="217">
        <v>0</v>
      </c>
      <c r="V130" s="217">
        <v>0</v>
      </c>
      <c r="W130" s="217">
        <v>0</v>
      </c>
      <c r="X130" s="217">
        <v>0</v>
      </c>
      <c r="Y130" s="217">
        <v>0</v>
      </c>
      <c r="Z130" s="217">
        <v>0</v>
      </c>
      <c r="AA130" s="217">
        <v>1</v>
      </c>
      <c r="AB130" s="217">
        <v>0</v>
      </c>
      <c r="AC130" s="217">
        <v>0</v>
      </c>
      <c r="AD130" s="217">
        <v>0</v>
      </c>
      <c r="AE130" s="217">
        <v>0</v>
      </c>
      <c r="AF130" s="217">
        <v>1</v>
      </c>
      <c r="AG130" s="217">
        <v>0</v>
      </c>
      <c r="AH130" s="217">
        <v>1</v>
      </c>
      <c r="AI130" s="217">
        <v>0</v>
      </c>
      <c r="AJ130" s="217">
        <v>0</v>
      </c>
      <c r="AK130" s="217">
        <v>0</v>
      </c>
      <c r="AL130" s="217">
        <v>0</v>
      </c>
      <c r="AM130" s="217">
        <v>1</v>
      </c>
      <c r="AN130" s="217">
        <v>0</v>
      </c>
      <c r="AO130" s="217">
        <v>0</v>
      </c>
      <c r="AP130" s="217">
        <v>0</v>
      </c>
      <c r="AQ130" s="217">
        <v>0</v>
      </c>
      <c r="AR130" s="217">
        <v>0</v>
      </c>
      <c r="AS130" s="217">
        <v>0</v>
      </c>
      <c r="AT130" s="217">
        <v>0</v>
      </c>
    </row>
    <row r="131" spans="1:46">
      <c r="A131" s="205">
        <f t="shared" si="2"/>
        <v>39542</v>
      </c>
      <c r="B131">
        <f t="shared" si="3"/>
        <v>821</v>
      </c>
      <c r="C131" s="205">
        <v>39545</v>
      </c>
      <c r="D131">
        <v>830</v>
      </c>
      <c r="E131" t="s">
        <v>193</v>
      </c>
      <c r="F131">
        <v>36</v>
      </c>
      <c r="G131">
        <v>2</v>
      </c>
      <c r="I131" s="217">
        <v>20</v>
      </c>
      <c r="J131" s="217">
        <v>0</v>
      </c>
      <c r="K131" s="217">
        <v>1</v>
      </c>
      <c r="L131" s="217">
        <v>0</v>
      </c>
      <c r="M131" s="217">
        <v>0</v>
      </c>
      <c r="N131" s="217">
        <v>0</v>
      </c>
      <c r="O131" s="217">
        <v>0</v>
      </c>
      <c r="P131" s="217">
        <v>0</v>
      </c>
      <c r="Q131" s="217">
        <v>0</v>
      </c>
      <c r="R131" s="217">
        <v>0</v>
      </c>
      <c r="S131" s="217">
        <v>7</v>
      </c>
      <c r="T131" s="217">
        <v>0</v>
      </c>
      <c r="U131" s="217">
        <v>0</v>
      </c>
      <c r="V131" s="217">
        <v>0</v>
      </c>
      <c r="W131" s="217">
        <v>0</v>
      </c>
      <c r="X131" s="217">
        <v>0</v>
      </c>
      <c r="Y131" s="217">
        <v>0</v>
      </c>
      <c r="Z131" s="217">
        <v>4</v>
      </c>
      <c r="AA131" s="217">
        <v>2</v>
      </c>
      <c r="AB131" s="217">
        <v>0</v>
      </c>
      <c r="AC131" s="217">
        <v>3</v>
      </c>
      <c r="AD131" s="217" t="s">
        <v>193</v>
      </c>
      <c r="AE131" s="217">
        <v>0</v>
      </c>
      <c r="AF131" s="217">
        <v>0</v>
      </c>
      <c r="AG131" s="217">
        <v>1</v>
      </c>
      <c r="AH131" s="217">
        <v>3</v>
      </c>
      <c r="AI131" s="217">
        <v>0</v>
      </c>
      <c r="AJ131" s="217">
        <v>1</v>
      </c>
      <c r="AK131" s="217">
        <v>0</v>
      </c>
      <c r="AL131" s="217">
        <v>0</v>
      </c>
      <c r="AM131" s="217">
        <v>0</v>
      </c>
      <c r="AN131" s="217">
        <v>0</v>
      </c>
      <c r="AO131" s="217">
        <v>0</v>
      </c>
      <c r="AP131" s="217">
        <v>0</v>
      </c>
      <c r="AQ131" s="217">
        <v>0</v>
      </c>
      <c r="AR131" s="217">
        <v>1</v>
      </c>
      <c r="AS131" s="217">
        <v>0</v>
      </c>
      <c r="AT131" s="217">
        <v>0</v>
      </c>
    </row>
    <row r="132" spans="1:46">
      <c r="A132" s="205">
        <f t="shared" si="2"/>
        <v>39545</v>
      </c>
      <c r="B132">
        <f t="shared" si="3"/>
        <v>831</v>
      </c>
      <c r="C132" s="205">
        <v>39546</v>
      </c>
      <c r="D132">
        <v>1345</v>
      </c>
      <c r="F132">
        <v>37</v>
      </c>
      <c r="G132">
        <v>1</v>
      </c>
      <c r="I132" s="217">
        <v>6</v>
      </c>
      <c r="J132" s="217">
        <v>0</v>
      </c>
      <c r="K132" s="217">
        <v>0</v>
      </c>
      <c r="L132" s="217">
        <v>0</v>
      </c>
      <c r="M132" s="217">
        <v>0</v>
      </c>
      <c r="N132" s="217">
        <v>0</v>
      </c>
      <c r="O132" s="217">
        <v>0</v>
      </c>
      <c r="P132" s="217">
        <v>0</v>
      </c>
      <c r="Q132" s="217">
        <v>0</v>
      </c>
      <c r="R132" s="217">
        <v>0</v>
      </c>
      <c r="S132" s="217">
        <v>3</v>
      </c>
      <c r="T132" s="217">
        <v>0</v>
      </c>
      <c r="U132" s="217">
        <v>0</v>
      </c>
      <c r="V132" s="217">
        <v>0</v>
      </c>
      <c r="W132" s="217">
        <v>0</v>
      </c>
      <c r="X132" s="217">
        <v>0</v>
      </c>
      <c r="Y132" s="217">
        <v>0</v>
      </c>
      <c r="Z132" s="217">
        <v>0</v>
      </c>
      <c r="AA132" s="217">
        <v>1</v>
      </c>
      <c r="AB132" s="217">
        <v>0</v>
      </c>
      <c r="AC132" s="217">
        <v>0</v>
      </c>
      <c r="AD132" s="217">
        <v>0</v>
      </c>
      <c r="AE132" s="217">
        <v>0</v>
      </c>
      <c r="AF132" s="217">
        <v>1</v>
      </c>
      <c r="AG132" s="217">
        <v>0</v>
      </c>
      <c r="AH132" s="217">
        <v>2</v>
      </c>
      <c r="AI132" s="217">
        <v>0</v>
      </c>
      <c r="AJ132" s="217">
        <v>0</v>
      </c>
      <c r="AK132" s="217">
        <v>0</v>
      </c>
      <c r="AL132" s="217">
        <v>0</v>
      </c>
      <c r="AM132" s="217">
        <v>0</v>
      </c>
      <c r="AN132" s="217">
        <v>0</v>
      </c>
      <c r="AO132" s="217">
        <v>0</v>
      </c>
      <c r="AP132" s="217">
        <v>0</v>
      </c>
      <c r="AQ132" s="217">
        <v>0</v>
      </c>
      <c r="AR132" s="217">
        <v>1</v>
      </c>
      <c r="AS132" s="217">
        <v>0</v>
      </c>
      <c r="AT132" s="217">
        <v>0</v>
      </c>
    </row>
    <row r="133" spans="1:46">
      <c r="A133" s="205">
        <f t="shared" si="2"/>
        <v>39546</v>
      </c>
      <c r="B133">
        <f t="shared" si="3"/>
        <v>1346</v>
      </c>
      <c r="C133" s="205">
        <v>39547</v>
      </c>
      <c r="D133">
        <v>1000</v>
      </c>
      <c r="F133">
        <v>38</v>
      </c>
      <c r="G133">
        <v>1</v>
      </c>
      <c r="I133" s="217">
        <v>12</v>
      </c>
      <c r="J133" s="217">
        <v>0</v>
      </c>
      <c r="K133" s="217">
        <v>2</v>
      </c>
      <c r="L133" s="217">
        <v>0</v>
      </c>
      <c r="M133" s="217">
        <v>0</v>
      </c>
      <c r="N133" s="217">
        <v>0</v>
      </c>
      <c r="O133" s="217">
        <v>0</v>
      </c>
      <c r="P133" s="217">
        <v>0</v>
      </c>
      <c r="Q133" s="217">
        <v>1</v>
      </c>
      <c r="R133" s="217">
        <v>0</v>
      </c>
      <c r="S133" s="217">
        <v>3</v>
      </c>
      <c r="T133" s="217">
        <v>0</v>
      </c>
      <c r="U133" s="217">
        <v>0</v>
      </c>
      <c r="V133" s="217">
        <v>0</v>
      </c>
      <c r="W133" s="217">
        <v>0</v>
      </c>
      <c r="X133" s="217">
        <v>0</v>
      </c>
      <c r="Y133" s="217">
        <v>0</v>
      </c>
      <c r="Z133" s="217">
        <v>0</v>
      </c>
      <c r="AA133" s="217">
        <v>0</v>
      </c>
      <c r="AB133" s="217">
        <v>0</v>
      </c>
      <c r="AC133" s="217">
        <v>0</v>
      </c>
      <c r="AD133" s="217">
        <v>0</v>
      </c>
      <c r="AE133" s="217">
        <v>0</v>
      </c>
      <c r="AF133" s="217">
        <v>0</v>
      </c>
      <c r="AG133" s="217">
        <v>0</v>
      </c>
      <c r="AH133" s="217">
        <v>1</v>
      </c>
      <c r="AI133" s="217">
        <v>0</v>
      </c>
      <c r="AJ133" s="217">
        <v>0</v>
      </c>
      <c r="AK133" s="217">
        <v>0</v>
      </c>
      <c r="AL133" s="217">
        <v>0</v>
      </c>
      <c r="AM133" s="217">
        <v>0</v>
      </c>
      <c r="AN133" s="217">
        <v>0</v>
      </c>
      <c r="AO133" s="217">
        <v>0</v>
      </c>
      <c r="AP133" s="217">
        <v>0</v>
      </c>
      <c r="AQ133" s="217">
        <v>0</v>
      </c>
      <c r="AR133" s="217">
        <v>1</v>
      </c>
      <c r="AS133" s="217">
        <v>0</v>
      </c>
      <c r="AT133" s="217">
        <v>0</v>
      </c>
    </row>
    <row r="134" spans="1:46">
      <c r="A134" s="205">
        <f t="shared" si="2"/>
        <v>39547</v>
      </c>
      <c r="B134">
        <f t="shared" si="3"/>
        <v>1001</v>
      </c>
      <c r="C134" s="205">
        <v>39548</v>
      </c>
      <c r="D134">
        <v>915</v>
      </c>
      <c r="F134">
        <v>38</v>
      </c>
      <c r="G134">
        <v>1</v>
      </c>
      <c r="I134" s="217">
        <v>16</v>
      </c>
      <c r="J134" s="217">
        <v>0</v>
      </c>
      <c r="K134" s="217">
        <v>0</v>
      </c>
      <c r="L134" s="217">
        <v>0</v>
      </c>
      <c r="M134" s="217">
        <v>0</v>
      </c>
      <c r="N134" s="217">
        <v>0</v>
      </c>
      <c r="O134" s="217">
        <v>0</v>
      </c>
      <c r="P134" s="217">
        <v>0</v>
      </c>
      <c r="Q134" s="217">
        <v>0</v>
      </c>
      <c r="R134" s="217">
        <v>0</v>
      </c>
      <c r="S134" s="217">
        <v>3</v>
      </c>
      <c r="T134" s="217">
        <v>0</v>
      </c>
      <c r="U134" s="217">
        <v>0</v>
      </c>
      <c r="V134" s="217">
        <v>0</v>
      </c>
      <c r="W134" s="217">
        <v>0</v>
      </c>
      <c r="X134" s="217">
        <v>0</v>
      </c>
      <c r="Y134" s="217">
        <v>0</v>
      </c>
      <c r="Z134" s="217">
        <v>0</v>
      </c>
      <c r="AA134" s="217">
        <v>0</v>
      </c>
      <c r="AB134" s="217">
        <v>0</v>
      </c>
      <c r="AC134" s="217">
        <v>1</v>
      </c>
      <c r="AD134" s="217">
        <v>0</v>
      </c>
      <c r="AE134" s="217">
        <v>0</v>
      </c>
      <c r="AF134" s="217">
        <v>1</v>
      </c>
      <c r="AG134" s="217">
        <v>0</v>
      </c>
      <c r="AH134" s="217">
        <v>0</v>
      </c>
      <c r="AI134" s="217">
        <v>0</v>
      </c>
      <c r="AJ134" s="217">
        <v>0</v>
      </c>
      <c r="AK134" s="217">
        <v>0</v>
      </c>
      <c r="AL134" s="217">
        <v>0</v>
      </c>
      <c r="AM134" s="217">
        <v>1</v>
      </c>
      <c r="AN134" s="217">
        <v>0</v>
      </c>
      <c r="AO134" s="217">
        <v>0</v>
      </c>
      <c r="AP134" s="217">
        <v>0</v>
      </c>
      <c r="AQ134" s="217">
        <v>0</v>
      </c>
      <c r="AR134" s="217">
        <v>0</v>
      </c>
      <c r="AS134" s="217">
        <v>0</v>
      </c>
      <c r="AT134" s="217">
        <v>0</v>
      </c>
    </row>
    <row r="135" spans="1:46">
      <c r="A135" s="205">
        <f t="shared" si="2"/>
        <v>39548</v>
      </c>
      <c r="B135">
        <f t="shared" si="3"/>
        <v>916</v>
      </c>
      <c r="C135" s="205">
        <v>39549</v>
      </c>
      <c r="D135">
        <v>900</v>
      </c>
      <c r="F135">
        <v>38</v>
      </c>
      <c r="G135">
        <v>1</v>
      </c>
      <c r="H135">
        <v>4.5</v>
      </c>
      <c r="I135" s="217">
        <v>7</v>
      </c>
      <c r="J135" s="217">
        <v>0</v>
      </c>
      <c r="K135" s="217">
        <v>3</v>
      </c>
      <c r="L135" s="217">
        <v>0</v>
      </c>
      <c r="M135" s="217">
        <v>0</v>
      </c>
      <c r="N135" s="217">
        <v>0</v>
      </c>
      <c r="O135" s="217">
        <v>1</v>
      </c>
      <c r="P135" s="217">
        <v>0</v>
      </c>
      <c r="Q135" s="217">
        <v>0</v>
      </c>
      <c r="R135" s="217">
        <v>0</v>
      </c>
      <c r="S135" s="217">
        <v>4</v>
      </c>
      <c r="T135" s="217">
        <v>0</v>
      </c>
      <c r="U135" s="217">
        <v>1</v>
      </c>
      <c r="V135" s="217">
        <v>0</v>
      </c>
      <c r="W135" s="217">
        <v>0</v>
      </c>
      <c r="X135" s="217">
        <v>0</v>
      </c>
      <c r="Y135" s="217">
        <v>0</v>
      </c>
      <c r="Z135" s="217">
        <v>0</v>
      </c>
      <c r="AA135" s="217">
        <v>0</v>
      </c>
      <c r="AB135" s="217">
        <v>0</v>
      </c>
      <c r="AC135" s="217">
        <v>0</v>
      </c>
      <c r="AD135" s="217">
        <v>0</v>
      </c>
      <c r="AE135" s="217">
        <v>0</v>
      </c>
      <c r="AF135" s="217">
        <v>1</v>
      </c>
      <c r="AG135" s="217">
        <v>0</v>
      </c>
      <c r="AH135" s="217">
        <v>0</v>
      </c>
      <c r="AI135" s="217">
        <v>0</v>
      </c>
      <c r="AJ135" s="217">
        <v>0</v>
      </c>
      <c r="AK135" s="217">
        <v>0</v>
      </c>
      <c r="AL135" s="217">
        <v>0</v>
      </c>
      <c r="AM135" s="217">
        <v>0</v>
      </c>
      <c r="AN135" s="217">
        <v>0</v>
      </c>
      <c r="AO135" s="217">
        <v>0</v>
      </c>
      <c r="AP135" s="217">
        <v>0</v>
      </c>
      <c r="AQ135" s="217">
        <v>0</v>
      </c>
      <c r="AR135" s="217">
        <v>2</v>
      </c>
      <c r="AS135" s="217">
        <v>0</v>
      </c>
      <c r="AT135" s="217">
        <v>0</v>
      </c>
    </row>
    <row r="136" spans="1:46">
      <c r="A136" s="205">
        <f t="shared" si="2"/>
        <v>39549</v>
      </c>
      <c r="B136">
        <f t="shared" si="3"/>
        <v>901</v>
      </c>
      <c r="C136" s="205">
        <v>39552</v>
      </c>
      <c r="D136">
        <v>830</v>
      </c>
      <c r="F136">
        <v>42</v>
      </c>
      <c r="G136">
        <v>3</v>
      </c>
      <c r="H136">
        <v>4</v>
      </c>
      <c r="I136" s="217">
        <v>17</v>
      </c>
      <c r="J136" s="217">
        <v>0</v>
      </c>
      <c r="K136" s="217">
        <v>1</v>
      </c>
      <c r="L136" s="217">
        <v>0</v>
      </c>
      <c r="M136" s="217">
        <v>0</v>
      </c>
      <c r="N136" s="217">
        <v>0</v>
      </c>
      <c r="O136" s="217">
        <v>0</v>
      </c>
      <c r="P136" s="217">
        <v>0</v>
      </c>
      <c r="Q136" s="217">
        <v>0</v>
      </c>
      <c r="R136" s="217">
        <v>0</v>
      </c>
      <c r="S136" s="217">
        <v>16</v>
      </c>
      <c r="T136" s="217">
        <v>2</v>
      </c>
      <c r="U136" s="217">
        <v>0</v>
      </c>
      <c r="V136" s="217">
        <v>0</v>
      </c>
      <c r="W136" s="217">
        <v>0</v>
      </c>
      <c r="X136" s="217">
        <v>0</v>
      </c>
      <c r="Y136" s="217">
        <v>0</v>
      </c>
      <c r="Z136" s="217">
        <v>1</v>
      </c>
      <c r="AA136" s="217">
        <v>1</v>
      </c>
      <c r="AB136" s="217">
        <v>0</v>
      </c>
      <c r="AC136" s="217">
        <v>2</v>
      </c>
      <c r="AD136" s="217">
        <v>0</v>
      </c>
      <c r="AE136" s="217">
        <v>0</v>
      </c>
      <c r="AF136" s="217">
        <v>5</v>
      </c>
      <c r="AG136" s="217">
        <v>0</v>
      </c>
      <c r="AH136" s="217">
        <v>7</v>
      </c>
      <c r="AI136" s="217">
        <v>1</v>
      </c>
      <c r="AJ136" s="217">
        <v>0</v>
      </c>
      <c r="AK136" s="217">
        <v>0</v>
      </c>
      <c r="AL136" s="217">
        <v>0</v>
      </c>
      <c r="AM136" s="217">
        <v>1</v>
      </c>
      <c r="AN136" s="217">
        <v>0</v>
      </c>
      <c r="AO136" s="217">
        <v>0</v>
      </c>
      <c r="AP136" s="217">
        <v>0</v>
      </c>
      <c r="AQ136" s="217">
        <v>0</v>
      </c>
      <c r="AR136" s="217">
        <v>4</v>
      </c>
      <c r="AS136" s="217">
        <v>0</v>
      </c>
      <c r="AT136" s="217">
        <v>0</v>
      </c>
    </row>
    <row r="137" spans="1:46">
      <c r="A137" s="205">
        <f t="shared" ref="A137:A144" si="4">C136</f>
        <v>39552</v>
      </c>
      <c r="B137">
        <f t="shared" ref="B137:B144" si="5">D136+1</f>
        <v>831</v>
      </c>
      <c r="C137" s="205">
        <v>39553</v>
      </c>
      <c r="D137">
        <v>830</v>
      </c>
      <c r="F137">
        <v>54</v>
      </c>
      <c r="G137">
        <v>3</v>
      </c>
      <c r="H137">
        <v>1</v>
      </c>
      <c r="I137" s="217">
        <v>0</v>
      </c>
      <c r="J137" s="217">
        <v>0</v>
      </c>
      <c r="K137" s="217">
        <v>0</v>
      </c>
      <c r="L137" s="217">
        <v>0</v>
      </c>
      <c r="M137" s="217">
        <v>0</v>
      </c>
      <c r="N137" s="217">
        <v>0</v>
      </c>
      <c r="O137" s="217">
        <v>0</v>
      </c>
      <c r="P137" s="217">
        <v>0</v>
      </c>
      <c r="Q137" s="217">
        <v>0</v>
      </c>
      <c r="R137" s="217">
        <v>0</v>
      </c>
      <c r="S137" s="217">
        <v>4</v>
      </c>
      <c r="T137" s="217">
        <v>3</v>
      </c>
      <c r="U137" s="217">
        <v>0</v>
      </c>
      <c r="V137" s="217">
        <v>0</v>
      </c>
      <c r="W137" s="217">
        <v>0</v>
      </c>
      <c r="X137" s="217">
        <v>0</v>
      </c>
      <c r="Y137" s="217">
        <v>0</v>
      </c>
      <c r="Z137" s="217">
        <v>45</v>
      </c>
      <c r="AA137" s="217">
        <v>22</v>
      </c>
      <c r="AB137" s="217">
        <v>0</v>
      </c>
      <c r="AC137" s="217">
        <v>0</v>
      </c>
      <c r="AD137" s="217" t="s">
        <v>194</v>
      </c>
      <c r="AE137" s="217">
        <v>0</v>
      </c>
      <c r="AF137" s="217">
        <v>0</v>
      </c>
      <c r="AG137" s="217">
        <v>0</v>
      </c>
      <c r="AH137" s="217">
        <v>0</v>
      </c>
      <c r="AI137" s="217">
        <v>0</v>
      </c>
      <c r="AJ137" s="217">
        <v>0</v>
      </c>
      <c r="AK137" s="217">
        <v>0</v>
      </c>
      <c r="AL137" s="217">
        <v>0</v>
      </c>
      <c r="AM137" s="217">
        <v>0</v>
      </c>
      <c r="AN137" s="217">
        <v>0</v>
      </c>
      <c r="AO137" s="217">
        <v>0</v>
      </c>
      <c r="AP137" s="217">
        <v>0</v>
      </c>
      <c r="AQ137" s="217">
        <v>0</v>
      </c>
      <c r="AR137" s="217">
        <v>0</v>
      </c>
      <c r="AS137" s="217">
        <v>0</v>
      </c>
      <c r="AT137" s="217">
        <v>0</v>
      </c>
    </row>
    <row r="138" spans="1:46" s="211" customFormat="1">
      <c r="A138" s="210">
        <f t="shared" si="4"/>
        <v>39553</v>
      </c>
      <c r="B138" s="211">
        <f t="shared" si="5"/>
        <v>831</v>
      </c>
      <c r="C138" s="210">
        <v>39553</v>
      </c>
      <c r="D138" s="211">
        <v>1429</v>
      </c>
      <c r="E138" s="211" t="s">
        <v>194</v>
      </c>
      <c r="I138" s="217">
        <v>0</v>
      </c>
      <c r="J138" s="217">
        <v>0</v>
      </c>
      <c r="K138" s="217">
        <v>0</v>
      </c>
      <c r="L138" s="217">
        <v>0</v>
      </c>
      <c r="M138" s="217">
        <v>0</v>
      </c>
      <c r="N138" s="217">
        <v>0</v>
      </c>
      <c r="O138" s="217">
        <v>0</v>
      </c>
      <c r="P138" s="217">
        <v>0</v>
      </c>
      <c r="Q138" s="217">
        <v>0</v>
      </c>
      <c r="R138" s="217">
        <v>0</v>
      </c>
      <c r="S138" s="217">
        <v>0</v>
      </c>
      <c r="T138" s="217">
        <v>0</v>
      </c>
      <c r="U138" s="217">
        <v>0</v>
      </c>
      <c r="V138" s="217">
        <v>0</v>
      </c>
      <c r="W138" s="217">
        <v>0</v>
      </c>
      <c r="X138" s="217">
        <v>0</v>
      </c>
      <c r="Y138" s="217">
        <v>0</v>
      </c>
      <c r="Z138" s="217">
        <v>0</v>
      </c>
      <c r="AA138" s="217">
        <v>0</v>
      </c>
      <c r="AB138" s="217">
        <v>0</v>
      </c>
      <c r="AC138" s="217">
        <v>0</v>
      </c>
      <c r="AD138" s="217">
        <v>0</v>
      </c>
      <c r="AE138" s="217">
        <v>0</v>
      </c>
      <c r="AF138" s="217">
        <v>0</v>
      </c>
      <c r="AG138" s="217">
        <v>0</v>
      </c>
      <c r="AH138" s="217">
        <v>0</v>
      </c>
      <c r="AI138" s="217">
        <v>0</v>
      </c>
      <c r="AJ138" s="217">
        <v>0</v>
      </c>
      <c r="AK138" s="217">
        <v>0</v>
      </c>
      <c r="AL138" s="217">
        <v>0</v>
      </c>
      <c r="AM138" s="217">
        <v>0</v>
      </c>
      <c r="AN138" s="217">
        <v>0</v>
      </c>
      <c r="AO138" s="217">
        <v>0</v>
      </c>
      <c r="AP138" s="217">
        <v>0</v>
      </c>
      <c r="AQ138" s="217">
        <v>0</v>
      </c>
      <c r="AR138" s="217">
        <v>0</v>
      </c>
      <c r="AS138" s="217">
        <v>0</v>
      </c>
      <c r="AT138" s="217">
        <v>0</v>
      </c>
    </row>
    <row r="139" spans="1:46">
      <c r="A139" s="205">
        <f t="shared" si="4"/>
        <v>39553</v>
      </c>
      <c r="B139">
        <f t="shared" si="5"/>
        <v>1430</v>
      </c>
      <c r="C139" s="205">
        <v>39553</v>
      </c>
      <c r="D139">
        <v>2130</v>
      </c>
      <c r="F139">
        <v>52</v>
      </c>
      <c r="G139">
        <v>2</v>
      </c>
      <c r="I139" s="217">
        <v>4</v>
      </c>
      <c r="J139" s="217">
        <v>1</v>
      </c>
      <c r="K139" s="217">
        <v>0</v>
      </c>
      <c r="L139" s="217">
        <v>0</v>
      </c>
      <c r="M139" s="217">
        <v>0</v>
      </c>
      <c r="N139" s="217">
        <v>0</v>
      </c>
      <c r="O139" s="217">
        <v>0</v>
      </c>
      <c r="P139" s="217">
        <v>0</v>
      </c>
      <c r="Q139" s="217">
        <v>0</v>
      </c>
      <c r="R139" s="217">
        <v>0</v>
      </c>
      <c r="S139" s="217">
        <v>23</v>
      </c>
      <c r="T139" s="217">
        <v>0</v>
      </c>
      <c r="U139" s="217">
        <v>0</v>
      </c>
      <c r="V139" s="217">
        <v>0</v>
      </c>
      <c r="W139" s="217">
        <v>0</v>
      </c>
      <c r="X139" s="217">
        <v>0</v>
      </c>
      <c r="Y139" s="217">
        <v>0</v>
      </c>
      <c r="Z139" s="217">
        <v>4</v>
      </c>
      <c r="AA139" s="217">
        <v>3</v>
      </c>
      <c r="AB139" s="217">
        <v>0</v>
      </c>
      <c r="AC139" s="217">
        <v>0</v>
      </c>
      <c r="AD139" s="217">
        <v>0</v>
      </c>
      <c r="AE139" s="217">
        <v>0</v>
      </c>
      <c r="AF139" s="217">
        <v>0</v>
      </c>
      <c r="AG139" s="217">
        <v>0</v>
      </c>
      <c r="AH139" s="217">
        <v>0</v>
      </c>
      <c r="AI139" s="217">
        <v>0</v>
      </c>
      <c r="AJ139" s="217">
        <v>0</v>
      </c>
      <c r="AK139" s="217">
        <v>0</v>
      </c>
      <c r="AL139" s="217">
        <v>0</v>
      </c>
      <c r="AM139" s="217">
        <v>0</v>
      </c>
      <c r="AN139" s="217">
        <v>0</v>
      </c>
      <c r="AO139" s="217">
        <v>0</v>
      </c>
      <c r="AP139" s="217">
        <v>0</v>
      </c>
      <c r="AQ139" s="217">
        <v>0</v>
      </c>
      <c r="AR139" s="217">
        <v>0</v>
      </c>
      <c r="AS139" s="217">
        <v>0</v>
      </c>
      <c r="AT139" s="217">
        <v>0</v>
      </c>
    </row>
    <row r="140" spans="1:46">
      <c r="A140" s="205">
        <f t="shared" si="4"/>
        <v>39553</v>
      </c>
      <c r="B140">
        <f t="shared" si="5"/>
        <v>2131</v>
      </c>
      <c r="C140" s="205">
        <v>39554</v>
      </c>
      <c r="D140">
        <v>120</v>
      </c>
      <c r="F140">
        <v>51</v>
      </c>
      <c r="G140">
        <v>2</v>
      </c>
      <c r="I140" s="217">
        <v>8</v>
      </c>
      <c r="J140" s="217">
        <v>0</v>
      </c>
      <c r="K140" s="217">
        <v>2</v>
      </c>
      <c r="L140" s="217">
        <v>0</v>
      </c>
      <c r="M140" s="217">
        <v>0</v>
      </c>
      <c r="N140" s="217">
        <v>0</v>
      </c>
      <c r="O140" s="217">
        <v>0</v>
      </c>
      <c r="P140" s="217">
        <v>0</v>
      </c>
      <c r="Q140" s="217">
        <v>0</v>
      </c>
      <c r="R140" s="217">
        <v>0</v>
      </c>
      <c r="S140" s="217">
        <v>46</v>
      </c>
      <c r="T140" s="217">
        <v>0</v>
      </c>
      <c r="U140" s="217">
        <v>0</v>
      </c>
      <c r="V140" s="217">
        <v>0</v>
      </c>
      <c r="W140" s="217">
        <v>0</v>
      </c>
      <c r="X140" s="217">
        <v>0</v>
      </c>
      <c r="Y140" s="217">
        <v>0</v>
      </c>
      <c r="Z140" s="217">
        <v>4</v>
      </c>
      <c r="AA140" s="217">
        <v>2</v>
      </c>
      <c r="AB140" s="217">
        <v>0</v>
      </c>
      <c r="AC140" s="217">
        <v>0</v>
      </c>
      <c r="AD140" s="217">
        <v>0</v>
      </c>
      <c r="AE140" s="217">
        <v>0</v>
      </c>
      <c r="AF140" s="217">
        <v>2</v>
      </c>
      <c r="AG140" s="217">
        <v>0</v>
      </c>
      <c r="AH140" s="217">
        <v>4</v>
      </c>
      <c r="AI140" s="217">
        <v>0</v>
      </c>
      <c r="AJ140" s="217">
        <v>0</v>
      </c>
      <c r="AK140" s="217">
        <v>0</v>
      </c>
      <c r="AL140" s="217">
        <v>0</v>
      </c>
      <c r="AM140" s="217">
        <v>0</v>
      </c>
      <c r="AN140" s="217">
        <v>0</v>
      </c>
      <c r="AO140" s="217">
        <v>1</v>
      </c>
      <c r="AP140" s="217">
        <v>0</v>
      </c>
      <c r="AQ140" s="217">
        <v>0</v>
      </c>
      <c r="AR140" s="217">
        <v>0</v>
      </c>
      <c r="AS140" s="217">
        <v>0</v>
      </c>
      <c r="AT140" s="217">
        <v>0</v>
      </c>
    </row>
    <row r="141" spans="1:46">
      <c r="A141" s="205">
        <f t="shared" si="4"/>
        <v>39554</v>
      </c>
      <c r="B141">
        <f t="shared" si="5"/>
        <v>121</v>
      </c>
      <c r="C141" s="205">
        <v>39554</v>
      </c>
      <c r="D141">
        <v>1530</v>
      </c>
      <c r="F141">
        <v>49</v>
      </c>
      <c r="G141">
        <v>2</v>
      </c>
      <c r="H141">
        <v>2.5</v>
      </c>
      <c r="I141" s="217">
        <v>0</v>
      </c>
      <c r="J141" s="217">
        <v>0</v>
      </c>
      <c r="K141" s="217">
        <v>0</v>
      </c>
      <c r="L141" s="217">
        <v>0</v>
      </c>
      <c r="M141" s="217">
        <v>0</v>
      </c>
      <c r="N141" s="217">
        <v>0</v>
      </c>
      <c r="O141" s="217">
        <v>0</v>
      </c>
      <c r="P141" s="217">
        <v>0</v>
      </c>
      <c r="Q141" s="217">
        <v>0</v>
      </c>
      <c r="R141" s="217">
        <v>0</v>
      </c>
      <c r="S141" s="217">
        <v>0</v>
      </c>
      <c r="T141" s="217">
        <v>0</v>
      </c>
      <c r="U141" s="217">
        <v>0</v>
      </c>
      <c r="V141" s="217">
        <v>0</v>
      </c>
      <c r="W141" s="217">
        <v>0</v>
      </c>
      <c r="X141" s="217">
        <v>0</v>
      </c>
      <c r="Y141" s="217">
        <v>0</v>
      </c>
      <c r="Z141" s="217">
        <v>0</v>
      </c>
      <c r="AA141" s="217">
        <v>0</v>
      </c>
      <c r="AB141" s="217">
        <v>0</v>
      </c>
      <c r="AC141" s="217">
        <v>0</v>
      </c>
      <c r="AD141" s="217">
        <v>0</v>
      </c>
      <c r="AE141" s="217">
        <v>0</v>
      </c>
      <c r="AF141" s="217">
        <v>0</v>
      </c>
      <c r="AG141" s="217">
        <v>0</v>
      </c>
      <c r="AH141" s="217">
        <v>0</v>
      </c>
      <c r="AI141" s="217">
        <v>0</v>
      </c>
      <c r="AJ141" s="217">
        <v>0</v>
      </c>
      <c r="AK141" s="217">
        <v>0</v>
      </c>
      <c r="AL141" s="217">
        <v>0</v>
      </c>
      <c r="AM141" s="217">
        <v>0</v>
      </c>
      <c r="AN141" s="217">
        <v>0</v>
      </c>
      <c r="AO141" s="217">
        <v>0</v>
      </c>
      <c r="AP141" s="217">
        <v>0</v>
      </c>
      <c r="AQ141" s="217">
        <v>0</v>
      </c>
      <c r="AR141" s="217">
        <v>0</v>
      </c>
      <c r="AS141" s="217">
        <v>0</v>
      </c>
      <c r="AT141" s="217">
        <v>0</v>
      </c>
    </row>
    <row r="142" spans="1:46">
      <c r="A142" s="205">
        <f t="shared" si="4"/>
        <v>39554</v>
      </c>
      <c r="B142">
        <f t="shared" si="5"/>
        <v>1531</v>
      </c>
      <c r="C142" s="205">
        <v>39554</v>
      </c>
      <c r="D142">
        <v>1900</v>
      </c>
      <c r="F142">
        <v>48</v>
      </c>
      <c r="G142">
        <v>2</v>
      </c>
      <c r="I142" s="217">
        <v>14</v>
      </c>
      <c r="J142" s="217">
        <v>1</v>
      </c>
      <c r="K142" s="217">
        <v>0</v>
      </c>
      <c r="L142" s="217">
        <v>0</v>
      </c>
      <c r="M142" s="217">
        <v>0</v>
      </c>
      <c r="N142" s="217">
        <v>0</v>
      </c>
      <c r="O142" s="217">
        <v>0</v>
      </c>
      <c r="P142" s="217">
        <v>0</v>
      </c>
      <c r="Q142" s="217">
        <v>0</v>
      </c>
      <c r="R142" s="217">
        <v>0</v>
      </c>
      <c r="S142" s="217">
        <v>44</v>
      </c>
      <c r="T142" s="217">
        <v>0</v>
      </c>
      <c r="U142" s="217">
        <v>0</v>
      </c>
      <c r="V142" s="217">
        <v>0</v>
      </c>
      <c r="W142" s="217">
        <v>0</v>
      </c>
      <c r="X142" s="217">
        <v>0</v>
      </c>
      <c r="Y142" s="217">
        <v>0</v>
      </c>
      <c r="Z142" s="217">
        <v>0</v>
      </c>
      <c r="AA142" s="217">
        <v>0</v>
      </c>
      <c r="AB142" s="217">
        <v>0</v>
      </c>
      <c r="AC142" s="217">
        <v>0</v>
      </c>
      <c r="AD142" s="217">
        <v>0</v>
      </c>
      <c r="AE142" s="217">
        <v>0</v>
      </c>
      <c r="AF142" s="217">
        <v>2</v>
      </c>
      <c r="AG142" s="217">
        <v>0</v>
      </c>
      <c r="AH142" s="217">
        <v>0</v>
      </c>
      <c r="AI142" s="217">
        <v>0</v>
      </c>
      <c r="AJ142" s="217">
        <v>0</v>
      </c>
      <c r="AK142" s="217">
        <v>0</v>
      </c>
      <c r="AL142" s="217">
        <v>0</v>
      </c>
      <c r="AM142" s="217">
        <v>0</v>
      </c>
      <c r="AN142" s="217">
        <v>0</v>
      </c>
      <c r="AO142" s="217">
        <v>0</v>
      </c>
      <c r="AP142" s="217">
        <v>0</v>
      </c>
      <c r="AQ142" s="217">
        <v>0</v>
      </c>
      <c r="AR142" s="217">
        <v>0</v>
      </c>
      <c r="AS142" s="217">
        <v>0</v>
      </c>
      <c r="AT142" s="217">
        <v>0</v>
      </c>
    </row>
    <row r="143" spans="1:46">
      <c r="A143" s="205">
        <f t="shared" si="4"/>
        <v>39554</v>
      </c>
      <c r="B143">
        <f t="shared" si="5"/>
        <v>1901</v>
      </c>
      <c r="C143" s="205">
        <v>39555</v>
      </c>
      <c r="D143">
        <v>20</v>
      </c>
      <c r="F143">
        <v>48</v>
      </c>
      <c r="G143">
        <v>2</v>
      </c>
      <c r="I143" s="217">
        <v>17</v>
      </c>
      <c r="J143" s="217">
        <v>0</v>
      </c>
      <c r="K143" s="217">
        <v>3</v>
      </c>
      <c r="L143" s="217">
        <v>0</v>
      </c>
      <c r="M143" s="217">
        <v>0</v>
      </c>
      <c r="N143" s="217">
        <v>0</v>
      </c>
      <c r="O143" s="217">
        <v>0</v>
      </c>
      <c r="P143" s="217">
        <v>0</v>
      </c>
      <c r="Q143" s="217">
        <v>1</v>
      </c>
      <c r="R143" s="217">
        <v>0</v>
      </c>
      <c r="S143" s="217">
        <v>11</v>
      </c>
      <c r="T143" s="217">
        <v>0</v>
      </c>
      <c r="U143" s="217">
        <v>0</v>
      </c>
      <c r="V143" s="217">
        <v>0</v>
      </c>
      <c r="W143" s="217">
        <v>0</v>
      </c>
      <c r="X143" s="217">
        <v>0</v>
      </c>
      <c r="Y143" s="217">
        <v>0</v>
      </c>
      <c r="Z143" s="217">
        <v>3</v>
      </c>
      <c r="AA143" s="217">
        <v>0</v>
      </c>
      <c r="AB143" s="217">
        <v>0</v>
      </c>
      <c r="AC143" s="217">
        <v>0</v>
      </c>
      <c r="AD143" s="217">
        <v>0</v>
      </c>
      <c r="AE143" s="217">
        <v>0</v>
      </c>
      <c r="AF143" s="217">
        <v>0</v>
      </c>
      <c r="AG143" s="217">
        <v>0</v>
      </c>
      <c r="AH143" s="217">
        <v>1</v>
      </c>
      <c r="AI143" s="217">
        <v>0</v>
      </c>
      <c r="AJ143" s="217">
        <v>0</v>
      </c>
      <c r="AK143" s="217">
        <v>0</v>
      </c>
      <c r="AL143" s="217">
        <v>0</v>
      </c>
      <c r="AM143" s="217">
        <v>0</v>
      </c>
      <c r="AN143" s="217">
        <v>0</v>
      </c>
      <c r="AO143" s="217">
        <v>0</v>
      </c>
      <c r="AP143" s="217">
        <v>0</v>
      </c>
      <c r="AQ143" s="217">
        <v>0</v>
      </c>
      <c r="AR143" s="217">
        <v>0</v>
      </c>
      <c r="AS143" s="217">
        <v>0</v>
      </c>
      <c r="AT143" s="217">
        <v>0</v>
      </c>
    </row>
    <row r="144" spans="1:46">
      <c r="A144" s="205">
        <f t="shared" si="4"/>
        <v>39555</v>
      </c>
      <c r="B144">
        <f t="shared" si="5"/>
        <v>21</v>
      </c>
      <c r="C144" s="205">
        <v>39555</v>
      </c>
      <c r="D144">
        <v>930</v>
      </c>
      <c r="F144">
        <v>47</v>
      </c>
      <c r="G144">
        <v>1</v>
      </c>
      <c r="H144">
        <v>3</v>
      </c>
      <c r="I144" s="217">
        <v>32</v>
      </c>
      <c r="J144" s="217">
        <v>0</v>
      </c>
      <c r="K144" s="217">
        <v>0</v>
      </c>
      <c r="L144" s="217">
        <v>0</v>
      </c>
      <c r="M144" s="217">
        <v>0</v>
      </c>
      <c r="N144" s="217">
        <v>0</v>
      </c>
      <c r="O144" s="217">
        <v>0</v>
      </c>
      <c r="P144" s="217">
        <v>0</v>
      </c>
      <c r="Q144" s="217">
        <v>0</v>
      </c>
      <c r="R144" s="217">
        <v>0</v>
      </c>
      <c r="S144" s="217">
        <v>18</v>
      </c>
      <c r="T144" s="217">
        <v>0</v>
      </c>
      <c r="U144" s="217">
        <v>0</v>
      </c>
      <c r="V144" s="217">
        <v>0</v>
      </c>
      <c r="W144" s="217">
        <v>0</v>
      </c>
      <c r="X144" s="217">
        <v>0</v>
      </c>
      <c r="Y144" s="217">
        <v>0</v>
      </c>
      <c r="Z144" s="217">
        <v>3</v>
      </c>
      <c r="AA144" s="217">
        <v>0</v>
      </c>
      <c r="AB144" s="217">
        <v>0</v>
      </c>
      <c r="AC144" s="217">
        <v>0</v>
      </c>
      <c r="AD144" s="217" t="s">
        <v>195</v>
      </c>
      <c r="AE144" s="217">
        <v>0</v>
      </c>
      <c r="AF144" s="217">
        <v>0</v>
      </c>
      <c r="AG144" s="217">
        <v>0</v>
      </c>
      <c r="AH144" s="217">
        <v>2</v>
      </c>
      <c r="AI144" s="217">
        <v>0</v>
      </c>
      <c r="AJ144" s="217">
        <v>0</v>
      </c>
      <c r="AK144" s="217">
        <v>0</v>
      </c>
      <c r="AL144" s="217">
        <v>0</v>
      </c>
      <c r="AM144" s="217">
        <v>0</v>
      </c>
      <c r="AN144" s="217">
        <v>0</v>
      </c>
      <c r="AO144" s="217">
        <v>0</v>
      </c>
      <c r="AP144" s="217">
        <v>0</v>
      </c>
      <c r="AQ144" s="217">
        <v>0</v>
      </c>
      <c r="AR144" s="217">
        <v>0</v>
      </c>
      <c r="AS144" s="217">
        <v>0</v>
      </c>
      <c r="AT144" s="217">
        <v>0</v>
      </c>
    </row>
    <row r="145" spans="1:46">
      <c r="A145" s="205">
        <f t="shared" ref="A145:A205" si="6">C144</f>
        <v>39555</v>
      </c>
      <c r="B145">
        <f t="shared" ref="B145:B205" si="7">D144+1</f>
        <v>931</v>
      </c>
      <c r="C145" s="205">
        <v>39555</v>
      </c>
      <c r="D145">
        <v>1430</v>
      </c>
      <c r="F145">
        <v>46</v>
      </c>
      <c r="G145">
        <v>1</v>
      </c>
      <c r="I145" s="217">
        <v>0</v>
      </c>
      <c r="J145" s="217">
        <v>0</v>
      </c>
      <c r="K145" s="217">
        <v>0</v>
      </c>
      <c r="L145" s="217">
        <v>0</v>
      </c>
      <c r="M145" s="217">
        <v>0</v>
      </c>
      <c r="N145" s="217">
        <v>0</v>
      </c>
      <c r="O145" s="217">
        <v>0</v>
      </c>
      <c r="P145" s="217">
        <v>0</v>
      </c>
      <c r="Q145" s="217">
        <v>0</v>
      </c>
      <c r="R145" s="217">
        <v>0</v>
      </c>
      <c r="S145" s="217">
        <v>0</v>
      </c>
      <c r="T145" s="217">
        <v>0</v>
      </c>
      <c r="U145" s="217">
        <v>0</v>
      </c>
      <c r="V145" s="217">
        <v>0</v>
      </c>
      <c r="W145" s="217">
        <v>0</v>
      </c>
      <c r="X145" s="217">
        <v>0</v>
      </c>
      <c r="Y145" s="217">
        <v>0</v>
      </c>
      <c r="Z145" s="217">
        <v>0</v>
      </c>
      <c r="AA145" s="217">
        <v>0</v>
      </c>
      <c r="AB145" s="217">
        <v>0</v>
      </c>
      <c r="AC145" s="217">
        <v>0</v>
      </c>
      <c r="AD145" s="217">
        <v>0</v>
      </c>
      <c r="AE145" s="217">
        <v>0</v>
      </c>
      <c r="AF145" s="217">
        <v>0</v>
      </c>
      <c r="AG145" s="217">
        <v>0</v>
      </c>
      <c r="AH145" s="217">
        <v>0</v>
      </c>
      <c r="AI145" s="217">
        <v>0</v>
      </c>
      <c r="AJ145" s="217">
        <v>0</v>
      </c>
      <c r="AK145" s="217">
        <v>0</v>
      </c>
      <c r="AL145" s="217">
        <v>0</v>
      </c>
      <c r="AM145" s="217">
        <v>0</v>
      </c>
      <c r="AN145" s="217">
        <v>0</v>
      </c>
      <c r="AO145" s="217">
        <v>0</v>
      </c>
      <c r="AP145" s="217">
        <v>0</v>
      </c>
      <c r="AQ145" s="217">
        <v>0</v>
      </c>
      <c r="AR145" s="217">
        <v>0</v>
      </c>
      <c r="AS145" s="217">
        <v>0</v>
      </c>
      <c r="AT145" s="217">
        <v>0</v>
      </c>
    </row>
    <row r="146" spans="1:46">
      <c r="A146" s="205">
        <f t="shared" si="6"/>
        <v>39555</v>
      </c>
      <c r="B146">
        <f t="shared" si="7"/>
        <v>1431</v>
      </c>
      <c r="C146" s="205">
        <v>39555</v>
      </c>
      <c r="D146">
        <v>2030</v>
      </c>
      <c r="F146">
        <v>46</v>
      </c>
      <c r="G146">
        <v>1</v>
      </c>
      <c r="I146" s="217">
        <v>14</v>
      </c>
      <c r="J146" s="217">
        <v>0</v>
      </c>
      <c r="K146" s="217">
        <v>1</v>
      </c>
      <c r="L146" s="217">
        <v>0</v>
      </c>
      <c r="M146" s="217">
        <v>0</v>
      </c>
      <c r="N146" s="217">
        <v>0</v>
      </c>
      <c r="O146" s="217">
        <v>0</v>
      </c>
      <c r="P146" s="217">
        <v>0</v>
      </c>
      <c r="Q146" s="217">
        <v>0</v>
      </c>
      <c r="R146" s="217">
        <v>0</v>
      </c>
      <c r="S146" s="217">
        <v>3</v>
      </c>
      <c r="T146" s="217">
        <v>0</v>
      </c>
      <c r="U146" s="217">
        <v>0</v>
      </c>
      <c r="V146" s="217">
        <v>0</v>
      </c>
      <c r="W146" s="217">
        <v>0</v>
      </c>
      <c r="X146" s="217">
        <v>0</v>
      </c>
      <c r="Y146" s="217">
        <v>0</v>
      </c>
      <c r="Z146" s="217">
        <v>0</v>
      </c>
      <c r="AA146" s="217">
        <v>0</v>
      </c>
      <c r="AB146" s="217">
        <v>0</v>
      </c>
      <c r="AC146" s="217">
        <v>1</v>
      </c>
      <c r="AD146" s="217">
        <v>0</v>
      </c>
      <c r="AE146" s="217">
        <v>0</v>
      </c>
      <c r="AF146" s="217">
        <v>0</v>
      </c>
      <c r="AG146" s="217">
        <v>0</v>
      </c>
      <c r="AH146" s="217">
        <v>0</v>
      </c>
      <c r="AI146" s="217">
        <v>0</v>
      </c>
      <c r="AJ146" s="217">
        <v>0</v>
      </c>
      <c r="AK146" s="217">
        <v>0</v>
      </c>
      <c r="AL146" s="217">
        <v>0</v>
      </c>
      <c r="AM146" s="217">
        <v>0</v>
      </c>
      <c r="AN146" s="217">
        <v>0</v>
      </c>
      <c r="AO146" s="217">
        <v>0</v>
      </c>
      <c r="AP146" s="217">
        <v>0</v>
      </c>
      <c r="AQ146" s="217">
        <v>0</v>
      </c>
      <c r="AR146" s="217">
        <v>1</v>
      </c>
      <c r="AS146" s="217">
        <v>0</v>
      </c>
      <c r="AT146" s="217">
        <v>0</v>
      </c>
    </row>
    <row r="147" spans="1:46">
      <c r="A147" s="205">
        <f t="shared" si="6"/>
        <v>39555</v>
      </c>
      <c r="B147">
        <f t="shared" si="7"/>
        <v>2031</v>
      </c>
      <c r="C147" s="205">
        <v>39556</v>
      </c>
      <c r="D147">
        <v>130</v>
      </c>
      <c r="F147">
        <v>46</v>
      </c>
      <c r="G147">
        <v>1</v>
      </c>
      <c r="I147" s="217">
        <v>27</v>
      </c>
      <c r="J147" s="217">
        <v>0</v>
      </c>
      <c r="K147" s="217">
        <v>2</v>
      </c>
      <c r="L147" s="217">
        <v>0</v>
      </c>
      <c r="M147" s="217">
        <v>1</v>
      </c>
      <c r="N147" s="217">
        <v>0</v>
      </c>
      <c r="O147" s="217">
        <v>0</v>
      </c>
      <c r="P147" s="217">
        <v>0</v>
      </c>
      <c r="Q147" s="217">
        <v>2</v>
      </c>
      <c r="R147" s="217">
        <v>0</v>
      </c>
      <c r="S147" s="217">
        <v>13</v>
      </c>
      <c r="T147" s="217">
        <v>0</v>
      </c>
      <c r="U147" s="217">
        <v>0</v>
      </c>
      <c r="V147" s="217">
        <v>0</v>
      </c>
      <c r="W147" s="217">
        <v>0</v>
      </c>
      <c r="X147" s="217">
        <v>0</v>
      </c>
      <c r="Y147" s="217">
        <v>0</v>
      </c>
      <c r="Z147" s="217">
        <v>0</v>
      </c>
      <c r="AA147" s="217">
        <v>0</v>
      </c>
      <c r="AB147" s="217">
        <v>0</v>
      </c>
      <c r="AC147" s="217">
        <v>0</v>
      </c>
      <c r="AD147" s="217">
        <v>0</v>
      </c>
      <c r="AE147" s="217">
        <v>0</v>
      </c>
      <c r="AF147" s="217">
        <v>3</v>
      </c>
      <c r="AG147" s="217">
        <v>0</v>
      </c>
      <c r="AH147" s="217">
        <v>0</v>
      </c>
      <c r="AI147" s="217">
        <v>0</v>
      </c>
      <c r="AJ147" s="217">
        <v>0</v>
      </c>
      <c r="AK147" s="217">
        <v>0</v>
      </c>
      <c r="AL147" s="217">
        <v>0</v>
      </c>
      <c r="AM147" s="217">
        <v>0</v>
      </c>
      <c r="AN147" s="217">
        <v>0</v>
      </c>
      <c r="AO147" s="217">
        <v>1</v>
      </c>
      <c r="AP147" s="217">
        <v>0</v>
      </c>
      <c r="AQ147" s="217">
        <v>0</v>
      </c>
      <c r="AR147" s="217">
        <v>2</v>
      </c>
      <c r="AS147" s="217">
        <v>0</v>
      </c>
      <c r="AT147" s="217">
        <v>0</v>
      </c>
    </row>
    <row r="148" spans="1:46">
      <c r="A148" s="205">
        <f t="shared" si="6"/>
        <v>39556</v>
      </c>
      <c r="B148">
        <f t="shared" si="7"/>
        <v>131</v>
      </c>
      <c r="C148" s="205">
        <v>39556</v>
      </c>
      <c r="D148">
        <v>900</v>
      </c>
      <c r="F148">
        <v>46</v>
      </c>
      <c r="G148">
        <v>1</v>
      </c>
      <c r="H148">
        <v>4</v>
      </c>
      <c r="I148" s="217">
        <v>47</v>
      </c>
      <c r="J148" s="217">
        <v>0</v>
      </c>
      <c r="K148" s="217">
        <v>0</v>
      </c>
      <c r="L148" s="217">
        <v>0</v>
      </c>
      <c r="M148" s="217">
        <v>0</v>
      </c>
      <c r="N148" s="217">
        <v>0</v>
      </c>
      <c r="O148" s="217">
        <v>0</v>
      </c>
      <c r="P148" s="217">
        <v>0</v>
      </c>
      <c r="Q148" s="217">
        <v>0</v>
      </c>
      <c r="R148" s="217">
        <v>0</v>
      </c>
      <c r="S148" s="217">
        <v>7</v>
      </c>
      <c r="T148" s="217">
        <v>0</v>
      </c>
      <c r="U148" s="217">
        <v>0</v>
      </c>
      <c r="V148" s="217">
        <v>0</v>
      </c>
      <c r="W148" s="217">
        <v>0</v>
      </c>
      <c r="X148" s="217">
        <v>0</v>
      </c>
      <c r="Y148" s="217">
        <v>0</v>
      </c>
      <c r="Z148" s="217">
        <v>1</v>
      </c>
      <c r="AA148" s="217">
        <v>0</v>
      </c>
      <c r="AB148" s="217">
        <v>0</v>
      </c>
      <c r="AC148" s="217">
        <v>0</v>
      </c>
      <c r="AD148" s="217">
        <v>0</v>
      </c>
      <c r="AE148" s="217">
        <v>0</v>
      </c>
      <c r="AF148" s="217">
        <v>1</v>
      </c>
      <c r="AG148" s="217">
        <v>0</v>
      </c>
      <c r="AH148" s="217">
        <v>4</v>
      </c>
      <c r="AI148" s="217">
        <v>0</v>
      </c>
      <c r="AJ148" s="217">
        <v>0</v>
      </c>
      <c r="AK148" s="217">
        <v>0</v>
      </c>
      <c r="AL148" s="217">
        <v>0</v>
      </c>
      <c r="AM148" s="217">
        <v>0</v>
      </c>
      <c r="AN148" s="217">
        <v>0</v>
      </c>
      <c r="AO148" s="217">
        <v>0</v>
      </c>
      <c r="AP148" s="217">
        <v>0</v>
      </c>
      <c r="AQ148" s="217">
        <v>0</v>
      </c>
      <c r="AR148" s="217">
        <v>0</v>
      </c>
      <c r="AS148" s="217">
        <v>0</v>
      </c>
      <c r="AT148" s="217">
        <v>0</v>
      </c>
    </row>
    <row r="149" spans="1:46">
      <c r="A149" s="205">
        <f t="shared" si="6"/>
        <v>39556</v>
      </c>
      <c r="B149">
        <f t="shared" si="7"/>
        <v>901</v>
      </c>
      <c r="C149" s="205">
        <v>39556</v>
      </c>
      <c r="D149">
        <v>2215</v>
      </c>
      <c r="F149">
        <v>46</v>
      </c>
      <c r="G149">
        <v>1</v>
      </c>
      <c r="I149" s="217">
        <v>51</v>
      </c>
      <c r="J149" s="217">
        <v>0</v>
      </c>
      <c r="K149" s="217">
        <v>2</v>
      </c>
      <c r="L149" s="217">
        <v>0</v>
      </c>
      <c r="M149" s="217">
        <v>0</v>
      </c>
      <c r="N149" s="217">
        <v>0</v>
      </c>
      <c r="O149" s="217">
        <v>0</v>
      </c>
      <c r="P149" s="217">
        <v>0</v>
      </c>
      <c r="Q149" s="217">
        <v>0</v>
      </c>
      <c r="R149" s="217">
        <v>0</v>
      </c>
      <c r="S149" s="217">
        <v>3</v>
      </c>
      <c r="T149" s="217">
        <v>0</v>
      </c>
      <c r="U149" s="217">
        <v>0</v>
      </c>
      <c r="V149" s="217">
        <v>0</v>
      </c>
      <c r="W149" s="217">
        <v>3</v>
      </c>
      <c r="X149" s="217">
        <v>0</v>
      </c>
      <c r="Y149" s="217">
        <v>1</v>
      </c>
      <c r="Z149" s="217">
        <v>0</v>
      </c>
      <c r="AA149" s="217">
        <v>0</v>
      </c>
      <c r="AB149" s="217">
        <v>0</v>
      </c>
      <c r="AC149" s="217">
        <v>0</v>
      </c>
      <c r="AD149" s="217">
        <v>0</v>
      </c>
      <c r="AE149" s="217">
        <v>0</v>
      </c>
      <c r="AF149" s="217">
        <v>0</v>
      </c>
      <c r="AG149" s="217">
        <v>0</v>
      </c>
      <c r="AH149" s="217">
        <v>0</v>
      </c>
      <c r="AI149" s="217">
        <v>0</v>
      </c>
      <c r="AJ149" s="217">
        <v>0</v>
      </c>
      <c r="AK149" s="217">
        <v>0</v>
      </c>
      <c r="AL149" s="217">
        <v>0</v>
      </c>
      <c r="AM149" s="217">
        <v>0</v>
      </c>
      <c r="AN149" s="217">
        <v>0</v>
      </c>
      <c r="AO149" s="217">
        <v>0</v>
      </c>
      <c r="AP149" s="217">
        <v>0</v>
      </c>
      <c r="AQ149" s="217">
        <v>0</v>
      </c>
      <c r="AR149" s="217">
        <v>0</v>
      </c>
      <c r="AS149" s="217">
        <v>0</v>
      </c>
      <c r="AT149" s="217">
        <v>0</v>
      </c>
    </row>
    <row r="150" spans="1:46">
      <c r="A150" s="205">
        <f t="shared" si="6"/>
        <v>39556</v>
      </c>
      <c r="B150">
        <f t="shared" si="7"/>
        <v>2216</v>
      </c>
      <c r="C150" s="205">
        <v>39557</v>
      </c>
      <c r="D150">
        <v>123</v>
      </c>
      <c r="F150">
        <v>46</v>
      </c>
      <c r="G150">
        <v>1</v>
      </c>
      <c r="I150" s="217">
        <v>3</v>
      </c>
      <c r="J150" s="217">
        <v>0</v>
      </c>
      <c r="K150" s="217">
        <v>0</v>
      </c>
      <c r="L150" s="217">
        <v>0</v>
      </c>
      <c r="M150" s="217">
        <v>0</v>
      </c>
      <c r="N150" s="217">
        <v>0</v>
      </c>
      <c r="O150" s="217">
        <v>0</v>
      </c>
      <c r="P150" s="217">
        <v>0</v>
      </c>
      <c r="Q150" s="217">
        <v>0</v>
      </c>
      <c r="R150" s="217">
        <v>0</v>
      </c>
      <c r="S150" s="217">
        <v>1</v>
      </c>
      <c r="T150" s="217">
        <v>0</v>
      </c>
      <c r="U150" s="217">
        <v>0</v>
      </c>
      <c r="V150" s="217">
        <v>0</v>
      </c>
      <c r="W150" s="217">
        <v>2</v>
      </c>
      <c r="X150" s="217">
        <v>0</v>
      </c>
      <c r="Y150" s="217">
        <v>0</v>
      </c>
      <c r="Z150" s="217">
        <v>0</v>
      </c>
      <c r="AA150" s="217">
        <v>0</v>
      </c>
      <c r="AB150" s="217">
        <v>0</v>
      </c>
      <c r="AC150" s="217">
        <v>0</v>
      </c>
      <c r="AD150" s="217">
        <v>0</v>
      </c>
      <c r="AE150" s="217">
        <v>0</v>
      </c>
      <c r="AF150" s="217">
        <v>0</v>
      </c>
      <c r="AG150" s="217">
        <v>0</v>
      </c>
      <c r="AH150" s="217">
        <v>0</v>
      </c>
      <c r="AI150" s="217">
        <v>0</v>
      </c>
      <c r="AJ150" s="217">
        <v>0</v>
      </c>
      <c r="AK150" s="217">
        <v>0</v>
      </c>
      <c r="AL150" s="217">
        <v>0</v>
      </c>
      <c r="AM150" s="217">
        <v>0</v>
      </c>
      <c r="AN150" s="217">
        <v>0</v>
      </c>
      <c r="AO150" s="217">
        <v>0</v>
      </c>
      <c r="AP150" s="217">
        <v>0</v>
      </c>
      <c r="AQ150" s="217">
        <v>0</v>
      </c>
      <c r="AR150" s="217">
        <v>0</v>
      </c>
      <c r="AS150" s="217">
        <v>0</v>
      </c>
      <c r="AT150" s="217">
        <v>0</v>
      </c>
    </row>
    <row r="151" spans="1:46">
      <c r="A151" s="205">
        <f t="shared" si="6"/>
        <v>39557</v>
      </c>
      <c r="B151">
        <f t="shared" si="7"/>
        <v>124</v>
      </c>
      <c r="C151" s="205">
        <v>39557</v>
      </c>
      <c r="D151">
        <v>830</v>
      </c>
      <c r="F151">
        <v>46</v>
      </c>
      <c r="G151">
        <v>1</v>
      </c>
      <c r="I151" s="217">
        <v>15</v>
      </c>
      <c r="J151" s="217">
        <v>0</v>
      </c>
      <c r="K151" s="217">
        <v>0</v>
      </c>
      <c r="L151" s="217">
        <v>0</v>
      </c>
      <c r="M151" s="217">
        <v>1</v>
      </c>
      <c r="N151" s="217">
        <v>0</v>
      </c>
      <c r="O151" s="217">
        <v>0</v>
      </c>
      <c r="P151" s="217">
        <v>0</v>
      </c>
      <c r="Q151" s="217">
        <v>1</v>
      </c>
      <c r="R151" s="217">
        <v>0</v>
      </c>
      <c r="S151" s="217">
        <v>6</v>
      </c>
      <c r="T151" s="217">
        <v>0</v>
      </c>
      <c r="U151" s="217">
        <v>0</v>
      </c>
      <c r="V151" s="217">
        <v>0</v>
      </c>
      <c r="W151" s="217">
        <v>1</v>
      </c>
      <c r="X151" s="217">
        <v>0</v>
      </c>
      <c r="Y151" s="217">
        <v>0</v>
      </c>
      <c r="Z151" s="217">
        <v>0</v>
      </c>
      <c r="AA151" s="217">
        <v>0</v>
      </c>
      <c r="AB151" s="217">
        <v>0</v>
      </c>
      <c r="AC151" s="217">
        <v>1</v>
      </c>
      <c r="AD151" s="217">
        <v>0</v>
      </c>
      <c r="AE151" s="217">
        <v>0</v>
      </c>
      <c r="AF151" s="217">
        <v>0</v>
      </c>
      <c r="AG151" s="217">
        <v>0</v>
      </c>
      <c r="AH151" s="217">
        <v>1</v>
      </c>
      <c r="AI151" s="217">
        <v>0</v>
      </c>
      <c r="AJ151" s="217">
        <v>0</v>
      </c>
      <c r="AK151" s="217">
        <v>0</v>
      </c>
      <c r="AL151" s="217">
        <v>0</v>
      </c>
      <c r="AM151" s="217">
        <v>0</v>
      </c>
      <c r="AN151" s="217">
        <v>0</v>
      </c>
      <c r="AO151" s="217">
        <v>0</v>
      </c>
      <c r="AP151" s="217">
        <v>0</v>
      </c>
      <c r="AQ151" s="217">
        <v>0</v>
      </c>
      <c r="AR151" s="217">
        <v>0</v>
      </c>
      <c r="AS151" s="217">
        <v>0</v>
      </c>
      <c r="AT151" s="217">
        <v>0</v>
      </c>
    </row>
    <row r="152" spans="1:46">
      <c r="A152" s="205">
        <f t="shared" si="6"/>
        <v>39557</v>
      </c>
      <c r="B152">
        <f t="shared" si="7"/>
        <v>831</v>
      </c>
      <c r="C152" s="205">
        <v>39557</v>
      </c>
      <c r="D152">
        <v>2240</v>
      </c>
      <c r="F152">
        <v>45.5</v>
      </c>
      <c r="G152">
        <v>1</v>
      </c>
      <c r="I152" s="217">
        <v>4</v>
      </c>
      <c r="J152" s="217">
        <v>0</v>
      </c>
      <c r="K152" s="217">
        <v>0</v>
      </c>
      <c r="L152" s="217">
        <v>0</v>
      </c>
      <c r="M152" s="217">
        <v>0</v>
      </c>
      <c r="N152" s="217">
        <v>0</v>
      </c>
      <c r="O152" s="217">
        <v>0</v>
      </c>
      <c r="P152" s="217">
        <v>0</v>
      </c>
      <c r="Q152" s="217">
        <v>0</v>
      </c>
      <c r="R152" s="217">
        <v>0</v>
      </c>
      <c r="S152" s="217">
        <v>0</v>
      </c>
      <c r="T152" s="217">
        <v>0</v>
      </c>
      <c r="U152" s="217">
        <v>0</v>
      </c>
      <c r="V152" s="217">
        <v>0</v>
      </c>
      <c r="W152" s="217">
        <v>0</v>
      </c>
      <c r="X152" s="217">
        <v>0</v>
      </c>
      <c r="Y152" s="217">
        <v>0</v>
      </c>
      <c r="Z152" s="217">
        <v>0</v>
      </c>
      <c r="AA152" s="217">
        <v>0</v>
      </c>
      <c r="AB152" s="217">
        <v>0</v>
      </c>
      <c r="AC152" s="217">
        <v>0</v>
      </c>
      <c r="AD152" s="217">
        <v>0</v>
      </c>
      <c r="AE152" s="217">
        <v>0</v>
      </c>
      <c r="AF152" s="217">
        <v>0</v>
      </c>
      <c r="AG152" s="217">
        <v>0</v>
      </c>
      <c r="AH152" s="217">
        <v>0</v>
      </c>
      <c r="AI152" s="217">
        <v>0</v>
      </c>
      <c r="AJ152" s="217">
        <v>0</v>
      </c>
      <c r="AK152" s="217">
        <v>0</v>
      </c>
      <c r="AL152" s="217">
        <v>0</v>
      </c>
      <c r="AM152" s="217">
        <v>0</v>
      </c>
      <c r="AN152" s="217">
        <v>0</v>
      </c>
      <c r="AO152" s="217">
        <v>0</v>
      </c>
      <c r="AP152" s="217">
        <v>0</v>
      </c>
      <c r="AQ152" s="217">
        <v>0</v>
      </c>
      <c r="AR152" s="217">
        <v>0</v>
      </c>
      <c r="AS152" s="217">
        <v>0</v>
      </c>
      <c r="AT152" s="217">
        <v>0</v>
      </c>
    </row>
    <row r="153" spans="1:46">
      <c r="A153" s="205">
        <f t="shared" si="6"/>
        <v>39557</v>
      </c>
      <c r="B153">
        <f t="shared" si="7"/>
        <v>2241</v>
      </c>
      <c r="C153" s="205">
        <v>39558</v>
      </c>
      <c r="D153">
        <v>145</v>
      </c>
      <c r="F153">
        <v>46</v>
      </c>
      <c r="G153">
        <v>1</v>
      </c>
      <c r="I153" s="217">
        <v>22</v>
      </c>
      <c r="J153" s="217">
        <v>0</v>
      </c>
      <c r="K153" s="217">
        <v>0</v>
      </c>
      <c r="L153" s="217">
        <v>0</v>
      </c>
      <c r="M153" s="217">
        <v>0</v>
      </c>
      <c r="N153" s="217">
        <v>0</v>
      </c>
      <c r="O153" s="217">
        <v>1</v>
      </c>
      <c r="P153" s="217">
        <v>0</v>
      </c>
      <c r="Q153" s="217">
        <v>0</v>
      </c>
      <c r="R153" s="217">
        <v>0</v>
      </c>
      <c r="S153" s="217">
        <v>2</v>
      </c>
      <c r="T153" s="217">
        <v>0</v>
      </c>
      <c r="U153" s="217">
        <v>0</v>
      </c>
      <c r="V153" s="217">
        <v>0</v>
      </c>
      <c r="W153" s="217">
        <v>0</v>
      </c>
      <c r="X153" s="217">
        <v>0</v>
      </c>
      <c r="Y153" s="217">
        <v>0</v>
      </c>
      <c r="Z153" s="217">
        <v>0</v>
      </c>
      <c r="AA153" s="217">
        <v>0</v>
      </c>
      <c r="AB153" s="217">
        <v>0</v>
      </c>
      <c r="AC153" s="217">
        <v>0</v>
      </c>
      <c r="AD153" s="217">
        <v>0</v>
      </c>
      <c r="AE153" s="217">
        <v>0</v>
      </c>
      <c r="AF153" s="217">
        <v>0</v>
      </c>
      <c r="AG153" s="217">
        <v>0</v>
      </c>
      <c r="AH153" s="217">
        <v>2</v>
      </c>
      <c r="AI153" s="217">
        <v>0</v>
      </c>
      <c r="AJ153" s="217">
        <v>0</v>
      </c>
      <c r="AK153" s="217">
        <v>0</v>
      </c>
      <c r="AL153" s="217">
        <v>0</v>
      </c>
      <c r="AM153" s="217">
        <v>0</v>
      </c>
      <c r="AN153" s="217">
        <v>0</v>
      </c>
      <c r="AO153" s="217">
        <v>0</v>
      </c>
      <c r="AP153" s="217">
        <v>0</v>
      </c>
      <c r="AQ153" s="217">
        <v>0</v>
      </c>
      <c r="AR153" s="217">
        <v>0</v>
      </c>
      <c r="AS153" s="217">
        <v>0</v>
      </c>
      <c r="AT153" s="217">
        <v>0</v>
      </c>
    </row>
    <row r="154" spans="1:46">
      <c r="A154" s="205">
        <f t="shared" si="6"/>
        <v>39558</v>
      </c>
      <c r="B154">
        <f t="shared" si="7"/>
        <v>146</v>
      </c>
      <c r="C154" s="205">
        <v>39558</v>
      </c>
      <c r="D154">
        <v>830</v>
      </c>
      <c r="F154">
        <v>45</v>
      </c>
      <c r="G154">
        <v>1</v>
      </c>
      <c r="H154">
        <v>4.5</v>
      </c>
      <c r="I154" s="217">
        <v>45</v>
      </c>
      <c r="J154" s="217">
        <v>1</v>
      </c>
      <c r="K154" s="217">
        <v>0</v>
      </c>
      <c r="L154" s="217">
        <v>0</v>
      </c>
      <c r="M154" s="217">
        <v>1</v>
      </c>
      <c r="N154" s="217">
        <v>0</v>
      </c>
      <c r="O154" s="217">
        <v>1</v>
      </c>
      <c r="P154" s="217">
        <v>0</v>
      </c>
      <c r="Q154" s="217">
        <v>3</v>
      </c>
      <c r="R154" s="217">
        <v>0</v>
      </c>
      <c r="S154" s="217">
        <v>14</v>
      </c>
      <c r="T154" s="217">
        <v>0</v>
      </c>
      <c r="U154" s="217">
        <v>0</v>
      </c>
      <c r="V154" s="217">
        <v>0</v>
      </c>
      <c r="W154" s="217">
        <v>4</v>
      </c>
      <c r="X154" s="217">
        <v>0</v>
      </c>
      <c r="Y154" s="217">
        <v>0</v>
      </c>
      <c r="Z154" s="217">
        <v>1</v>
      </c>
      <c r="AA154" s="217">
        <v>0</v>
      </c>
      <c r="AB154" s="217">
        <v>0</v>
      </c>
      <c r="AC154" s="217">
        <v>1</v>
      </c>
      <c r="AD154" s="217">
        <v>0</v>
      </c>
      <c r="AE154" s="217">
        <v>0</v>
      </c>
      <c r="AF154" s="217">
        <v>1</v>
      </c>
      <c r="AG154" s="217">
        <v>0</v>
      </c>
      <c r="AH154" s="217">
        <v>4</v>
      </c>
      <c r="AI154" s="217">
        <v>1</v>
      </c>
      <c r="AJ154" s="217">
        <v>0</v>
      </c>
      <c r="AK154" s="217">
        <v>0</v>
      </c>
      <c r="AL154" s="217">
        <v>0</v>
      </c>
      <c r="AM154" s="217">
        <v>0</v>
      </c>
      <c r="AN154" s="217">
        <v>0</v>
      </c>
      <c r="AO154" s="217">
        <v>0</v>
      </c>
      <c r="AP154" s="217">
        <v>0</v>
      </c>
      <c r="AQ154" s="217">
        <v>0</v>
      </c>
      <c r="AR154" s="217">
        <v>0</v>
      </c>
      <c r="AS154" s="217">
        <v>0</v>
      </c>
      <c r="AT154" s="217">
        <v>0</v>
      </c>
    </row>
    <row r="155" spans="1:46">
      <c r="A155" s="205">
        <f t="shared" si="6"/>
        <v>39558</v>
      </c>
      <c r="B155">
        <f t="shared" si="7"/>
        <v>831</v>
      </c>
      <c r="C155" s="205">
        <v>39558</v>
      </c>
      <c r="D155">
        <v>2230</v>
      </c>
      <c r="F155">
        <v>45</v>
      </c>
      <c r="G155">
        <v>1</v>
      </c>
      <c r="I155" s="217">
        <v>38</v>
      </c>
      <c r="J155" s="217">
        <v>0</v>
      </c>
      <c r="K155" s="217">
        <v>0</v>
      </c>
      <c r="L155" s="217">
        <v>0</v>
      </c>
      <c r="M155" s="217">
        <v>1</v>
      </c>
      <c r="N155" s="217">
        <v>0</v>
      </c>
      <c r="O155" s="217">
        <v>0</v>
      </c>
      <c r="P155" s="217">
        <v>0</v>
      </c>
      <c r="Q155" s="217">
        <v>4</v>
      </c>
      <c r="R155" s="217">
        <v>0</v>
      </c>
      <c r="S155" s="217">
        <v>9</v>
      </c>
      <c r="T155" s="217">
        <v>0</v>
      </c>
      <c r="U155" s="217">
        <v>0</v>
      </c>
      <c r="V155" s="217">
        <v>0</v>
      </c>
      <c r="W155" s="217">
        <v>4</v>
      </c>
      <c r="X155" s="217">
        <v>0</v>
      </c>
      <c r="Y155" s="217">
        <v>0</v>
      </c>
      <c r="Z155" s="217">
        <v>0</v>
      </c>
      <c r="AA155" s="217">
        <v>0</v>
      </c>
      <c r="AB155" s="217">
        <v>0</v>
      </c>
      <c r="AC155" s="217">
        <v>0</v>
      </c>
      <c r="AD155" s="217">
        <v>0</v>
      </c>
      <c r="AE155" s="217">
        <v>0</v>
      </c>
      <c r="AF155" s="217">
        <v>0</v>
      </c>
      <c r="AG155" s="217">
        <v>0</v>
      </c>
      <c r="AH155" s="217">
        <v>1</v>
      </c>
      <c r="AI155" s="217">
        <v>0</v>
      </c>
      <c r="AJ155" s="217">
        <v>0</v>
      </c>
      <c r="AK155" s="217">
        <v>0</v>
      </c>
      <c r="AL155" s="217">
        <v>0</v>
      </c>
      <c r="AM155" s="217">
        <v>0</v>
      </c>
      <c r="AN155" s="217">
        <v>0</v>
      </c>
      <c r="AO155" s="217">
        <v>0</v>
      </c>
      <c r="AP155" s="217">
        <v>0</v>
      </c>
      <c r="AQ155" s="217">
        <v>0</v>
      </c>
      <c r="AR155" s="217">
        <v>0</v>
      </c>
      <c r="AS155" s="217">
        <v>0</v>
      </c>
      <c r="AT155" s="217">
        <v>0</v>
      </c>
    </row>
    <row r="156" spans="1:46">
      <c r="A156" s="205">
        <f t="shared" si="6"/>
        <v>39558</v>
      </c>
      <c r="B156">
        <f t="shared" si="7"/>
        <v>2231</v>
      </c>
      <c r="C156" s="205">
        <v>39559</v>
      </c>
      <c r="D156">
        <v>130</v>
      </c>
      <c r="F156">
        <v>44</v>
      </c>
      <c r="G156">
        <v>1</v>
      </c>
      <c r="I156" s="217">
        <v>17</v>
      </c>
      <c r="J156" s="217">
        <v>0</v>
      </c>
      <c r="K156" s="217">
        <v>0</v>
      </c>
      <c r="L156" s="217">
        <v>0</v>
      </c>
      <c r="M156" s="217">
        <v>1</v>
      </c>
      <c r="N156" s="217">
        <v>0</v>
      </c>
      <c r="O156" s="217">
        <v>0</v>
      </c>
      <c r="P156" s="217">
        <v>0</v>
      </c>
      <c r="Q156" s="217">
        <v>7</v>
      </c>
      <c r="R156" s="217">
        <v>0</v>
      </c>
      <c r="S156" s="217">
        <v>8</v>
      </c>
      <c r="T156" s="217">
        <v>0</v>
      </c>
      <c r="U156" s="217">
        <v>0</v>
      </c>
      <c r="V156" s="217">
        <v>0</v>
      </c>
      <c r="W156" s="217">
        <v>3</v>
      </c>
      <c r="X156" s="217">
        <v>0</v>
      </c>
      <c r="Y156" s="217">
        <v>0</v>
      </c>
      <c r="Z156" s="217">
        <v>0</v>
      </c>
      <c r="AA156" s="217">
        <v>0</v>
      </c>
      <c r="AB156" s="217">
        <v>0</v>
      </c>
      <c r="AC156" s="217">
        <v>0</v>
      </c>
      <c r="AD156" s="217">
        <v>0</v>
      </c>
      <c r="AE156" s="217">
        <v>0</v>
      </c>
      <c r="AF156" s="217">
        <v>0</v>
      </c>
      <c r="AG156" s="217">
        <v>0</v>
      </c>
      <c r="AH156" s="217">
        <v>0</v>
      </c>
      <c r="AI156" s="217">
        <v>0</v>
      </c>
      <c r="AJ156" s="217">
        <v>0</v>
      </c>
      <c r="AK156" s="217">
        <v>0</v>
      </c>
      <c r="AL156" s="217">
        <v>0</v>
      </c>
      <c r="AM156" s="217">
        <v>0</v>
      </c>
      <c r="AN156" s="217">
        <v>0</v>
      </c>
      <c r="AO156" s="217">
        <v>0</v>
      </c>
      <c r="AP156" s="217">
        <v>0</v>
      </c>
      <c r="AQ156" s="217">
        <v>0</v>
      </c>
      <c r="AR156" s="217">
        <v>0</v>
      </c>
      <c r="AS156" s="217">
        <v>0</v>
      </c>
      <c r="AT156" s="217">
        <v>0</v>
      </c>
    </row>
    <row r="157" spans="1:46">
      <c r="A157" s="205">
        <f t="shared" si="6"/>
        <v>39559</v>
      </c>
      <c r="B157">
        <f t="shared" si="7"/>
        <v>131</v>
      </c>
      <c r="C157" s="205">
        <v>39559</v>
      </c>
      <c r="D157">
        <v>830</v>
      </c>
      <c r="F157">
        <v>44</v>
      </c>
      <c r="G157">
        <v>1</v>
      </c>
      <c r="H157">
        <v>4.5</v>
      </c>
      <c r="I157" s="217">
        <v>33</v>
      </c>
      <c r="J157" s="217">
        <v>0</v>
      </c>
      <c r="K157" s="217">
        <v>0</v>
      </c>
      <c r="L157" s="217">
        <v>0</v>
      </c>
      <c r="M157" s="217">
        <v>6</v>
      </c>
      <c r="N157" s="217">
        <v>0</v>
      </c>
      <c r="O157" s="217">
        <v>3</v>
      </c>
      <c r="P157" s="217">
        <v>0</v>
      </c>
      <c r="Q157" s="217">
        <v>11</v>
      </c>
      <c r="R157" s="217">
        <v>0</v>
      </c>
      <c r="S157" s="217">
        <v>14</v>
      </c>
      <c r="T157" s="217">
        <v>0</v>
      </c>
      <c r="U157" s="217">
        <v>0</v>
      </c>
      <c r="V157" s="217">
        <v>0</v>
      </c>
      <c r="W157" s="217">
        <v>21</v>
      </c>
      <c r="X157" s="217">
        <v>0</v>
      </c>
      <c r="Y157" s="217">
        <v>0</v>
      </c>
      <c r="Z157" s="217">
        <v>0</v>
      </c>
      <c r="AA157" s="217">
        <v>0</v>
      </c>
      <c r="AB157" s="217">
        <v>0</v>
      </c>
      <c r="AC157" s="217">
        <v>1</v>
      </c>
      <c r="AD157" s="217">
        <v>0</v>
      </c>
      <c r="AE157" s="217">
        <v>0</v>
      </c>
      <c r="AF157" s="217">
        <v>1</v>
      </c>
      <c r="AG157" s="217">
        <v>1</v>
      </c>
      <c r="AH157" s="217">
        <v>0</v>
      </c>
      <c r="AI157" s="217">
        <v>0</v>
      </c>
      <c r="AJ157" s="217">
        <v>0</v>
      </c>
      <c r="AK157" s="217">
        <v>0</v>
      </c>
      <c r="AL157" s="217">
        <v>0</v>
      </c>
      <c r="AM157" s="217">
        <v>0</v>
      </c>
      <c r="AN157" s="217">
        <v>0</v>
      </c>
      <c r="AO157" s="217">
        <v>0</v>
      </c>
      <c r="AP157" s="217">
        <v>0</v>
      </c>
      <c r="AQ157" s="217">
        <v>0</v>
      </c>
      <c r="AR157" s="217">
        <v>0</v>
      </c>
      <c r="AS157" s="217">
        <v>0</v>
      </c>
      <c r="AT157" s="217">
        <v>0</v>
      </c>
    </row>
    <row r="158" spans="1:46">
      <c r="A158" s="205">
        <f t="shared" si="6"/>
        <v>39559</v>
      </c>
      <c r="B158">
        <f t="shared" si="7"/>
        <v>831</v>
      </c>
      <c r="C158" s="205">
        <v>39559</v>
      </c>
      <c r="D158">
        <v>2200</v>
      </c>
      <c r="F158">
        <v>44</v>
      </c>
      <c r="G158">
        <v>1</v>
      </c>
      <c r="I158" s="217">
        <v>29</v>
      </c>
      <c r="J158" s="217">
        <v>0</v>
      </c>
      <c r="K158" s="217">
        <v>2</v>
      </c>
      <c r="L158" s="217">
        <v>0</v>
      </c>
      <c r="M158" s="217">
        <v>1</v>
      </c>
      <c r="N158" s="217">
        <v>0</v>
      </c>
      <c r="O158" s="217">
        <v>2</v>
      </c>
      <c r="P158" s="217">
        <v>0</v>
      </c>
      <c r="Q158" s="217">
        <v>3</v>
      </c>
      <c r="R158" s="217">
        <v>0</v>
      </c>
      <c r="S158" s="217">
        <v>5</v>
      </c>
      <c r="T158" s="217">
        <v>0</v>
      </c>
      <c r="U158" s="217">
        <v>0</v>
      </c>
      <c r="V158" s="217">
        <v>0</v>
      </c>
      <c r="W158" s="217">
        <v>2</v>
      </c>
      <c r="X158" s="217">
        <v>0</v>
      </c>
      <c r="Y158" s="217">
        <v>0</v>
      </c>
      <c r="Z158" s="217">
        <v>0</v>
      </c>
      <c r="AA158" s="217">
        <v>0</v>
      </c>
      <c r="AB158" s="217">
        <v>0</v>
      </c>
      <c r="AC158" s="217">
        <v>0</v>
      </c>
      <c r="AD158" s="217">
        <v>0</v>
      </c>
      <c r="AE158" s="217">
        <v>0</v>
      </c>
      <c r="AF158" s="217">
        <v>0</v>
      </c>
      <c r="AG158" s="217">
        <v>0</v>
      </c>
      <c r="AH158" s="217">
        <v>0</v>
      </c>
      <c r="AI158" s="217">
        <v>0</v>
      </c>
      <c r="AJ158" s="217">
        <v>0</v>
      </c>
      <c r="AK158" s="217">
        <v>0</v>
      </c>
      <c r="AL158" s="217">
        <v>0</v>
      </c>
      <c r="AM158" s="217">
        <v>0</v>
      </c>
      <c r="AN158" s="217">
        <v>0</v>
      </c>
      <c r="AO158" s="217">
        <v>0</v>
      </c>
      <c r="AP158" s="217">
        <v>0</v>
      </c>
      <c r="AQ158" s="217">
        <v>0</v>
      </c>
      <c r="AR158" s="217">
        <v>0</v>
      </c>
      <c r="AS158" s="217">
        <v>0</v>
      </c>
      <c r="AT158" s="217">
        <v>0</v>
      </c>
    </row>
    <row r="159" spans="1:46">
      <c r="A159" s="205">
        <f t="shared" si="6"/>
        <v>39559</v>
      </c>
      <c r="B159">
        <f t="shared" si="7"/>
        <v>2201</v>
      </c>
      <c r="C159" s="205">
        <v>39560</v>
      </c>
      <c r="D159">
        <v>100</v>
      </c>
      <c r="F159">
        <v>44</v>
      </c>
      <c r="G159">
        <v>1</v>
      </c>
      <c r="I159" s="217">
        <v>24</v>
      </c>
      <c r="J159" s="217">
        <v>0</v>
      </c>
      <c r="K159" s="217">
        <v>0</v>
      </c>
      <c r="L159" s="217">
        <v>0</v>
      </c>
      <c r="M159" s="217">
        <v>7</v>
      </c>
      <c r="N159" s="217">
        <v>0</v>
      </c>
      <c r="O159" s="217">
        <v>0</v>
      </c>
      <c r="P159" s="217">
        <v>0</v>
      </c>
      <c r="Q159" s="217">
        <v>8</v>
      </c>
      <c r="R159" s="217">
        <v>0</v>
      </c>
      <c r="S159" s="217">
        <v>5</v>
      </c>
      <c r="T159" s="217">
        <v>0</v>
      </c>
      <c r="U159" s="217">
        <v>0</v>
      </c>
      <c r="V159" s="217">
        <v>0</v>
      </c>
      <c r="W159" s="217">
        <v>9</v>
      </c>
      <c r="X159" s="217">
        <v>0</v>
      </c>
      <c r="Y159" s="217">
        <v>0</v>
      </c>
      <c r="Z159" s="217">
        <v>2</v>
      </c>
      <c r="AA159" s="217">
        <v>0</v>
      </c>
      <c r="AB159" s="217">
        <v>0</v>
      </c>
      <c r="AC159" s="217">
        <v>1</v>
      </c>
      <c r="AD159" s="217">
        <v>0</v>
      </c>
      <c r="AE159" s="217">
        <v>0</v>
      </c>
      <c r="AF159" s="217">
        <v>3</v>
      </c>
      <c r="AG159" s="217">
        <v>1</v>
      </c>
      <c r="AH159" s="217">
        <v>1</v>
      </c>
      <c r="AI159" s="217">
        <v>1</v>
      </c>
      <c r="AJ159" s="217">
        <v>0</v>
      </c>
      <c r="AK159" s="217">
        <v>0</v>
      </c>
      <c r="AL159" s="217">
        <v>0</v>
      </c>
      <c r="AM159" s="217">
        <v>0</v>
      </c>
      <c r="AN159" s="217">
        <v>0</v>
      </c>
      <c r="AO159" s="217">
        <v>0</v>
      </c>
      <c r="AP159" s="217">
        <v>0</v>
      </c>
      <c r="AQ159" s="217">
        <v>0</v>
      </c>
      <c r="AR159" s="217">
        <v>0</v>
      </c>
      <c r="AS159" s="217">
        <v>0</v>
      </c>
      <c r="AT159" s="217">
        <v>0</v>
      </c>
    </row>
    <row r="160" spans="1:46">
      <c r="A160" s="205">
        <f t="shared" si="6"/>
        <v>39560</v>
      </c>
      <c r="B160">
        <f t="shared" si="7"/>
        <v>101</v>
      </c>
      <c r="C160" s="205">
        <v>39560</v>
      </c>
      <c r="D160">
        <v>830</v>
      </c>
      <c r="F160">
        <v>42.5</v>
      </c>
      <c r="G160">
        <v>1</v>
      </c>
      <c r="H160">
        <v>5</v>
      </c>
      <c r="I160" s="217">
        <v>24</v>
      </c>
      <c r="J160" s="217">
        <v>0</v>
      </c>
      <c r="K160" s="217">
        <v>0</v>
      </c>
      <c r="L160" s="217">
        <v>0</v>
      </c>
      <c r="M160" s="217">
        <v>8</v>
      </c>
      <c r="N160" s="217">
        <v>0</v>
      </c>
      <c r="O160" s="217">
        <v>8</v>
      </c>
      <c r="P160" s="217">
        <v>0</v>
      </c>
      <c r="Q160" s="217">
        <v>18</v>
      </c>
      <c r="R160" s="217">
        <v>0</v>
      </c>
      <c r="S160" s="217">
        <v>7</v>
      </c>
      <c r="T160" s="217">
        <v>0</v>
      </c>
      <c r="U160" s="217">
        <v>0</v>
      </c>
      <c r="V160" s="217">
        <v>0</v>
      </c>
      <c r="W160" s="217">
        <v>16</v>
      </c>
      <c r="X160" s="217">
        <v>0</v>
      </c>
      <c r="Y160" s="217">
        <v>0</v>
      </c>
      <c r="Z160" s="217">
        <v>0</v>
      </c>
      <c r="AA160" s="217">
        <v>0</v>
      </c>
      <c r="AB160" s="217">
        <v>0</v>
      </c>
      <c r="AC160" s="217">
        <v>1</v>
      </c>
      <c r="AD160" s="217">
        <v>0</v>
      </c>
      <c r="AE160" s="217">
        <v>0</v>
      </c>
      <c r="AF160" s="217">
        <v>0</v>
      </c>
      <c r="AG160" s="217">
        <v>0</v>
      </c>
      <c r="AH160" s="217">
        <v>0</v>
      </c>
      <c r="AI160" s="217">
        <v>0</v>
      </c>
      <c r="AJ160" s="217">
        <v>0</v>
      </c>
      <c r="AK160" s="217">
        <v>0</v>
      </c>
      <c r="AL160" s="217">
        <v>0</v>
      </c>
      <c r="AM160" s="217">
        <v>0</v>
      </c>
      <c r="AN160" s="217">
        <v>0</v>
      </c>
      <c r="AO160" s="217">
        <v>0</v>
      </c>
      <c r="AP160" s="217">
        <v>0</v>
      </c>
      <c r="AQ160" s="217">
        <v>0</v>
      </c>
      <c r="AR160" s="217">
        <v>0</v>
      </c>
      <c r="AS160" s="217">
        <v>0</v>
      </c>
      <c r="AT160" s="217">
        <v>0</v>
      </c>
    </row>
    <row r="161" spans="1:46">
      <c r="A161" s="205">
        <f t="shared" si="6"/>
        <v>39560</v>
      </c>
      <c r="B161">
        <f t="shared" si="7"/>
        <v>831</v>
      </c>
      <c r="C161" s="205">
        <v>39560</v>
      </c>
      <c r="D161">
        <v>2100</v>
      </c>
      <c r="F161">
        <v>42</v>
      </c>
      <c r="G161">
        <v>1</v>
      </c>
      <c r="I161" s="217">
        <v>17</v>
      </c>
      <c r="J161" s="217">
        <v>0</v>
      </c>
      <c r="K161" s="217">
        <v>10</v>
      </c>
      <c r="L161" s="217">
        <v>0</v>
      </c>
      <c r="M161" s="217">
        <v>1</v>
      </c>
      <c r="N161" s="217">
        <v>0</v>
      </c>
      <c r="O161" s="217">
        <v>2</v>
      </c>
      <c r="P161" s="217">
        <v>0</v>
      </c>
      <c r="Q161" s="217">
        <v>3</v>
      </c>
      <c r="R161" s="217">
        <v>0</v>
      </c>
      <c r="S161" s="217">
        <v>1</v>
      </c>
      <c r="T161" s="217">
        <v>0</v>
      </c>
      <c r="U161" s="217">
        <v>0</v>
      </c>
      <c r="V161" s="217">
        <v>0</v>
      </c>
      <c r="W161" s="217">
        <v>4</v>
      </c>
      <c r="X161" s="217">
        <v>0</v>
      </c>
      <c r="Y161" s="217">
        <v>0</v>
      </c>
      <c r="Z161" s="217">
        <v>1</v>
      </c>
      <c r="AA161" s="217">
        <v>0</v>
      </c>
      <c r="AB161" s="217">
        <v>0</v>
      </c>
      <c r="AC161" s="217">
        <v>0</v>
      </c>
      <c r="AD161" s="217">
        <v>0</v>
      </c>
      <c r="AE161" s="217">
        <v>0</v>
      </c>
      <c r="AF161" s="217">
        <v>1</v>
      </c>
      <c r="AG161" s="217">
        <v>0</v>
      </c>
      <c r="AH161" s="217">
        <v>0</v>
      </c>
      <c r="AI161" s="217">
        <v>0</v>
      </c>
      <c r="AJ161" s="217">
        <v>0</v>
      </c>
      <c r="AK161" s="217">
        <v>0</v>
      </c>
      <c r="AL161" s="217">
        <v>0</v>
      </c>
      <c r="AM161" s="217">
        <v>0</v>
      </c>
      <c r="AN161" s="217">
        <v>0</v>
      </c>
      <c r="AO161" s="217">
        <v>0</v>
      </c>
      <c r="AP161" s="217">
        <v>0</v>
      </c>
      <c r="AQ161" s="217">
        <v>0</v>
      </c>
      <c r="AR161" s="217">
        <v>0</v>
      </c>
      <c r="AS161" s="217">
        <v>0</v>
      </c>
      <c r="AT161" s="217">
        <v>0</v>
      </c>
    </row>
    <row r="162" spans="1:46">
      <c r="A162" s="205">
        <f t="shared" si="6"/>
        <v>39560</v>
      </c>
      <c r="B162">
        <f t="shared" si="7"/>
        <v>2101</v>
      </c>
      <c r="C162" s="205">
        <v>39561</v>
      </c>
      <c r="D162">
        <v>130</v>
      </c>
      <c r="F162">
        <v>42</v>
      </c>
      <c r="G162">
        <v>1</v>
      </c>
      <c r="I162" s="217">
        <v>9</v>
      </c>
      <c r="J162" s="217">
        <v>0</v>
      </c>
      <c r="K162" s="217">
        <v>0</v>
      </c>
      <c r="L162" s="217">
        <v>0</v>
      </c>
      <c r="M162" s="217">
        <v>4</v>
      </c>
      <c r="N162" s="217">
        <v>0</v>
      </c>
      <c r="O162" s="217">
        <v>0</v>
      </c>
      <c r="P162" s="217">
        <v>0</v>
      </c>
      <c r="Q162" s="217">
        <v>8</v>
      </c>
      <c r="R162" s="217">
        <v>0</v>
      </c>
      <c r="S162" s="217">
        <v>10</v>
      </c>
      <c r="T162" s="217">
        <v>0</v>
      </c>
      <c r="U162" s="217">
        <v>0</v>
      </c>
      <c r="V162" s="217">
        <v>0</v>
      </c>
      <c r="W162" s="217">
        <v>11</v>
      </c>
      <c r="X162" s="217">
        <v>0</v>
      </c>
      <c r="Y162" s="217">
        <v>0</v>
      </c>
      <c r="Z162" s="217">
        <v>0</v>
      </c>
      <c r="AA162" s="217">
        <v>0</v>
      </c>
      <c r="AB162" s="217">
        <v>0</v>
      </c>
      <c r="AC162" s="217">
        <v>0</v>
      </c>
      <c r="AD162" s="217">
        <v>0</v>
      </c>
      <c r="AE162" s="217">
        <v>0</v>
      </c>
      <c r="AF162" s="217">
        <v>0</v>
      </c>
      <c r="AG162" s="217">
        <v>0</v>
      </c>
      <c r="AH162" s="217">
        <v>0</v>
      </c>
      <c r="AI162" s="217">
        <v>0</v>
      </c>
      <c r="AJ162" s="217">
        <v>0</v>
      </c>
      <c r="AK162" s="217">
        <v>0</v>
      </c>
      <c r="AL162" s="217">
        <v>0</v>
      </c>
      <c r="AM162" s="217">
        <v>0</v>
      </c>
      <c r="AN162" s="217">
        <v>0</v>
      </c>
      <c r="AO162" s="217">
        <v>0</v>
      </c>
      <c r="AP162" s="217">
        <v>0</v>
      </c>
      <c r="AQ162" s="217">
        <v>0</v>
      </c>
      <c r="AR162" s="217">
        <v>0</v>
      </c>
      <c r="AS162" s="217">
        <v>0</v>
      </c>
      <c r="AT162" s="217">
        <v>0</v>
      </c>
    </row>
    <row r="163" spans="1:46">
      <c r="A163" s="205">
        <f t="shared" si="6"/>
        <v>39561</v>
      </c>
      <c r="B163">
        <f t="shared" si="7"/>
        <v>131</v>
      </c>
      <c r="C163" s="205">
        <v>39561</v>
      </c>
      <c r="D163">
        <v>830</v>
      </c>
      <c r="F163">
        <v>41</v>
      </c>
      <c r="G163">
        <v>1</v>
      </c>
      <c r="H163">
        <v>5.5</v>
      </c>
      <c r="I163" s="217">
        <v>14</v>
      </c>
      <c r="J163" s="217">
        <v>0</v>
      </c>
      <c r="K163" s="217">
        <v>0</v>
      </c>
      <c r="L163" s="217">
        <v>0</v>
      </c>
      <c r="M163" s="217">
        <v>6</v>
      </c>
      <c r="N163" s="217">
        <v>0</v>
      </c>
      <c r="O163" s="217">
        <v>3</v>
      </c>
      <c r="P163" s="217">
        <v>0</v>
      </c>
      <c r="Q163" s="217">
        <v>15</v>
      </c>
      <c r="R163" s="217">
        <v>0</v>
      </c>
      <c r="S163" s="217">
        <v>2</v>
      </c>
      <c r="T163" s="217">
        <v>0</v>
      </c>
      <c r="U163" s="217">
        <v>0</v>
      </c>
      <c r="V163" s="217">
        <v>0</v>
      </c>
      <c r="W163" s="217">
        <v>15</v>
      </c>
      <c r="X163" s="217">
        <v>0</v>
      </c>
      <c r="Y163" s="217">
        <v>0</v>
      </c>
      <c r="Z163" s="217">
        <v>0</v>
      </c>
      <c r="AA163" s="217">
        <v>0</v>
      </c>
      <c r="AB163" s="217">
        <v>0</v>
      </c>
      <c r="AC163" s="217">
        <v>1</v>
      </c>
      <c r="AD163" s="217">
        <v>0</v>
      </c>
      <c r="AE163" s="217">
        <v>0</v>
      </c>
      <c r="AF163" s="217">
        <v>3</v>
      </c>
      <c r="AG163" s="217">
        <v>0</v>
      </c>
      <c r="AH163" s="217">
        <v>0</v>
      </c>
      <c r="AI163" s="217">
        <v>1</v>
      </c>
      <c r="AJ163" s="217">
        <v>0</v>
      </c>
      <c r="AK163" s="217">
        <v>0</v>
      </c>
      <c r="AL163" s="217">
        <v>0</v>
      </c>
      <c r="AM163" s="217">
        <v>0</v>
      </c>
      <c r="AN163" s="217">
        <v>0</v>
      </c>
      <c r="AO163" s="217">
        <v>0</v>
      </c>
      <c r="AP163" s="217">
        <v>0</v>
      </c>
      <c r="AQ163" s="217">
        <v>0</v>
      </c>
      <c r="AR163" s="217">
        <v>0</v>
      </c>
      <c r="AS163" s="217">
        <v>0</v>
      </c>
      <c r="AT163" s="217">
        <v>0</v>
      </c>
    </row>
    <row r="164" spans="1:46">
      <c r="A164" s="205">
        <f t="shared" si="6"/>
        <v>39561</v>
      </c>
      <c r="B164">
        <f t="shared" si="7"/>
        <v>831</v>
      </c>
      <c r="C164" s="205">
        <v>39561</v>
      </c>
      <c r="D164">
        <v>2030</v>
      </c>
      <c r="F164">
        <v>41</v>
      </c>
      <c r="G164">
        <v>1</v>
      </c>
      <c r="I164" s="217">
        <v>5</v>
      </c>
      <c r="J164" s="217">
        <v>0</v>
      </c>
      <c r="K164" s="217">
        <v>0</v>
      </c>
      <c r="L164" s="217">
        <v>0</v>
      </c>
      <c r="M164" s="217">
        <v>1</v>
      </c>
      <c r="N164" s="217">
        <v>0</v>
      </c>
      <c r="O164" s="217">
        <v>1</v>
      </c>
      <c r="P164" s="217">
        <v>0</v>
      </c>
      <c r="Q164" s="217">
        <v>1</v>
      </c>
      <c r="R164" s="217">
        <v>0</v>
      </c>
      <c r="S164" s="217">
        <v>3</v>
      </c>
      <c r="T164" s="217">
        <v>0</v>
      </c>
      <c r="U164" s="217">
        <v>0</v>
      </c>
      <c r="V164" s="217">
        <v>0</v>
      </c>
      <c r="W164" s="217">
        <v>3</v>
      </c>
      <c r="X164" s="217">
        <v>0</v>
      </c>
      <c r="Y164" s="217">
        <v>0</v>
      </c>
      <c r="Z164" s="217">
        <v>0</v>
      </c>
      <c r="AA164" s="217">
        <v>0</v>
      </c>
      <c r="AB164" s="217">
        <v>0</v>
      </c>
      <c r="AC164" s="217">
        <v>0</v>
      </c>
      <c r="AD164" s="217">
        <v>0</v>
      </c>
      <c r="AE164" s="217">
        <v>0</v>
      </c>
      <c r="AF164" s="217">
        <v>1</v>
      </c>
      <c r="AG164" s="217">
        <v>0</v>
      </c>
      <c r="AH164" s="217">
        <v>0</v>
      </c>
      <c r="AI164" s="217">
        <v>1</v>
      </c>
      <c r="AJ164" s="217">
        <v>0</v>
      </c>
      <c r="AK164" s="217">
        <v>0</v>
      </c>
      <c r="AL164" s="217">
        <v>0</v>
      </c>
      <c r="AM164" s="217">
        <v>0</v>
      </c>
      <c r="AN164" s="217">
        <v>0</v>
      </c>
      <c r="AO164" s="217">
        <v>0</v>
      </c>
      <c r="AP164" s="217">
        <v>0</v>
      </c>
      <c r="AQ164" s="217">
        <v>0</v>
      </c>
      <c r="AR164" s="217">
        <v>0</v>
      </c>
      <c r="AS164" s="217">
        <v>0</v>
      </c>
      <c r="AT164" s="217">
        <v>0</v>
      </c>
    </row>
    <row r="165" spans="1:46">
      <c r="A165" s="205">
        <f t="shared" si="6"/>
        <v>39561</v>
      </c>
      <c r="B165">
        <f t="shared" si="7"/>
        <v>2031</v>
      </c>
      <c r="C165" s="205">
        <v>39562</v>
      </c>
      <c r="D165">
        <v>100</v>
      </c>
      <c r="F165">
        <v>41</v>
      </c>
      <c r="G165">
        <v>1</v>
      </c>
      <c r="I165" s="217">
        <v>36</v>
      </c>
      <c r="J165" s="217">
        <v>0</v>
      </c>
      <c r="K165" s="217">
        <v>2</v>
      </c>
      <c r="L165" s="217">
        <v>0</v>
      </c>
      <c r="M165" s="217">
        <v>15</v>
      </c>
      <c r="N165" s="217">
        <v>0</v>
      </c>
      <c r="O165" s="217">
        <v>4</v>
      </c>
      <c r="P165" s="217">
        <v>0</v>
      </c>
      <c r="Q165" s="217">
        <v>22</v>
      </c>
      <c r="R165" s="217">
        <v>0</v>
      </c>
      <c r="S165" s="217">
        <v>10</v>
      </c>
      <c r="T165" s="217">
        <v>0</v>
      </c>
      <c r="U165" s="217">
        <v>0</v>
      </c>
      <c r="V165" s="217">
        <v>0</v>
      </c>
      <c r="W165" s="217">
        <v>24</v>
      </c>
      <c r="X165" s="217">
        <v>0</v>
      </c>
      <c r="Y165" s="217">
        <v>0</v>
      </c>
      <c r="Z165" s="217">
        <v>0</v>
      </c>
      <c r="AA165" s="217">
        <v>0</v>
      </c>
      <c r="AB165" s="217">
        <v>0</v>
      </c>
      <c r="AC165" s="217">
        <v>0</v>
      </c>
      <c r="AD165" s="217">
        <v>0</v>
      </c>
      <c r="AE165" s="217">
        <v>0</v>
      </c>
      <c r="AF165" s="217">
        <v>0</v>
      </c>
      <c r="AG165" s="217">
        <v>0</v>
      </c>
      <c r="AH165" s="217">
        <v>0</v>
      </c>
      <c r="AI165" s="217">
        <v>0</v>
      </c>
      <c r="AJ165" s="217">
        <v>0</v>
      </c>
      <c r="AK165" s="217">
        <v>0</v>
      </c>
      <c r="AL165" s="217">
        <v>0</v>
      </c>
      <c r="AM165" s="217">
        <v>0</v>
      </c>
      <c r="AN165" s="217">
        <v>0</v>
      </c>
      <c r="AO165" s="217">
        <v>0</v>
      </c>
      <c r="AP165" s="217">
        <v>0</v>
      </c>
      <c r="AQ165" s="217">
        <v>0</v>
      </c>
      <c r="AR165" s="217">
        <v>0</v>
      </c>
      <c r="AS165" s="217">
        <v>0</v>
      </c>
      <c r="AT165" s="217">
        <v>0</v>
      </c>
    </row>
    <row r="166" spans="1:46">
      <c r="A166" s="205">
        <f t="shared" si="6"/>
        <v>39562</v>
      </c>
      <c r="B166">
        <f t="shared" si="7"/>
        <v>101</v>
      </c>
      <c r="C166" s="205">
        <v>39562</v>
      </c>
      <c r="D166">
        <v>930</v>
      </c>
      <c r="F166">
        <v>40</v>
      </c>
      <c r="G166">
        <v>1</v>
      </c>
      <c r="H166">
        <v>5.5</v>
      </c>
      <c r="I166" s="217">
        <v>26</v>
      </c>
      <c r="J166" s="217">
        <v>0</v>
      </c>
      <c r="K166" s="217">
        <v>0</v>
      </c>
      <c r="L166" s="217">
        <v>0</v>
      </c>
      <c r="M166" s="217">
        <v>9</v>
      </c>
      <c r="N166" s="217">
        <v>0</v>
      </c>
      <c r="O166" s="217">
        <v>16</v>
      </c>
      <c r="P166" s="217">
        <v>0</v>
      </c>
      <c r="Q166" s="217">
        <v>16</v>
      </c>
      <c r="R166" s="217">
        <v>0</v>
      </c>
      <c r="S166" s="217">
        <v>11</v>
      </c>
      <c r="T166" s="217">
        <v>0</v>
      </c>
      <c r="U166" s="217">
        <v>0</v>
      </c>
      <c r="V166" s="217">
        <v>0</v>
      </c>
      <c r="W166" s="217">
        <v>14</v>
      </c>
      <c r="X166" s="217">
        <v>0</v>
      </c>
      <c r="Y166" s="217">
        <v>0</v>
      </c>
      <c r="Z166" s="217">
        <v>0</v>
      </c>
      <c r="AA166" s="217">
        <v>0</v>
      </c>
      <c r="AB166" s="217">
        <v>0</v>
      </c>
      <c r="AC166" s="217">
        <v>1</v>
      </c>
      <c r="AD166" s="217">
        <v>0</v>
      </c>
      <c r="AE166" s="217">
        <v>0</v>
      </c>
      <c r="AF166" s="217">
        <v>0</v>
      </c>
      <c r="AG166" s="217">
        <v>0</v>
      </c>
      <c r="AH166" s="217">
        <v>1</v>
      </c>
      <c r="AI166" s="217">
        <v>0</v>
      </c>
      <c r="AJ166" s="217">
        <v>0</v>
      </c>
      <c r="AK166" s="217">
        <v>0</v>
      </c>
      <c r="AL166" s="217">
        <v>0</v>
      </c>
      <c r="AM166" s="217">
        <v>0</v>
      </c>
      <c r="AN166" s="217">
        <v>0</v>
      </c>
      <c r="AO166" s="217">
        <v>0</v>
      </c>
      <c r="AP166" s="217">
        <v>0</v>
      </c>
      <c r="AQ166" s="217">
        <v>0</v>
      </c>
      <c r="AR166" s="217">
        <v>0</v>
      </c>
      <c r="AS166" s="217">
        <v>0</v>
      </c>
      <c r="AT166" s="217">
        <v>0</v>
      </c>
    </row>
    <row r="167" spans="1:46">
      <c r="A167" s="205">
        <f t="shared" si="6"/>
        <v>39562</v>
      </c>
      <c r="B167">
        <f t="shared" si="7"/>
        <v>931</v>
      </c>
      <c r="C167" s="205">
        <v>39562</v>
      </c>
      <c r="D167">
        <v>2100</v>
      </c>
      <c r="F167">
        <v>41</v>
      </c>
      <c r="G167">
        <v>1</v>
      </c>
      <c r="I167" s="217">
        <v>13</v>
      </c>
      <c r="J167" s="217">
        <v>0</v>
      </c>
      <c r="K167" s="217">
        <v>1</v>
      </c>
      <c r="L167" s="217">
        <v>0</v>
      </c>
      <c r="M167" s="217">
        <v>0</v>
      </c>
      <c r="N167" s="217">
        <v>0</v>
      </c>
      <c r="O167" s="217">
        <v>2</v>
      </c>
      <c r="P167" s="217">
        <v>0</v>
      </c>
      <c r="Q167" s="217">
        <v>2</v>
      </c>
      <c r="R167" s="217">
        <v>0</v>
      </c>
      <c r="S167" s="217">
        <v>3</v>
      </c>
      <c r="T167" s="217">
        <v>0</v>
      </c>
      <c r="U167" s="217">
        <v>0</v>
      </c>
      <c r="V167" s="217">
        <v>0</v>
      </c>
      <c r="W167" s="217">
        <v>4</v>
      </c>
      <c r="X167" s="217">
        <v>0</v>
      </c>
      <c r="Y167" s="217">
        <v>0</v>
      </c>
      <c r="Z167" s="217">
        <v>0</v>
      </c>
      <c r="AA167" s="217">
        <v>0</v>
      </c>
      <c r="AB167" s="217">
        <v>0</v>
      </c>
      <c r="AC167" s="217">
        <v>0</v>
      </c>
      <c r="AD167" s="217">
        <v>0</v>
      </c>
      <c r="AE167" s="217">
        <v>0</v>
      </c>
      <c r="AF167" s="217">
        <v>0</v>
      </c>
      <c r="AG167" s="217">
        <v>0</v>
      </c>
      <c r="AH167" s="217">
        <v>0</v>
      </c>
      <c r="AI167" s="217">
        <v>0</v>
      </c>
      <c r="AJ167" s="217">
        <v>0</v>
      </c>
      <c r="AK167" s="217">
        <v>0</v>
      </c>
      <c r="AL167" s="217">
        <v>0</v>
      </c>
      <c r="AM167" s="217">
        <v>0</v>
      </c>
      <c r="AN167" s="217">
        <v>0</v>
      </c>
      <c r="AO167" s="217">
        <v>0</v>
      </c>
      <c r="AP167" s="217">
        <v>0</v>
      </c>
      <c r="AQ167" s="217">
        <v>0</v>
      </c>
      <c r="AR167" s="217">
        <v>0</v>
      </c>
      <c r="AS167" s="217">
        <v>0</v>
      </c>
      <c r="AT167" s="217">
        <v>0</v>
      </c>
    </row>
    <row r="168" spans="1:46">
      <c r="A168" s="205">
        <f t="shared" si="6"/>
        <v>39562</v>
      </c>
      <c r="B168">
        <f t="shared" si="7"/>
        <v>2101</v>
      </c>
      <c r="C168" s="205">
        <v>39563</v>
      </c>
      <c r="D168">
        <v>100</v>
      </c>
      <c r="F168">
        <v>41</v>
      </c>
      <c r="G168">
        <v>1</v>
      </c>
      <c r="I168" s="217">
        <v>41</v>
      </c>
      <c r="J168" s="217">
        <v>1</v>
      </c>
      <c r="K168" s="217">
        <v>4</v>
      </c>
      <c r="L168" s="217">
        <v>0</v>
      </c>
      <c r="M168" s="217">
        <v>15</v>
      </c>
      <c r="N168" s="217">
        <v>0</v>
      </c>
      <c r="O168" s="217">
        <v>13</v>
      </c>
      <c r="P168" s="217">
        <v>0</v>
      </c>
      <c r="Q168" s="217">
        <v>27</v>
      </c>
      <c r="R168" s="217">
        <v>0</v>
      </c>
      <c r="S168" s="217">
        <v>22</v>
      </c>
      <c r="T168" s="217">
        <v>0</v>
      </c>
      <c r="U168" s="217">
        <v>0</v>
      </c>
      <c r="V168" s="217">
        <v>0</v>
      </c>
      <c r="W168" s="217">
        <v>22</v>
      </c>
      <c r="X168" s="217">
        <v>0</v>
      </c>
      <c r="Y168" s="217">
        <v>0</v>
      </c>
      <c r="Z168" s="217">
        <v>0</v>
      </c>
      <c r="AA168" s="217">
        <v>0</v>
      </c>
      <c r="AB168" s="217">
        <v>0</v>
      </c>
      <c r="AC168" s="217">
        <v>2</v>
      </c>
      <c r="AD168" s="217">
        <v>0</v>
      </c>
      <c r="AE168" s="217">
        <v>0</v>
      </c>
      <c r="AF168" s="217">
        <v>0</v>
      </c>
      <c r="AG168" s="217">
        <v>0</v>
      </c>
      <c r="AH168" s="217">
        <v>0</v>
      </c>
      <c r="AI168" s="217">
        <v>0</v>
      </c>
      <c r="AJ168" s="217">
        <v>0</v>
      </c>
      <c r="AK168" s="217">
        <v>0</v>
      </c>
      <c r="AL168" s="217">
        <v>0</v>
      </c>
      <c r="AM168" s="217">
        <v>0</v>
      </c>
      <c r="AN168" s="217">
        <v>0</v>
      </c>
      <c r="AO168" s="217">
        <v>0</v>
      </c>
      <c r="AP168" s="217">
        <v>0</v>
      </c>
      <c r="AQ168" s="217">
        <v>0</v>
      </c>
      <c r="AR168" s="217">
        <v>0</v>
      </c>
      <c r="AS168" s="217">
        <v>0</v>
      </c>
      <c r="AT168" s="217">
        <v>0</v>
      </c>
    </row>
    <row r="169" spans="1:46">
      <c r="A169" s="205">
        <f t="shared" si="6"/>
        <v>39563</v>
      </c>
      <c r="B169">
        <f t="shared" si="7"/>
        <v>101</v>
      </c>
      <c r="C169" s="205">
        <v>39563</v>
      </c>
      <c r="D169">
        <v>845</v>
      </c>
      <c r="F169">
        <v>40.5</v>
      </c>
      <c r="G169">
        <v>1</v>
      </c>
      <c r="I169" s="217">
        <v>39</v>
      </c>
      <c r="J169" s="217">
        <v>0</v>
      </c>
      <c r="K169" s="217">
        <v>0</v>
      </c>
      <c r="L169" s="217">
        <v>0</v>
      </c>
      <c r="M169" s="217">
        <v>14</v>
      </c>
      <c r="N169" s="217">
        <v>0</v>
      </c>
      <c r="O169" s="217">
        <v>15</v>
      </c>
      <c r="P169" s="217">
        <v>0</v>
      </c>
      <c r="Q169" s="217">
        <v>42</v>
      </c>
      <c r="R169" s="217">
        <v>0</v>
      </c>
      <c r="S169" s="217">
        <v>5</v>
      </c>
      <c r="T169" s="217">
        <v>0</v>
      </c>
      <c r="U169" s="217">
        <v>0</v>
      </c>
      <c r="V169" s="217">
        <v>0</v>
      </c>
      <c r="W169" s="217">
        <v>13</v>
      </c>
      <c r="X169" s="217">
        <v>0</v>
      </c>
      <c r="Y169" s="217">
        <v>0</v>
      </c>
      <c r="Z169" s="217">
        <v>0</v>
      </c>
      <c r="AA169" s="217">
        <v>0</v>
      </c>
      <c r="AB169" s="217">
        <v>0</v>
      </c>
      <c r="AC169" s="217">
        <v>2</v>
      </c>
      <c r="AD169" s="217">
        <v>0</v>
      </c>
      <c r="AE169" s="217">
        <v>0</v>
      </c>
      <c r="AF169" s="217">
        <v>1</v>
      </c>
      <c r="AG169" s="217">
        <v>1</v>
      </c>
      <c r="AH169" s="217">
        <v>0</v>
      </c>
      <c r="AI169" s="217">
        <v>0</v>
      </c>
      <c r="AJ169" s="217">
        <v>0</v>
      </c>
      <c r="AK169" s="217">
        <v>0</v>
      </c>
      <c r="AL169" s="217">
        <v>0</v>
      </c>
      <c r="AM169" s="217">
        <v>0</v>
      </c>
      <c r="AN169" s="217">
        <v>0</v>
      </c>
      <c r="AO169" s="217">
        <v>0</v>
      </c>
      <c r="AP169" s="217">
        <v>0</v>
      </c>
      <c r="AQ169" s="217">
        <v>0</v>
      </c>
      <c r="AR169" s="217">
        <v>0</v>
      </c>
      <c r="AS169" s="217">
        <v>0</v>
      </c>
      <c r="AT169" s="217">
        <v>0</v>
      </c>
    </row>
    <row r="170" spans="1:46">
      <c r="A170" s="205">
        <f t="shared" si="6"/>
        <v>39563</v>
      </c>
      <c r="B170">
        <f t="shared" si="7"/>
        <v>846</v>
      </c>
      <c r="C170" s="205">
        <v>39563</v>
      </c>
      <c r="D170">
        <v>2245</v>
      </c>
      <c r="F170">
        <v>40.5</v>
      </c>
      <c r="G170">
        <v>1</v>
      </c>
      <c r="I170" s="217">
        <v>26</v>
      </c>
      <c r="J170" s="217">
        <v>0</v>
      </c>
      <c r="K170" s="217">
        <v>2</v>
      </c>
      <c r="L170" s="217">
        <v>0</v>
      </c>
      <c r="M170" s="217">
        <v>6</v>
      </c>
      <c r="N170" s="217">
        <v>0</v>
      </c>
      <c r="O170" s="217">
        <v>5</v>
      </c>
      <c r="P170" s="217">
        <v>0</v>
      </c>
      <c r="Q170" s="217">
        <v>22</v>
      </c>
      <c r="R170" s="217">
        <v>0</v>
      </c>
      <c r="S170" s="217">
        <v>5</v>
      </c>
      <c r="T170" s="217">
        <v>0</v>
      </c>
      <c r="U170" s="217">
        <v>0</v>
      </c>
      <c r="V170" s="217">
        <v>0</v>
      </c>
      <c r="W170" s="217">
        <v>3</v>
      </c>
      <c r="X170" s="217">
        <v>0</v>
      </c>
      <c r="Y170" s="217">
        <v>0</v>
      </c>
      <c r="Z170" s="217">
        <v>0</v>
      </c>
      <c r="AA170" s="217">
        <v>0</v>
      </c>
      <c r="AB170" s="217">
        <v>0</v>
      </c>
      <c r="AC170" s="217">
        <v>1</v>
      </c>
      <c r="AD170" s="217">
        <v>0</v>
      </c>
      <c r="AE170" s="217">
        <v>0</v>
      </c>
      <c r="AF170" s="217">
        <v>1</v>
      </c>
      <c r="AG170" s="217">
        <v>0</v>
      </c>
      <c r="AH170" s="217">
        <v>0</v>
      </c>
      <c r="AI170" s="217">
        <v>0</v>
      </c>
      <c r="AJ170" s="217">
        <v>0</v>
      </c>
      <c r="AK170" s="217">
        <v>0</v>
      </c>
      <c r="AL170" s="217">
        <v>0</v>
      </c>
      <c r="AM170" s="217">
        <v>0</v>
      </c>
      <c r="AN170" s="217">
        <v>0</v>
      </c>
      <c r="AO170" s="217">
        <v>1</v>
      </c>
      <c r="AP170" s="217">
        <v>0</v>
      </c>
      <c r="AQ170" s="217">
        <v>0</v>
      </c>
      <c r="AR170" s="217">
        <v>0</v>
      </c>
      <c r="AS170" s="217">
        <v>0</v>
      </c>
      <c r="AT170" s="217">
        <v>0</v>
      </c>
    </row>
    <row r="171" spans="1:46">
      <c r="A171" s="205">
        <f t="shared" si="6"/>
        <v>39563</v>
      </c>
      <c r="B171">
        <f t="shared" si="7"/>
        <v>2246</v>
      </c>
      <c r="C171" s="205">
        <v>39564</v>
      </c>
      <c r="D171">
        <v>130</v>
      </c>
      <c r="F171">
        <v>41</v>
      </c>
      <c r="G171">
        <v>1</v>
      </c>
      <c r="I171" s="217">
        <v>24</v>
      </c>
      <c r="J171" s="217">
        <v>0</v>
      </c>
      <c r="K171" s="217">
        <v>1</v>
      </c>
      <c r="L171" s="217">
        <v>0</v>
      </c>
      <c r="M171" s="217">
        <v>10</v>
      </c>
      <c r="N171" s="217">
        <v>0</v>
      </c>
      <c r="O171" s="217">
        <v>16</v>
      </c>
      <c r="P171" s="217">
        <v>0</v>
      </c>
      <c r="Q171" s="217">
        <v>32</v>
      </c>
      <c r="R171" s="217">
        <v>0</v>
      </c>
      <c r="S171" s="217">
        <v>16</v>
      </c>
      <c r="T171" s="217">
        <v>0</v>
      </c>
      <c r="U171" s="217">
        <v>0</v>
      </c>
      <c r="V171" s="217">
        <v>0</v>
      </c>
      <c r="W171" s="217">
        <v>8</v>
      </c>
      <c r="X171" s="217">
        <v>0</v>
      </c>
      <c r="Y171" s="217">
        <v>0</v>
      </c>
      <c r="Z171" s="217">
        <v>0</v>
      </c>
      <c r="AA171" s="217">
        <v>0</v>
      </c>
      <c r="AB171" s="217">
        <v>0</v>
      </c>
      <c r="AC171" s="217">
        <v>0</v>
      </c>
      <c r="AD171" s="217">
        <v>0</v>
      </c>
      <c r="AE171" s="217">
        <v>0</v>
      </c>
      <c r="AF171" s="217">
        <v>0</v>
      </c>
      <c r="AG171" s="217">
        <v>0</v>
      </c>
      <c r="AH171" s="217">
        <v>1</v>
      </c>
      <c r="AI171" s="217">
        <v>0</v>
      </c>
      <c r="AJ171" s="217">
        <v>0</v>
      </c>
      <c r="AK171" s="217">
        <v>0</v>
      </c>
      <c r="AL171" s="217">
        <v>0</v>
      </c>
      <c r="AM171" s="217">
        <v>0</v>
      </c>
      <c r="AN171" s="217">
        <v>0</v>
      </c>
      <c r="AO171" s="217">
        <v>0</v>
      </c>
      <c r="AP171" s="217">
        <v>0</v>
      </c>
      <c r="AQ171" s="217">
        <v>0</v>
      </c>
      <c r="AR171" s="217">
        <v>0</v>
      </c>
      <c r="AS171" s="217">
        <v>0</v>
      </c>
      <c r="AT171" s="217">
        <v>0</v>
      </c>
    </row>
    <row r="172" spans="1:46">
      <c r="A172" s="205">
        <f t="shared" si="6"/>
        <v>39564</v>
      </c>
      <c r="B172">
        <f t="shared" si="7"/>
        <v>131</v>
      </c>
      <c r="C172" s="205">
        <v>39564</v>
      </c>
      <c r="D172">
        <v>830</v>
      </c>
      <c r="F172">
        <v>40.5</v>
      </c>
      <c r="G172">
        <v>1</v>
      </c>
      <c r="H172">
        <v>6</v>
      </c>
      <c r="I172" s="217">
        <v>51</v>
      </c>
      <c r="J172" s="217">
        <v>0</v>
      </c>
      <c r="K172" s="217">
        <v>0</v>
      </c>
      <c r="L172" s="217">
        <v>0</v>
      </c>
      <c r="M172" s="217">
        <v>22</v>
      </c>
      <c r="N172" s="217">
        <v>0</v>
      </c>
      <c r="O172" s="217">
        <v>18</v>
      </c>
      <c r="P172" s="217">
        <v>0</v>
      </c>
      <c r="Q172" s="217">
        <v>57</v>
      </c>
      <c r="R172" s="217">
        <v>0</v>
      </c>
      <c r="S172" s="217">
        <v>14</v>
      </c>
      <c r="T172" s="217">
        <v>0</v>
      </c>
      <c r="U172" s="217">
        <v>0</v>
      </c>
      <c r="V172" s="217">
        <v>0</v>
      </c>
      <c r="W172" s="217">
        <v>7</v>
      </c>
      <c r="X172" s="217">
        <v>0</v>
      </c>
      <c r="Y172" s="217">
        <v>0</v>
      </c>
      <c r="Z172" s="217">
        <v>1</v>
      </c>
      <c r="AA172" s="217">
        <v>0</v>
      </c>
      <c r="AB172" s="217">
        <v>0</v>
      </c>
      <c r="AC172" s="217">
        <v>2</v>
      </c>
      <c r="AD172" s="217">
        <v>0</v>
      </c>
      <c r="AE172" s="217">
        <v>0</v>
      </c>
      <c r="AF172" s="217">
        <v>0</v>
      </c>
      <c r="AG172" s="217">
        <v>0</v>
      </c>
      <c r="AH172" s="217">
        <v>1</v>
      </c>
      <c r="AI172" s="217">
        <v>0</v>
      </c>
      <c r="AJ172" s="217">
        <v>0</v>
      </c>
      <c r="AK172" s="217">
        <v>0</v>
      </c>
      <c r="AL172" s="217">
        <v>0</v>
      </c>
      <c r="AM172" s="217">
        <v>0</v>
      </c>
      <c r="AN172" s="217">
        <v>0</v>
      </c>
      <c r="AO172" s="217">
        <v>0</v>
      </c>
      <c r="AP172" s="217">
        <v>0</v>
      </c>
      <c r="AQ172" s="217">
        <v>0</v>
      </c>
      <c r="AR172" s="217">
        <v>0</v>
      </c>
      <c r="AS172" s="217">
        <v>0</v>
      </c>
      <c r="AT172" s="217">
        <v>0</v>
      </c>
    </row>
    <row r="173" spans="1:46">
      <c r="A173" s="205">
        <f t="shared" si="6"/>
        <v>39564</v>
      </c>
      <c r="B173">
        <f t="shared" si="7"/>
        <v>831</v>
      </c>
      <c r="C173" s="205">
        <v>39564</v>
      </c>
      <c r="D173">
        <v>2200</v>
      </c>
      <c r="F173">
        <v>41</v>
      </c>
      <c r="G173">
        <v>1</v>
      </c>
      <c r="I173" s="217">
        <v>20</v>
      </c>
      <c r="J173" s="217">
        <v>0</v>
      </c>
      <c r="K173" s="217">
        <v>4</v>
      </c>
      <c r="L173" s="217">
        <v>0</v>
      </c>
      <c r="M173" s="217">
        <v>1</v>
      </c>
      <c r="N173" s="217">
        <v>0</v>
      </c>
      <c r="O173" s="217">
        <v>6</v>
      </c>
      <c r="P173" s="217">
        <v>0</v>
      </c>
      <c r="Q173" s="217">
        <v>13</v>
      </c>
      <c r="R173" s="217">
        <v>0</v>
      </c>
      <c r="S173" s="217">
        <v>2</v>
      </c>
      <c r="T173" s="217">
        <v>0</v>
      </c>
      <c r="U173" s="217">
        <v>0</v>
      </c>
      <c r="V173" s="217">
        <v>0</v>
      </c>
      <c r="W173" s="217">
        <v>6</v>
      </c>
      <c r="X173" s="217">
        <v>0</v>
      </c>
      <c r="Y173" s="217">
        <v>0</v>
      </c>
      <c r="Z173" s="217">
        <v>0</v>
      </c>
      <c r="AA173" s="217">
        <v>0</v>
      </c>
      <c r="AB173" s="217">
        <v>0</v>
      </c>
      <c r="AC173" s="217">
        <v>1</v>
      </c>
      <c r="AD173" s="217">
        <v>0</v>
      </c>
      <c r="AE173" s="217">
        <v>0</v>
      </c>
      <c r="AF173" s="217">
        <v>3</v>
      </c>
      <c r="AG173" s="217">
        <v>0</v>
      </c>
      <c r="AH173" s="217">
        <v>0</v>
      </c>
      <c r="AI173" s="217">
        <v>0</v>
      </c>
      <c r="AJ173" s="217">
        <v>0</v>
      </c>
      <c r="AK173" s="217">
        <v>0</v>
      </c>
      <c r="AL173" s="217">
        <v>0</v>
      </c>
      <c r="AM173" s="217">
        <v>0</v>
      </c>
      <c r="AN173" s="217">
        <v>0</v>
      </c>
      <c r="AO173" s="217">
        <v>0</v>
      </c>
      <c r="AP173" s="217">
        <v>0</v>
      </c>
      <c r="AQ173" s="217">
        <v>0</v>
      </c>
      <c r="AR173" s="217">
        <v>0</v>
      </c>
      <c r="AS173" s="217">
        <v>0</v>
      </c>
      <c r="AT173" s="217">
        <v>0</v>
      </c>
    </row>
    <row r="174" spans="1:46">
      <c r="A174" s="205">
        <f t="shared" si="6"/>
        <v>39564</v>
      </c>
      <c r="B174">
        <f t="shared" si="7"/>
        <v>2201</v>
      </c>
      <c r="C174" s="205">
        <v>39565</v>
      </c>
      <c r="D174">
        <v>1230</v>
      </c>
      <c r="F174">
        <v>40</v>
      </c>
      <c r="G174">
        <v>1</v>
      </c>
      <c r="I174" s="217">
        <v>16</v>
      </c>
      <c r="J174" s="217">
        <v>0</v>
      </c>
      <c r="K174" s="217">
        <v>4</v>
      </c>
      <c r="L174" s="217">
        <v>0</v>
      </c>
      <c r="M174" s="217">
        <v>7</v>
      </c>
      <c r="N174" s="217">
        <v>0</v>
      </c>
      <c r="O174" s="217">
        <v>12</v>
      </c>
      <c r="P174" s="217">
        <v>0</v>
      </c>
      <c r="Q174" s="217">
        <v>12</v>
      </c>
      <c r="R174" s="217">
        <v>0</v>
      </c>
      <c r="S174" s="217">
        <v>11</v>
      </c>
      <c r="T174" s="217">
        <v>0</v>
      </c>
      <c r="U174" s="217">
        <v>0</v>
      </c>
      <c r="V174" s="217">
        <v>0</v>
      </c>
      <c r="W174" s="217">
        <v>9</v>
      </c>
      <c r="X174" s="217">
        <v>0</v>
      </c>
      <c r="Y174" s="217">
        <v>0</v>
      </c>
      <c r="Z174" s="217">
        <v>0</v>
      </c>
      <c r="AA174" s="217">
        <v>0</v>
      </c>
      <c r="AB174" s="217">
        <v>0</v>
      </c>
      <c r="AC174" s="217">
        <v>0</v>
      </c>
      <c r="AD174" s="217">
        <v>0</v>
      </c>
      <c r="AE174" s="217">
        <v>0</v>
      </c>
      <c r="AF174" s="217">
        <v>1</v>
      </c>
      <c r="AG174" s="217">
        <v>0</v>
      </c>
      <c r="AH174" s="217">
        <v>2</v>
      </c>
      <c r="AI174" s="217">
        <v>0</v>
      </c>
      <c r="AJ174" s="217">
        <v>0</v>
      </c>
      <c r="AK174" s="217">
        <v>0</v>
      </c>
      <c r="AL174" s="217">
        <v>0</v>
      </c>
      <c r="AM174" s="217">
        <v>0</v>
      </c>
      <c r="AN174" s="217">
        <v>0</v>
      </c>
      <c r="AO174" s="217">
        <v>1</v>
      </c>
      <c r="AP174" s="217">
        <v>0</v>
      </c>
      <c r="AQ174" s="217">
        <v>0</v>
      </c>
      <c r="AR174" s="217">
        <v>0</v>
      </c>
      <c r="AS174" s="217">
        <v>0</v>
      </c>
      <c r="AT174" s="217">
        <v>0</v>
      </c>
    </row>
    <row r="175" spans="1:46">
      <c r="A175" s="205">
        <f t="shared" si="6"/>
        <v>39565</v>
      </c>
      <c r="B175">
        <f t="shared" si="7"/>
        <v>1231</v>
      </c>
      <c r="C175" s="205">
        <v>39565</v>
      </c>
      <c r="D175">
        <v>900</v>
      </c>
      <c r="F175">
        <v>40</v>
      </c>
      <c r="G175">
        <v>1</v>
      </c>
      <c r="H175">
        <v>6</v>
      </c>
      <c r="I175" s="217">
        <v>25</v>
      </c>
      <c r="J175" s="217">
        <v>0</v>
      </c>
      <c r="K175" s="217">
        <v>0</v>
      </c>
      <c r="L175" s="217">
        <v>0</v>
      </c>
      <c r="M175" s="217">
        <v>11</v>
      </c>
      <c r="N175" s="217">
        <v>0</v>
      </c>
      <c r="O175" s="217">
        <v>14</v>
      </c>
      <c r="P175" s="217">
        <v>0</v>
      </c>
      <c r="Q175" s="217">
        <v>30</v>
      </c>
      <c r="R175" s="217">
        <v>0</v>
      </c>
      <c r="S175" s="217">
        <v>13</v>
      </c>
      <c r="T175" s="217">
        <v>0</v>
      </c>
      <c r="U175" s="217">
        <v>0</v>
      </c>
      <c r="V175" s="217">
        <v>0</v>
      </c>
      <c r="W175" s="217">
        <v>4</v>
      </c>
      <c r="X175" s="217">
        <v>0</v>
      </c>
      <c r="Y175" s="217">
        <v>0</v>
      </c>
      <c r="Z175" s="217">
        <v>0</v>
      </c>
      <c r="AA175" s="217">
        <v>0</v>
      </c>
      <c r="AB175" s="217">
        <v>0</v>
      </c>
      <c r="AC175" s="217">
        <v>0</v>
      </c>
      <c r="AD175" s="217">
        <v>0</v>
      </c>
      <c r="AE175" s="217">
        <v>0</v>
      </c>
      <c r="AF175" s="217">
        <v>1</v>
      </c>
      <c r="AG175" s="217">
        <v>0</v>
      </c>
      <c r="AH175" s="217">
        <v>2</v>
      </c>
      <c r="AI175" s="217">
        <v>0</v>
      </c>
      <c r="AJ175" s="217">
        <v>0</v>
      </c>
      <c r="AK175" s="217">
        <v>0</v>
      </c>
      <c r="AL175" s="217">
        <v>0</v>
      </c>
      <c r="AM175" s="217">
        <v>0</v>
      </c>
      <c r="AN175" s="217">
        <v>0</v>
      </c>
      <c r="AO175" s="217">
        <v>0</v>
      </c>
      <c r="AP175" s="217">
        <v>0</v>
      </c>
      <c r="AQ175" s="217">
        <v>0</v>
      </c>
      <c r="AR175" s="217">
        <v>0</v>
      </c>
      <c r="AS175" s="217">
        <v>0</v>
      </c>
      <c r="AT175" s="217">
        <v>0</v>
      </c>
    </row>
    <row r="176" spans="1:46">
      <c r="A176" s="205">
        <f t="shared" si="6"/>
        <v>39565</v>
      </c>
      <c r="B176">
        <f t="shared" si="7"/>
        <v>901</v>
      </c>
      <c r="C176" s="205">
        <v>39565</v>
      </c>
      <c r="D176">
        <v>2015</v>
      </c>
      <c r="F176">
        <v>40</v>
      </c>
      <c r="G176">
        <v>1</v>
      </c>
      <c r="I176" s="217">
        <v>18</v>
      </c>
      <c r="J176" s="217">
        <v>0</v>
      </c>
      <c r="K176" s="217">
        <v>22</v>
      </c>
      <c r="L176" s="217">
        <v>0</v>
      </c>
      <c r="M176" s="217">
        <v>5</v>
      </c>
      <c r="N176" s="217">
        <v>0</v>
      </c>
      <c r="O176" s="217">
        <v>5</v>
      </c>
      <c r="P176" s="217">
        <v>0</v>
      </c>
      <c r="Q176" s="217">
        <v>10</v>
      </c>
      <c r="R176" s="217">
        <v>0</v>
      </c>
      <c r="S176" s="217">
        <v>9</v>
      </c>
      <c r="T176" s="217">
        <v>0</v>
      </c>
      <c r="U176" s="217">
        <v>0</v>
      </c>
      <c r="V176" s="217">
        <v>0</v>
      </c>
      <c r="W176" s="217">
        <v>1</v>
      </c>
      <c r="X176" s="217">
        <v>0</v>
      </c>
      <c r="Y176" s="217">
        <v>0</v>
      </c>
      <c r="Z176" s="217">
        <v>0</v>
      </c>
      <c r="AA176" s="217">
        <v>0</v>
      </c>
      <c r="AB176" s="217">
        <v>0</v>
      </c>
      <c r="AC176" s="217">
        <v>0</v>
      </c>
      <c r="AD176" s="217">
        <v>0</v>
      </c>
      <c r="AE176" s="217">
        <v>0</v>
      </c>
      <c r="AF176" s="217">
        <v>2</v>
      </c>
      <c r="AG176" s="217">
        <v>1</v>
      </c>
      <c r="AH176" s="217">
        <v>0</v>
      </c>
      <c r="AI176" s="217">
        <v>0</v>
      </c>
      <c r="AJ176" s="217">
        <v>0</v>
      </c>
      <c r="AK176" s="217">
        <v>0</v>
      </c>
      <c r="AL176" s="217">
        <v>0</v>
      </c>
      <c r="AM176" s="217">
        <v>0</v>
      </c>
      <c r="AN176" s="217">
        <v>0</v>
      </c>
      <c r="AO176" s="217">
        <v>0</v>
      </c>
      <c r="AP176" s="217">
        <v>0</v>
      </c>
      <c r="AQ176" s="217">
        <v>0</v>
      </c>
      <c r="AR176" s="217">
        <v>1</v>
      </c>
      <c r="AS176" s="217">
        <v>0</v>
      </c>
      <c r="AT176" s="217">
        <v>0</v>
      </c>
    </row>
    <row r="177" spans="1:46">
      <c r="A177" s="205">
        <f t="shared" si="6"/>
        <v>39565</v>
      </c>
      <c r="B177">
        <f t="shared" si="7"/>
        <v>2016</v>
      </c>
      <c r="C177" s="205">
        <v>39566</v>
      </c>
      <c r="D177">
        <v>120</v>
      </c>
      <c r="F177">
        <v>40</v>
      </c>
      <c r="G177">
        <v>1</v>
      </c>
      <c r="I177" s="217">
        <v>24</v>
      </c>
      <c r="J177" s="217">
        <v>0</v>
      </c>
      <c r="K177" s="217">
        <v>7</v>
      </c>
      <c r="L177" s="217">
        <v>0</v>
      </c>
      <c r="M177" s="217">
        <v>10</v>
      </c>
      <c r="N177" s="217">
        <v>0</v>
      </c>
      <c r="O177" s="217">
        <v>10</v>
      </c>
      <c r="P177" s="217">
        <v>0</v>
      </c>
      <c r="Q177" s="217">
        <v>25</v>
      </c>
      <c r="R177" s="217">
        <v>0</v>
      </c>
      <c r="S177" s="217">
        <v>15</v>
      </c>
      <c r="T177" s="217">
        <v>0</v>
      </c>
      <c r="U177" s="217">
        <v>0</v>
      </c>
      <c r="V177" s="217">
        <v>0</v>
      </c>
      <c r="W177" s="217">
        <v>5</v>
      </c>
      <c r="X177" s="217">
        <v>0</v>
      </c>
      <c r="Y177" s="217">
        <v>0</v>
      </c>
      <c r="Z177" s="217">
        <v>0</v>
      </c>
      <c r="AA177" s="217">
        <v>0</v>
      </c>
      <c r="AB177" s="217">
        <v>0</v>
      </c>
      <c r="AC177" s="217">
        <v>0</v>
      </c>
      <c r="AD177" s="217">
        <v>0</v>
      </c>
      <c r="AE177" s="217">
        <v>0</v>
      </c>
      <c r="AF177" s="217">
        <v>3</v>
      </c>
      <c r="AG177" s="217">
        <v>0</v>
      </c>
      <c r="AH177" s="217">
        <v>2</v>
      </c>
      <c r="AI177" s="217">
        <v>0</v>
      </c>
      <c r="AJ177" s="217">
        <v>0</v>
      </c>
      <c r="AK177" s="217">
        <v>0</v>
      </c>
      <c r="AL177" s="217">
        <v>0</v>
      </c>
      <c r="AM177" s="217">
        <v>0</v>
      </c>
      <c r="AN177" s="217">
        <v>0</v>
      </c>
      <c r="AO177" s="217">
        <v>0</v>
      </c>
      <c r="AP177" s="217">
        <v>0</v>
      </c>
      <c r="AQ177" s="217">
        <v>0</v>
      </c>
      <c r="AR177" s="217">
        <v>2</v>
      </c>
      <c r="AS177" s="217">
        <v>0</v>
      </c>
      <c r="AT177" s="217">
        <v>0</v>
      </c>
    </row>
    <row r="178" spans="1:46">
      <c r="A178" s="205">
        <f t="shared" si="6"/>
        <v>39566</v>
      </c>
      <c r="B178">
        <f t="shared" si="7"/>
        <v>121</v>
      </c>
      <c r="C178" s="205">
        <v>39566</v>
      </c>
      <c r="D178">
        <v>900</v>
      </c>
      <c r="F178">
        <v>41</v>
      </c>
      <c r="G178">
        <v>1</v>
      </c>
      <c r="H178">
        <v>5.5</v>
      </c>
      <c r="I178" s="217">
        <v>26</v>
      </c>
      <c r="J178" s="217">
        <v>0</v>
      </c>
      <c r="K178" s="217">
        <v>2</v>
      </c>
      <c r="L178" s="217">
        <v>0</v>
      </c>
      <c r="M178" s="217">
        <v>8</v>
      </c>
      <c r="N178" s="217">
        <v>0</v>
      </c>
      <c r="O178" s="217">
        <v>19</v>
      </c>
      <c r="P178" s="217">
        <v>0</v>
      </c>
      <c r="Q178" s="217">
        <v>40</v>
      </c>
      <c r="R178" s="217">
        <v>1</v>
      </c>
      <c r="S178" s="217">
        <v>19</v>
      </c>
      <c r="T178" s="217">
        <v>0</v>
      </c>
      <c r="U178" s="217">
        <v>0</v>
      </c>
      <c r="V178" s="217">
        <v>0</v>
      </c>
      <c r="W178" s="217">
        <v>17</v>
      </c>
      <c r="X178" s="217">
        <v>0</v>
      </c>
      <c r="Y178" s="217">
        <v>0</v>
      </c>
      <c r="Z178" s="217">
        <v>0</v>
      </c>
      <c r="AA178" s="217">
        <v>0</v>
      </c>
      <c r="AB178" s="217">
        <v>0</v>
      </c>
      <c r="AC178" s="217">
        <v>1</v>
      </c>
      <c r="AD178" s="217">
        <v>0</v>
      </c>
      <c r="AE178" s="217">
        <v>0</v>
      </c>
      <c r="AF178" s="217">
        <v>3</v>
      </c>
      <c r="AG178" s="217">
        <v>0</v>
      </c>
      <c r="AH178" s="217">
        <v>1</v>
      </c>
      <c r="AI178" s="217">
        <v>0</v>
      </c>
      <c r="AJ178" s="217">
        <v>0</v>
      </c>
      <c r="AK178" s="217">
        <v>0</v>
      </c>
      <c r="AL178" s="217">
        <v>0</v>
      </c>
      <c r="AM178" s="217">
        <v>0</v>
      </c>
      <c r="AN178" s="217">
        <v>0</v>
      </c>
      <c r="AO178" s="217">
        <v>0</v>
      </c>
      <c r="AP178" s="217">
        <v>0</v>
      </c>
      <c r="AQ178" s="217">
        <v>0</v>
      </c>
      <c r="AR178" s="217">
        <v>2</v>
      </c>
      <c r="AS178" s="217">
        <v>0</v>
      </c>
      <c r="AT178" s="217">
        <v>0</v>
      </c>
    </row>
    <row r="179" spans="1:46">
      <c r="A179" s="205">
        <f t="shared" si="6"/>
        <v>39566</v>
      </c>
      <c r="B179">
        <f t="shared" si="7"/>
        <v>901</v>
      </c>
      <c r="C179" s="205">
        <v>39566</v>
      </c>
      <c r="D179">
        <v>2230</v>
      </c>
      <c r="F179">
        <v>43</v>
      </c>
      <c r="G179">
        <v>2</v>
      </c>
      <c r="I179" s="217">
        <v>32</v>
      </c>
      <c r="J179" s="217">
        <v>0</v>
      </c>
      <c r="K179" s="217">
        <v>12</v>
      </c>
      <c r="L179" s="217">
        <v>0</v>
      </c>
      <c r="M179" s="217">
        <v>9</v>
      </c>
      <c r="N179" s="217">
        <v>0</v>
      </c>
      <c r="O179" s="217">
        <v>10</v>
      </c>
      <c r="P179" s="217">
        <v>0</v>
      </c>
      <c r="Q179" s="217">
        <v>21</v>
      </c>
      <c r="R179" s="217">
        <v>0</v>
      </c>
      <c r="S179" s="217">
        <v>22</v>
      </c>
      <c r="T179" s="217">
        <v>0</v>
      </c>
      <c r="U179" s="217">
        <v>0</v>
      </c>
      <c r="V179" s="217">
        <v>0</v>
      </c>
      <c r="W179" s="217">
        <v>9</v>
      </c>
      <c r="X179" s="217">
        <v>0</v>
      </c>
      <c r="Y179" s="217">
        <v>0</v>
      </c>
      <c r="Z179" s="217">
        <v>0</v>
      </c>
      <c r="AA179" s="217">
        <v>0</v>
      </c>
      <c r="AB179" s="217">
        <v>0</v>
      </c>
      <c r="AC179" s="217">
        <v>1</v>
      </c>
      <c r="AD179" s="217">
        <v>0</v>
      </c>
      <c r="AE179" s="217">
        <v>0</v>
      </c>
      <c r="AF179" s="217">
        <v>5</v>
      </c>
      <c r="AG179" s="217">
        <v>1</v>
      </c>
      <c r="AH179" s="217">
        <v>1</v>
      </c>
      <c r="AI179" s="217">
        <v>0</v>
      </c>
      <c r="AJ179" s="217">
        <v>0</v>
      </c>
      <c r="AK179" s="217">
        <v>0</v>
      </c>
      <c r="AL179" s="217">
        <v>0</v>
      </c>
      <c r="AM179" s="217">
        <v>0</v>
      </c>
      <c r="AN179" s="217">
        <v>0</v>
      </c>
      <c r="AO179" s="217">
        <v>0</v>
      </c>
      <c r="AP179" s="217">
        <v>0</v>
      </c>
      <c r="AQ179" s="217">
        <v>0</v>
      </c>
      <c r="AR179" s="217">
        <v>1</v>
      </c>
      <c r="AS179" s="217">
        <v>1</v>
      </c>
      <c r="AT179" s="217">
        <v>0</v>
      </c>
    </row>
    <row r="180" spans="1:46">
      <c r="A180" s="205">
        <f t="shared" si="6"/>
        <v>39566</v>
      </c>
      <c r="B180">
        <f t="shared" si="7"/>
        <v>2231</v>
      </c>
      <c r="C180" s="205">
        <v>39567</v>
      </c>
      <c r="D180">
        <v>115</v>
      </c>
      <c r="F180">
        <v>43</v>
      </c>
      <c r="G180">
        <v>2</v>
      </c>
      <c r="I180" s="217">
        <v>38</v>
      </c>
      <c r="J180" s="217">
        <v>0</v>
      </c>
      <c r="K180" s="217">
        <v>2</v>
      </c>
      <c r="L180" s="217">
        <v>0</v>
      </c>
      <c r="M180" s="217">
        <v>23</v>
      </c>
      <c r="N180" s="217">
        <v>0</v>
      </c>
      <c r="O180" s="217">
        <v>26</v>
      </c>
      <c r="P180" s="217">
        <v>0</v>
      </c>
      <c r="Q180" s="217">
        <v>31</v>
      </c>
      <c r="R180" s="217">
        <v>0</v>
      </c>
      <c r="S180" s="217">
        <v>34</v>
      </c>
      <c r="T180" s="217">
        <v>0</v>
      </c>
      <c r="U180" s="217">
        <v>0</v>
      </c>
      <c r="V180" s="217">
        <v>0</v>
      </c>
      <c r="W180" s="217">
        <v>15</v>
      </c>
      <c r="X180" s="217">
        <v>0</v>
      </c>
      <c r="Y180" s="217">
        <v>0</v>
      </c>
      <c r="Z180" s="217">
        <v>0</v>
      </c>
      <c r="AA180" s="217">
        <v>0</v>
      </c>
      <c r="AB180" s="217">
        <v>0</v>
      </c>
      <c r="AC180" s="217">
        <v>2</v>
      </c>
      <c r="AD180" s="217">
        <v>0</v>
      </c>
      <c r="AE180" s="217">
        <v>0</v>
      </c>
      <c r="AF180" s="217">
        <v>6</v>
      </c>
      <c r="AG180" s="217">
        <v>1</v>
      </c>
      <c r="AH180" s="217">
        <v>2</v>
      </c>
      <c r="AI180" s="217">
        <v>0</v>
      </c>
      <c r="AJ180" s="217">
        <v>0</v>
      </c>
      <c r="AK180" s="217">
        <v>0</v>
      </c>
      <c r="AL180" s="217">
        <v>0</v>
      </c>
      <c r="AM180" s="217">
        <v>0</v>
      </c>
      <c r="AN180" s="217">
        <v>0</v>
      </c>
      <c r="AO180" s="217">
        <v>0</v>
      </c>
      <c r="AP180" s="217">
        <v>0</v>
      </c>
      <c r="AQ180" s="217">
        <v>0</v>
      </c>
      <c r="AR180" s="217">
        <v>0</v>
      </c>
      <c r="AS180" s="217">
        <v>0</v>
      </c>
      <c r="AT180" s="217">
        <v>0</v>
      </c>
    </row>
    <row r="181" spans="1:46">
      <c r="A181" s="205">
        <f t="shared" si="6"/>
        <v>39567</v>
      </c>
      <c r="B181">
        <f t="shared" si="7"/>
        <v>116</v>
      </c>
      <c r="C181" s="205">
        <v>39567</v>
      </c>
      <c r="D181">
        <v>830</v>
      </c>
      <c r="F181">
        <v>45</v>
      </c>
      <c r="G181">
        <v>2</v>
      </c>
      <c r="H181">
        <v>3</v>
      </c>
      <c r="I181" s="217">
        <v>37</v>
      </c>
      <c r="J181" s="217">
        <v>0</v>
      </c>
      <c r="K181" s="217">
        <v>1</v>
      </c>
      <c r="L181" s="217">
        <v>0</v>
      </c>
      <c r="M181" s="217">
        <v>24</v>
      </c>
      <c r="N181" s="217">
        <v>0</v>
      </c>
      <c r="O181" s="217">
        <v>23</v>
      </c>
      <c r="P181" s="217">
        <v>0</v>
      </c>
      <c r="Q181" s="217">
        <v>48</v>
      </c>
      <c r="R181" s="217">
        <v>0</v>
      </c>
      <c r="S181" s="217">
        <v>41</v>
      </c>
      <c r="T181" s="217">
        <v>0</v>
      </c>
      <c r="U181" s="217">
        <v>0</v>
      </c>
      <c r="V181" s="217">
        <v>0</v>
      </c>
      <c r="W181" s="217">
        <v>27</v>
      </c>
      <c r="X181" s="217">
        <v>0</v>
      </c>
      <c r="Y181" s="217">
        <v>0</v>
      </c>
      <c r="Z181" s="217">
        <v>0</v>
      </c>
      <c r="AA181" s="217">
        <v>0</v>
      </c>
      <c r="AB181" s="217">
        <v>0</v>
      </c>
      <c r="AC181" s="217">
        <v>2</v>
      </c>
      <c r="AD181" s="217">
        <v>0</v>
      </c>
      <c r="AE181" s="217">
        <v>0</v>
      </c>
      <c r="AF181" s="217">
        <v>1</v>
      </c>
      <c r="AG181" s="217">
        <v>2</v>
      </c>
      <c r="AH181" s="217">
        <v>2</v>
      </c>
      <c r="AI181" s="217">
        <v>2</v>
      </c>
      <c r="AJ181" s="217">
        <v>0</v>
      </c>
      <c r="AK181" s="217">
        <v>1</v>
      </c>
      <c r="AL181" s="217">
        <v>0</v>
      </c>
      <c r="AM181" s="217">
        <v>0</v>
      </c>
      <c r="AN181" s="217">
        <v>0</v>
      </c>
      <c r="AO181" s="217">
        <v>0</v>
      </c>
      <c r="AP181" s="217">
        <v>0</v>
      </c>
      <c r="AQ181" s="217">
        <v>0</v>
      </c>
      <c r="AR181" s="217">
        <v>0</v>
      </c>
      <c r="AS181" s="217">
        <v>0</v>
      </c>
      <c r="AT181" s="217">
        <v>0</v>
      </c>
    </row>
    <row r="182" spans="1:46">
      <c r="A182" s="205">
        <f t="shared" si="6"/>
        <v>39567</v>
      </c>
      <c r="B182">
        <f t="shared" si="7"/>
        <v>831</v>
      </c>
      <c r="C182" s="205">
        <v>39567</v>
      </c>
      <c r="D182">
        <v>2100</v>
      </c>
      <c r="F182">
        <v>48</v>
      </c>
      <c r="G182">
        <v>3</v>
      </c>
      <c r="I182" s="217">
        <v>9</v>
      </c>
      <c r="J182" s="217">
        <v>0</v>
      </c>
      <c r="K182" s="217">
        <v>3</v>
      </c>
      <c r="L182" s="217">
        <v>0</v>
      </c>
      <c r="M182" s="217">
        <v>2</v>
      </c>
      <c r="N182" s="217">
        <v>0</v>
      </c>
      <c r="O182" s="217">
        <v>5</v>
      </c>
      <c r="P182" s="217">
        <v>0</v>
      </c>
      <c r="Q182" s="217">
        <v>7</v>
      </c>
      <c r="R182" s="217">
        <v>0</v>
      </c>
      <c r="S182" s="217">
        <v>7</v>
      </c>
      <c r="T182" s="217">
        <v>0</v>
      </c>
      <c r="U182" s="217">
        <v>0</v>
      </c>
      <c r="V182" s="217">
        <v>0</v>
      </c>
      <c r="W182" s="217">
        <v>3</v>
      </c>
      <c r="X182" s="217">
        <v>0</v>
      </c>
      <c r="Y182" s="217">
        <v>0</v>
      </c>
      <c r="Z182" s="217">
        <v>0</v>
      </c>
      <c r="AA182" s="217">
        <v>0</v>
      </c>
      <c r="AB182" s="217">
        <v>0</v>
      </c>
      <c r="AC182" s="217">
        <v>0</v>
      </c>
      <c r="AD182" s="217">
        <v>0</v>
      </c>
      <c r="AE182" s="217">
        <v>0</v>
      </c>
      <c r="AF182" s="217">
        <v>0</v>
      </c>
      <c r="AG182" s="217">
        <v>0</v>
      </c>
      <c r="AH182" s="217">
        <v>0</v>
      </c>
      <c r="AI182" s="217">
        <v>1</v>
      </c>
      <c r="AJ182" s="217">
        <v>0</v>
      </c>
      <c r="AK182" s="217">
        <v>0</v>
      </c>
      <c r="AL182" s="217">
        <v>0</v>
      </c>
      <c r="AM182" s="217">
        <v>0</v>
      </c>
      <c r="AN182" s="217">
        <v>0</v>
      </c>
      <c r="AO182" s="217">
        <v>0</v>
      </c>
      <c r="AP182" s="217">
        <v>0</v>
      </c>
      <c r="AQ182" s="217">
        <v>0</v>
      </c>
      <c r="AR182" s="217">
        <v>0</v>
      </c>
      <c r="AS182" s="217">
        <v>0</v>
      </c>
      <c r="AT182" s="217">
        <v>0</v>
      </c>
    </row>
    <row r="183" spans="1:46">
      <c r="A183" s="205">
        <f t="shared" si="6"/>
        <v>39567</v>
      </c>
      <c r="B183">
        <f t="shared" si="7"/>
        <v>2101</v>
      </c>
      <c r="C183" s="205">
        <v>39568</v>
      </c>
      <c r="D183">
        <v>100</v>
      </c>
      <c r="F183">
        <v>48</v>
      </c>
      <c r="G183">
        <v>2</v>
      </c>
      <c r="I183" s="217">
        <v>43</v>
      </c>
      <c r="J183" s="217">
        <v>0</v>
      </c>
      <c r="K183" s="217">
        <v>0</v>
      </c>
      <c r="L183" s="217">
        <v>0</v>
      </c>
      <c r="M183" s="217">
        <v>33</v>
      </c>
      <c r="N183" s="217">
        <v>0</v>
      </c>
      <c r="O183" s="217">
        <v>38</v>
      </c>
      <c r="P183" s="217">
        <v>0</v>
      </c>
      <c r="Q183" s="217">
        <v>82</v>
      </c>
      <c r="R183" s="217">
        <v>0</v>
      </c>
      <c r="S183" s="217">
        <v>124</v>
      </c>
      <c r="T183" s="217">
        <v>0</v>
      </c>
      <c r="U183" s="217">
        <v>0</v>
      </c>
      <c r="V183" s="217">
        <v>0</v>
      </c>
      <c r="W183" s="217">
        <v>182</v>
      </c>
      <c r="X183" s="217">
        <v>0</v>
      </c>
      <c r="Y183" s="217">
        <v>0</v>
      </c>
      <c r="Z183" s="217">
        <v>0</v>
      </c>
      <c r="AA183" s="217">
        <v>0</v>
      </c>
      <c r="AB183" s="217">
        <v>0</v>
      </c>
      <c r="AC183" s="217">
        <v>1</v>
      </c>
      <c r="AD183" s="217">
        <v>0</v>
      </c>
      <c r="AE183" s="217">
        <v>0</v>
      </c>
      <c r="AF183" s="217">
        <v>2</v>
      </c>
      <c r="AG183" s="217">
        <v>0</v>
      </c>
      <c r="AH183" s="217">
        <v>2</v>
      </c>
      <c r="AI183" s="217">
        <v>0</v>
      </c>
      <c r="AJ183" s="217">
        <v>0</v>
      </c>
      <c r="AK183" s="217">
        <v>0</v>
      </c>
      <c r="AL183" s="217">
        <v>0</v>
      </c>
      <c r="AM183" s="217">
        <v>0</v>
      </c>
      <c r="AN183" s="217">
        <v>0</v>
      </c>
      <c r="AO183" s="217">
        <v>0</v>
      </c>
      <c r="AP183" s="217">
        <v>0</v>
      </c>
      <c r="AQ183" s="217">
        <v>0</v>
      </c>
      <c r="AR183" s="217">
        <v>0</v>
      </c>
      <c r="AS183" s="217">
        <v>0</v>
      </c>
      <c r="AT183" s="217">
        <v>0</v>
      </c>
    </row>
    <row r="184" spans="1:46">
      <c r="A184" s="205">
        <f t="shared" si="6"/>
        <v>39568</v>
      </c>
      <c r="B184">
        <f t="shared" si="7"/>
        <v>101</v>
      </c>
      <c r="C184" s="205">
        <v>39568</v>
      </c>
      <c r="D184">
        <v>930</v>
      </c>
      <c r="F184">
        <v>50</v>
      </c>
      <c r="G184">
        <v>2</v>
      </c>
      <c r="H184">
        <v>3</v>
      </c>
      <c r="I184" s="217">
        <v>28</v>
      </c>
      <c r="J184" s="217">
        <v>2</v>
      </c>
      <c r="K184" s="217">
        <v>0</v>
      </c>
      <c r="L184" s="217">
        <v>0</v>
      </c>
      <c r="M184" s="217">
        <v>29</v>
      </c>
      <c r="N184" s="217">
        <v>0</v>
      </c>
      <c r="O184" s="217">
        <v>12</v>
      </c>
      <c r="P184" s="217">
        <v>0</v>
      </c>
      <c r="Q184" s="217">
        <v>40</v>
      </c>
      <c r="R184" s="217">
        <v>0</v>
      </c>
      <c r="S184" s="217">
        <v>50</v>
      </c>
      <c r="T184" s="217">
        <v>0</v>
      </c>
      <c r="U184" s="217">
        <v>0</v>
      </c>
      <c r="V184" s="217">
        <v>0</v>
      </c>
      <c r="W184" s="217">
        <v>63</v>
      </c>
      <c r="X184" s="217">
        <v>0</v>
      </c>
      <c r="Y184" s="217">
        <v>0</v>
      </c>
      <c r="Z184" s="217">
        <v>0</v>
      </c>
      <c r="AA184" s="217">
        <v>0</v>
      </c>
      <c r="AB184" s="217">
        <v>0</v>
      </c>
      <c r="AC184" s="217">
        <v>1</v>
      </c>
      <c r="AD184" s="217">
        <v>0</v>
      </c>
      <c r="AE184" s="217">
        <v>0</v>
      </c>
      <c r="AF184" s="217">
        <v>2</v>
      </c>
      <c r="AG184" s="217">
        <v>0</v>
      </c>
      <c r="AH184" s="217">
        <v>1</v>
      </c>
      <c r="AI184" s="217">
        <v>0</v>
      </c>
      <c r="AJ184" s="217">
        <v>0</v>
      </c>
      <c r="AK184" s="217">
        <v>0</v>
      </c>
      <c r="AL184" s="217">
        <v>0</v>
      </c>
      <c r="AM184" s="217">
        <v>0</v>
      </c>
      <c r="AN184" s="217">
        <v>0</v>
      </c>
      <c r="AO184" s="217">
        <v>0</v>
      </c>
      <c r="AP184" s="217">
        <v>0</v>
      </c>
      <c r="AQ184" s="217">
        <v>0</v>
      </c>
      <c r="AR184" s="217">
        <v>0</v>
      </c>
      <c r="AS184" s="217">
        <v>0</v>
      </c>
      <c r="AT184" s="217">
        <v>0</v>
      </c>
    </row>
    <row r="185" spans="1:46">
      <c r="A185" s="205">
        <f t="shared" si="6"/>
        <v>39568</v>
      </c>
      <c r="B185">
        <f t="shared" si="7"/>
        <v>931</v>
      </c>
      <c r="C185" s="205">
        <v>39568</v>
      </c>
      <c r="D185">
        <v>2200</v>
      </c>
      <c r="F185">
        <v>49</v>
      </c>
      <c r="G185">
        <v>1</v>
      </c>
      <c r="I185" s="217">
        <v>42</v>
      </c>
      <c r="J185" s="217">
        <v>0</v>
      </c>
      <c r="K185" s="217">
        <v>0</v>
      </c>
      <c r="L185" s="217">
        <v>0</v>
      </c>
      <c r="M185" s="217">
        <v>28</v>
      </c>
      <c r="N185" s="217">
        <v>0</v>
      </c>
      <c r="O185" s="217">
        <v>39</v>
      </c>
      <c r="P185" s="217">
        <v>0</v>
      </c>
      <c r="Q185" s="217">
        <v>83</v>
      </c>
      <c r="R185" s="217">
        <v>0</v>
      </c>
      <c r="S185" s="217">
        <v>57</v>
      </c>
      <c r="T185" s="217">
        <v>0</v>
      </c>
      <c r="U185" s="217">
        <v>0</v>
      </c>
      <c r="V185" s="217">
        <v>0</v>
      </c>
      <c r="W185" s="217">
        <v>31</v>
      </c>
      <c r="X185" s="217">
        <v>1</v>
      </c>
      <c r="Y185" s="217">
        <v>0</v>
      </c>
      <c r="Z185" s="217">
        <v>3</v>
      </c>
      <c r="AA185" s="217">
        <v>0</v>
      </c>
      <c r="AB185" s="217">
        <v>0</v>
      </c>
      <c r="AC185" s="217">
        <v>0</v>
      </c>
      <c r="AD185" s="217">
        <v>0</v>
      </c>
      <c r="AE185" s="217">
        <v>0</v>
      </c>
      <c r="AF185" s="217">
        <v>0</v>
      </c>
      <c r="AG185" s="217">
        <v>0</v>
      </c>
      <c r="AH185" s="217">
        <v>3</v>
      </c>
      <c r="AI185" s="217">
        <v>0</v>
      </c>
      <c r="AJ185" s="217">
        <v>0</v>
      </c>
      <c r="AK185" s="217">
        <v>0</v>
      </c>
      <c r="AL185" s="217">
        <v>0</v>
      </c>
      <c r="AM185" s="217">
        <v>0</v>
      </c>
      <c r="AN185" s="217">
        <v>0</v>
      </c>
      <c r="AO185" s="217">
        <v>0</v>
      </c>
      <c r="AP185" s="217">
        <v>0</v>
      </c>
      <c r="AQ185" s="217">
        <v>0</v>
      </c>
      <c r="AR185" s="217">
        <v>0</v>
      </c>
      <c r="AS185" s="217">
        <v>0</v>
      </c>
      <c r="AT185" s="217">
        <v>0</v>
      </c>
    </row>
    <row r="186" spans="1:46">
      <c r="A186" s="205">
        <f t="shared" si="6"/>
        <v>39568</v>
      </c>
      <c r="B186">
        <f t="shared" si="7"/>
        <v>2201</v>
      </c>
      <c r="C186" s="205">
        <v>39569</v>
      </c>
      <c r="D186">
        <v>130</v>
      </c>
      <c r="F186">
        <v>49</v>
      </c>
      <c r="G186">
        <v>1</v>
      </c>
      <c r="I186" s="217">
        <v>22</v>
      </c>
      <c r="J186" s="217">
        <v>0</v>
      </c>
      <c r="K186" s="217">
        <v>0</v>
      </c>
      <c r="L186" s="217">
        <v>0</v>
      </c>
      <c r="M186" s="217">
        <v>30</v>
      </c>
      <c r="N186" s="217">
        <v>0</v>
      </c>
      <c r="O186" s="217">
        <v>47</v>
      </c>
      <c r="P186" s="217">
        <v>0</v>
      </c>
      <c r="Q186" s="217">
        <v>67</v>
      </c>
      <c r="R186" s="217">
        <v>0</v>
      </c>
      <c r="S186" s="217">
        <v>49</v>
      </c>
      <c r="T186" s="217">
        <v>0</v>
      </c>
      <c r="U186" s="217">
        <v>0</v>
      </c>
      <c r="V186" s="217">
        <v>0</v>
      </c>
      <c r="W186" s="217">
        <v>44</v>
      </c>
      <c r="X186" s="217">
        <v>0</v>
      </c>
      <c r="Y186" s="217">
        <v>0</v>
      </c>
      <c r="Z186" s="217">
        <v>5</v>
      </c>
      <c r="AA186" s="217">
        <v>0</v>
      </c>
      <c r="AB186" s="217">
        <v>0</v>
      </c>
      <c r="AC186" s="217">
        <v>0</v>
      </c>
      <c r="AD186" s="217">
        <v>0</v>
      </c>
      <c r="AE186" s="217">
        <v>0</v>
      </c>
      <c r="AF186" s="217">
        <v>0</v>
      </c>
      <c r="AG186" s="217">
        <v>0</v>
      </c>
      <c r="AH186" s="217">
        <v>8</v>
      </c>
      <c r="AI186" s="217">
        <v>0</v>
      </c>
      <c r="AJ186" s="217">
        <v>0</v>
      </c>
      <c r="AK186" s="217">
        <v>0</v>
      </c>
      <c r="AL186" s="217">
        <v>0</v>
      </c>
      <c r="AM186" s="217">
        <v>0</v>
      </c>
      <c r="AN186" s="217">
        <v>0</v>
      </c>
      <c r="AO186" s="217">
        <v>0</v>
      </c>
      <c r="AP186" s="217">
        <v>0</v>
      </c>
      <c r="AQ186" s="217">
        <v>0</v>
      </c>
      <c r="AR186" s="217">
        <v>0</v>
      </c>
      <c r="AS186" s="217">
        <v>0</v>
      </c>
      <c r="AT186" s="217">
        <v>0</v>
      </c>
    </row>
    <row r="187" spans="1:46">
      <c r="A187" s="205">
        <f t="shared" si="6"/>
        <v>39569</v>
      </c>
      <c r="B187">
        <f t="shared" si="7"/>
        <v>131</v>
      </c>
      <c r="C187" s="205">
        <v>39569</v>
      </c>
      <c r="D187">
        <v>900</v>
      </c>
      <c r="F187">
        <v>48.5</v>
      </c>
      <c r="G187">
        <v>1</v>
      </c>
      <c r="H187">
        <v>3.5</v>
      </c>
      <c r="I187" s="217">
        <v>26</v>
      </c>
      <c r="J187" s="217">
        <v>0</v>
      </c>
      <c r="K187" s="217">
        <v>0</v>
      </c>
      <c r="L187" s="217">
        <v>0</v>
      </c>
      <c r="M187" s="217">
        <v>53</v>
      </c>
      <c r="N187" s="217">
        <v>0</v>
      </c>
      <c r="O187" s="217">
        <v>48</v>
      </c>
      <c r="P187" s="217">
        <v>0</v>
      </c>
      <c r="Q187" s="217">
        <v>74</v>
      </c>
      <c r="R187" s="217">
        <v>0</v>
      </c>
      <c r="S187" s="217">
        <v>39</v>
      </c>
      <c r="T187" s="217">
        <v>0</v>
      </c>
      <c r="U187" s="217">
        <v>0</v>
      </c>
      <c r="V187" s="217">
        <v>0</v>
      </c>
      <c r="W187" s="217">
        <v>44</v>
      </c>
      <c r="X187" s="217">
        <v>0</v>
      </c>
      <c r="Y187" s="217">
        <v>0</v>
      </c>
      <c r="Z187" s="217">
        <v>0</v>
      </c>
      <c r="AA187" s="217">
        <v>0</v>
      </c>
      <c r="AB187" s="217">
        <v>0</v>
      </c>
      <c r="AC187" s="217">
        <v>0</v>
      </c>
      <c r="AD187" s="217">
        <v>0</v>
      </c>
      <c r="AE187" s="217">
        <v>0</v>
      </c>
      <c r="AF187" s="217">
        <v>0</v>
      </c>
      <c r="AG187" s="217">
        <v>0</v>
      </c>
      <c r="AH187" s="217">
        <v>2</v>
      </c>
      <c r="AI187" s="217">
        <v>0</v>
      </c>
      <c r="AJ187" s="217">
        <v>0</v>
      </c>
      <c r="AK187" s="217">
        <v>0</v>
      </c>
      <c r="AL187" s="217">
        <v>0</v>
      </c>
      <c r="AM187" s="217">
        <v>0</v>
      </c>
      <c r="AN187" s="217">
        <v>0</v>
      </c>
      <c r="AO187" s="217">
        <v>0</v>
      </c>
      <c r="AP187" s="217">
        <v>0</v>
      </c>
      <c r="AQ187" s="217">
        <v>0</v>
      </c>
      <c r="AR187" s="217">
        <v>0</v>
      </c>
      <c r="AS187" s="217">
        <v>0</v>
      </c>
      <c r="AT187" s="217">
        <v>0</v>
      </c>
    </row>
    <row r="188" spans="1:46">
      <c r="A188" s="205">
        <f t="shared" si="6"/>
        <v>39569</v>
      </c>
      <c r="B188">
        <f t="shared" si="7"/>
        <v>901</v>
      </c>
      <c r="C188" s="205">
        <v>39569</v>
      </c>
      <c r="D188">
        <v>2230</v>
      </c>
      <c r="F188">
        <v>48</v>
      </c>
      <c r="G188">
        <v>1</v>
      </c>
      <c r="I188" s="217">
        <v>14</v>
      </c>
      <c r="J188" s="217">
        <v>0</v>
      </c>
      <c r="K188" s="217">
        <v>1</v>
      </c>
      <c r="L188" s="217">
        <v>0</v>
      </c>
      <c r="M188" s="217">
        <v>3</v>
      </c>
      <c r="N188" s="217">
        <v>0</v>
      </c>
      <c r="O188" s="217">
        <v>9</v>
      </c>
      <c r="P188" s="217">
        <v>0</v>
      </c>
      <c r="Q188" s="217">
        <v>17</v>
      </c>
      <c r="R188" s="217">
        <v>0</v>
      </c>
      <c r="S188" s="217">
        <v>0</v>
      </c>
      <c r="T188" s="217">
        <v>0</v>
      </c>
      <c r="U188" s="217">
        <v>0</v>
      </c>
      <c r="V188" s="217">
        <v>0</v>
      </c>
      <c r="W188" s="217">
        <v>2</v>
      </c>
      <c r="X188" s="217">
        <v>0</v>
      </c>
      <c r="Y188" s="217">
        <v>0</v>
      </c>
      <c r="Z188" s="217">
        <v>0</v>
      </c>
      <c r="AA188" s="217">
        <v>0</v>
      </c>
      <c r="AB188" s="217">
        <v>0</v>
      </c>
      <c r="AC188" s="217">
        <v>0</v>
      </c>
      <c r="AD188" s="217">
        <v>0</v>
      </c>
      <c r="AE188" s="217">
        <v>0</v>
      </c>
      <c r="AF188" s="217">
        <v>0</v>
      </c>
      <c r="AG188" s="217">
        <v>0</v>
      </c>
      <c r="AH188" s="217">
        <v>0</v>
      </c>
      <c r="AI188" s="217">
        <v>0</v>
      </c>
      <c r="AJ188" s="217">
        <v>0</v>
      </c>
      <c r="AK188" s="217">
        <v>0</v>
      </c>
      <c r="AL188" s="217">
        <v>0</v>
      </c>
      <c r="AM188" s="217">
        <v>0</v>
      </c>
      <c r="AN188" s="217">
        <v>0</v>
      </c>
      <c r="AO188" s="217">
        <v>0</v>
      </c>
      <c r="AP188" s="217">
        <v>0</v>
      </c>
      <c r="AQ188" s="217">
        <v>0</v>
      </c>
      <c r="AR188" s="217">
        <v>1</v>
      </c>
      <c r="AS188" s="217">
        <v>0</v>
      </c>
      <c r="AT188" s="217">
        <v>0</v>
      </c>
    </row>
    <row r="189" spans="1:46">
      <c r="A189" s="205">
        <f t="shared" si="6"/>
        <v>39569</v>
      </c>
      <c r="B189">
        <f t="shared" si="7"/>
        <v>2231</v>
      </c>
      <c r="C189" s="205">
        <v>39570</v>
      </c>
      <c r="D189">
        <v>130</v>
      </c>
      <c r="F189">
        <v>47</v>
      </c>
      <c r="G189">
        <v>1</v>
      </c>
      <c r="I189" s="217">
        <v>32</v>
      </c>
      <c r="J189" s="217">
        <v>0</v>
      </c>
      <c r="K189" s="217">
        <v>0</v>
      </c>
      <c r="L189" s="217">
        <v>0</v>
      </c>
      <c r="M189" s="217">
        <v>7</v>
      </c>
      <c r="N189" s="217">
        <v>0</v>
      </c>
      <c r="O189" s="217">
        <v>14</v>
      </c>
      <c r="P189" s="217">
        <v>0</v>
      </c>
      <c r="Q189" s="217">
        <v>25</v>
      </c>
      <c r="R189" s="217">
        <v>0</v>
      </c>
      <c r="S189" s="217">
        <v>2</v>
      </c>
      <c r="T189" s="217">
        <v>0</v>
      </c>
      <c r="U189" s="217">
        <v>0</v>
      </c>
      <c r="V189" s="217">
        <v>0</v>
      </c>
      <c r="W189" s="217">
        <v>0</v>
      </c>
      <c r="X189" s="217">
        <v>0</v>
      </c>
      <c r="Y189" s="217">
        <v>0</v>
      </c>
      <c r="Z189" s="217">
        <v>2</v>
      </c>
      <c r="AA189" s="217">
        <v>0</v>
      </c>
      <c r="AB189" s="217">
        <v>0</v>
      </c>
      <c r="AC189" s="217">
        <v>0</v>
      </c>
      <c r="AD189" s="217">
        <v>0</v>
      </c>
      <c r="AE189" s="217">
        <v>0</v>
      </c>
      <c r="AF189" s="217">
        <v>0</v>
      </c>
      <c r="AG189" s="217">
        <v>0</v>
      </c>
      <c r="AH189" s="217">
        <v>0</v>
      </c>
      <c r="AI189" s="217">
        <v>0</v>
      </c>
      <c r="AJ189" s="217">
        <v>0</v>
      </c>
      <c r="AK189" s="217">
        <v>0</v>
      </c>
      <c r="AL189" s="217">
        <v>0</v>
      </c>
      <c r="AM189" s="217">
        <v>0</v>
      </c>
      <c r="AN189" s="217">
        <v>0</v>
      </c>
      <c r="AO189" s="217">
        <v>0</v>
      </c>
      <c r="AP189" s="217">
        <v>0</v>
      </c>
      <c r="AQ189" s="217">
        <v>0</v>
      </c>
      <c r="AR189" s="217">
        <v>0</v>
      </c>
      <c r="AS189" s="217">
        <v>0</v>
      </c>
      <c r="AT189" s="217">
        <v>0</v>
      </c>
    </row>
    <row r="190" spans="1:46">
      <c r="A190" s="205">
        <f t="shared" si="6"/>
        <v>39570</v>
      </c>
      <c r="B190">
        <f t="shared" si="7"/>
        <v>131</v>
      </c>
      <c r="C190" s="205">
        <v>39570</v>
      </c>
      <c r="D190">
        <v>900</v>
      </c>
      <c r="F190">
        <v>46</v>
      </c>
      <c r="G190">
        <v>1</v>
      </c>
      <c r="H190">
        <v>4</v>
      </c>
      <c r="I190" s="217">
        <v>14</v>
      </c>
      <c r="J190" s="217">
        <v>0</v>
      </c>
      <c r="K190" s="217">
        <v>0</v>
      </c>
      <c r="L190" s="217">
        <v>0</v>
      </c>
      <c r="M190" s="217">
        <v>3</v>
      </c>
      <c r="N190" s="217">
        <v>0</v>
      </c>
      <c r="O190" s="217">
        <v>5</v>
      </c>
      <c r="P190" s="217">
        <v>0</v>
      </c>
      <c r="Q190" s="217">
        <v>11</v>
      </c>
      <c r="R190" s="217">
        <v>1</v>
      </c>
      <c r="S190" s="217">
        <v>0</v>
      </c>
      <c r="T190" s="217">
        <v>0</v>
      </c>
      <c r="U190" s="217">
        <v>0</v>
      </c>
      <c r="V190" s="217">
        <v>0</v>
      </c>
      <c r="W190" s="217">
        <v>0</v>
      </c>
      <c r="X190" s="217">
        <v>0</v>
      </c>
      <c r="Y190" s="217">
        <v>0</v>
      </c>
      <c r="Z190" s="217">
        <v>1</v>
      </c>
      <c r="AA190" s="217">
        <v>0</v>
      </c>
      <c r="AB190" s="217">
        <v>0</v>
      </c>
      <c r="AC190" s="217">
        <v>0</v>
      </c>
      <c r="AD190" s="217">
        <v>0</v>
      </c>
      <c r="AE190" s="217">
        <v>0</v>
      </c>
      <c r="AF190" s="217">
        <v>0</v>
      </c>
      <c r="AG190" s="217">
        <v>0</v>
      </c>
      <c r="AH190" s="217">
        <v>0</v>
      </c>
      <c r="AI190" s="217">
        <v>0</v>
      </c>
      <c r="AJ190" s="217">
        <v>0</v>
      </c>
      <c r="AK190" s="217">
        <v>0</v>
      </c>
      <c r="AL190" s="217">
        <v>0</v>
      </c>
      <c r="AM190" s="217">
        <v>0</v>
      </c>
      <c r="AN190" s="217">
        <v>0</v>
      </c>
      <c r="AO190" s="217">
        <v>0</v>
      </c>
      <c r="AP190" s="217">
        <v>0</v>
      </c>
      <c r="AQ190" s="217">
        <v>0</v>
      </c>
      <c r="AR190" s="217">
        <v>0</v>
      </c>
      <c r="AS190" s="217">
        <v>0</v>
      </c>
      <c r="AT190" s="217">
        <v>0</v>
      </c>
    </row>
    <row r="191" spans="1:46">
      <c r="A191" s="205">
        <f t="shared" si="6"/>
        <v>39570</v>
      </c>
      <c r="B191">
        <f t="shared" si="7"/>
        <v>901</v>
      </c>
      <c r="C191" s="205">
        <v>39570</v>
      </c>
      <c r="D191">
        <v>2230</v>
      </c>
      <c r="F191">
        <v>45</v>
      </c>
      <c r="G191">
        <v>1</v>
      </c>
      <c r="I191" s="217">
        <v>5</v>
      </c>
      <c r="J191" s="217">
        <v>0</v>
      </c>
      <c r="K191" s="217">
        <v>2</v>
      </c>
      <c r="L191" s="217">
        <v>0</v>
      </c>
      <c r="M191" s="217">
        <v>6</v>
      </c>
      <c r="N191" s="217">
        <v>0</v>
      </c>
      <c r="O191" s="217">
        <v>5</v>
      </c>
      <c r="P191" s="217">
        <v>0</v>
      </c>
      <c r="Q191" s="217">
        <v>16</v>
      </c>
      <c r="R191" s="217">
        <v>0</v>
      </c>
      <c r="S191" s="217">
        <v>2</v>
      </c>
      <c r="T191" s="217">
        <v>0</v>
      </c>
      <c r="U191" s="217">
        <v>0</v>
      </c>
      <c r="V191" s="217">
        <v>0</v>
      </c>
      <c r="W191" s="217">
        <v>0</v>
      </c>
      <c r="X191" s="217">
        <v>0</v>
      </c>
      <c r="Y191" s="217">
        <v>0</v>
      </c>
      <c r="Z191" s="217">
        <v>1</v>
      </c>
      <c r="AA191" s="217">
        <v>0</v>
      </c>
      <c r="AB191" s="217">
        <v>0</v>
      </c>
      <c r="AC191" s="217">
        <v>1</v>
      </c>
      <c r="AD191" s="217">
        <v>0</v>
      </c>
      <c r="AE191" s="217">
        <v>0</v>
      </c>
      <c r="AF191" s="217">
        <v>0</v>
      </c>
      <c r="AG191" s="217">
        <v>0</v>
      </c>
      <c r="AH191" s="217">
        <v>0</v>
      </c>
      <c r="AI191" s="217">
        <v>0</v>
      </c>
      <c r="AJ191" s="217">
        <v>0</v>
      </c>
      <c r="AK191" s="217">
        <v>0</v>
      </c>
      <c r="AL191" s="217">
        <v>0</v>
      </c>
      <c r="AM191" s="217">
        <v>0</v>
      </c>
      <c r="AN191" s="217">
        <v>0</v>
      </c>
      <c r="AO191" s="217">
        <v>0</v>
      </c>
      <c r="AP191" s="217">
        <v>0</v>
      </c>
      <c r="AQ191" s="217">
        <v>0</v>
      </c>
      <c r="AR191" s="217">
        <v>0</v>
      </c>
      <c r="AS191" s="217">
        <v>0</v>
      </c>
      <c r="AT191" s="217">
        <v>0</v>
      </c>
    </row>
    <row r="192" spans="1:46">
      <c r="A192" s="205">
        <f t="shared" si="6"/>
        <v>39570</v>
      </c>
      <c r="B192">
        <f t="shared" si="7"/>
        <v>2231</v>
      </c>
      <c r="C192" s="205">
        <v>39571</v>
      </c>
      <c r="D192">
        <v>130</v>
      </c>
      <c r="F192">
        <v>44</v>
      </c>
      <c r="G192">
        <v>1</v>
      </c>
      <c r="I192" s="217">
        <v>16</v>
      </c>
      <c r="J192" s="217">
        <v>0</v>
      </c>
      <c r="K192" s="217">
        <v>0</v>
      </c>
      <c r="L192" s="217">
        <v>0</v>
      </c>
      <c r="M192" s="217">
        <v>13</v>
      </c>
      <c r="N192" s="217">
        <v>0</v>
      </c>
      <c r="O192" s="217">
        <v>14</v>
      </c>
      <c r="P192" s="217">
        <v>0</v>
      </c>
      <c r="Q192" s="217">
        <v>23</v>
      </c>
      <c r="R192" s="217">
        <v>0</v>
      </c>
      <c r="S192" s="217">
        <v>4</v>
      </c>
      <c r="T192" s="217">
        <v>0</v>
      </c>
      <c r="U192" s="217">
        <v>0</v>
      </c>
      <c r="V192" s="217">
        <v>0</v>
      </c>
      <c r="W192" s="217">
        <v>0</v>
      </c>
      <c r="X192" s="217">
        <v>0</v>
      </c>
      <c r="Y192" s="217">
        <v>0</v>
      </c>
      <c r="Z192" s="217">
        <v>1</v>
      </c>
      <c r="AA192" s="217">
        <v>0</v>
      </c>
      <c r="AB192" s="217">
        <v>0</v>
      </c>
      <c r="AC192" s="217">
        <v>0</v>
      </c>
      <c r="AD192" s="217">
        <v>0</v>
      </c>
      <c r="AE192" s="217">
        <v>0</v>
      </c>
      <c r="AF192" s="217">
        <v>0</v>
      </c>
      <c r="AG192" s="217">
        <v>0</v>
      </c>
      <c r="AH192" s="217">
        <v>0</v>
      </c>
      <c r="AI192" s="217">
        <v>0</v>
      </c>
      <c r="AJ192" s="217">
        <v>0</v>
      </c>
      <c r="AK192" s="217">
        <v>0</v>
      </c>
      <c r="AL192" s="217">
        <v>0</v>
      </c>
      <c r="AM192" s="217">
        <v>0</v>
      </c>
      <c r="AN192" s="217">
        <v>0</v>
      </c>
      <c r="AO192" s="217">
        <v>0</v>
      </c>
      <c r="AP192" s="217">
        <v>0</v>
      </c>
      <c r="AQ192" s="217">
        <v>0</v>
      </c>
      <c r="AR192" s="217">
        <v>1</v>
      </c>
      <c r="AS192" s="217">
        <v>0</v>
      </c>
      <c r="AT192" s="217">
        <v>0</v>
      </c>
    </row>
    <row r="193" spans="1:46">
      <c r="A193" s="205">
        <f t="shared" si="6"/>
        <v>39571</v>
      </c>
      <c r="B193">
        <f t="shared" si="7"/>
        <v>131</v>
      </c>
      <c r="C193" s="205">
        <v>39571</v>
      </c>
      <c r="D193">
        <v>830</v>
      </c>
      <c r="F193">
        <v>44</v>
      </c>
      <c r="G193">
        <v>1</v>
      </c>
      <c r="H193">
        <v>4</v>
      </c>
      <c r="I193" s="217">
        <v>18</v>
      </c>
      <c r="J193" s="217">
        <v>0</v>
      </c>
      <c r="K193" s="217">
        <v>0</v>
      </c>
      <c r="L193" s="217">
        <v>0</v>
      </c>
      <c r="M193" s="217">
        <v>5</v>
      </c>
      <c r="N193" s="217">
        <v>0</v>
      </c>
      <c r="O193" s="217">
        <v>10</v>
      </c>
      <c r="P193" s="217">
        <v>0</v>
      </c>
      <c r="Q193" s="217">
        <v>6</v>
      </c>
      <c r="R193" s="217">
        <v>1</v>
      </c>
      <c r="S193" s="217">
        <v>1</v>
      </c>
      <c r="T193" s="217">
        <v>0</v>
      </c>
      <c r="U193" s="217">
        <v>0</v>
      </c>
      <c r="V193" s="217">
        <v>0</v>
      </c>
      <c r="W193" s="217">
        <v>0</v>
      </c>
      <c r="X193" s="217">
        <v>0</v>
      </c>
      <c r="Y193" s="217">
        <v>0</v>
      </c>
      <c r="Z193" s="217">
        <v>0</v>
      </c>
      <c r="AA193" s="217">
        <v>0</v>
      </c>
      <c r="AB193" s="217">
        <v>0</v>
      </c>
      <c r="AC193" s="217">
        <v>1</v>
      </c>
      <c r="AD193" s="217">
        <v>0</v>
      </c>
      <c r="AE193" s="217">
        <v>0</v>
      </c>
      <c r="AF193" s="217">
        <v>0</v>
      </c>
      <c r="AG193" s="217">
        <v>0</v>
      </c>
      <c r="AH193" s="217">
        <v>0</v>
      </c>
      <c r="AI193" s="217">
        <v>0</v>
      </c>
      <c r="AJ193" s="217">
        <v>0</v>
      </c>
      <c r="AK193" s="217">
        <v>0</v>
      </c>
      <c r="AL193" s="217">
        <v>0</v>
      </c>
      <c r="AM193" s="217">
        <v>0</v>
      </c>
      <c r="AN193" s="217">
        <v>0</v>
      </c>
      <c r="AO193" s="217">
        <v>1</v>
      </c>
      <c r="AP193" s="217">
        <v>0</v>
      </c>
      <c r="AQ193" s="217">
        <v>0</v>
      </c>
      <c r="AR193" s="217">
        <v>0</v>
      </c>
      <c r="AS193" s="217">
        <v>0</v>
      </c>
      <c r="AT193" s="217">
        <v>0</v>
      </c>
    </row>
    <row r="194" spans="1:46">
      <c r="A194" s="205">
        <f t="shared" si="6"/>
        <v>39571</v>
      </c>
      <c r="B194">
        <f t="shared" si="7"/>
        <v>831</v>
      </c>
      <c r="C194" s="205">
        <v>39571</v>
      </c>
      <c r="D194">
        <v>2230</v>
      </c>
      <c r="F194">
        <v>45</v>
      </c>
      <c r="G194">
        <v>1</v>
      </c>
      <c r="I194" s="217">
        <v>6</v>
      </c>
      <c r="J194" s="217">
        <v>0</v>
      </c>
      <c r="K194" s="217">
        <v>3</v>
      </c>
      <c r="L194" s="217">
        <v>0</v>
      </c>
      <c r="M194" s="217">
        <v>8</v>
      </c>
      <c r="N194" s="217">
        <v>0</v>
      </c>
      <c r="O194" s="217">
        <v>9</v>
      </c>
      <c r="P194" s="217">
        <v>0</v>
      </c>
      <c r="Q194" s="217">
        <v>14</v>
      </c>
      <c r="R194" s="217">
        <v>0</v>
      </c>
      <c r="S194" s="217">
        <v>1</v>
      </c>
      <c r="T194" s="217">
        <v>0</v>
      </c>
      <c r="U194" s="217">
        <v>0</v>
      </c>
      <c r="V194" s="217">
        <v>0</v>
      </c>
      <c r="W194" s="217">
        <v>0</v>
      </c>
      <c r="X194" s="217">
        <v>0</v>
      </c>
      <c r="Y194" s="217">
        <v>0</v>
      </c>
      <c r="Z194" s="217">
        <v>0</v>
      </c>
      <c r="AA194" s="217">
        <v>0</v>
      </c>
      <c r="AB194" s="217">
        <v>0</v>
      </c>
      <c r="AC194" s="217">
        <v>0</v>
      </c>
      <c r="AD194" s="217">
        <v>0</v>
      </c>
      <c r="AE194" s="217">
        <v>0</v>
      </c>
      <c r="AF194" s="217">
        <v>0</v>
      </c>
      <c r="AG194" s="217">
        <v>1</v>
      </c>
      <c r="AH194" s="217">
        <v>1</v>
      </c>
      <c r="AI194" s="217">
        <v>0</v>
      </c>
      <c r="AJ194" s="217">
        <v>0</v>
      </c>
      <c r="AK194" s="217">
        <v>0</v>
      </c>
      <c r="AL194" s="217">
        <v>0</v>
      </c>
      <c r="AM194" s="217">
        <v>0</v>
      </c>
      <c r="AN194" s="217">
        <v>0</v>
      </c>
      <c r="AO194" s="217">
        <v>0</v>
      </c>
      <c r="AP194" s="217">
        <v>0</v>
      </c>
      <c r="AQ194" s="217">
        <v>0</v>
      </c>
      <c r="AR194" s="217">
        <v>1</v>
      </c>
      <c r="AS194" s="217">
        <v>0</v>
      </c>
      <c r="AT194" s="217">
        <v>0</v>
      </c>
    </row>
    <row r="195" spans="1:46">
      <c r="A195" s="205">
        <f t="shared" si="6"/>
        <v>39571</v>
      </c>
      <c r="B195">
        <f t="shared" si="7"/>
        <v>2231</v>
      </c>
      <c r="C195" s="205">
        <v>39572</v>
      </c>
      <c r="D195">
        <v>30</v>
      </c>
      <c r="F195">
        <v>45</v>
      </c>
      <c r="G195">
        <v>1</v>
      </c>
      <c r="I195" s="217">
        <v>11</v>
      </c>
      <c r="J195" s="217">
        <v>0</v>
      </c>
      <c r="K195" s="217">
        <v>1</v>
      </c>
      <c r="L195" s="217">
        <v>0</v>
      </c>
      <c r="M195" s="217">
        <v>9</v>
      </c>
      <c r="N195" s="217">
        <v>0</v>
      </c>
      <c r="O195" s="217">
        <v>13</v>
      </c>
      <c r="P195" s="217">
        <v>0</v>
      </c>
      <c r="Q195" s="217">
        <v>25</v>
      </c>
      <c r="R195" s="217">
        <v>0</v>
      </c>
      <c r="S195" s="217">
        <v>0</v>
      </c>
      <c r="T195" s="217">
        <v>0</v>
      </c>
      <c r="U195" s="217">
        <v>0</v>
      </c>
      <c r="V195" s="217">
        <v>0</v>
      </c>
      <c r="W195" s="217">
        <v>0</v>
      </c>
      <c r="X195" s="217">
        <v>0</v>
      </c>
      <c r="Y195" s="217">
        <v>0</v>
      </c>
      <c r="Z195" s="217">
        <v>0</v>
      </c>
      <c r="AA195" s="217">
        <v>0</v>
      </c>
      <c r="AB195" s="217">
        <v>0</v>
      </c>
      <c r="AC195" s="217">
        <v>2</v>
      </c>
      <c r="AD195" s="217">
        <v>0</v>
      </c>
      <c r="AE195" s="217">
        <v>0</v>
      </c>
      <c r="AF195" s="217">
        <v>0</v>
      </c>
      <c r="AG195" s="217">
        <v>1</v>
      </c>
      <c r="AH195" s="217">
        <v>0</v>
      </c>
      <c r="AI195" s="217">
        <v>0</v>
      </c>
      <c r="AJ195" s="217">
        <v>0</v>
      </c>
      <c r="AK195" s="217">
        <v>0</v>
      </c>
      <c r="AL195" s="217">
        <v>0</v>
      </c>
      <c r="AM195" s="217">
        <v>0</v>
      </c>
      <c r="AN195" s="217">
        <v>0</v>
      </c>
      <c r="AO195" s="217">
        <v>0</v>
      </c>
      <c r="AP195" s="217">
        <v>0</v>
      </c>
      <c r="AQ195" s="217">
        <v>0</v>
      </c>
      <c r="AR195" s="217">
        <v>0</v>
      </c>
      <c r="AS195" s="217">
        <v>0</v>
      </c>
      <c r="AT195" s="217">
        <v>0</v>
      </c>
    </row>
    <row r="196" spans="1:46">
      <c r="A196" s="205">
        <f t="shared" si="6"/>
        <v>39572</v>
      </c>
      <c r="B196">
        <f t="shared" si="7"/>
        <v>31</v>
      </c>
      <c r="C196" s="205">
        <v>39572</v>
      </c>
      <c r="D196">
        <v>900</v>
      </c>
      <c r="F196">
        <v>45</v>
      </c>
      <c r="G196">
        <v>1</v>
      </c>
      <c r="H196">
        <v>4.5</v>
      </c>
      <c r="I196" s="217">
        <v>9</v>
      </c>
      <c r="J196" s="217">
        <v>0</v>
      </c>
      <c r="K196" s="217">
        <v>0</v>
      </c>
      <c r="L196" s="217">
        <v>0</v>
      </c>
      <c r="M196" s="217">
        <v>14</v>
      </c>
      <c r="N196" s="217">
        <v>0</v>
      </c>
      <c r="O196" s="217">
        <v>13</v>
      </c>
      <c r="P196" s="217">
        <v>0</v>
      </c>
      <c r="Q196" s="217">
        <v>18</v>
      </c>
      <c r="R196" s="217">
        <v>0</v>
      </c>
      <c r="S196" s="217">
        <v>3</v>
      </c>
      <c r="T196" s="217">
        <v>0</v>
      </c>
      <c r="U196" s="217">
        <v>0</v>
      </c>
      <c r="V196" s="217">
        <v>0</v>
      </c>
      <c r="W196" s="217">
        <v>0</v>
      </c>
      <c r="X196" s="217">
        <v>0</v>
      </c>
      <c r="Y196" s="217">
        <v>0</v>
      </c>
      <c r="Z196" s="217">
        <v>0</v>
      </c>
      <c r="AA196" s="217">
        <v>0</v>
      </c>
      <c r="AB196" s="217">
        <v>0</v>
      </c>
      <c r="AC196" s="217">
        <v>0</v>
      </c>
      <c r="AD196" s="217">
        <v>0</v>
      </c>
      <c r="AE196" s="217">
        <v>0</v>
      </c>
      <c r="AF196" s="217">
        <v>0</v>
      </c>
      <c r="AG196" s="217">
        <v>1</v>
      </c>
      <c r="AH196" s="217">
        <v>0</v>
      </c>
      <c r="AI196" s="217">
        <v>0</v>
      </c>
      <c r="AJ196" s="217">
        <v>0</v>
      </c>
      <c r="AK196" s="217">
        <v>0</v>
      </c>
      <c r="AL196" s="217">
        <v>0</v>
      </c>
      <c r="AM196" s="217">
        <v>0</v>
      </c>
      <c r="AN196" s="217">
        <v>0</v>
      </c>
      <c r="AO196" s="217">
        <v>0</v>
      </c>
      <c r="AP196" s="217">
        <v>0</v>
      </c>
      <c r="AQ196" s="217">
        <v>0</v>
      </c>
      <c r="AR196" s="217">
        <v>0</v>
      </c>
      <c r="AS196" s="217">
        <v>0</v>
      </c>
      <c r="AT196" s="217">
        <v>0</v>
      </c>
    </row>
    <row r="197" spans="1:46">
      <c r="A197" s="205">
        <f t="shared" si="6"/>
        <v>39572</v>
      </c>
      <c r="B197">
        <f t="shared" si="7"/>
        <v>901</v>
      </c>
      <c r="C197" s="205">
        <v>39572</v>
      </c>
      <c r="D197">
        <v>2200</v>
      </c>
      <c r="F197">
        <v>46</v>
      </c>
      <c r="G197">
        <v>1</v>
      </c>
      <c r="I197" s="217">
        <v>8</v>
      </c>
      <c r="J197" s="217">
        <v>1</v>
      </c>
      <c r="K197" s="217">
        <v>6</v>
      </c>
      <c r="L197" s="217">
        <v>0</v>
      </c>
      <c r="M197" s="217">
        <v>10</v>
      </c>
      <c r="N197" s="217">
        <v>0</v>
      </c>
      <c r="O197" s="217">
        <v>15</v>
      </c>
      <c r="P197" s="217">
        <v>0</v>
      </c>
      <c r="Q197" s="217">
        <v>21</v>
      </c>
      <c r="R197" s="217">
        <v>0</v>
      </c>
      <c r="S197" s="217">
        <v>0</v>
      </c>
      <c r="T197" s="217">
        <v>0</v>
      </c>
      <c r="U197" s="217">
        <v>0</v>
      </c>
      <c r="V197" s="217">
        <v>0</v>
      </c>
      <c r="W197" s="217">
        <v>0</v>
      </c>
      <c r="X197" s="217">
        <v>0</v>
      </c>
      <c r="Y197" s="217">
        <v>0</v>
      </c>
      <c r="Z197" s="217">
        <v>0</v>
      </c>
      <c r="AA197" s="217">
        <v>0</v>
      </c>
      <c r="AB197" s="217">
        <v>0</v>
      </c>
      <c r="AC197" s="217">
        <v>0</v>
      </c>
      <c r="AD197" s="217">
        <v>0</v>
      </c>
      <c r="AE197" s="217">
        <v>0</v>
      </c>
      <c r="AF197" s="217">
        <v>0</v>
      </c>
      <c r="AG197" s="217">
        <v>0</v>
      </c>
      <c r="AH197" s="217">
        <v>0</v>
      </c>
      <c r="AI197" s="217">
        <v>0</v>
      </c>
      <c r="AJ197" s="217">
        <v>0</v>
      </c>
      <c r="AK197" s="217">
        <v>0</v>
      </c>
      <c r="AL197" s="217">
        <v>0</v>
      </c>
      <c r="AM197" s="217">
        <v>0</v>
      </c>
      <c r="AN197" s="217">
        <v>0</v>
      </c>
      <c r="AO197" s="217">
        <v>0</v>
      </c>
      <c r="AP197" s="217">
        <v>0</v>
      </c>
      <c r="AQ197" s="217">
        <v>0</v>
      </c>
      <c r="AR197" s="217">
        <v>0</v>
      </c>
      <c r="AS197" s="217">
        <v>0</v>
      </c>
      <c r="AT197" s="217">
        <v>0</v>
      </c>
    </row>
    <row r="198" spans="1:46">
      <c r="A198" s="205">
        <f t="shared" si="6"/>
        <v>39572</v>
      </c>
      <c r="B198">
        <f t="shared" si="7"/>
        <v>2201</v>
      </c>
      <c r="C198" s="205">
        <v>39573</v>
      </c>
      <c r="D198">
        <v>130</v>
      </c>
      <c r="F198">
        <v>46</v>
      </c>
      <c r="G198">
        <v>1</v>
      </c>
      <c r="I198" s="217">
        <v>27</v>
      </c>
      <c r="J198" s="217">
        <v>0</v>
      </c>
      <c r="K198" s="217">
        <v>2</v>
      </c>
      <c r="L198" s="217">
        <v>0</v>
      </c>
      <c r="M198" s="217">
        <v>24</v>
      </c>
      <c r="N198" s="217">
        <v>0</v>
      </c>
      <c r="O198" s="217">
        <v>35</v>
      </c>
      <c r="P198" s="217">
        <v>0</v>
      </c>
      <c r="Q198" s="217">
        <v>61</v>
      </c>
      <c r="R198" s="217">
        <v>0</v>
      </c>
      <c r="S198" s="217">
        <v>6</v>
      </c>
      <c r="T198" s="217">
        <v>0</v>
      </c>
      <c r="U198" s="217">
        <v>0</v>
      </c>
      <c r="V198" s="217">
        <v>0</v>
      </c>
      <c r="W198" s="217">
        <v>2</v>
      </c>
      <c r="X198" s="217">
        <v>0</v>
      </c>
      <c r="Y198" s="217">
        <v>0</v>
      </c>
      <c r="Z198" s="217">
        <v>0</v>
      </c>
      <c r="AA198" s="217">
        <v>0</v>
      </c>
      <c r="AB198" s="217">
        <v>0</v>
      </c>
      <c r="AC198" s="217">
        <v>1</v>
      </c>
      <c r="AD198" s="217">
        <v>0</v>
      </c>
      <c r="AE198" s="217">
        <v>0</v>
      </c>
      <c r="AF198" s="217">
        <v>0</v>
      </c>
      <c r="AG198" s="217">
        <v>0</v>
      </c>
      <c r="AH198" s="217">
        <v>0</v>
      </c>
      <c r="AI198" s="217">
        <v>0</v>
      </c>
      <c r="AJ198" s="217">
        <v>0</v>
      </c>
      <c r="AK198" s="217">
        <v>0</v>
      </c>
      <c r="AL198" s="217">
        <v>0</v>
      </c>
      <c r="AM198" s="217">
        <v>0</v>
      </c>
      <c r="AN198" s="217">
        <v>0</v>
      </c>
      <c r="AO198" s="217">
        <v>0</v>
      </c>
      <c r="AP198" s="217">
        <v>0</v>
      </c>
      <c r="AQ198" s="217">
        <v>0</v>
      </c>
      <c r="AR198" s="217">
        <v>0</v>
      </c>
      <c r="AS198" s="217">
        <v>0</v>
      </c>
      <c r="AT198" s="217">
        <v>0</v>
      </c>
    </row>
    <row r="199" spans="1:46">
      <c r="A199" s="205">
        <f t="shared" si="6"/>
        <v>39573</v>
      </c>
      <c r="B199">
        <f t="shared" si="7"/>
        <v>131</v>
      </c>
      <c r="C199" s="205">
        <v>39573</v>
      </c>
      <c r="D199">
        <v>930</v>
      </c>
      <c r="F199">
        <v>47</v>
      </c>
      <c r="G199">
        <v>1</v>
      </c>
      <c r="H199">
        <v>3.5</v>
      </c>
      <c r="I199" s="217">
        <v>8</v>
      </c>
      <c r="J199" s="217">
        <v>0</v>
      </c>
      <c r="K199" s="217">
        <v>2</v>
      </c>
      <c r="L199" s="217">
        <v>0</v>
      </c>
      <c r="M199" s="217">
        <v>7</v>
      </c>
      <c r="N199" s="217">
        <v>0</v>
      </c>
      <c r="O199" s="217">
        <v>11</v>
      </c>
      <c r="P199" s="217">
        <v>0</v>
      </c>
      <c r="Q199" s="217">
        <v>22</v>
      </c>
      <c r="R199" s="217">
        <v>0</v>
      </c>
      <c r="S199" s="217">
        <v>2</v>
      </c>
      <c r="T199" s="217">
        <v>0</v>
      </c>
      <c r="U199" s="217">
        <v>0</v>
      </c>
      <c r="V199" s="217">
        <v>0</v>
      </c>
      <c r="W199" s="217">
        <v>0</v>
      </c>
      <c r="X199" s="217">
        <v>0</v>
      </c>
      <c r="Y199" s="217">
        <v>0</v>
      </c>
      <c r="Z199" s="217">
        <v>0</v>
      </c>
      <c r="AA199" s="217">
        <v>0</v>
      </c>
      <c r="AB199" s="217">
        <v>0</v>
      </c>
      <c r="AC199" s="217">
        <v>0</v>
      </c>
      <c r="AD199" s="217" t="s">
        <v>197</v>
      </c>
      <c r="AE199" s="217">
        <v>0</v>
      </c>
      <c r="AF199" s="217">
        <v>0</v>
      </c>
      <c r="AG199" s="217">
        <v>0</v>
      </c>
      <c r="AH199" s="217">
        <v>0</v>
      </c>
      <c r="AI199" s="217">
        <v>0</v>
      </c>
      <c r="AJ199" s="217">
        <v>0</v>
      </c>
      <c r="AK199" s="217">
        <v>0</v>
      </c>
      <c r="AL199" s="217">
        <v>0</v>
      </c>
      <c r="AM199" s="217">
        <v>0</v>
      </c>
      <c r="AN199" s="217">
        <v>0</v>
      </c>
      <c r="AO199" s="217">
        <v>0</v>
      </c>
      <c r="AP199" s="217">
        <v>0</v>
      </c>
      <c r="AQ199" s="217">
        <v>0</v>
      </c>
      <c r="AR199" s="217">
        <v>0</v>
      </c>
      <c r="AS199" s="217">
        <v>0</v>
      </c>
      <c r="AT199" s="217">
        <v>0</v>
      </c>
    </row>
    <row r="200" spans="1:46">
      <c r="A200" s="205">
        <f t="shared" si="6"/>
        <v>39573</v>
      </c>
      <c r="B200">
        <f t="shared" si="7"/>
        <v>931</v>
      </c>
      <c r="C200" s="205">
        <v>39573</v>
      </c>
      <c r="D200">
        <v>2200</v>
      </c>
      <c r="F200">
        <v>49.5</v>
      </c>
      <c r="G200">
        <v>1</v>
      </c>
      <c r="I200" s="217">
        <v>5</v>
      </c>
      <c r="J200" s="217">
        <v>0</v>
      </c>
      <c r="K200" s="217">
        <v>5</v>
      </c>
      <c r="L200" s="217">
        <v>0</v>
      </c>
      <c r="M200" s="217">
        <v>5</v>
      </c>
      <c r="N200" s="217">
        <v>0</v>
      </c>
      <c r="O200" s="217">
        <v>4</v>
      </c>
      <c r="P200" s="217">
        <v>0</v>
      </c>
      <c r="Q200" s="217">
        <v>16</v>
      </c>
      <c r="R200" s="217">
        <v>0</v>
      </c>
      <c r="S200" s="217">
        <v>0</v>
      </c>
      <c r="T200" s="217">
        <v>0</v>
      </c>
      <c r="U200" s="217">
        <v>0</v>
      </c>
      <c r="V200" s="217">
        <v>0</v>
      </c>
      <c r="W200" s="217">
        <v>2</v>
      </c>
      <c r="X200" s="217">
        <v>1</v>
      </c>
      <c r="Y200" s="217">
        <v>0</v>
      </c>
      <c r="Z200" s="217">
        <v>0</v>
      </c>
      <c r="AA200" s="217">
        <v>0</v>
      </c>
      <c r="AB200" s="217">
        <v>0</v>
      </c>
      <c r="AC200" s="217">
        <v>0</v>
      </c>
      <c r="AD200" s="217">
        <v>0</v>
      </c>
      <c r="AE200" s="217">
        <v>0</v>
      </c>
      <c r="AF200" s="217">
        <v>0</v>
      </c>
      <c r="AG200" s="217">
        <v>1</v>
      </c>
      <c r="AH200" s="217">
        <v>0</v>
      </c>
      <c r="AI200" s="217">
        <v>1</v>
      </c>
      <c r="AJ200" s="217">
        <v>0</v>
      </c>
      <c r="AK200" s="217">
        <v>0</v>
      </c>
      <c r="AL200" s="217">
        <v>0</v>
      </c>
      <c r="AM200" s="217">
        <v>0</v>
      </c>
      <c r="AN200" s="217">
        <v>0</v>
      </c>
      <c r="AO200" s="217">
        <v>0</v>
      </c>
      <c r="AP200" s="217">
        <v>0</v>
      </c>
      <c r="AQ200" s="217">
        <v>0</v>
      </c>
      <c r="AR200" s="217">
        <v>1</v>
      </c>
      <c r="AS200" s="217">
        <v>0</v>
      </c>
      <c r="AT200" s="217">
        <v>0</v>
      </c>
    </row>
    <row r="201" spans="1:46">
      <c r="A201" s="205">
        <f t="shared" si="6"/>
        <v>39573</v>
      </c>
      <c r="B201">
        <f t="shared" si="7"/>
        <v>2201</v>
      </c>
      <c r="C201" s="205">
        <v>39574</v>
      </c>
      <c r="D201">
        <v>130</v>
      </c>
      <c r="F201">
        <v>49.5</v>
      </c>
      <c r="G201">
        <v>1</v>
      </c>
      <c r="I201" s="217">
        <v>24</v>
      </c>
      <c r="J201" s="217">
        <v>0</v>
      </c>
      <c r="K201" s="217">
        <v>1</v>
      </c>
      <c r="L201" s="217">
        <v>0</v>
      </c>
      <c r="M201" s="217">
        <v>18</v>
      </c>
      <c r="N201" s="217">
        <v>0</v>
      </c>
      <c r="O201" s="217">
        <v>13</v>
      </c>
      <c r="P201" s="217">
        <v>0</v>
      </c>
      <c r="Q201" s="217">
        <v>82</v>
      </c>
      <c r="R201" s="217">
        <v>0</v>
      </c>
      <c r="S201" s="217">
        <v>35</v>
      </c>
      <c r="T201" s="217">
        <v>0</v>
      </c>
      <c r="U201" s="217">
        <v>0</v>
      </c>
      <c r="V201" s="217">
        <v>0</v>
      </c>
      <c r="W201" s="217">
        <v>12</v>
      </c>
      <c r="X201" s="217">
        <v>0</v>
      </c>
      <c r="Y201" s="217">
        <v>0</v>
      </c>
      <c r="Z201" s="217">
        <v>0</v>
      </c>
      <c r="AA201" s="217">
        <v>0</v>
      </c>
      <c r="AB201" s="217">
        <v>0</v>
      </c>
      <c r="AC201" s="217">
        <v>0</v>
      </c>
      <c r="AD201" s="217">
        <v>0</v>
      </c>
      <c r="AE201" s="217">
        <v>0</v>
      </c>
      <c r="AF201" s="217">
        <v>1</v>
      </c>
      <c r="AG201" s="217">
        <v>0</v>
      </c>
      <c r="AH201" s="217">
        <v>1</v>
      </c>
      <c r="AI201" s="217">
        <v>0</v>
      </c>
      <c r="AJ201" s="217">
        <v>0</v>
      </c>
      <c r="AK201" s="217">
        <v>0</v>
      </c>
      <c r="AL201" s="217">
        <v>0</v>
      </c>
      <c r="AM201" s="217">
        <v>0</v>
      </c>
      <c r="AN201" s="217">
        <v>0</v>
      </c>
      <c r="AO201" s="217">
        <v>0</v>
      </c>
      <c r="AP201" s="217">
        <v>0</v>
      </c>
      <c r="AQ201" s="217">
        <v>0</v>
      </c>
      <c r="AR201" s="217">
        <v>1</v>
      </c>
      <c r="AS201" s="217">
        <v>0</v>
      </c>
      <c r="AT201" s="217">
        <v>0</v>
      </c>
    </row>
    <row r="202" spans="1:46">
      <c r="A202" s="205">
        <f t="shared" si="6"/>
        <v>39574</v>
      </c>
      <c r="B202">
        <f t="shared" si="7"/>
        <v>131</v>
      </c>
      <c r="C202" s="205">
        <v>39574</v>
      </c>
      <c r="D202">
        <v>900</v>
      </c>
      <c r="F202">
        <v>51</v>
      </c>
      <c r="G202">
        <v>2</v>
      </c>
      <c r="H202">
        <v>2.5</v>
      </c>
      <c r="I202" s="217">
        <v>6</v>
      </c>
      <c r="J202" s="217">
        <v>0</v>
      </c>
      <c r="K202" s="217">
        <v>0</v>
      </c>
      <c r="L202" s="217">
        <v>0</v>
      </c>
      <c r="M202" s="217">
        <v>7</v>
      </c>
      <c r="N202" s="217">
        <v>0</v>
      </c>
      <c r="O202" s="217">
        <v>4</v>
      </c>
      <c r="P202" s="217">
        <v>0</v>
      </c>
      <c r="Q202" s="217">
        <v>12</v>
      </c>
      <c r="R202" s="217">
        <v>0</v>
      </c>
      <c r="S202" s="217">
        <v>4</v>
      </c>
      <c r="T202" s="217">
        <v>0</v>
      </c>
      <c r="U202" s="217">
        <v>0</v>
      </c>
      <c r="V202" s="217">
        <v>0</v>
      </c>
      <c r="W202" s="217">
        <v>2</v>
      </c>
      <c r="X202" s="217">
        <v>0</v>
      </c>
      <c r="Y202" s="217">
        <v>0</v>
      </c>
      <c r="Z202" s="217">
        <v>1</v>
      </c>
      <c r="AA202" s="217">
        <v>0</v>
      </c>
      <c r="AB202" s="217">
        <v>0</v>
      </c>
      <c r="AC202" s="217">
        <v>0</v>
      </c>
      <c r="AD202" s="217" t="s">
        <v>198</v>
      </c>
      <c r="AE202" s="217">
        <v>0</v>
      </c>
      <c r="AF202" s="217">
        <v>0</v>
      </c>
      <c r="AG202" s="217">
        <v>0</v>
      </c>
      <c r="AH202" s="217">
        <v>0</v>
      </c>
      <c r="AI202" s="217">
        <v>0</v>
      </c>
      <c r="AJ202" s="217">
        <v>0</v>
      </c>
      <c r="AK202" s="217">
        <v>0</v>
      </c>
      <c r="AL202" s="217">
        <v>0</v>
      </c>
      <c r="AM202" s="217">
        <v>0</v>
      </c>
      <c r="AN202" s="217">
        <v>0</v>
      </c>
      <c r="AO202" s="217">
        <v>0</v>
      </c>
      <c r="AP202" s="217">
        <v>0</v>
      </c>
      <c r="AQ202" s="217">
        <v>0</v>
      </c>
      <c r="AR202" s="217">
        <v>0</v>
      </c>
      <c r="AS202" s="217">
        <v>0</v>
      </c>
      <c r="AT202" s="217">
        <v>0</v>
      </c>
    </row>
    <row r="203" spans="1:46">
      <c r="A203" s="205">
        <f t="shared" si="6"/>
        <v>39574</v>
      </c>
      <c r="B203">
        <f t="shared" si="7"/>
        <v>901</v>
      </c>
      <c r="C203" s="205">
        <v>39574</v>
      </c>
      <c r="D203">
        <v>2130</v>
      </c>
      <c r="F203">
        <v>54</v>
      </c>
      <c r="G203">
        <v>3</v>
      </c>
      <c r="I203" s="217">
        <v>4</v>
      </c>
      <c r="J203" s="217">
        <v>0</v>
      </c>
      <c r="K203" s="217">
        <v>4</v>
      </c>
      <c r="L203" s="217">
        <v>1</v>
      </c>
      <c r="M203" s="217">
        <v>11</v>
      </c>
      <c r="N203" s="217">
        <v>2</v>
      </c>
      <c r="O203" s="217">
        <v>12</v>
      </c>
      <c r="P203" s="217">
        <v>2</v>
      </c>
      <c r="Q203" s="217">
        <v>20</v>
      </c>
      <c r="R203" s="217">
        <v>11</v>
      </c>
      <c r="S203" s="217">
        <v>6</v>
      </c>
      <c r="T203" s="217">
        <v>0</v>
      </c>
      <c r="U203" s="217">
        <v>0</v>
      </c>
      <c r="V203" s="217">
        <v>0</v>
      </c>
      <c r="W203" s="217">
        <v>2</v>
      </c>
      <c r="X203" s="217">
        <v>0</v>
      </c>
      <c r="Y203" s="217">
        <v>1</v>
      </c>
      <c r="Z203" s="217">
        <v>4</v>
      </c>
      <c r="AA203" s="217">
        <v>0</v>
      </c>
      <c r="AB203" s="217">
        <v>0</v>
      </c>
      <c r="AC203" s="217">
        <v>0</v>
      </c>
      <c r="AD203" s="217" t="s">
        <v>198</v>
      </c>
      <c r="AE203" s="217">
        <v>0</v>
      </c>
      <c r="AF203" s="217">
        <v>0</v>
      </c>
      <c r="AG203" s="217">
        <v>0</v>
      </c>
      <c r="AH203" s="217">
        <v>0</v>
      </c>
      <c r="AI203" s="217">
        <v>0</v>
      </c>
      <c r="AJ203" s="217">
        <v>0</v>
      </c>
      <c r="AK203" s="217">
        <v>0</v>
      </c>
      <c r="AL203" s="217">
        <v>0</v>
      </c>
      <c r="AM203" s="217">
        <v>0</v>
      </c>
      <c r="AN203" s="217">
        <v>0</v>
      </c>
      <c r="AO203" s="217">
        <v>0</v>
      </c>
      <c r="AP203" s="217">
        <v>0</v>
      </c>
      <c r="AQ203" s="217">
        <v>0</v>
      </c>
      <c r="AR203" s="217">
        <v>0</v>
      </c>
      <c r="AS203" s="217">
        <v>0</v>
      </c>
      <c r="AT203" s="217">
        <v>0</v>
      </c>
    </row>
    <row r="204" spans="1:46">
      <c r="A204" s="205">
        <f t="shared" si="6"/>
        <v>39574</v>
      </c>
      <c r="B204">
        <f t="shared" si="7"/>
        <v>2131</v>
      </c>
      <c r="C204" s="205">
        <v>39575</v>
      </c>
      <c r="D204">
        <v>130</v>
      </c>
      <c r="F204">
        <v>54</v>
      </c>
      <c r="G204">
        <v>2</v>
      </c>
      <c r="I204" s="217">
        <v>1</v>
      </c>
      <c r="J204" s="217">
        <v>0</v>
      </c>
      <c r="K204" s="217">
        <v>0</v>
      </c>
      <c r="L204" s="217">
        <v>0</v>
      </c>
      <c r="M204" s="217">
        <v>5</v>
      </c>
      <c r="N204" s="217">
        <v>0</v>
      </c>
      <c r="O204" s="217">
        <v>6</v>
      </c>
      <c r="P204" s="217">
        <v>0</v>
      </c>
      <c r="Q204" s="217">
        <v>16</v>
      </c>
      <c r="R204" s="217">
        <v>0</v>
      </c>
      <c r="S204" s="217">
        <v>36</v>
      </c>
      <c r="T204" s="217">
        <v>0</v>
      </c>
      <c r="U204" s="217">
        <v>0</v>
      </c>
      <c r="V204" s="217">
        <v>0</v>
      </c>
      <c r="W204" s="217">
        <v>25</v>
      </c>
      <c r="X204" s="217">
        <v>0</v>
      </c>
      <c r="Y204" s="217">
        <v>0</v>
      </c>
      <c r="Z204" s="217">
        <v>0</v>
      </c>
      <c r="AA204" s="217">
        <v>0</v>
      </c>
      <c r="AB204" s="217">
        <v>0</v>
      </c>
      <c r="AC204" s="217">
        <v>0</v>
      </c>
      <c r="AD204" s="217">
        <v>0</v>
      </c>
      <c r="AE204" s="217">
        <v>0</v>
      </c>
      <c r="AF204" s="217">
        <v>0</v>
      </c>
      <c r="AG204" s="217">
        <v>0</v>
      </c>
      <c r="AH204" s="217">
        <v>0</v>
      </c>
      <c r="AI204" s="217">
        <v>0</v>
      </c>
      <c r="AJ204" s="217">
        <v>0</v>
      </c>
      <c r="AK204" s="217">
        <v>0</v>
      </c>
      <c r="AL204" s="217">
        <v>0</v>
      </c>
      <c r="AM204" s="217">
        <v>0</v>
      </c>
      <c r="AN204" s="217">
        <v>0</v>
      </c>
      <c r="AO204" s="217">
        <v>0</v>
      </c>
      <c r="AP204" s="217">
        <v>0</v>
      </c>
      <c r="AQ204" s="217">
        <v>0</v>
      </c>
      <c r="AR204" s="217">
        <v>0</v>
      </c>
      <c r="AS204" s="217">
        <v>0</v>
      </c>
      <c r="AT204" s="217">
        <v>0</v>
      </c>
    </row>
    <row r="205" spans="1:46">
      <c r="A205" s="205">
        <f t="shared" si="6"/>
        <v>39575</v>
      </c>
      <c r="B205">
        <f t="shared" si="7"/>
        <v>131</v>
      </c>
      <c r="C205" s="205">
        <v>39575</v>
      </c>
      <c r="D205">
        <v>830</v>
      </c>
      <c r="F205">
        <v>54</v>
      </c>
      <c r="G205">
        <v>2</v>
      </c>
      <c r="H205">
        <v>1.5</v>
      </c>
      <c r="I205" s="217">
        <v>1</v>
      </c>
      <c r="J205" s="217">
        <v>0</v>
      </c>
      <c r="K205" s="217">
        <v>0</v>
      </c>
      <c r="L205" s="217">
        <v>0</v>
      </c>
      <c r="M205" s="217">
        <v>13</v>
      </c>
      <c r="N205" s="217">
        <v>0</v>
      </c>
      <c r="O205" s="217">
        <v>8</v>
      </c>
      <c r="P205" s="217">
        <v>0</v>
      </c>
      <c r="Q205" s="217">
        <v>30</v>
      </c>
      <c r="R205" s="217">
        <v>0</v>
      </c>
      <c r="S205" s="217">
        <v>25</v>
      </c>
      <c r="T205" s="217">
        <v>0</v>
      </c>
      <c r="U205" s="217">
        <v>0</v>
      </c>
      <c r="V205" s="217">
        <v>0</v>
      </c>
      <c r="W205" s="217">
        <v>19</v>
      </c>
      <c r="X205" s="217">
        <v>0</v>
      </c>
      <c r="Y205" s="217">
        <v>0</v>
      </c>
      <c r="Z205" s="217">
        <v>0</v>
      </c>
      <c r="AA205" s="217">
        <v>0</v>
      </c>
      <c r="AB205" s="217">
        <v>0</v>
      </c>
      <c r="AC205" s="217">
        <v>0</v>
      </c>
      <c r="AD205" s="217" t="s">
        <v>199</v>
      </c>
      <c r="AE205" s="217">
        <v>0</v>
      </c>
      <c r="AF205" s="217">
        <v>0</v>
      </c>
      <c r="AG205" s="217">
        <v>0</v>
      </c>
      <c r="AH205" s="217">
        <v>0</v>
      </c>
      <c r="AI205" s="217">
        <v>0</v>
      </c>
      <c r="AJ205" s="217">
        <v>0</v>
      </c>
      <c r="AK205" s="217">
        <v>0</v>
      </c>
      <c r="AL205" s="217">
        <v>0</v>
      </c>
      <c r="AM205" s="217">
        <v>0</v>
      </c>
      <c r="AN205" s="217">
        <v>0</v>
      </c>
      <c r="AO205" s="217">
        <v>0</v>
      </c>
      <c r="AP205" s="217">
        <v>0</v>
      </c>
      <c r="AQ205" s="217">
        <v>0</v>
      </c>
      <c r="AR205" s="217">
        <v>0</v>
      </c>
      <c r="AS205" s="217">
        <v>0</v>
      </c>
      <c r="AT205" s="217">
        <v>0</v>
      </c>
    </row>
    <row r="206" spans="1:46" s="211" customFormat="1">
      <c r="A206" s="210">
        <f>C205</f>
        <v>39575</v>
      </c>
      <c r="B206" s="211">
        <f>D205+1</f>
        <v>831</v>
      </c>
      <c r="C206" s="210">
        <v>39575</v>
      </c>
      <c r="D206" s="211">
        <v>959</v>
      </c>
      <c r="E206" s="212" t="s">
        <v>309</v>
      </c>
      <c r="I206" s="217">
        <v>0</v>
      </c>
      <c r="J206" s="217">
        <v>0</v>
      </c>
      <c r="K206" s="217">
        <v>0</v>
      </c>
      <c r="L206" s="217">
        <v>0</v>
      </c>
      <c r="M206" s="217">
        <v>0</v>
      </c>
      <c r="N206" s="217">
        <v>0</v>
      </c>
      <c r="O206" s="217">
        <v>0</v>
      </c>
      <c r="P206" s="217">
        <v>0</v>
      </c>
      <c r="Q206" s="217">
        <v>0</v>
      </c>
      <c r="R206" s="217">
        <v>0</v>
      </c>
      <c r="S206" s="217">
        <v>0</v>
      </c>
      <c r="T206" s="217">
        <v>0</v>
      </c>
      <c r="U206" s="217">
        <v>0</v>
      </c>
      <c r="V206" s="217">
        <v>0</v>
      </c>
      <c r="W206" s="217">
        <v>0</v>
      </c>
      <c r="X206" s="217">
        <v>0</v>
      </c>
      <c r="Y206" s="217">
        <v>0</v>
      </c>
      <c r="Z206" s="217">
        <v>0</v>
      </c>
      <c r="AA206" s="217">
        <v>0</v>
      </c>
      <c r="AB206" s="217">
        <v>0</v>
      </c>
      <c r="AC206" s="217">
        <v>0</v>
      </c>
      <c r="AD206" s="217">
        <v>0</v>
      </c>
      <c r="AE206" s="217">
        <v>0</v>
      </c>
      <c r="AF206" s="217">
        <v>0</v>
      </c>
      <c r="AG206" s="217">
        <v>0</v>
      </c>
      <c r="AH206" s="217">
        <v>0</v>
      </c>
      <c r="AI206" s="217">
        <v>0</v>
      </c>
      <c r="AJ206" s="217">
        <v>0</v>
      </c>
      <c r="AK206" s="217">
        <v>0</v>
      </c>
      <c r="AL206" s="217">
        <v>0</v>
      </c>
      <c r="AM206" s="217">
        <v>0</v>
      </c>
      <c r="AN206" s="217">
        <v>0</v>
      </c>
      <c r="AO206" s="217">
        <v>0</v>
      </c>
      <c r="AP206" s="217">
        <v>0</v>
      </c>
      <c r="AQ206" s="217">
        <v>0</v>
      </c>
      <c r="AR206" s="217">
        <v>0</v>
      </c>
      <c r="AS206" s="217">
        <v>0</v>
      </c>
      <c r="AT206" s="217">
        <v>0</v>
      </c>
    </row>
    <row r="207" spans="1:46">
      <c r="A207" s="205">
        <f>C206</f>
        <v>39575</v>
      </c>
      <c r="B207">
        <f>D206+1</f>
        <v>960</v>
      </c>
      <c r="C207" s="205">
        <v>39575</v>
      </c>
      <c r="D207">
        <v>1830</v>
      </c>
      <c r="F207">
        <v>57</v>
      </c>
      <c r="G207">
        <v>3</v>
      </c>
      <c r="I207" s="217">
        <v>0</v>
      </c>
      <c r="J207" s="217">
        <v>0</v>
      </c>
      <c r="K207" s="217">
        <v>0</v>
      </c>
      <c r="L207" s="217">
        <v>0</v>
      </c>
      <c r="M207" s="217">
        <v>0</v>
      </c>
      <c r="N207" s="217">
        <v>0</v>
      </c>
      <c r="O207" s="217">
        <v>1</v>
      </c>
      <c r="P207" s="217">
        <v>0</v>
      </c>
      <c r="Q207" s="217">
        <v>20</v>
      </c>
      <c r="R207" s="217">
        <v>11</v>
      </c>
      <c r="S207" s="217">
        <v>1</v>
      </c>
      <c r="T207" s="217">
        <v>1</v>
      </c>
      <c r="U207" s="217">
        <v>0</v>
      </c>
      <c r="V207" s="217">
        <v>0</v>
      </c>
      <c r="W207" s="217">
        <v>2</v>
      </c>
      <c r="X207" s="217">
        <v>0</v>
      </c>
      <c r="Y207" s="217">
        <v>2</v>
      </c>
      <c r="Z207" s="217">
        <v>0</v>
      </c>
      <c r="AA207" s="217">
        <v>0</v>
      </c>
      <c r="AB207" s="217">
        <v>0</v>
      </c>
      <c r="AC207" s="217">
        <v>0</v>
      </c>
      <c r="AD207" s="217" t="s">
        <v>200</v>
      </c>
      <c r="AE207" s="217">
        <v>0</v>
      </c>
      <c r="AF207" s="217">
        <v>0</v>
      </c>
      <c r="AG207" s="217">
        <v>0</v>
      </c>
      <c r="AH207" s="217">
        <v>0</v>
      </c>
      <c r="AI207" s="217">
        <v>0</v>
      </c>
      <c r="AJ207" s="217">
        <v>0</v>
      </c>
      <c r="AK207" s="217">
        <v>0</v>
      </c>
      <c r="AL207" s="217">
        <v>0</v>
      </c>
      <c r="AM207" s="217">
        <v>0</v>
      </c>
      <c r="AN207" s="217">
        <v>0</v>
      </c>
      <c r="AO207" s="217">
        <v>0</v>
      </c>
      <c r="AP207" s="217">
        <v>0</v>
      </c>
      <c r="AQ207" s="217">
        <v>0</v>
      </c>
      <c r="AR207" s="217">
        <v>0</v>
      </c>
      <c r="AS207" s="217">
        <v>0</v>
      </c>
      <c r="AT207" s="217">
        <v>0</v>
      </c>
    </row>
    <row r="208" spans="1:46">
      <c r="A208" s="205">
        <f t="shared" ref="A208:A232" si="8">C207</f>
        <v>39575</v>
      </c>
      <c r="B208">
        <f t="shared" ref="B208:B232" si="9">D207+1</f>
        <v>1831</v>
      </c>
      <c r="C208" s="205">
        <v>39575</v>
      </c>
      <c r="D208">
        <v>2230</v>
      </c>
      <c r="F208">
        <v>56</v>
      </c>
      <c r="G208">
        <v>3</v>
      </c>
      <c r="I208" s="217">
        <v>0</v>
      </c>
      <c r="J208" s="217">
        <v>0</v>
      </c>
      <c r="K208" s="217">
        <v>3</v>
      </c>
      <c r="L208" s="217">
        <v>1</v>
      </c>
      <c r="M208" s="217">
        <v>2</v>
      </c>
      <c r="N208" s="217">
        <v>0</v>
      </c>
      <c r="O208" s="217">
        <v>6</v>
      </c>
      <c r="P208" s="217">
        <v>0</v>
      </c>
      <c r="Q208" s="217">
        <v>10</v>
      </c>
      <c r="R208" s="217">
        <v>1</v>
      </c>
      <c r="S208" s="217">
        <v>3</v>
      </c>
      <c r="T208" s="217">
        <v>0</v>
      </c>
      <c r="U208" s="217">
        <v>0</v>
      </c>
      <c r="V208" s="217">
        <v>0</v>
      </c>
      <c r="W208" s="217">
        <v>4</v>
      </c>
      <c r="X208" s="217">
        <v>0</v>
      </c>
      <c r="Y208" s="217">
        <v>0</v>
      </c>
      <c r="Z208" s="217">
        <v>0</v>
      </c>
      <c r="AA208" s="217">
        <v>0</v>
      </c>
      <c r="AB208" s="217">
        <v>0</v>
      </c>
      <c r="AC208" s="217">
        <v>0</v>
      </c>
      <c r="AD208" s="217">
        <v>0</v>
      </c>
      <c r="AE208" s="217">
        <v>0</v>
      </c>
      <c r="AF208" s="217">
        <v>0</v>
      </c>
      <c r="AG208" s="217">
        <v>1</v>
      </c>
      <c r="AH208" s="217">
        <v>0</v>
      </c>
      <c r="AI208" s="217">
        <v>0</v>
      </c>
      <c r="AJ208" s="217">
        <v>0</v>
      </c>
      <c r="AK208" s="217">
        <v>0</v>
      </c>
      <c r="AL208" s="217">
        <v>0</v>
      </c>
      <c r="AM208" s="217">
        <v>0</v>
      </c>
      <c r="AN208" s="217">
        <v>0</v>
      </c>
      <c r="AO208" s="217">
        <v>0</v>
      </c>
      <c r="AP208" s="217">
        <v>0</v>
      </c>
      <c r="AQ208" s="217">
        <v>0</v>
      </c>
      <c r="AR208" s="217">
        <v>4</v>
      </c>
      <c r="AS208" s="217">
        <v>0</v>
      </c>
      <c r="AT208" s="217">
        <v>0</v>
      </c>
    </row>
    <row r="209" spans="1:46">
      <c r="A209" s="205">
        <f t="shared" si="8"/>
        <v>39575</v>
      </c>
      <c r="B209">
        <f t="shared" si="9"/>
        <v>2231</v>
      </c>
      <c r="C209" s="205">
        <v>39576</v>
      </c>
      <c r="D209">
        <v>130</v>
      </c>
      <c r="F209">
        <v>56</v>
      </c>
      <c r="G209">
        <v>3</v>
      </c>
      <c r="I209" s="217">
        <v>2</v>
      </c>
      <c r="J209" s="217">
        <v>0</v>
      </c>
      <c r="K209" s="217">
        <v>4</v>
      </c>
      <c r="L209" s="217">
        <v>0</v>
      </c>
      <c r="M209" s="217">
        <v>6</v>
      </c>
      <c r="N209" s="217">
        <v>0</v>
      </c>
      <c r="O209" s="217">
        <v>4</v>
      </c>
      <c r="P209" s="217">
        <v>0</v>
      </c>
      <c r="Q209" s="217">
        <v>12</v>
      </c>
      <c r="R209" s="217">
        <v>0</v>
      </c>
      <c r="S209" s="217">
        <v>5</v>
      </c>
      <c r="T209" s="217">
        <v>0</v>
      </c>
      <c r="U209" s="217">
        <v>0</v>
      </c>
      <c r="V209" s="217">
        <v>0</v>
      </c>
      <c r="W209" s="217">
        <v>6</v>
      </c>
      <c r="X209" s="217">
        <v>0</v>
      </c>
      <c r="Y209" s="217">
        <v>0</v>
      </c>
      <c r="Z209" s="217">
        <v>1</v>
      </c>
      <c r="AA209" s="217">
        <v>0</v>
      </c>
      <c r="AB209" s="217">
        <v>0</v>
      </c>
      <c r="AC209" s="217">
        <v>0</v>
      </c>
      <c r="AD209" s="217">
        <v>0</v>
      </c>
      <c r="AE209" s="217">
        <v>0</v>
      </c>
      <c r="AF209" s="217">
        <v>0</v>
      </c>
      <c r="AG209" s="217">
        <v>0</v>
      </c>
      <c r="AH209" s="217">
        <v>0</v>
      </c>
      <c r="AI209" s="217">
        <v>0</v>
      </c>
      <c r="AJ209" s="217">
        <v>0</v>
      </c>
      <c r="AK209" s="217">
        <v>0</v>
      </c>
      <c r="AL209" s="217">
        <v>0</v>
      </c>
      <c r="AM209" s="217">
        <v>0</v>
      </c>
      <c r="AN209" s="217">
        <v>0</v>
      </c>
      <c r="AO209" s="217">
        <v>0</v>
      </c>
      <c r="AP209" s="217">
        <v>0</v>
      </c>
      <c r="AQ209" s="217">
        <v>0</v>
      </c>
      <c r="AR209" s="217">
        <v>3</v>
      </c>
      <c r="AS209" s="217">
        <v>0</v>
      </c>
      <c r="AT209" s="217">
        <v>0</v>
      </c>
    </row>
    <row r="210" spans="1:46">
      <c r="A210" s="205">
        <f t="shared" si="8"/>
        <v>39576</v>
      </c>
      <c r="B210">
        <f t="shared" si="9"/>
        <v>131</v>
      </c>
      <c r="C210" s="205">
        <v>39576</v>
      </c>
      <c r="D210">
        <v>815</v>
      </c>
      <c r="F210">
        <v>56</v>
      </c>
      <c r="G210">
        <v>3</v>
      </c>
      <c r="H210">
        <v>1</v>
      </c>
      <c r="I210" s="217">
        <v>1</v>
      </c>
      <c r="J210" s="217">
        <v>0</v>
      </c>
      <c r="K210" s="217">
        <v>0</v>
      </c>
      <c r="L210" s="217">
        <v>0</v>
      </c>
      <c r="M210" s="217">
        <v>0</v>
      </c>
      <c r="N210" s="217">
        <v>0</v>
      </c>
      <c r="O210" s="217">
        <v>0</v>
      </c>
      <c r="P210" s="217">
        <v>0</v>
      </c>
      <c r="Q210" s="217">
        <v>2</v>
      </c>
      <c r="R210" s="217">
        <v>0</v>
      </c>
      <c r="S210" s="217">
        <v>0</v>
      </c>
      <c r="T210" s="217">
        <v>0</v>
      </c>
      <c r="U210" s="217">
        <v>0</v>
      </c>
      <c r="V210" s="217">
        <v>0</v>
      </c>
      <c r="W210" s="217">
        <v>1</v>
      </c>
      <c r="X210" s="217">
        <v>0</v>
      </c>
      <c r="Y210" s="217">
        <v>0</v>
      </c>
      <c r="Z210" s="217">
        <v>0</v>
      </c>
      <c r="AA210" s="217">
        <v>0</v>
      </c>
      <c r="AB210" s="217">
        <v>0</v>
      </c>
      <c r="AC210" s="217">
        <v>1</v>
      </c>
      <c r="AD210" s="217">
        <v>0</v>
      </c>
      <c r="AE210" s="217">
        <v>0</v>
      </c>
      <c r="AF210" s="217">
        <v>0</v>
      </c>
      <c r="AG210" s="217">
        <v>0</v>
      </c>
      <c r="AH210" s="217">
        <v>0</v>
      </c>
      <c r="AI210" s="217">
        <v>1</v>
      </c>
      <c r="AJ210" s="217">
        <v>0</v>
      </c>
      <c r="AK210" s="217">
        <v>0</v>
      </c>
      <c r="AL210" s="217">
        <v>0</v>
      </c>
      <c r="AM210" s="217">
        <v>0</v>
      </c>
      <c r="AN210" s="217">
        <v>0</v>
      </c>
      <c r="AO210" s="217">
        <v>0</v>
      </c>
      <c r="AP210" s="217">
        <v>0</v>
      </c>
      <c r="AQ210" s="217">
        <v>0</v>
      </c>
      <c r="AR210" s="217">
        <v>0</v>
      </c>
      <c r="AS210" s="217">
        <v>0</v>
      </c>
      <c r="AT210" s="217">
        <v>0</v>
      </c>
    </row>
    <row r="211" spans="1:46">
      <c r="A211" s="205">
        <f t="shared" si="8"/>
        <v>39576</v>
      </c>
      <c r="B211">
        <f t="shared" si="9"/>
        <v>816</v>
      </c>
      <c r="C211" s="205">
        <v>39576</v>
      </c>
      <c r="D211">
        <v>2235</v>
      </c>
      <c r="F211">
        <v>57</v>
      </c>
      <c r="G211">
        <v>3</v>
      </c>
      <c r="I211" s="217">
        <v>0</v>
      </c>
      <c r="J211" s="217">
        <v>0</v>
      </c>
      <c r="K211" s="217">
        <v>4</v>
      </c>
      <c r="L211" s="217">
        <v>0</v>
      </c>
      <c r="M211" s="217">
        <v>5</v>
      </c>
      <c r="N211" s="217">
        <v>3</v>
      </c>
      <c r="O211" s="217">
        <v>5</v>
      </c>
      <c r="P211" s="217">
        <v>2</v>
      </c>
      <c r="Q211" s="217">
        <v>5</v>
      </c>
      <c r="R211" s="217">
        <v>3</v>
      </c>
      <c r="S211" s="217">
        <v>2</v>
      </c>
      <c r="T211" s="217">
        <v>0</v>
      </c>
      <c r="U211" s="217">
        <v>0</v>
      </c>
      <c r="V211" s="217">
        <v>0</v>
      </c>
      <c r="W211" s="217">
        <v>5</v>
      </c>
      <c r="X211" s="217">
        <v>0</v>
      </c>
      <c r="Y211" s="217">
        <v>2</v>
      </c>
      <c r="Z211" s="217">
        <v>2</v>
      </c>
      <c r="AA211" s="217">
        <v>0</v>
      </c>
      <c r="AB211" s="217">
        <v>0</v>
      </c>
      <c r="AC211" s="217">
        <v>0</v>
      </c>
      <c r="AD211" s="217">
        <v>0</v>
      </c>
      <c r="AE211" s="217">
        <v>0</v>
      </c>
      <c r="AF211" s="217">
        <v>0</v>
      </c>
      <c r="AG211" s="217">
        <v>0</v>
      </c>
      <c r="AH211" s="217">
        <v>0</v>
      </c>
      <c r="AI211" s="217">
        <v>0</v>
      </c>
      <c r="AJ211" s="217">
        <v>0</v>
      </c>
      <c r="AK211" s="217">
        <v>0</v>
      </c>
      <c r="AL211" s="217">
        <v>0</v>
      </c>
      <c r="AM211" s="217">
        <v>0</v>
      </c>
      <c r="AN211" s="217">
        <v>0</v>
      </c>
      <c r="AO211" s="217">
        <v>0</v>
      </c>
      <c r="AP211" s="217">
        <v>0</v>
      </c>
      <c r="AQ211" s="217">
        <v>0</v>
      </c>
      <c r="AR211" s="217">
        <v>0</v>
      </c>
      <c r="AS211" s="217">
        <v>0</v>
      </c>
      <c r="AT211" s="217">
        <v>0</v>
      </c>
    </row>
    <row r="212" spans="1:46">
      <c r="A212" s="205">
        <f t="shared" si="8"/>
        <v>39576</v>
      </c>
      <c r="B212">
        <f t="shared" si="9"/>
        <v>2236</v>
      </c>
      <c r="C212" s="205">
        <v>39577</v>
      </c>
      <c r="D212">
        <v>130</v>
      </c>
      <c r="F212">
        <v>57</v>
      </c>
      <c r="G212">
        <v>3</v>
      </c>
      <c r="I212" s="217">
        <v>2</v>
      </c>
      <c r="J212" s="217">
        <v>0</v>
      </c>
      <c r="K212" s="217">
        <v>1</v>
      </c>
      <c r="L212" s="217">
        <v>0</v>
      </c>
      <c r="M212" s="217">
        <v>5</v>
      </c>
      <c r="N212" s="217">
        <v>0</v>
      </c>
      <c r="O212" s="217">
        <v>2</v>
      </c>
      <c r="P212" s="217">
        <v>0</v>
      </c>
      <c r="Q212" s="217">
        <v>10</v>
      </c>
      <c r="R212" s="217">
        <v>0</v>
      </c>
      <c r="S212" s="217">
        <v>6</v>
      </c>
      <c r="T212" s="217">
        <v>0</v>
      </c>
      <c r="U212" s="217">
        <v>0</v>
      </c>
      <c r="V212" s="217">
        <v>0</v>
      </c>
      <c r="W212" s="217">
        <v>3</v>
      </c>
      <c r="X212" s="217">
        <v>0</v>
      </c>
      <c r="Y212" s="217">
        <v>1</v>
      </c>
      <c r="Z212" s="217">
        <v>0</v>
      </c>
      <c r="AA212" s="217">
        <v>0</v>
      </c>
      <c r="AB212" s="217">
        <v>0</v>
      </c>
      <c r="AC212" s="217">
        <v>0</v>
      </c>
      <c r="AD212" s="217">
        <v>0</v>
      </c>
      <c r="AE212" s="217">
        <v>0</v>
      </c>
      <c r="AF212" s="217">
        <v>2</v>
      </c>
      <c r="AG212" s="217">
        <v>0</v>
      </c>
      <c r="AH212" s="217">
        <v>0</v>
      </c>
      <c r="AI212" s="217">
        <v>0</v>
      </c>
      <c r="AJ212" s="217">
        <v>0</v>
      </c>
      <c r="AK212" s="217">
        <v>0</v>
      </c>
      <c r="AL212" s="217">
        <v>0</v>
      </c>
      <c r="AM212" s="217">
        <v>0</v>
      </c>
      <c r="AN212" s="217">
        <v>0</v>
      </c>
      <c r="AO212" s="217">
        <v>0</v>
      </c>
      <c r="AP212" s="217">
        <v>0</v>
      </c>
      <c r="AQ212" s="217">
        <v>0</v>
      </c>
      <c r="AR212" s="217">
        <v>0</v>
      </c>
      <c r="AS212" s="217">
        <v>0</v>
      </c>
      <c r="AT212" s="217">
        <v>0</v>
      </c>
    </row>
    <row r="213" spans="1:46">
      <c r="A213" s="205">
        <f t="shared" si="8"/>
        <v>39577</v>
      </c>
      <c r="B213">
        <f t="shared" si="9"/>
        <v>131</v>
      </c>
      <c r="C213" s="205">
        <v>39577</v>
      </c>
      <c r="D213">
        <v>830</v>
      </c>
      <c r="F213">
        <v>55</v>
      </c>
      <c r="G213">
        <v>2</v>
      </c>
      <c r="H213">
        <v>2</v>
      </c>
      <c r="I213" s="217">
        <v>0</v>
      </c>
      <c r="J213" s="217">
        <v>0</v>
      </c>
      <c r="K213" s="217">
        <v>0</v>
      </c>
      <c r="L213" s="217">
        <v>0</v>
      </c>
      <c r="M213" s="217">
        <v>3</v>
      </c>
      <c r="N213" s="217">
        <v>1</v>
      </c>
      <c r="O213" s="217">
        <v>3</v>
      </c>
      <c r="P213" s="217">
        <v>0</v>
      </c>
      <c r="Q213" s="217">
        <v>2</v>
      </c>
      <c r="R213" s="217">
        <v>0</v>
      </c>
      <c r="S213" s="217">
        <v>2</v>
      </c>
      <c r="T213" s="217">
        <v>0</v>
      </c>
      <c r="U213" s="217">
        <v>0</v>
      </c>
      <c r="V213" s="217">
        <v>0</v>
      </c>
      <c r="W213" s="217">
        <v>1</v>
      </c>
      <c r="X213" s="217">
        <v>0</v>
      </c>
      <c r="Y213" s="217">
        <v>0</v>
      </c>
      <c r="Z213" s="217">
        <v>1</v>
      </c>
      <c r="AA213" s="217">
        <v>0</v>
      </c>
      <c r="AB213" s="217">
        <v>0</v>
      </c>
      <c r="AC213" s="217">
        <v>0</v>
      </c>
      <c r="AD213" s="217">
        <v>0</v>
      </c>
      <c r="AE213" s="217">
        <v>0</v>
      </c>
      <c r="AF213" s="217">
        <v>0</v>
      </c>
      <c r="AG213" s="217">
        <v>1</v>
      </c>
      <c r="AH213" s="217">
        <v>0</v>
      </c>
      <c r="AI213" s="217">
        <v>0</v>
      </c>
      <c r="AJ213" s="217">
        <v>0</v>
      </c>
      <c r="AK213" s="217">
        <v>0</v>
      </c>
      <c r="AL213" s="217">
        <v>0</v>
      </c>
      <c r="AM213" s="217">
        <v>0</v>
      </c>
      <c r="AN213" s="217">
        <v>0</v>
      </c>
      <c r="AO213" s="217">
        <v>0</v>
      </c>
      <c r="AP213" s="217">
        <v>0</v>
      </c>
      <c r="AQ213" s="217">
        <v>0</v>
      </c>
      <c r="AR213" s="217">
        <v>0</v>
      </c>
      <c r="AS213" s="217">
        <v>0</v>
      </c>
      <c r="AT213" s="217">
        <v>0</v>
      </c>
    </row>
    <row r="214" spans="1:46">
      <c r="A214" s="205">
        <f t="shared" si="8"/>
        <v>39577</v>
      </c>
      <c r="B214">
        <f t="shared" si="9"/>
        <v>831</v>
      </c>
      <c r="C214" s="205">
        <v>39577</v>
      </c>
      <c r="D214">
        <v>2230</v>
      </c>
      <c r="F214">
        <v>54</v>
      </c>
      <c r="G214">
        <v>1</v>
      </c>
      <c r="I214" s="217">
        <v>0</v>
      </c>
      <c r="J214" s="217">
        <v>0</v>
      </c>
      <c r="K214" s="217">
        <v>1</v>
      </c>
      <c r="L214" s="217">
        <v>0</v>
      </c>
      <c r="M214" s="217">
        <v>1</v>
      </c>
      <c r="N214" s="217">
        <v>0</v>
      </c>
      <c r="O214" s="217">
        <v>2</v>
      </c>
      <c r="P214" s="217">
        <v>0</v>
      </c>
      <c r="Q214" s="217">
        <v>8</v>
      </c>
      <c r="R214" s="217">
        <v>0</v>
      </c>
      <c r="S214" s="217">
        <v>0</v>
      </c>
      <c r="T214" s="217">
        <v>0</v>
      </c>
      <c r="U214" s="217">
        <v>0</v>
      </c>
      <c r="V214" s="217">
        <v>0</v>
      </c>
      <c r="W214" s="217">
        <v>1</v>
      </c>
      <c r="X214" s="217">
        <v>0</v>
      </c>
      <c r="Y214" s="217">
        <v>0</v>
      </c>
      <c r="Z214" s="217">
        <v>1</v>
      </c>
      <c r="AA214" s="217">
        <v>0</v>
      </c>
      <c r="AB214" s="217">
        <v>0</v>
      </c>
      <c r="AC214" s="217">
        <v>0</v>
      </c>
      <c r="AD214" s="217">
        <v>0</v>
      </c>
      <c r="AE214" s="217">
        <v>0</v>
      </c>
      <c r="AF214" s="217">
        <v>0</v>
      </c>
      <c r="AG214" s="217">
        <v>2</v>
      </c>
      <c r="AH214" s="217">
        <v>0</v>
      </c>
      <c r="AI214" s="217">
        <v>0</v>
      </c>
      <c r="AJ214" s="217">
        <v>0</v>
      </c>
      <c r="AK214" s="217">
        <v>0</v>
      </c>
      <c r="AL214" s="217">
        <v>0</v>
      </c>
      <c r="AM214" s="217">
        <v>0</v>
      </c>
      <c r="AN214" s="217">
        <v>0</v>
      </c>
      <c r="AO214" s="217">
        <v>0</v>
      </c>
      <c r="AP214" s="217">
        <v>0</v>
      </c>
      <c r="AQ214" s="217">
        <v>0</v>
      </c>
      <c r="AR214" s="217">
        <v>0</v>
      </c>
      <c r="AS214" s="217">
        <v>0</v>
      </c>
      <c r="AT214" s="217">
        <v>0</v>
      </c>
    </row>
    <row r="215" spans="1:46">
      <c r="A215" s="205">
        <f t="shared" si="8"/>
        <v>39577</v>
      </c>
      <c r="B215">
        <f t="shared" si="9"/>
        <v>2231</v>
      </c>
      <c r="C215" s="205">
        <v>39578</v>
      </c>
      <c r="D215">
        <v>120</v>
      </c>
      <c r="F215">
        <v>52</v>
      </c>
      <c r="G215">
        <v>1</v>
      </c>
      <c r="I215" s="217">
        <v>1</v>
      </c>
      <c r="J215" s="217">
        <v>0</v>
      </c>
      <c r="K215" s="217">
        <v>0</v>
      </c>
      <c r="L215" s="217">
        <v>0</v>
      </c>
      <c r="M215" s="217">
        <v>8</v>
      </c>
      <c r="N215" s="217">
        <v>0</v>
      </c>
      <c r="O215" s="217">
        <v>7</v>
      </c>
      <c r="P215" s="217">
        <v>0</v>
      </c>
      <c r="Q215" s="217">
        <v>10</v>
      </c>
      <c r="R215" s="217">
        <v>0</v>
      </c>
      <c r="S215" s="217">
        <v>5</v>
      </c>
      <c r="T215" s="217">
        <v>0</v>
      </c>
      <c r="U215" s="217">
        <v>0</v>
      </c>
      <c r="V215" s="217">
        <v>0</v>
      </c>
      <c r="W215" s="217">
        <v>3</v>
      </c>
      <c r="X215" s="217">
        <v>0</v>
      </c>
      <c r="Y215" s="217">
        <v>0</v>
      </c>
      <c r="Z215" s="217">
        <v>0</v>
      </c>
      <c r="AA215" s="217">
        <v>0</v>
      </c>
      <c r="AB215" s="217">
        <v>0</v>
      </c>
      <c r="AC215" s="217">
        <v>1</v>
      </c>
      <c r="AD215" s="217">
        <v>0</v>
      </c>
      <c r="AE215" s="217">
        <v>0</v>
      </c>
      <c r="AF215" s="217">
        <v>0</v>
      </c>
      <c r="AG215" s="217">
        <v>0</v>
      </c>
      <c r="AH215" s="217">
        <v>0</v>
      </c>
      <c r="AI215" s="217">
        <v>0</v>
      </c>
      <c r="AJ215" s="217">
        <v>0</v>
      </c>
      <c r="AK215" s="217">
        <v>0</v>
      </c>
      <c r="AL215" s="217">
        <v>0</v>
      </c>
      <c r="AM215" s="217">
        <v>0</v>
      </c>
      <c r="AN215" s="217">
        <v>0</v>
      </c>
      <c r="AO215" s="217">
        <v>0</v>
      </c>
      <c r="AP215" s="217">
        <v>0</v>
      </c>
      <c r="AQ215" s="217">
        <v>0</v>
      </c>
      <c r="AR215" s="217">
        <v>2</v>
      </c>
      <c r="AS215" s="217">
        <v>0</v>
      </c>
      <c r="AT215" s="217">
        <v>0</v>
      </c>
    </row>
    <row r="216" spans="1:46">
      <c r="A216" s="205">
        <f t="shared" si="8"/>
        <v>39578</v>
      </c>
      <c r="B216">
        <f t="shared" si="9"/>
        <v>121</v>
      </c>
      <c r="C216" s="205">
        <v>39578</v>
      </c>
      <c r="D216">
        <v>855</v>
      </c>
      <c r="F216">
        <v>53</v>
      </c>
      <c r="G216">
        <v>1</v>
      </c>
      <c r="H216">
        <v>2.5</v>
      </c>
      <c r="I216" s="217">
        <v>3</v>
      </c>
      <c r="J216" s="217">
        <v>0</v>
      </c>
      <c r="K216" s="217">
        <v>0</v>
      </c>
      <c r="L216" s="217">
        <v>0</v>
      </c>
      <c r="M216" s="217">
        <v>2</v>
      </c>
      <c r="N216" s="217">
        <v>0</v>
      </c>
      <c r="O216" s="217">
        <v>0</v>
      </c>
      <c r="P216" s="217">
        <v>0</v>
      </c>
      <c r="Q216" s="217">
        <v>4</v>
      </c>
      <c r="R216" s="217">
        <v>0</v>
      </c>
      <c r="S216" s="217">
        <v>2</v>
      </c>
      <c r="T216" s="217">
        <v>0</v>
      </c>
      <c r="U216" s="217">
        <v>0</v>
      </c>
      <c r="V216" s="217">
        <v>0</v>
      </c>
      <c r="W216" s="217">
        <v>0</v>
      </c>
      <c r="X216" s="217">
        <v>0</v>
      </c>
      <c r="Y216" s="217">
        <v>0</v>
      </c>
      <c r="Z216" s="217">
        <v>0</v>
      </c>
      <c r="AA216" s="217">
        <v>0</v>
      </c>
      <c r="AB216" s="217">
        <v>0</v>
      </c>
      <c r="AC216" s="217">
        <v>0</v>
      </c>
      <c r="AD216" s="217">
        <v>0</v>
      </c>
      <c r="AE216" s="217">
        <v>0</v>
      </c>
      <c r="AF216" s="217">
        <v>0</v>
      </c>
      <c r="AG216" s="217">
        <v>0</v>
      </c>
      <c r="AH216" s="217">
        <v>0</v>
      </c>
      <c r="AI216" s="217">
        <v>0</v>
      </c>
      <c r="AJ216" s="217">
        <v>0</v>
      </c>
      <c r="AK216" s="217">
        <v>0</v>
      </c>
      <c r="AL216" s="217">
        <v>0</v>
      </c>
      <c r="AM216" s="217">
        <v>0</v>
      </c>
      <c r="AN216" s="217">
        <v>0</v>
      </c>
      <c r="AO216" s="217">
        <v>0</v>
      </c>
      <c r="AP216" s="217">
        <v>0</v>
      </c>
      <c r="AQ216" s="217">
        <v>0</v>
      </c>
      <c r="AR216" s="217">
        <v>0</v>
      </c>
      <c r="AS216" s="217">
        <v>0</v>
      </c>
      <c r="AT216" s="217">
        <v>0</v>
      </c>
    </row>
    <row r="217" spans="1:46">
      <c r="A217" s="205">
        <f t="shared" si="8"/>
        <v>39578</v>
      </c>
      <c r="B217">
        <f t="shared" si="9"/>
        <v>856</v>
      </c>
      <c r="C217" s="205">
        <v>39578</v>
      </c>
      <c r="D217">
        <v>2300</v>
      </c>
      <c r="F217">
        <v>51</v>
      </c>
      <c r="G217">
        <v>1</v>
      </c>
      <c r="I217" s="217">
        <v>3</v>
      </c>
      <c r="J217" s="217">
        <v>0</v>
      </c>
      <c r="K217" s="217">
        <v>0</v>
      </c>
      <c r="L217" s="217">
        <v>0</v>
      </c>
      <c r="M217" s="217">
        <v>5</v>
      </c>
      <c r="N217" s="217">
        <v>0</v>
      </c>
      <c r="O217" s="217">
        <v>1</v>
      </c>
      <c r="P217" s="217">
        <v>0</v>
      </c>
      <c r="Q217" s="217">
        <v>12</v>
      </c>
      <c r="R217" s="217">
        <v>0</v>
      </c>
      <c r="S217" s="217">
        <v>3</v>
      </c>
      <c r="T217" s="217">
        <v>0</v>
      </c>
      <c r="U217" s="217">
        <v>0</v>
      </c>
      <c r="V217" s="217">
        <v>0</v>
      </c>
      <c r="W217" s="217">
        <v>0</v>
      </c>
      <c r="X217" s="217">
        <v>0</v>
      </c>
      <c r="Y217" s="217">
        <v>0</v>
      </c>
      <c r="Z217" s="217">
        <v>0</v>
      </c>
      <c r="AA217" s="217">
        <v>0</v>
      </c>
      <c r="AB217" s="217">
        <v>0</v>
      </c>
      <c r="AC217" s="217">
        <v>0</v>
      </c>
      <c r="AD217" s="217">
        <v>0</v>
      </c>
      <c r="AE217" s="217">
        <v>0</v>
      </c>
      <c r="AF217" s="217">
        <v>0</v>
      </c>
      <c r="AG217" s="217">
        <v>0</v>
      </c>
      <c r="AH217" s="217">
        <v>0</v>
      </c>
      <c r="AI217" s="217">
        <v>0</v>
      </c>
      <c r="AJ217" s="217">
        <v>0</v>
      </c>
      <c r="AK217" s="217">
        <v>0</v>
      </c>
      <c r="AL217" s="217">
        <v>0</v>
      </c>
      <c r="AM217" s="217">
        <v>0</v>
      </c>
      <c r="AN217" s="217">
        <v>0</v>
      </c>
      <c r="AO217" s="217">
        <v>0</v>
      </c>
      <c r="AP217" s="217">
        <v>0</v>
      </c>
      <c r="AQ217" s="217">
        <v>0</v>
      </c>
      <c r="AR217" s="217">
        <v>0</v>
      </c>
      <c r="AS217" s="217">
        <v>0</v>
      </c>
      <c r="AT217" s="217">
        <v>0</v>
      </c>
    </row>
    <row r="218" spans="1:46">
      <c r="A218" s="205">
        <f t="shared" si="8"/>
        <v>39578</v>
      </c>
      <c r="B218">
        <f t="shared" si="9"/>
        <v>2301</v>
      </c>
      <c r="C218" s="205">
        <v>39579</v>
      </c>
      <c r="D218">
        <v>100</v>
      </c>
      <c r="F218">
        <v>51</v>
      </c>
      <c r="G218">
        <v>1</v>
      </c>
      <c r="I218" s="217">
        <v>3</v>
      </c>
      <c r="J218" s="217">
        <v>0</v>
      </c>
      <c r="K218" s="217">
        <v>0</v>
      </c>
      <c r="L218" s="217">
        <v>0</v>
      </c>
      <c r="M218" s="217">
        <v>3</v>
      </c>
      <c r="N218" s="217">
        <v>0</v>
      </c>
      <c r="O218" s="217">
        <v>2</v>
      </c>
      <c r="P218" s="217">
        <v>0</v>
      </c>
      <c r="Q218" s="217">
        <v>21</v>
      </c>
      <c r="R218" s="217">
        <v>0</v>
      </c>
      <c r="S218" s="217">
        <v>2</v>
      </c>
      <c r="T218" s="217">
        <v>0</v>
      </c>
      <c r="U218" s="217">
        <v>0</v>
      </c>
      <c r="V218" s="217">
        <v>0</v>
      </c>
      <c r="W218" s="217">
        <v>1</v>
      </c>
      <c r="X218" s="217">
        <v>0</v>
      </c>
      <c r="Y218" s="217">
        <v>0</v>
      </c>
      <c r="Z218" s="217">
        <v>0</v>
      </c>
      <c r="AA218" s="217">
        <v>0</v>
      </c>
      <c r="AB218" s="217">
        <v>0</v>
      </c>
      <c r="AC218" s="217">
        <v>0</v>
      </c>
      <c r="AD218" s="217">
        <v>0</v>
      </c>
      <c r="AE218" s="217">
        <v>0</v>
      </c>
      <c r="AF218" s="217">
        <v>0</v>
      </c>
      <c r="AG218" s="217">
        <v>0</v>
      </c>
      <c r="AH218" s="217">
        <v>0</v>
      </c>
      <c r="AI218" s="217">
        <v>0</v>
      </c>
      <c r="AJ218" s="217">
        <v>0</v>
      </c>
      <c r="AK218" s="217">
        <v>0</v>
      </c>
      <c r="AL218" s="217">
        <v>0</v>
      </c>
      <c r="AM218" s="217">
        <v>0</v>
      </c>
      <c r="AN218" s="217">
        <v>0</v>
      </c>
      <c r="AO218" s="217">
        <v>0</v>
      </c>
      <c r="AP218" s="217">
        <v>0</v>
      </c>
      <c r="AQ218" s="217">
        <v>0</v>
      </c>
      <c r="AR218" s="217">
        <v>0</v>
      </c>
      <c r="AS218" s="217">
        <v>0</v>
      </c>
      <c r="AT218" s="217">
        <v>0</v>
      </c>
    </row>
    <row r="219" spans="1:46">
      <c r="A219" s="205">
        <f t="shared" si="8"/>
        <v>39579</v>
      </c>
      <c r="B219">
        <f t="shared" si="9"/>
        <v>101</v>
      </c>
      <c r="C219" s="205">
        <v>39579</v>
      </c>
      <c r="D219">
        <v>900</v>
      </c>
      <c r="F219">
        <v>51</v>
      </c>
      <c r="G219">
        <v>1</v>
      </c>
      <c r="H219">
        <v>3.5</v>
      </c>
      <c r="I219" s="217">
        <v>4</v>
      </c>
      <c r="J219" s="217">
        <v>0</v>
      </c>
      <c r="K219" s="217">
        <v>0</v>
      </c>
      <c r="L219" s="217">
        <v>0</v>
      </c>
      <c r="M219" s="217">
        <v>4</v>
      </c>
      <c r="N219" s="217">
        <v>0</v>
      </c>
      <c r="O219" s="217">
        <v>2</v>
      </c>
      <c r="P219" s="217">
        <v>0</v>
      </c>
      <c r="Q219" s="217">
        <v>5</v>
      </c>
      <c r="R219" s="217">
        <v>0</v>
      </c>
      <c r="S219" s="217">
        <v>2</v>
      </c>
      <c r="T219" s="217">
        <v>0</v>
      </c>
      <c r="U219" s="217">
        <v>0</v>
      </c>
      <c r="V219" s="217">
        <v>0</v>
      </c>
      <c r="W219" s="217">
        <v>1</v>
      </c>
      <c r="X219" s="217">
        <v>0</v>
      </c>
      <c r="Y219" s="217">
        <v>0</v>
      </c>
      <c r="Z219" s="217">
        <v>0</v>
      </c>
      <c r="AA219" s="217">
        <v>0</v>
      </c>
      <c r="AB219" s="217">
        <v>0</v>
      </c>
      <c r="AC219" s="217">
        <v>0</v>
      </c>
      <c r="AD219" s="217">
        <v>0</v>
      </c>
      <c r="AE219" s="217">
        <v>0</v>
      </c>
      <c r="AF219" s="217">
        <v>0</v>
      </c>
      <c r="AG219" s="217">
        <v>0</v>
      </c>
      <c r="AH219" s="217">
        <v>0</v>
      </c>
      <c r="AI219" s="217">
        <v>0</v>
      </c>
      <c r="AJ219" s="217">
        <v>0</v>
      </c>
      <c r="AK219" s="217">
        <v>0</v>
      </c>
      <c r="AL219" s="217">
        <v>0</v>
      </c>
      <c r="AM219" s="217">
        <v>0</v>
      </c>
      <c r="AN219" s="217">
        <v>0</v>
      </c>
      <c r="AO219" s="217">
        <v>0</v>
      </c>
      <c r="AP219" s="217">
        <v>0</v>
      </c>
      <c r="AQ219" s="217">
        <v>0</v>
      </c>
      <c r="AR219" s="217">
        <v>0</v>
      </c>
      <c r="AS219" s="217">
        <v>0</v>
      </c>
      <c r="AT219" s="217">
        <v>0</v>
      </c>
    </row>
    <row r="220" spans="1:46">
      <c r="A220" s="205">
        <f t="shared" si="8"/>
        <v>39579</v>
      </c>
      <c r="B220">
        <f t="shared" si="9"/>
        <v>901</v>
      </c>
      <c r="C220" s="205">
        <v>39579</v>
      </c>
      <c r="D220">
        <v>2130</v>
      </c>
      <c r="F220">
        <v>51</v>
      </c>
      <c r="G220">
        <v>1</v>
      </c>
      <c r="I220" s="217">
        <v>0</v>
      </c>
      <c r="J220" s="217">
        <v>0</v>
      </c>
      <c r="K220" s="217">
        <v>0</v>
      </c>
      <c r="L220" s="217">
        <v>0</v>
      </c>
      <c r="M220" s="217">
        <v>0</v>
      </c>
      <c r="N220" s="217">
        <v>0</v>
      </c>
      <c r="O220" s="217">
        <v>0</v>
      </c>
      <c r="P220" s="217">
        <v>0</v>
      </c>
      <c r="Q220" s="217">
        <v>0</v>
      </c>
      <c r="R220" s="217">
        <v>0</v>
      </c>
      <c r="S220" s="217">
        <v>0</v>
      </c>
      <c r="T220" s="217">
        <v>0</v>
      </c>
      <c r="U220" s="217">
        <v>0</v>
      </c>
      <c r="V220" s="217">
        <v>0</v>
      </c>
      <c r="W220" s="217">
        <v>0</v>
      </c>
      <c r="X220" s="217">
        <v>0</v>
      </c>
      <c r="Y220" s="217">
        <v>0</v>
      </c>
      <c r="Z220" s="217">
        <v>0</v>
      </c>
      <c r="AA220" s="217">
        <v>0</v>
      </c>
      <c r="AB220" s="217">
        <v>0</v>
      </c>
      <c r="AC220" s="217">
        <v>0</v>
      </c>
      <c r="AD220" s="217">
        <v>0</v>
      </c>
      <c r="AE220" s="217">
        <v>0</v>
      </c>
      <c r="AF220" s="217">
        <v>0</v>
      </c>
      <c r="AG220" s="217">
        <v>0</v>
      </c>
      <c r="AH220" s="217">
        <v>0</v>
      </c>
      <c r="AI220" s="217">
        <v>0</v>
      </c>
      <c r="AJ220" s="217">
        <v>0</v>
      </c>
      <c r="AK220" s="217">
        <v>0</v>
      </c>
      <c r="AL220" s="217">
        <v>0</v>
      </c>
      <c r="AM220" s="217">
        <v>0</v>
      </c>
      <c r="AN220" s="217">
        <v>0</v>
      </c>
      <c r="AO220" s="217">
        <v>0</v>
      </c>
      <c r="AP220" s="217">
        <v>0</v>
      </c>
      <c r="AQ220" s="217">
        <v>0</v>
      </c>
      <c r="AR220" s="217">
        <v>0</v>
      </c>
      <c r="AS220" s="217">
        <v>0</v>
      </c>
      <c r="AT220" s="217">
        <v>0</v>
      </c>
    </row>
    <row r="221" spans="1:46">
      <c r="A221" s="205">
        <f t="shared" si="8"/>
        <v>39579</v>
      </c>
      <c r="B221">
        <f t="shared" si="9"/>
        <v>2131</v>
      </c>
      <c r="C221" s="205">
        <v>39580</v>
      </c>
      <c r="D221">
        <v>120</v>
      </c>
      <c r="F221">
        <v>51</v>
      </c>
      <c r="G221">
        <v>1</v>
      </c>
      <c r="I221" s="217">
        <v>3</v>
      </c>
      <c r="J221" s="217">
        <v>0</v>
      </c>
      <c r="K221" s="217">
        <v>0</v>
      </c>
      <c r="L221" s="217">
        <v>0</v>
      </c>
      <c r="M221" s="217">
        <v>8</v>
      </c>
      <c r="N221" s="217">
        <v>0</v>
      </c>
      <c r="O221" s="217">
        <v>10</v>
      </c>
      <c r="P221" s="217">
        <v>0</v>
      </c>
      <c r="Q221" s="217">
        <v>18</v>
      </c>
      <c r="R221" s="217">
        <v>0</v>
      </c>
      <c r="S221" s="217">
        <v>3</v>
      </c>
      <c r="T221" s="217">
        <v>0</v>
      </c>
      <c r="U221" s="217">
        <v>0</v>
      </c>
      <c r="V221" s="217">
        <v>0</v>
      </c>
      <c r="W221" s="217">
        <v>1</v>
      </c>
      <c r="X221" s="217">
        <v>0</v>
      </c>
      <c r="Y221" s="217">
        <v>0</v>
      </c>
      <c r="Z221" s="217">
        <v>0</v>
      </c>
      <c r="AA221" s="217">
        <v>0</v>
      </c>
      <c r="AB221" s="217">
        <v>0</v>
      </c>
      <c r="AC221" s="217">
        <v>0</v>
      </c>
      <c r="AD221" s="217">
        <v>0</v>
      </c>
      <c r="AE221" s="217">
        <v>0</v>
      </c>
      <c r="AF221" s="217">
        <v>0</v>
      </c>
      <c r="AG221" s="217">
        <v>0</v>
      </c>
      <c r="AH221" s="217">
        <v>0</v>
      </c>
      <c r="AI221" s="217">
        <v>0</v>
      </c>
      <c r="AJ221" s="217">
        <v>0</v>
      </c>
      <c r="AK221" s="217">
        <v>0</v>
      </c>
      <c r="AL221" s="217">
        <v>0</v>
      </c>
      <c r="AM221" s="217">
        <v>0</v>
      </c>
      <c r="AN221" s="217">
        <v>0</v>
      </c>
      <c r="AO221" s="217">
        <v>0</v>
      </c>
      <c r="AP221" s="217">
        <v>0</v>
      </c>
      <c r="AQ221" s="217">
        <v>0</v>
      </c>
      <c r="AR221" s="217">
        <v>0</v>
      </c>
      <c r="AS221" s="217">
        <v>0</v>
      </c>
      <c r="AT221" s="217">
        <v>0</v>
      </c>
    </row>
    <row r="222" spans="1:46">
      <c r="A222" s="205">
        <f t="shared" si="8"/>
        <v>39580</v>
      </c>
      <c r="B222">
        <f t="shared" si="9"/>
        <v>121</v>
      </c>
      <c r="C222" s="205">
        <v>39580</v>
      </c>
      <c r="D222">
        <v>800</v>
      </c>
      <c r="F222">
        <v>51</v>
      </c>
      <c r="G222">
        <v>1</v>
      </c>
      <c r="H222">
        <v>3</v>
      </c>
      <c r="I222" s="217">
        <v>5</v>
      </c>
      <c r="J222" s="217">
        <v>0</v>
      </c>
      <c r="K222" s="217">
        <v>0</v>
      </c>
      <c r="L222" s="217">
        <v>0</v>
      </c>
      <c r="M222" s="217">
        <v>4</v>
      </c>
      <c r="N222" s="217">
        <v>0</v>
      </c>
      <c r="O222" s="217">
        <v>2</v>
      </c>
      <c r="P222" s="217">
        <v>0</v>
      </c>
      <c r="Q222" s="217">
        <v>8</v>
      </c>
      <c r="R222" s="217">
        <v>0</v>
      </c>
      <c r="S222" s="217">
        <v>0</v>
      </c>
      <c r="T222" s="217">
        <v>0</v>
      </c>
      <c r="U222" s="217">
        <v>0</v>
      </c>
      <c r="V222" s="217">
        <v>0</v>
      </c>
      <c r="W222" s="217">
        <v>2</v>
      </c>
      <c r="X222" s="217">
        <v>0</v>
      </c>
      <c r="Y222" s="217">
        <v>0</v>
      </c>
      <c r="Z222" s="217">
        <v>0</v>
      </c>
      <c r="AA222" s="217">
        <v>0</v>
      </c>
      <c r="AB222" s="217">
        <v>0</v>
      </c>
      <c r="AC222" s="217">
        <v>0</v>
      </c>
      <c r="AD222" s="217">
        <v>0</v>
      </c>
      <c r="AE222" s="217">
        <v>0</v>
      </c>
      <c r="AF222" s="217">
        <v>0</v>
      </c>
      <c r="AG222" s="217">
        <v>0</v>
      </c>
      <c r="AH222" s="217">
        <v>0</v>
      </c>
      <c r="AI222" s="217">
        <v>0</v>
      </c>
      <c r="AJ222" s="217">
        <v>0</v>
      </c>
      <c r="AK222" s="217">
        <v>0</v>
      </c>
      <c r="AL222" s="217">
        <v>0</v>
      </c>
      <c r="AM222" s="217">
        <v>0</v>
      </c>
      <c r="AN222" s="217">
        <v>0</v>
      </c>
      <c r="AO222" s="217">
        <v>0</v>
      </c>
      <c r="AP222" s="217">
        <v>0</v>
      </c>
      <c r="AQ222" s="217">
        <v>0</v>
      </c>
      <c r="AR222" s="217">
        <v>0</v>
      </c>
      <c r="AS222" s="217">
        <v>0</v>
      </c>
      <c r="AT222" s="217">
        <v>0</v>
      </c>
    </row>
    <row r="223" spans="1:46">
      <c r="A223" s="205">
        <f t="shared" si="8"/>
        <v>39580</v>
      </c>
      <c r="B223">
        <f t="shared" si="9"/>
        <v>801</v>
      </c>
      <c r="C223" s="205">
        <v>39581</v>
      </c>
      <c r="D223">
        <v>130</v>
      </c>
      <c r="F223">
        <v>50</v>
      </c>
      <c r="G223">
        <v>1</v>
      </c>
      <c r="I223" s="217">
        <v>3</v>
      </c>
      <c r="J223" s="217">
        <v>0</v>
      </c>
      <c r="K223" s="217">
        <v>0</v>
      </c>
      <c r="L223" s="217">
        <v>0</v>
      </c>
      <c r="M223" s="217">
        <v>7</v>
      </c>
      <c r="N223" s="217">
        <v>0</v>
      </c>
      <c r="O223" s="217">
        <v>9</v>
      </c>
      <c r="P223" s="217">
        <v>0</v>
      </c>
      <c r="Q223" s="217">
        <v>17</v>
      </c>
      <c r="R223" s="217">
        <v>0</v>
      </c>
      <c r="S223" s="217">
        <v>1</v>
      </c>
      <c r="T223" s="217">
        <v>0</v>
      </c>
      <c r="U223" s="217">
        <v>0</v>
      </c>
      <c r="V223" s="217">
        <v>0</v>
      </c>
      <c r="W223" s="217">
        <v>3</v>
      </c>
      <c r="X223" s="217">
        <v>0</v>
      </c>
      <c r="Y223" s="217">
        <v>0</v>
      </c>
      <c r="Z223" s="217">
        <v>0</v>
      </c>
      <c r="AA223" s="217">
        <v>0</v>
      </c>
      <c r="AB223" s="217">
        <v>0</v>
      </c>
      <c r="AC223" s="217">
        <v>0</v>
      </c>
      <c r="AD223" s="217">
        <v>0</v>
      </c>
      <c r="AE223" s="217">
        <v>0</v>
      </c>
      <c r="AF223" s="217">
        <v>0</v>
      </c>
      <c r="AG223" s="217">
        <v>0</v>
      </c>
      <c r="AH223" s="217">
        <v>0</v>
      </c>
      <c r="AI223" s="217">
        <v>0</v>
      </c>
      <c r="AJ223" s="217">
        <v>0</v>
      </c>
      <c r="AK223" s="217">
        <v>0</v>
      </c>
      <c r="AL223" s="217">
        <v>0</v>
      </c>
      <c r="AM223" s="217">
        <v>0</v>
      </c>
      <c r="AN223" s="217">
        <v>0</v>
      </c>
      <c r="AO223" s="217">
        <v>0</v>
      </c>
      <c r="AP223" s="217">
        <v>0</v>
      </c>
      <c r="AQ223" s="217">
        <v>0</v>
      </c>
      <c r="AR223" s="217">
        <v>0</v>
      </c>
      <c r="AS223" s="217">
        <v>0</v>
      </c>
      <c r="AT223" s="217">
        <v>0</v>
      </c>
    </row>
    <row r="224" spans="1:46">
      <c r="A224" s="205">
        <f t="shared" si="8"/>
        <v>39581</v>
      </c>
      <c r="B224">
        <f t="shared" si="9"/>
        <v>131</v>
      </c>
      <c r="C224" s="205">
        <v>39581</v>
      </c>
      <c r="D224">
        <v>900</v>
      </c>
      <c r="F224">
        <v>49</v>
      </c>
      <c r="G224">
        <v>1</v>
      </c>
      <c r="H224">
        <v>3.5</v>
      </c>
      <c r="I224" s="217">
        <v>0</v>
      </c>
      <c r="J224" s="217">
        <v>0</v>
      </c>
      <c r="K224" s="217">
        <v>0</v>
      </c>
      <c r="L224" s="217">
        <v>0</v>
      </c>
      <c r="M224" s="217">
        <v>3</v>
      </c>
      <c r="N224" s="217">
        <v>0</v>
      </c>
      <c r="O224" s="217">
        <v>3</v>
      </c>
      <c r="P224" s="217">
        <v>0</v>
      </c>
      <c r="Q224" s="217">
        <v>2</v>
      </c>
      <c r="R224" s="217">
        <v>0</v>
      </c>
      <c r="S224" s="217">
        <v>0</v>
      </c>
      <c r="T224" s="217">
        <v>0</v>
      </c>
      <c r="U224" s="217">
        <v>0</v>
      </c>
      <c r="V224" s="217">
        <v>0</v>
      </c>
      <c r="W224" s="217">
        <v>0</v>
      </c>
      <c r="X224" s="217">
        <v>0</v>
      </c>
      <c r="Y224" s="217">
        <v>0</v>
      </c>
      <c r="Z224" s="217">
        <v>0</v>
      </c>
      <c r="AA224" s="217">
        <v>0</v>
      </c>
      <c r="AB224" s="217">
        <v>0</v>
      </c>
      <c r="AC224" s="217">
        <v>0</v>
      </c>
      <c r="AD224" s="217">
        <v>0</v>
      </c>
      <c r="AE224" s="217">
        <v>0</v>
      </c>
      <c r="AF224" s="217">
        <v>0</v>
      </c>
      <c r="AG224" s="217">
        <v>0</v>
      </c>
      <c r="AH224" s="217">
        <v>0</v>
      </c>
      <c r="AI224" s="217">
        <v>0</v>
      </c>
      <c r="AJ224" s="217">
        <v>0</v>
      </c>
      <c r="AK224" s="217">
        <v>0</v>
      </c>
      <c r="AL224" s="217">
        <v>0</v>
      </c>
      <c r="AM224" s="217">
        <v>0</v>
      </c>
      <c r="AN224" s="217">
        <v>0</v>
      </c>
      <c r="AO224" s="217">
        <v>0</v>
      </c>
      <c r="AP224" s="217">
        <v>0</v>
      </c>
      <c r="AQ224" s="217">
        <v>0</v>
      </c>
      <c r="AR224" s="217">
        <v>1</v>
      </c>
      <c r="AS224" s="217">
        <v>0</v>
      </c>
      <c r="AT224" s="217">
        <v>0</v>
      </c>
    </row>
    <row r="225" spans="1:46">
      <c r="A225" s="205">
        <f t="shared" si="8"/>
        <v>39581</v>
      </c>
      <c r="B225">
        <f t="shared" si="9"/>
        <v>901</v>
      </c>
      <c r="C225" s="205">
        <v>39582</v>
      </c>
      <c r="D225">
        <v>115</v>
      </c>
      <c r="F225">
        <v>48</v>
      </c>
      <c r="G225">
        <v>1</v>
      </c>
      <c r="I225" s="217">
        <v>4</v>
      </c>
      <c r="J225" s="217">
        <v>0</v>
      </c>
      <c r="K225" s="217">
        <v>1</v>
      </c>
      <c r="L225" s="217">
        <v>0</v>
      </c>
      <c r="M225" s="217">
        <v>3</v>
      </c>
      <c r="N225" s="217">
        <v>0</v>
      </c>
      <c r="O225" s="217">
        <v>10</v>
      </c>
      <c r="P225" s="217">
        <v>0</v>
      </c>
      <c r="Q225" s="217">
        <v>21</v>
      </c>
      <c r="R225" s="217">
        <v>0</v>
      </c>
      <c r="S225" s="217">
        <v>2</v>
      </c>
      <c r="T225" s="217">
        <v>0</v>
      </c>
      <c r="U225" s="217">
        <v>0</v>
      </c>
      <c r="V225" s="217">
        <v>0</v>
      </c>
      <c r="W225" s="217">
        <v>1</v>
      </c>
      <c r="X225" s="217">
        <v>0</v>
      </c>
      <c r="Y225" s="217">
        <v>0</v>
      </c>
      <c r="Z225" s="217">
        <v>0</v>
      </c>
      <c r="AA225" s="217">
        <v>0</v>
      </c>
      <c r="AB225" s="217">
        <v>0</v>
      </c>
      <c r="AC225" s="217">
        <v>1</v>
      </c>
      <c r="AD225" s="217">
        <v>0</v>
      </c>
      <c r="AE225" s="217">
        <v>0</v>
      </c>
      <c r="AF225" s="217">
        <v>0</v>
      </c>
      <c r="AG225" s="217">
        <v>0</v>
      </c>
      <c r="AH225" s="217">
        <v>0</v>
      </c>
      <c r="AI225" s="217">
        <v>0</v>
      </c>
      <c r="AJ225" s="217">
        <v>0</v>
      </c>
      <c r="AK225" s="217">
        <v>0</v>
      </c>
      <c r="AL225" s="217">
        <v>0</v>
      </c>
      <c r="AM225" s="217">
        <v>0</v>
      </c>
      <c r="AN225" s="217">
        <v>0</v>
      </c>
      <c r="AO225" s="217">
        <v>0</v>
      </c>
      <c r="AP225" s="217">
        <v>0</v>
      </c>
      <c r="AQ225" s="217">
        <v>0</v>
      </c>
      <c r="AR225" s="217">
        <v>1</v>
      </c>
      <c r="AS225" s="217">
        <v>0</v>
      </c>
      <c r="AT225" s="217">
        <v>0</v>
      </c>
    </row>
    <row r="226" spans="1:46">
      <c r="A226" s="205">
        <f t="shared" si="8"/>
        <v>39582</v>
      </c>
      <c r="B226">
        <f t="shared" si="9"/>
        <v>116</v>
      </c>
      <c r="C226" s="205">
        <v>39582</v>
      </c>
      <c r="D226">
        <v>930</v>
      </c>
      <c r="F226">
        <v>48</v>
      </c>
      <c r="G226">
        <v>1</v>
      </c>
      <c r="H226">
        <v>4.5</v>
      </c>
      <c r="I226" s="217">
        <v>2</v>
      </c>
      <c r="J226" s="217">
        <v>0</v>
      </c>
      <c r="K226" s="217">
        <v>0</v>
      </c>
      <c r="L226" s="217">
        <v>0</v>
      </c>
      <c r="M226" s="217">
        <v>2</v>
      </c>
      <c r="N226" s="217">
        <v>0</v>
      </c>
      <c r="O226" s="217">
        <v>6</v>
      </c>
      <c r="P226" s="217">
        <v>0</v>
      </c>
      <c r="Q226" s="217">
        <v>10</v>
      </c>
      <c r="R226" s="217">
        <v>1</v>
      </c>
      <c r="S226" s="217">
        <v>3</v>
      </c>
      <c r="T226" s="217">
        <v>0</v>
      </c>
      <c r="U226" s="217">
        <v>0</v>
      </c>
      <c r="V226" s="217">
        <v>0</v>
      </c>
      <c r="W226" s="217">
        <v>0</v>
      </c>
      <c r="X226" s="217">
        <v>0</v>
      </c>
      <c r="Y226" s="217">
        <v>0</v>
      </c>
      <c r="Z226" s="217">
        <v>0</v>
      </c>
      <c r="AA226" s="217">
        <v>0</v>
      </c>
      <c r="AB226" s="217">
        <v>0</v>
      </c>
      <c r="AC226" s="217">
        <v>0</v>
      </c>
      <c r="AD226" s="217">
        <v>0</v>
      </c>
      <c r="AE226" s="217">
        <v>0</v>
      </c>
      <c r="AF226" s="217">
        <v>0</v>
      </c>
      <c r="AG226" s="217">
        <v>0</v>
      </c>
      <c r="AH226" s="217">
        <v>0</v>
      </c>
      <c r="AI226" s="217">
        <v>0</v>
      </c>
      <c r="AJ226" s="217">
        <v>0</v>
      </c>
      <c r="AK226" s="217">
        <v>0</v>
      </c>
      <c r="AL226" s="217">
        <v>0</v>
      </c>
      <c r="AM226" s="217">
        <v>0</v>
      </c>
      <c r="AN226" s="217">
        <v>0</v>
      </c>
      <c r="AO226" s="217">
        <v>0</v>
      </c>
      <c r="AP226" s="217">
        <v>0</v>
      </c>
      <c r="AQ226" s="217">
        <v>0</v>
      </c>
      <c r="AR226" s="217">
        <v>0</v>
      </c>
      <c r="AS226" s="217">
        <v>0</v>
      </c>
      <c r="AT226" s="217">
        <v>0</v>
      </c>
    </row>
    <row r="227" spans="1:46">
      <c r="A227" s="205">
        <f t="shared" si="8"/>
        <v>39582</v>
      </c>
      <c r="B227">
        <f t="shared" si="9"/>
        <v>931</v>
      </c>
      <c r="C227" s="205">
        <v>39583</v>
      </c>
      <c r="D227">
        <v>115</v>
      </c>
      <c r="G227">
        <v>1</v>
      </c>
      <c r="I227" s="217">
        <v>4</v>
      </c>
      <c r="J227" s="217">
        <v>0</v>
      </c>
      <c r="K227" s="217">
        <v>0</v>
      </c>
      <c r="L227" s="217">
        <v>0</v>
      </c>
      <c r="M227" s="217">
        <v>9</v>
      </c>
      <c r="N227" s="217">
        <v>0</v>
      </c>
      <c r="O227" s="217">
        <v>7</v>
      </c>
      <c r="P227" s="217">
        <v>0</v>
      </c>
      <c r="Q227" s="217">
        <v>36</v>
      </c>
      <c r="R227" s="217">
        <v>0</v>
      </c>
      <c r="S227" s="217">
        <v>4</v>
      </c>
      <c r="T227" s="217">
        <v>0</v>
      </c>
      <c r="U227" s="217">
        <v>0</v>
      </c>
      <c r="V227" s="217">
        <v>0</v>
      </c>
      <c r="W227" s="217">
        <v>0</v>
      </c>
      <c r="X227" s="217">
        <v>0</v>
      </c>
      <c r="Y227" s="217">
        <v>0</v>
      </c>
      <c r="Z227" s="217">
        <v>0</v>
      </c>
      <c r="AA227" s="217">
        <v>0</v>
      </c>
      <c r="AB227" s="217">
        <v>0</v>
      </c>
      <c r="AC227" s="217">
        <v>1</v>
      </c>
      <c r="AD227" s="217">
        <v>0</v>
      </c>
      <c r="AE227" s="217">
        <v>0</v>
      </c>
      <c r="AF227" s="217">
        <v>0</v>
      </c>
      <c r="AG227" s="217">
        <v>0</v>
      </c>
      <c r="AH227" s="217">
        <v>0</v>
      </c>
      <c r="AI227" s="217">
        <v>0</v>
      </c>
      <c r="AJ227" s="217">
        <v>0</v>
      </c>
      <c r="AK227" s="217">
        <v>0</v>
      </c>
      <c r="AL227" s="217">
        <v>0</v>
      </c>
      <c r="AM227" s="217">
        <v>0</v>
      </c>
      <c r="AN227" s="217">
        <v>0</v>
      </c>
      <c r="AO227" s="217">
        <v>0</v>
      </c>
      <c r="AP227" s="217">
        <v>0</v>
      </c>
      <c r="AQ227" s="217">
        <v>0</v>
      </c>
      <c r="AR227" s="217">
        <v>0</v>
      </c>
      <c r="AS227" s="217">
        <v>0</v>
      </c>
      <c r="AT227" s="217">
        <v>0</v>
      </c>
    </row>
    <row r="228" spans="1:46">
      <c r="A228" s="205">
        <f t="shared" si="8"/>
        <v>39583</v>
      </c>
      <c r="B228">
        <f t="shared" si="9"/>
        <v>116</v>
      </c>
      <c r="C228" s="205">
        <v>39583</v>
      </c>
      <c r="D228">
        <v>830</v>
      </c>
      <c r="F228">
        <v>50</v>
      </c>
      <c r="G228">
        <v>1</v>
      </c>
      <c r="H228">
        <v>3</v>
      </c>
      <c r="I228" s="217">
        <v>1</v>
      </c>
      <c r="J228" s="217">
        <v>0</v>
      </c>
      <c r="K228" s="217">
        <v>0</v>
      </c>
      <c r="L228" s="217">
        <v>0</v>
      </c>
      <c r="M228" s="217">
        <v>8</v>
      </c>
      <c r="N228" s="217">
        <v>0</v>
      </c>
      <c r="O228" s="217">
        <v>3</v>
      </c>
      <c r="P228" s="217">
        <v>0</v>
      </c>
      <c r="Q228" s="217">
        <v>9</v>
      </c>
      <c r="R228" s="217">
        <v>1</v>
      </c>
      <c r="S228" s="217">
        <v>2</v>
      </c>
      <c r="T228" s="217">
        <v>0</v>
      </c>
      <c r="U228" s="217">
        <v>0</v>
      </c>
      <c r="V228" s="217">
        <v>0</v>
      </c>
      <c r="W228" s="217">
        <v>0</v>
      </c>
      <c r="X228" s="217">
        <v>0</v>
      </c>
      <c r="Y228" s="217">
        <v>0</v>
      </c>
      <c r="Z228" s="217">
        <v>0</v>
      </c>
      <c r="AA228" s="217">
        <v>0</v>
      </c>
      <c r="AB228" s="217">
        <v>0</v>
      </c>
      <c r="AC228" s="217">
        <v>0</v>
      </c>
      <c r="AD228" s="217">
        <v>0</v>
      </c>
      <c r="AE228" s="217">
        <v>0</v>
      </c>
      <c r="AF228" s="217">
        <v>0</v>
      </c>
      <c r="AG228" s="217">
        <v>0</v>
      </c>
      <c r="AH228" s="217">
        <v>0</v>
      </c>
      <c r="AI228" s="217">
        <v>0</v>
      </c>
      <c r="AJ228" s="217">
        <v>0</v>
      </c>
      <c r="AK228" s="217">
        <v>0</v>
      </c>
      <c r="AL228" s="217">
        <v>0</v>
      </c>
      <c r="AM228" s="217">
        <v>0</v>
      </c>
      <c r="AN228" s="217">
        <v>0</v>
      </c>
      <c r="AO228" s="217">
        <v>0</v>
      </c>
      <c r="AP228" s="217">
        <v>0</v>
      </c>
      <c r="AQ228" s="217">
        <v>0</v>
      </c>
      <c r="AR228" s="217">
        <v>0</v>
      </c>
      <c r="AS228" s="217">
        <v>0</v>
      </c>
      <c r="AT228" s="217">
        <v>0</v>
      </c>
    </row>
    <row r="229" spans="1:46">
      <c r="A229" s="205">
        <f t="shared" si="8"/>
        <v>39583</v>
      </c>
      <c r="B229">
        <f t="shared" si="9"/>
        <v>831</v>
      </c>
      <c r="C229" s="205">
        <v>39583</v>
      </c>
      <c r="D229">
        <v>2230</v>
      </c>
      <c r="F229">
        <v>54</v>
      </c>
      <c r="G229">
        <v>1</v>
      </c>
      <c r="I229" s="217">
        <v>1</v>
      </c>
      <c r="J229" s="217">
        <v>0</v>
      </c>
      <c r="K229" s="217">
        <v>0</v>
      </c>
      <c r="L229" s="217">
        <v>0</v>
      </c>
      <c r="M229" s="217">
        <v>7</v>
      </c>
      <c r="N229" s="217">
        <v>0</v>
      </c>
      <c r="O229" s="217">
        <v>4</v>
      </c>
      <c r="P229" s="217">
        <v>0</v>
      </c>
      <c r="Q229" s="217">
        <v>13</v>
      </c>
      <c r="R229" s="217">
        <v>0</v>
      </c>
      <c r="S229" s="217">
        <v>1</v>
      </c>
      <c r="T229" s="217">
        <v>0</v>
      </c>
      <c r="U229" s="217">
        <v>0</v>
      </c>
      <c r="V229" s="217">
        <v>0</v>
      </c>
      <c r="W229" s="217">
        <v>1</v>
      </c>
      <c r="X229" s="217">
        <v>0</v>
      </c>
      <c r="Y229" s="217">
        <v>0</v>
      </c>
      <c r="Z229" s="217">
        <v>0</v>
      </c>
      <c r="AA229" s="217">
        <v>0</v>
      </c>
      <c r="AB229" s="217">
        <v>0</v>
      </c>
      <c r="AC229" s="217">
        <v>1</v>
      </c>
      <c r="AD229" s="217">
        <v>0</v>
      </c>
      <c r="AE229" s="217">
        <v>0</v>
      </c>
      <c r="AF229" s="217">
        <v>1</v>
      </c>
      <c r="AG229" s="217">
        <v>0</v>
      </c>
      <c r="AH229" s="217">
        <v>0</v>
      </c>
      <c r="AI229" s="217">
        <v>0</v>
      </c>
      <c r="AJ229" s="217">
        <v>0</v>
      </c>
      <c r="AK229" s="217">
        <v>0</v>
      </c>
      <c r="AL229" s="217">
        <v>0</v>
      </c>
      <c r="AM229" s="217">
        <v>0</v>
      </c>
      <c r="AN229" s="217">
        <v>0</v>
      </c>
      <c r="AO229" s="217">
        <v>0</v>
      </c>
      <c r="AP229" s="217">
        <v>0</v>
      </c>
      <c r="AQ229" s="217">
        <v>0</v>
      </c>
      <c r="AR229" s="217">
        <v>0</v>
      </c>
      <c r="AS229" s="217">
        <v>0</v>
      </c>
      <c r="AT229" s="217">
        <v>0</v>
      </c>
    </row>
    <row r="230" spans="1:46">
      <c r="A230" s="205">
        <f t="shared" si="8"/>
        <v>39583</v>
      </c>
      <c r="B230">
        <f t="shared" si="9"/>
        <v>2231</v>
      </c>
      <c r="C230" s="205">
        <v>39584</v>
      </c>
      <c r="D230">
        <v>145</v>
      </c>
      <c r="F230">
        <v>55</v>
      </c>
      <c r="G230">
        <v>1</v>
      </c>
      <c r="I230" s="217">
        <v>3</v>
      </c>
      <c r="J230" s="217">
        <v>0</v>
      </c>
      <c r="K230" s="217">
        <v>0</v>
      </c>
      <c r="L230" s="217">
        <v>0</v>
      </c>
      <c r="M230" s="217">
        <v>2</v>
      </c>
      <c r="N230" s="217">
        <v>0</v>
      </c>
      <c r="O230" s="217">
        <v>9</v>
      </c>
      <c r="P230" s="217">
        <v>0</v>
      </c>
      <c r="Q230" s="217">
        <v>12</v>
      </c>
      <c r="R230" s="217">
        <v>0</v>
      </c>
      <c r="S230" s="217">
        <v>6</v>
      </c>
      <c r="T230" s="217">
        <v>0</v>
      </c>
      <c r="U230" s="217">
        <v>0</v>
      </c>
      <c r="V230" s="217">
        <v>0</v>
      </c>
      <c r="W230" s="217">
        <v>3</v>
      </c>
      <c r="X230" s="217">
        <v>0</v>
      </c>
      <c r="Y230" s="217">
        <v>0</v>
      </c>
      <c r="Z230" s="217">
        <v>0</v>
      </c>
      <c r="AA230" s="217">
        <v>0</v>
      </c>
      <c r="AB230" s="217">
        <v>0</v>
      </c>
      <c r="AC230" s="217">
        <v>0</v>
      </c>
      <c r="AD230" s="217">
        <v>0</v>
      </c>
      <c r="AE230" s="217">
        <v>0</v>
      </c>
      <c r="AF230" s="217">
        <v>0</v>
      </c>
      <c r="AG230" s="217">
        <v>0</v>
      </c>
      <c r="AH230" s="217">
        <v>0</v>
      </c>
      <c r="AI230" s="217">
        <v>0</v>
      </c>
      <c r="AJ230" s="217">
        <v>0</v>
      </c>
      <c r="AK230" s="217">
        <v>0</v>
      </c>
      <c r="AL230" s="217">
        <v>0</v>
      </c>
      <c r="AM230" s="217">
        <v>0</v>
      </c>
      <c r="AN230" s="217">
        <v>0</v>
      </c>
      <c r="AO230" s="217">
        <v>0</v>
      </c>
      <c r="AP230" s="217">
        <v>0</v>
      </c>
      <c r="AQ230" s="217">
        <v>0</v>
      </c>
      <c r="AR230" s="217">
        <v>0</v>
      </c>
      <c r="AS230" s="217">
        <v>0</v>
      </c>
      <c r="AT230" s="217">
        <v>0</v>
      </c>
    </row>
    <row r="231" spans="1:46">
      <c r="A231" s="205">
        <f t="shared" si="8"/>
        <v>39584</v>
      </c>
      <c r="B231">
        <f t="shared" si="9"/>
        <v>146</v>
      </c>
      <c r="C231" s="205">
        <v>39584</v>
      </c>
      <c r="D231">
        <v>900</v>
      </c>
      <c r="F231">
        <v>56</v>
      </c>
      <c r="G231">
        <v>1</v>
      </c>
      <c r="H231">
        <v>2</v>
      </c>
      <c r="I231" s="217">
        <v>2</v>
      </c>
      <c r="J231" s="217">
        <v>0</v>
      </c>
      <c r="K231" s="217">
        <v>0</v>
      </c>
      <c r="L231" s="217">
        <v>0</v>
      </c>
      <c r="M231" s="217">
        <v>7</v>
      </c>
      <c r="N231" s="217">
        <v>0</v>
      </c>
      <c r="O231" s="217">
        <v>7</v>
      </c>
      <c r="P231" s="217">
        <v>0</v>
      </c>
      <c r="Q231" s="217">
        <v>11</v>
      </c>
      <c r="R231" s="217">
        <v>0</v>
      </c>
      <c r="S231" s="217">
        <v>3</v>
      </c>
      <c r="T231" s="217">
        <v>0</v>
      </c>
      <c r="U231" s="217">
        <v>0</v>
      </c>
      <c r="V231" s="217">
        <v>0</v>
      </c>
      <c r="W231" s="217">
        <v>2</v>
      </c>
      <c r="X231" s="217">
        <v>0</v>
      </c>
      <c r="Y231" s="217">
        <v>0</v>
      </c>
      <c r="Z231" s="217">
        <v>0</v>
      </c>
      <c r="AA231" s="217">
        <v>0</v>
      </c>
      <c r="AB231" s="217">
        <v>0</v>
      </c>
      <c r="AC231" s="217">
        <v>0</v>
      </c>
      <c r="AD231" s="217">
        <v>0</v>
      </c>
      <c r="AE231" s="217">
        <v>0</v>
      </c>
      <c r="AF231" s="217">
        <v>0</v>
      </c>
      <c r="AG231" s="217">
        <v>0</v>
      </c>
      <c r="AH231" s="217">
        <v>0</v>
      </c>
      <c r="AI231" s="217">
        <v>0</v>
      </c>
      <c r="AJ231" s="217">
        <v>0</v>
      </c>
      <c r="AK231" s="217">
        <v>0</v>
      </c>
      <c r="AL231" s="217">
        <v>0</v>
      </c>
      <c r="AM231" s="217">
        <v>0</v>
      </c>
      <c r="AN231" s="217">
        <v>0</v>
      </c>
      <c r="AO231" s="217">
        <v>0</v>
      </c>
      <c r="AP231" s="217">
        <v>0</v>
      </c>
      <c r="AQ231" s="217">
        <v>0</v>
      </c>
      <c r="AR231" s="217">
        <v>0</v>
      </c>
      <c r="AS231" s="217">
        <v>0</v>
      </c>
      <c r="AT231" s="217">
        <v>0</v>
      </c>
    </row>
    <row r="232" spans="1:46">
      <c r="A232" s="205">
        <f t="shared" si="8"/>
        <v>39584</v>
      </c>
      <c r="B232">
        <f t="shared" si="9"/>
        <v>901</v>
      </c>
      <c r="C232" s="205">
        <v>39584</v>
      </c>
      <c r="D232">
        <v>1900</v>
      </c>
      <c r="F232">
        <v>63</v>
      </c>
      <c r="G232">
        <v>3</v>
      </c>
      <c r="I232" s="217">
        <v>2</v>
      </c>
      <c r="J232" s="217">
        <v>0</v>
      </c>
      <c r="K232" s="217">
        <v>1</v>
      </c>
      <c r="L232" s="217">
        <v>0</v>
      </c>
      <c r="M232" s="217">
        <v>24</v>
      </c>
      <c r="N232" s="217">
        <v>0</v>
      </c>
      <c r="O232" s="217">
        <v>4</v>
      </c>
      <c r="P232" s="217">
        <v>0</v>
      </c>
      <c r="Q232" s="217">
        <v>25</v>
      </c>
      <c r="R232" s="217">
        <v>0</v>
      </c>
      <c r="S232" s="217">
        <v>3</v>
      </c>
      <c r="T232" s="217">
        <v>0</v>
      </c>
      <c r="U232" s="217">
        <v>0</v>
      </c>
      <c r="V232" s="217">
        <v>0</v>
      </c>
      <c r="W232" s="217">
        <v>3</v>
      </c>
      <c r="X232" s="217">
        <v>0</v>
      </c>
      <c r="Y232" s="217">
        <v>0</v>
      </c>
      <c r="Z232" s="217">
        <v>0</v>
      </c>
      <c r="AA232" s="217">
        <v>0</v>
      </c>
      <c r="AB232" s="217">
        <v>0</v>
      </c>
      <c r="AC232" s="217">
        <v>0</v>
      </c>
      <c r="AD232" s="217">
        <v>0</v>
      </c>
      <c r="AE232" s="217">
        <v>0</v>
      </c>
      <c r="AF232" s="217">
        <v>0</v>
      </c>
      <c r="AG232" s="217">
        <v>0</v>
      </c>
      <c r="AH232" s="217">
        <v>0</v>
      </c>
      <c r="AI232" s="217">
        <v>0</v>
      </c>
      <c r="AJ232" s="217">
        <v>0</v>
      </c>
      <c r="AK232" s="217">
        <v>0</v>
      </c>
      <c r="AL232" s="217">
        <v>0</v>
      </c>
      <c r="AM232" s="217">
        <v>0</v>
      </c>
      <c r="AN232" s="217">
        <v>0</v>
      </c>
      <c r="AO232" s="217">
        <v>0</v>
      </c>
      <c r="AP232" s="217">
        <v>0</v>
      </c>
      <c r="AQ232" s="217">
        <v>0</v>
      </c>
      <c r="AR232" s="217">
        <v>1</v>
      </c>
      <c r="AS232" s="217">
        <v>0</v>
      </c>
      <c r="AT232" s="217">
        <v>0</v>
      </c>
    </row>
    <row r="233" spans="1:46" s="214" customFormat="1">
      <c r="A233" s="213">
        <v>39584</v>
      </c>
      <c r="B233" s="214">
        <v>1901</v>
      </c>
      <c r="C233" s="213">
        <v>39584</v>
      </c>
      <c r="D233" s="214">
        <f>B234+1</f>
        <v>2201</v>
      </c>
      <c r="E233" s="215" t="s">
        <v>310</v>
      </c>
      <c r="I233" s="217">
        <v>0</v>
      </c>
      <c r="J233" s="217">
        <v>0</v>
      </c>
      <c r="K233" s="217">
        <v>0</v>
      </c>
      <c r="L233" s="217">
        <v>0</v>
      </c>
      <c r="M233" s="217">
        <v>0</v>
      </c>
      <c r="N233" s="217">
        <v>0</v>
      </c>
      <c r="O233" s="217">
        <v>0</v>
      </c>
      <c r="P233" s="217">
        <v>0</v>
      </c>
      <c r="Q233" s="217">
        <v>0</v>
      </c>
      <c r="R233" s="217">
        <v>0</v>
      </c>
      <c r="S233" s="217">
        <v>0</v>
      </c>
      <c r="T233" s="217">
        <v>0</v>
      </c>
      <c r="U233" s="217">
        <v>0</v>
      </c>
      <c r="V233" s="217">
        <v>0</v>
      </c>
      <c r="W233" s="217">
        <v>0</v>
      </c>
      <c r="X233" s="217">
        <v>0</v>
      </c>
      <c r="Y233" s="217">
        <v>0</v>
      </c>
      <c r="Z233" s="217">
        <v>0</v>
      </c>
      <c r="AA233" s="217">
        <v>0</v>
      </c>
      <c r="AB233" s="217">
        <v>0</v>
      </c>
      <c r="AC233" s="217">
        <v>0</v>
      </c>
      <c r="AD233" s="217">
        <v>0</v>
      </c>
      <c r="AE233" s="217">
        <v>0</v>
      </c>
      <c r="AF233" s="217">
        <v>0</v>
      </c>
      <c r="AG233" s="217">
        <v>0</v>
      </c>
      <c r="AH233" s="217">
        <v>0</v>
      </c>
      <c r="AI233" s="217">
        <v>0</v>
      </c>
      <c r="AJ233" s="217">
        <v>0</v>
      </c>
      <c r="AK233" s="217">
        <v>0</v>
      </c>
      <c r="AL233" s="217">
        <v>0</v>
      </c>
      <c r="AM233" s="217">
        <v>0</v>
      </c>
      <c r="AN233" s="217">
        <v>0</v>
      </c>
      <c r="AO233" s="217">
        <v>0</v>
      </c>
      <c r="AP233" s="217">
        <v>0</v>
      </c>
      <c r="AQ233" s="217">
        <v>0</v>
      </c>
      <c r="AR233" s="217">
        <v>0</v>
      </c>
      <c r="AS233" s="217">
        <v>0</v>
      </c>
      <c r="AT233" s="217">
        <v>0</v>
      </c>
    </row>
    <row r="234" spans="1:46">
      <c r="A234" s="205">
        <v>39584</v>
      </c>
      <c r="B234">
        <v>2200</v>
      </c>
      <c r="C234" s="205">
        <v>39584</v>
      </c>
      <c r="D234">
        <v>2300</v>
      </c>
      <c r="E234" t="s">
        <v>202</v>
      </c>
      <c r="F234">
        <v>61</v>
      </c>
      <c r="G234">
        <v>1</v>
      </c>
      <c r="I234" s="217">
        <v>0</v>
      </c>
      <c r="J234" s="217">
        <v>0</v>
      </c>
      <c r="K234" s="217">
        <v>0</v>
      </c>
      <c r="L234" s="217">
        <v>0</v>
      </c>
      <c r="M234" s="217">
        <v>1</v>
      </c>
      <c r="N234" s="217">
        <v>0</v>
      </c>
      <c r="O234" s="217">
        <v>2</v>
      </c>
      <c r="P234" s="217">
        <v>0</v>
      </c>
      <c r="Q234" s="217">
        <v>2</v>
      </c>
      <c r="R234" s="217">
        <v>0</v>
      </c>
      <c r="S234" s="217">
        <v>0</v>
      </c>
      <c r="T234" s="217">
        <v>0</v>
      </c>
      <c r="U234" s="217">
        <v>0</v>
      </c>
      <c r="V234" s="217">
        <v>0</v>
      </c>
      <c r="W234" s="217">
        <v>0</v>
      </c>
      <c r="X234" s="217">
        <v>0</v>
      </c>
      <c r="Y234" s="217">
        <v>0</v>
      </c>
      <c r="Z234" s="217">
        <v>0</v>
      </c>
      <c r="AA234" s="217">
        <v>0</v>
      </c>
      <c r="AB234" s="217">
        <v>0</v>
      </c>
      <c r="AC234" s="217">
        <v>0</v>
      </c>
      <c r="AD234" s="217" t="s">
        <v>202</v>
      </c>
      <c r="AE234" s="217">
        <v>0</v>
      </c>
      <c r="AF234" s="217">
        <v>0</v>
      </c>
      <c r="AG234" s="217">
        <v>0</v>
      </c>
      <c r="AH234" s="217">
        <v>0</v>
      </c>
      <c r="AI234" s="217">
        <v>0</v>
      </c>
      <c r="AJ234" s="217">
        <v>0</v>
      </c>
      <c r="AK234" s="217">
        <v>0</v>
      </c>
      <c r="AL234" s="217">
        <v>0</v>
      </c>
      <c r="AM234" s="217">
        <v>0</v>
      </c>
      <c r="AN234" s="217">
        <v>0</v>
      </c>
      <c r="AO234" s="217">
        <v>0</v>
      </c>
      <c r="AP234" s="217">
        <v>0</v>
      </c>
      <c r="AQ234" s="217">
        <v>0</v>
      </c>
      <c r="AR234" s="217">
        <v>0</v>
      </c>
      <c r="AS234" s="217">
        <v>0</v>
      </c>
      <c r="AT234" s="217">
        <v>0</v>
      </c>
    </row>
    <row r="235" spans="1:46" s="214" customFormat="1">
      <c r="A235" s="213">
        <v>39584</v>
      </c>
      <c r="B235" s="214">
        <v>2301</v>
      </c>
      <c r="C235" s="213">
        <v>39585</v>
      </c>
      <c r="D235" s="214">
        <v>29</v>
      </c>
      <c r="E235" s="215" t="s">
        <v>310</v>
      </c>
      <c r="I235" s="217">
        <v>0</v>
      </c>
      <c r="J235" s="217">
        <v>0</v>
      </c>
      <c r="K235" s="217">
        <v>0</v>
      </c>
      <c r="L235" s="217">
        <v>0</v>
      </c>
      <c r="M235" s="217">
        <v>0</v>
      </c>
      <c r="N235" s="217">
        <v>0</v>
      </c>
      <c r="O235" s="217">
        <v>0</v>
      </c>
      <c r="P235" s="217">
        <v>0</v>
      </c>
      <c r="Q235" s="217">
        <v>0</v>
      </c>
      <c r="R235" s="217">
        <v>0</v>
      </c>
      <c r="S235" s="217">
        <v>0</v>
      </c>
      <c r="T235" s="217">
        <v>0</v>
      </c>
      <c r="U235" s="217">
        <v>0</v>
      </c>
      <c r="V235" s="217">
        <v>0</v>
      </c>
      <c r="W235" s="217">
        <v>0</v>
      </c>
      <c r="X235" s="217">
        <v>0</v>
      </c>
      <c r="Y235" s="217">
        <v>0</v>
      </c>
      <c r="Z235" s="217">
        <v>0</v>
      </c>
      <c r="AA235" s="217">
        <v>0</v>
      </c>
      <c r="AB235" s="217">
        <v>0</v>
      </c>
      <c r="AC235" s="217">
        <v>0</v>
      </c>
      <c r="AD235" s="217">
        <v>0</v>
      </c>
      <c r="AE235" s="217">
        <v>0</v>
      </c>
      <c r="AF235" s="217">
        <v>0</v>
      </c>
      <c r="AG235" s="217">
        <v>0</v>
      </c>
      <c r="AH235" s="217">
        <v>0</v>
      </c>
      <c r="AI235" s="217">
        <v>0</v>
      </c>
      <c r="AJ235" s="217">
        <v>0</v>
      </c>
      <c r="AK235" s="217">
        <v>0</v>
      </c>
      <c r="AL235" s="217">
        <v>0</v>
      </c>
      <c r="AM235" s="217">
        <v>0</v>
      </c>
      <c r="AN235" s="217">
        <v>0</v>
      </c>
      <c r="AO235" s="217">
        <v>0</v>
      </c>
      <c r="AP235" s="217">
        <v>0</v>
      </c>
      <c r="AQ235" s="217">
        <v>0</v>
      </c>
      <c r="AR235" s="217">
        <v>0</v>
      </c>
      <c r="AS235" s="217">
        <v>0</v>
      </c>
      <c r="AT235" s="217">
        <v>0</v>
      </c>
    </row>
    <row r="236" spans="1:46">
      <c r="A236" s="205">
        <v>39585</v>
      </c>
      <c r="B236">
        <v>30</v>
      </c>
      <c r="C236" s="205">
        <v>39585</v>
      </c>
      <c r="D236">
        <v>130</v>
      </c>
      <c r="F236">
        <v>62</v>
      </c>
      <c r="G236">
        <v>1</v>
      </c>
      <c r="I236" s="217">
        <v>0</v>
      </c>
      <c r="J236" s="217">
        <v>0</v>
      </c>
      <c r="K236" s="217">
        <v>0</v>
      </c>
      <c r="L236" s="217">
        <v>0</v>
      </c>
      <c r="M236" s="217">
        <v>1</v>
      </c>
      <c r="N236" s="217">
        <v>0</v>
      </c>
      <c r="O236" s="217">
        <v>0</v>
      </c>
      <c r="P236" s="217">
        <v>0</v>
      </c>
      <c r="Q236" s="217">
        <v>2</v>
      </c>
      <c r="R236" s="217">
        <v>0</v>
      </c>
      <c r="S236" s="217">
        <v>0</v>
      </c>
      <c r="T236" s="217">
        <v>0</v>
      </c>
      <c r="U236" s="217">
        <v>0</v>
      </c>
      <c r="V236" s="217">
        <v>0</v>
      </c>
      <c r="W236" s="217">
        <v>0</v>
      </c>
      <c r="X236" s="217">
        <v>0</v>
      </c>
      <c r="Y236" s="217">
        <v>0</v>
      </c>
      <c r="Z236" s="217">
        <v>0</v>
      </c>
      <c r="AA236" s="217">
        <v>0</v>
      </c>
      <c r="AB236" s="217">
        <v>0</v>
      </c>
      <c r="AC236" s="217">
        <v>0</v>
      </c>
      <c r="AD236" s="217">
        <v>0</v>
      </c>
      <c r="AE236" s="217">
        <v>0</v>
      </c>
      <c r="AF236" s="217">
        <v>1</v>
      </c>
      <c r="AG236" s="217">
        <v>0</v>
      </c>
      <c r="AH236" s="217">
        <v>0</v>
      </c>
      <c r="AI236" s="217">
        <v>0</v>
      </c>
      <c r="AJ236" s="217">
        <v>0</v>
      </c>
      <c r="AK236" s="217">
        <v>0</v>
      </c>
      <c r="AL236" s="217">
        <v>0</v>
      </c>
      <c r="AM236" s="217">
        <v>0</v>
      </c>
      <c r="AN236" s="217">
        <v>0</v>
      </c>
      <c r="AO236" s="217">
        <v>0</v>
      </c>
      <c r="AP236" s="217">
        <v>0</v>
      </c>
      <c r="AQ236" s="217">
        <v>0</v>
      </c>
      <c r="AR236" s="217">
        <v>0</v>
      </c>
      <c r="AS236" s="217">
        <v>0</v>
      </c>
      <c r="AT236" s="217">
        <v>0</v>
      </c>
    </row>
    <row r="237" spans="1:46" s="214" customFormat="1">
      <c r="A237" s="213">
        <v>39585</v>
      </c>
      <c r="B237" s="214">
        <v>131</v>
      </c>
      <c r="C237" s="213">
        <v>39585</v>
      </c>
      <c r="D237" s="214">
        <v>2029</v>
      </c>
      <c r="E237" s="215" t="s">
        <v>310</v>
      </c>
      <c r="I237" s="217">
        <v>0</v>
      </c>
      <c r="J237" s="217">
        <v>0</v>
      </c>
      <c r="K237" s="217">
        <v>0</v>
      </c>
      <c r="L237" s="217">
        <v>0</v>
      </c>
      <c r="M237" s="217">
        <v>0</v>
      </c>
      <c r="N237" s="217">
        <v>0</v>
      </c>
      <c r="O237" s="217">
        <v>0</v>
      </c>
      <c r="P237" s="217">
        <v>0</v>
      </c>
      <c r="Q237" s="217">
        <v>0</v>
      </c>
      <c r="R237" s="217">
        <v>0</v>
      </c>
      <c r="S237" s="217">
        <v>0</v>
      </c>
      <c r="T237" s="217">
        <v>0</v>
      </c>
      <c r="U237" s="217">
        <v>0</v>
      </c>
      <c r="V237" s="217">
        <v>0</v>
      </c>
      <c r="W237" s="217">
        <v>0</v>
      </c>
      <c r="X237" s="217">
        <v>0</v>
      </c>
      <c r="Y237" s="217">
        <v>0</v>
      </c>
      <c r="Z237" s="217">
        <v>0</v>
      </c>
      <c r="AA237" s="217">
        <v>0</v>
      </c>
      <c r="AB237" s="217">
        <v>0</v>
      </c>
      <c r="AC237" s="217">
        <v>0</v>
      </c>
      <c r="AD237" s="217">
        <v>0</v>
      </c>
      <c r="AE237" s="217">
        <v>0</v>
      </c>
      <c r="AF237" s="217">
        <v>0</v>
      </c>
      <c r="AG237" s="217">
        <v>0</v>
      </c>
      <c r="AH237" s="217">
        <v>0</v>
      </c>
      <c r="AI237" s="217">
        <v>0</v>
      </c>
      <c r="AJ237" s="217">
        <v>0</v>
      </c>
      <c r="AK237" s="217">
        <v>0</v>
      </c>
      <c r="AL237" s="217">
        <v>0</v>
      </c>
      <c r="AM237" s="217">
        <v>0</v>
      </c>
      <c r="AN237" s="217">
        <v>0</v>
      </c>
      <c r="AO237" s="217">
        <v>0</v>
      </c>
      <c r="AP237" s="217">
        <v>0</v>
      </c>
      <c r="AQ237" s="217">
        <v>0</v>
      </c>
      <c r="AR237" s="217">
        <v>0</v>
      </c>
      <c r="AS237" s="217">
        <v>0</v>
      </c>
      <c r="AT237" s="217">
        <v>0</v>
      </c>
    </row>
    <row r="238" spans="1:46">
      <c r="A238" s="205">
        <v>39585</v>
      </c>
      <c r="B238">
        <v>2030</v>
      </c>
      <c r="C238" s="205">
        <v>39585</v>
      </c>
      <c r="D238">
        <v>2145</v>
      </c>
      <c r="F238">
        <v>67</v>
      </c>
      <c r="G238">
        <v>3</v>
      </c>
      <c r="I238" s="217">
        <v>0</v>
      </c>
      <c r="J238" s="217">
        <v>0</v>
      </c>
      <c r="K238" s="217">
        <v>0</v>
      </c>
      <c r="L238" s="217">
        <v>0</v>
      </c>
      <c r="M238" s="217">
        <v>3</v>
      </c>
      <c r="N238" s="217">
        <v>0</v>
      </c>
      <c r="O238" s="217">
        <v>0</v>
      </c>
      <c r="P238" s="217">
        <v>0</v>
      </c>
      <c r="Q238" s="217">
        <v>1</v>
      </c>
      <c r="R238" s="217">
        <v>0</v>
      </c>
      <c r="S238" s="217">
        <v>2</v>
      </c>
      <c r="T238" s="217">
        <v>0</v>
      </c>
      <c r="U238" s="217">
        <v>0</v>
      </c>
      <c r="V238" s="217">
        <v>0</v>
      </c>
      <c r="W238" s="217">
        <v>0</v>
      </c>
      <c r="X238" s="217">
        <v>0</v>
      </c>
      <c r="Y238" s="217">
        <v>0</v>
      </c>
      <c r="Z238" s="217">
        <v>0</v>
      </c>
      <c r="AA238" s="217">
        <v>0</v>
      </c>
      <c r="AB238" s="217">
        <v>0</v>
      </c>
      <c r="AC238" s="217">
        <v>0</v>
      </c>
      <c r="AD238" s="217">
        <v>0</v>
      </c>
      <c r="AE238" s="217">
        <v>0</v>
      </c>
      <c r="AF238" s="217">
        <v>0</v>
      </c>
      <c r="AG238" s="217">
        <v>0</v>
      </c>
      <c r="AH238" s="217">
        <v>0</v>
      </c>
      <c r="AI238" s="217">
        <v>0</v>
      </c>
      <c r="AJ238" s="217">
        <v>0</v>
      </c>
      <c r="AK238" s="217">
        <v>0</v>
      </c>
      <c r="AL238" s="217">
        <v>0</v>
      </c>
      <c r="AM238" s="217">
        <v>0</v>
      </c>
      <c r="AN238" s="217">
        <v>0</v>
      </c>
      <c r="AO238" s="217">
        <v>0</v>
      </c>
      <c r="AP238" s="217">
        <v>0</v>
      </c>
      <c r="AQ238" s="217">
        <v>0</v>
      </c>
      <c r="AR238" s="217">
        <v>0</v>
      </c>
      <c r="AS238" s="217">
        <v>0</v>
      </c>
      <c r="AT238" s="217">
        <v>0</v>
      </c>
    </row>
    <row r="239" spans="1:46" s="214" customFormat="1">
      <c r="A239" s="213">
        <v>39585</v>
      </c>
      <c r="B239" s="214">
        <v>2146</v>
      </c>
      <c r="C239" s="213">
        <v>39586</v>
      </c>
      <c r="D239" s="214">
        <v>29</v>
      </c>
      <c r="E239" s="215" t="s">
        <v>310</v>
      </c>
      <c r="I239" s="217">
        <v>0</v>
      </c>
      <c r="J239" s="217">
        <v>0</v>
      </c>
      <c r="K239" s="217">
        <v>0</v>
      </c>
      <c r="L239" s="217">
        <v>0</v>
      </c>
      <c r="M239" s="217">
        <v>0</v>
      </c>
      <c r="N239" s="217">
        <v>0</v>
      </c>
      <c r="O239" s="217">
        <v>0</v>
      </c>
      <c r="P239" s="217">
        <v>0</v>
      </c>
      <c r="Q239" s="217">
        <v>0</v>
      </c>
      <c r="R239" s="217">
        <v>0</v>
      </c>
      <c r="S239" s="217">
        <v>0</v>
      </c>
      <c r="T239" s="217">
        <v>0</v>
      </c>
      <c r="U239" s="217">
        <v>0</v>
      </c>
      <c r="V239" s="217">
        <v>0</v>
      </c>
      <c r="W239" s="217">
        <v>0</v>
      </c>
      <c r="X239" s="217">
        <v>0</v>
      </c>
      <c r="Y239" s="217">
        <v>0</v>
      </c>
      <c r="Z239" s="217">
        <v>0</v>
      </c>
      <c r="AA239" s="217">
        <v>0</v>
      </c>
      <c r="AB239" s="217">
        <v>0</v>
      </c>
      <c r="AC239" s="217">
        <v>0</v>
      </c>
      <c r="AD239" s="217">
        <v>0</v>
      </c>
      <c r="AE239" s="217">
        <v>0</v>
      </c>
      <c r="AF239" s="217">
        <v>0</v>
      </c>
      <c r="AG239" s="217">
        <v>0</v>
      </c>
      <c r="AH239" s="217">
        <v>0</v>
      </c>
      <c r="AI239" s="217">
        <v>0</v>
      </c>
      <c r="AJ239" s="217">
        <v>0</v>
      </c>
      <c r="AK239" s="217">
        <v>0</v>
      </c>
      <c r="AL239" s="217">
        <v>0</v>
      </c>
      <c r="AM239" s="217">
        <v>0</v>
      </c>
      <c r="AN239" s="217">
        <v>0</v>
      </c>
      <c r="AO239" s="217">
        <v>0</v>
      </c>
      <c r="AP239" s="217">
        <v>0</v>
      </c>
      <c r="AQ239" s="217">
        <v>0</v>
      </c>
      <c r="AR239" s="217">
        <v>0</v>
      </c>
      <c r="AS239" s="217">
        <v>0</v>
      </c>
      <c r="AT239" s="217">
        <v>0</v>
      </c>
    </row>
    <row r="240" spans="1:46">
      <c r="A240" s="205">
        <v>39586</v>
      </c>
      <c r="B240">
        <v>30</v>
      </c>
      <c r="C240" s="205">
        <v>39586</v>
      </c>
      <c r="D240">
        <v>145</v>
      </c>
      <c r="F240">
        <v>67</v>
      </c>
      <c r="G240">
        <v>1</v>
      </c>
      <c r="I240" s="217">
        <v>0</v>
      </c>
      <c r="J240" s="217">
        <v>0</v>
      </c>
      <c r="K240" s="217">
        <v>0</v>
      </c>
      <c r="L240" s="217">
        <v>0</v>
      </c>
      <c r="M240" s="217">
        <v>1</v>
      </c>
      <c r="N240" s="217">
        <v>0</v>
      </c>
      <c r="O240" s="217">
        <v>0</v>
      </c>
      <c r="P240" s="217">
        <v>0</v>
      </c>
      <c r="Q240" s="217">
        <v>0</v>
      </c>
      <c r="R240" s="217">
        <v>0</v>
      </c>
      <c r="S240" s="217">
        <v>0</v>
      </c>
      <c r="T240" s="217">
        <v>0</v>
      </c>
      <c r="U240" s="217">
        <v>0</v>
      </c>
      <c r="V240" s="217">
        <v>0</v>
      </c>
      <c r="W240" s="217">
        <v>0</v>
      </c>
      <c r="X240" s="217">
        <v>0</v>
      </c>
      <c r="Y240" s="217">
        <v>0</v>
      </c>
      <c r="Z240" s="217">
        <v>0</v>
      </c>
      <c r="AA240" s="217">
        <v>0</v>
      </c>
      <c r="AB240" s="217">
        <v>0</v>
      </c>
      <c r="AC240" s="217">
        <v>0</v>
      </c>
      <c r="AD240" s="217">
        <v>0</v>
      </c>
      <c r="AE240" s="217">
        <v>0</v>
      </c>
      <c r="AF240" s="217">
        <v>0</v>
      </c>
      <c r="AG240" s="217">
        <v>0</v>
      </c>
      <c r="AH240" s="217">
        <v>0</v>
      </c>
      <c r="AI240" s="217">
        <v>0</v>
      </c>
      <c r="AJ240" s="217">
        <v>0</v>
      </c>
      <c r="AK240" s="217">
        <v>0</v>
      </c>
      <c r="AL240" s="217">
        <v>0</v>
      </c>
      <c r="AM240" s="217">
        <v>0</v>
      </c>
      <c r="AN240" s="217">
        <v>0</v>
      </c>
      <c r="AO240" s="217">
        <v>0</v>
      </c>
      <c r="AP240" s="217">
        <v>0</v>
      </c>
      <c r="AQ240" s="217">
        <v>0</v>
      </c>
      <c r="AR240" s="217">
        <v>0</v>
      </c>
      <c r="AS240" s="217">
        <v>0</v>
      </c>
      <c r="AT240" s="217">
        <v>0</v>
      </c>
    </row>
    <row r="241" spans="1:46" s="211" customFormat="1">
      <c r="A241" s="210">
        <v>39586</v>
      </c>
      <c r="B241" s="211">
        <v>146</v>
      </c>
      <c r="C241" s="210">
        <v>39592</v>
      </c>
      <c r="D241" s="211">
        <v>2029</v>
      </c>
      <c r="F241" s="211">
        <v>55</v>
      </c>
      <c r="I241" s="217">
        <v>0</v>
      </c>
      <c r="J241" s="217">
        <v>0</v>
      </c>
      <c r="K241" s="217">
        <v>0</v>
      </c>
      <c r="L241" s="217">
        <v>0</v>
      </c>
      <c r="M241" s="217">
        <v>0</v>
      </c>
      <c r="N241" s="217">
        <v>0</v>
      </c>
      <c r="O241" s="217">
        <v>0</v>
      </c>
      <c r="P241" s="217">
        <v>0</v>
      </c>
      <c r="Q241" s="217">
        <v>0</v>
      </c>
      <c r="R241" s="217">
        <v>0</v>
      </c>
      <c r="S241" s="217">
        <v>0</v>
      </c>
      <c r="T241" s="217">
        <v>0</v>
      </c>
      <c r="U241" s="217">
        <v>0</v>
      </c>
      <c r="V241" s="217">
        <v>0</v>
      </c>
      <c r="W241" s="217">
        <v>0</v>
      </c>
      <c r="X241" s="217">
        <v>0</v>
      </c>
      <c r="Y241" s="217">
        <v>0</v>
      </c>
      <c r="Z241" s="217">
        <v>0</v>
      </c>
      <c r="AA241" s="217">
        <v>0</v>
      </c>
      <c r="AB241" s="217">
        <v>0</v>
      </c>
      <c r="AC241" s="217">
        <v>0</v>
      </c>
      <c r="AD241" s="217">
        <v>0</v>
      </c>
      <c r="AE241" s="217">
        <v>0</v>
      </c>
      <c r="AF241" s="217">
        <v>0</v>
      </c>
      <c r="AG241" s="217">
        <v>0</v>
      </c>
      <c r="AH241" s="217">
        <v>0</v>
      </c>
      <c r="AI241" s="217">
        <v>0</v>
      </c>
      <c r="AJ241" s="217">
        <v>0</v>
      </c>
      <c r="AK241" s="217">
        <v>0</v>
      </c>
      <c r="AL241" s="217">
        <v>0</v>
      </c>
      <c r="AM241" s="217">
        <v>0</v>
      </c>
      <c r="AN241" s="217">
        <v>0</v>
      </c>
      <c r="AO241" s="217">
        <v>0</v>
      </c>
      <c r="AP241" s="217">
        <v>0</v>
      </c>
      <c r="AQ241" s="217">
        <v>0</v>
      </c>
      <c r="AR241" s="217">
        <v>0</v>
      </c>
      <c r="AS241" s="217">
        <v>0</v>
      </c>
      <c r="AT241" s="217">
        <v>0</v>
      </c>
    </row>
    <row r="242" spans="1:46">
      <c r="A242" s="205">
        <v>39592</v>
      </c>
      <c r="B242">
        <v>2030</v>
      </c>
      <c r="C242" s="205">
        <v>39593</v>
      </c>
      <c r="D242">
        <v>51</v>
      </c>
      <c r="F242">
        <v>55</v>
      </c>
      <c r="I242" s="217">
        <v>0</v>
      </c>
      <c r="J242" s="217">
        <v>0</v>
      </c>
      <c r="K242" s="217">
        <v>2</v>
      </c>
      <c r="L242" s="217">
        <v>0</v>
      </c>
      <c r="M242" s="217">
        <v>1</v>
      </c>
      <c r="N242" s="217">
        <v>0</v>
      </c>
      <c r="O242" s="217">
        <v>2</v>
      </c>
      <c r="P242" s="217">
        <v>0</v>
      </c>
      <c r="Q242" s="217">
        <v>9</v>
      </c>
      <c r="R242" s="217">
        <v>0</v>
      </c>
      <c r="S242" s="217">
        <v>2</v>
      </c>
      <c r="T242" s="217">
        <v>0</v>
      </c>
      <c r="U242" s="217">
        <v>0</v>
      </c>
      <c r="V242" s="217">
        <v>0</v>
      </c>
      <c r="W242" s="217">
        <v>1</v>
      </c>
      <c r="X242" s="217">
        <v>0</v>
      </c>
      <c r="Y242" s="217">
        <v>0</v>
      </c>
      <c r="Z242" s="217">
        <v>0</v>
      </c>
      <c r="AA242" s="217">
        <v>0</v>
      </c>
      <c r="AB242" s="217">
        <v>0</v>
      </c>
      <c r="AC242" s="217">
        <v>0</v>
      </c>
      <c r="AD242" s="217" t="s">
        <v>203</v>
      </c>
      <c r="AE242" s="217">
        <v>0</v>
      </c>
      <c r="AF242" s="217">
        <v>0</v>
      </c>
      <c r="AG242" s="217">
        <v>0</v>
      </c>
      <c r="AH242" s="217">
        <v>0</v>
      </c>
      <c r="AI242" s="217">
        <v>0</v>
      </c>
      <c r="AJ242" s="217">
        <v>0</v>
      </c>
      <c r="AK242" s="217">
        <v>0</v>
      </c>
      <c r="AL242" s="217">
        <v>0</v>
      </c>
      <c r="AM242" s="217">
        <v>0</v>
      </c>
      <c r="AN242" s="217">
        <v>0</v>
      </c>
      <c r="AO242" s="217">
        <v>0</v>
      </c>
      <c r="AP242" s="217">
        <v>0</v>
      </c>
      <c r="AQ242" s="217">
        <v>0</v>
      </c>
      <c r="AR242" s="217">
        <v>0</v>
      </c>
      <c r="AS242" s="217">
        <v>0</v>
      </c>
      <c r="AT242" s="217">
        <v>0</v>
      </c>
    </row>
    <row r="243" spans="1:46">
      <c r="A243" s="205">
        <f>C242</f>
        <v>39593</v>
      </c>
      <c r="B243">
        <f>D242+1</f>
        <v>52</v>
      </c>
      <c r="C243" s="205">
        <v>39593</v>
      </c>
      <c r="D243">
        <v>2215</v>
      </c>
      <c r="F243">
        <v>57.5</v>
      </c>
      <c r="G243">
        <v>1</v>
      </c>
      <c r="I243" s="217">
        <v>5</v>
      </c>
      <c r="J243" s="217">
        <v>0</v>
      </c>
      <c r="K243" s="217">
        <v>0</v>
      </c>
      <c r="L243" s="217">
        <v>0</v>
      </c>
      <c r="M243" s="217">
        <v>1</v>
      </c>
      <c r="N243" s="217">
        <v>0</v>
      </c>
      <c r="O243" s="217">
        <v>12</v>
      </c>
      <c r="P243" s="217">
        <v>0</v>
      </c>
      <c r="Q243" s="217">
        <v>13</v>
      </c>
      <c r="R243" s="217">
        <v>0</v>
      </c>
      <c r="S243" s="217">
        <v>1</v>
      </c>
      <c r="T243" s="217">
        <v>0</v>
      </c>
      <c r="U243" s="217">
        <v>0</v>
      </c>
      <c r="V243" s="217">
        <v>0</v>
      </c>
      <c r="W243" s="217">
        <v>0</v>
      </c>
      <c r="X243" s="217">
        <v>0</v>
      </c>
      <c r="Y243" s="217">
        <v>0</v>
      </c>
      <c r="Z243" s="217">
        <v>0</v>
      </c>
      <c r="AA243" s="217">
        <v>0</v>
      </c>
      <c r="AB243" s="217">
        <v>0</v>
      </c>
      <c r="AC243" s="217">
        <v>2</v>
      </c>
      <c r="AD243" s="217">
        <v>0</v>
      </c>
      <c r="AE243" s="217">
        <v>0</v>
      </c>
      <c r="AF243" s="217">
        <v>0</v>
      </c>
      <c r="AG243" s="217">
        <v>0</v>
      </c>
      <c r="AH243" s="217">
        <v>0</v>
      </c>
      <c r="AI243" s="217">
        <v>0</v>
      </c>
      <c r="AJ243" s="217">
        <v>0</v>
      </c>
      <c r="AK243" s="217">
        <v>0</v>
      </c>
      <c r="AL243" s="217">
        <v>0</v>
      </c>
      <c r="AM243" s="217">
        <v>0</v>
      </c>
      <c r="AN243" s="217">
        <v>0</v>
      </c>
      <c r="AO243" s="217">
        <v>0</v>
      </c>
      <c r="AP243" s="217">
        <v>0</v>
      </c>
      <c r="AQ243" s="217">
        <v>0</v>
      </c>
      <c r="AR243" s="217">
        <v>0</v>
      </c>
      <c r="AS243" s="217">
        <v>0</v>
      </c>
      <c r="AT243" s="217">
        <v>0</v>
      </c>
    </row>
    <row r="244" spans="1:46">
      <c r="A244" s="205">
        <f t="shared" ref="A244:A291" si="10">C243</f>
        <v>39593</v>
      </c>
      <c r="B244">
        <f t="shared" ref="B244:B291" si="11">D243+1</f>
        <v>2216</v>
      </c>
      <c r="C244" s="205">
        <v>39594</v>
      </c>
      <c r="D244">
        <v>130</v>
      </c>
      <c r="F244">
        <v>57</v>
      </c>
      <c r="G244">
        <v>1</v>
      </c>
      <c r="I244" s="217">
        <v>2</v>
      </c>
      <c r="J244" s="217">
        <v>0</v>
      </c>
      <c r="K244" s="217">
        <v>1</v>
      </c>
      <c r="L244" s="217">
        <v>0</v>
      </c>
      <c r="M244" s="217">
        <v>6</v>
      </c>
      <c r="N244" s="217">
        <v>0</v>
      </c>
      <c r="O244" s="217">
        <v>5</v>
      </c>
      <c r="P244" s="217">
        <v>0</v>
      </c>
      <c r="Q244" s="217">
        <v>28</v>
      </c>
      <c r="R244" s="217">
        <v>0</v>
      </c>
      <c r="S244" s="217">
        <v>9</v>
      </c>
      <c r="T244" s="217">
        <v>0</v>
      </c>
      <c r="U244" s="217">
        <v>0</v>
      </c>
      <c r="V244" s="217">
        <v>0</v>
      </c>
      <c r="W244" s="217">
        <v>1</v>
      </c>
      <c r="X244" s="217">
        <v>0</v>
      </c>
      <c r="Y244" s="217">
        <v>0</v>
      </c>
      <c r="Z244" s="217">
        <v>0</v>
      </c>
      <c r="AA244" s="217">
        <v>0</v>
      </c>
      <c r="AB244" s="217">
        <v>0</v>
      </c>
      <c r="AC244" s="217">
        <v>0</v>
      </c>
      <c r="AD244" s="217">
        <v>0</v>
      </c>
      <c r="AE244" s="217">
        <v>0</v>
      </c>
      <c r="AF244" s="217">
        <v>0</v>
      </c>
      <c r="AG244" s="217">
        <v>0</v>
      </c>
      <c r="AH244" s="217">
        <v>0</v>
      </c>
      <c r="AI244" s="217">
        <v>0</v>
      </c>
      <c r="AJ244" s="217">
        <v>0</v>
      </c>
      <c r="AK244" s="217">
        <v>0</v>
      </c>
      <c r="AL244" s="217">
        <v>0</v>
      </c>
      <c r="AM244" s="217">
        <v>0</v>
      </c>
      <c r="AN244" s="217">
        <v>0</v>
      </c>
      <c r="AO244" s="217">
        <v>0</v>
      </c>
      <c r="AP244" s="217">
        <v>0</v>
      </c>
      <c r="AQ244" s="217">
        <v>0</v>
      </c>
      <c r="AR244" s="217">
        <v>0</v>
      </c>
      <c r="AS244" s="217">
        <v>0</v>
      </c>
      <c r="AT244" s="217">
        <v>0</v>
      </c>
    </row>
    <row r="245" spans="1:46">
      <c r="A245" s="205">
        <f t="shared" si="10"/>
        <v>39594</v>
      </c>
      <c r="B245">
        <f t="shared" si="11"/>
        <v>131</v>
      </c>
      <c r="C245" s="205">
        <v>39594</v>
      </c>
      <c r="D245">
        <v>1130</v>
      </c>
      <c r="F245">
        <v>58</v>
      </c>
      <c r="G245">
        <v>2</v>
      </c>
      <c r="H245">
        <v>2</v>
      </c>
      <c r="I245" s="217">
        <v>0</v>
      </c>
      <c r="J245" s="217">
        <v>0</v>
      </c>
      <c r="K245" s="217">
        <v>0</v>
      </c>
      <c r="L245" s="217">
        <v>0</v>
      </c>
      <c r="M245" s="217">
        <v>4</v>
      </c>
      <c r="N245" s="217">
        <v>0</v>
      </c>
      <c r="O245" s="217">
        <v>4</v>
      </c>
      <c r="P245" s="217">
        <v>0</v>
      </c>
      <c r="Q245" s="217">
        <v>7</v>
      </c>
      <c r="R245" s="217">
        <v>0</v>
      </c>
      <c r="S245" s="217">
        <v>1</v>
      </c>
      <c r="T245" s="217">
        <v>0</v>
      </c>
      <c r="U245" s="217">
        <v>0</v>
      </c>
      <c r="V245" s="217">
        <v>0</v>
      </c>
      <c r="W245" s="217">
        <v>2</v>
      </c>
      <c r="X245" s="217">
        <v>0</v>
      </c>
      <c r="Y245" s="217">
        <v>0</v>
      </c>
      <c r="Z245" s="217">
        <v>0</v>
      </c>
      <c r="AA245" s="217">
        <v>0</v>
      </c>
      <c r="AB245" s="217">
        <v>0</v>
      </c>
      <c r="AC245" s="217">
        <v>0</v>
      </c>
      <c r="AD245" s="217" t="s">
        <v>204</v>
      </c>
      <c r="AE245" s="217">
        <v>0</v>
      </c>
      <c r="AF245" s="217">
        <v>0</v>
      </c>
      <c r="AG245" s="217">
        <v>0</v>
      </c>
      <c r="AH245" s="217">
        <v>0</v>
      </c>
      <c r="AI245" s="217">
        <v>0</v>
      </c>
      <c r="AJ245" s="217">
        <v>0</v>
      </c>
      <c r="AK245" s="217">
        <v>0</v>
      </c>
      <c r="AL245" s="217">
        <v>0</v>
      </c>
      <c r="AM245" s="217">
        <v>0</v>
      </c>
      <c r="AN245" s="217">
        <v>0</v>
      </c>
      <c r="AO245" s="217">
        <v>0</v>
      </c>
      <c r="AP245" s="217">
        <v>0</v>
      </c>
      <c r="AQ245" s="217">
        <v>0</v>
      </c>
      <c r="AR245" s="217">
        <v>0</v>
      </c>
      <c r="AS245" s="217">
        <v>0</v>
      </c>
      <c r="AT245" s="217">
        <v>0</v>
      </c>
    </row>
    <row r="246" spans="1:46">
      <c r="A246" s="205">
        <f t="shared" si="10"/>
        <v>39594</v>
      </c>
      <c r="B246">
        <f t="shared" si="11"/>
        <v>1131</v>
      </c>
      <c r="C246" s="205">
        <v>39594</v>
      </c>
      <c r="D246">
        <v>2200</v>
      </c>
      <c r="F246">
        <v>57</v>
      </c>
      <c r="G246">
        <v>1</v>
      </c>
      <c r="I246" s="217">
        <v>4</v>
      </c>
      <c r="J246" s="217">
        <v>0</v>
      </c>
      <c r="K246" s="217">
        <v>1</v>
      </c>
      <c r="L246" s="217">
        <v>0</v>
      </c>
      <c r="M246" s="217">
        <v>4</v>
      </c>
      <c r="N246" s="217">
        <v>0</v>
      </c>
      <c r="O246" s="217">
        <v>6</v>
      </c>
      <c r="P246" s="217">
        <v>0</v>
      </c>
      <c r="Q246" s="217">
        <v>14</v>
      </c>
      <c r="R246" s="217">
        <v>0</v>
      </c>
      <c r="S246" s="217">
        <v>3</v>
      </c>
      <c r="T246" s="217">
        <v>0</v>
      </c>
      <c r="U246" s="217">
        <v>0</v>
      </c>
      <c r="V246" s="217">
        <v>0</v>
      </c>
      <c r="W246" s="217">
        <v>3</v>
      </c>
      <c r="X246" s="217">
        <v>0</v>
      </c>
      <c r="Y246" s="217">
        <v>0</v>
      </c>
      <c r="Z246" s="217">
        <v>0</v>
      </c>
      <c r="AA246" s="217">
        <v>0</v>
      </c>
      <c r="AB246" s="217">
        <v>0</v>
      </c>
      <c r="AC246" s="217">
        <v>0</v>
      </c>
      <c r="AD246" s="217">
        <v>0</v>
      </c>
      <c r="AE246" s="217">
        <v>0</v>
      </c>
      <c r="AF246" s="217">
        <v>0</v>
      </c>
      <c r="AG246" s="217">
        <v>0</v>
      </c>
      <c r="AH246" s="217">
        <v>0</v>
      </c>
      <c r="AI246" s="217">
        <v>0</v>
      </c>
      <c r="AJ246" s="217">
        <v>0</v>
      </c>
      <c r="AK246" s="217">
        <v>0</v>
      </c>
      <c r="AL246" s="217">
        <v>0</v>
      </c>
      <c r="AM246" s="217">
        <v>0</v>
      </c>
      <c r="AN246" s="217">
        <v>0</v>
      </c>
      <c r="AO246" s="217">
        <v>0</v>
      </c>
      <c r="AP246" s="217">
        <v>0</v>
      </c>
      <c r="AQ246" s="217">
        <v>0</v>
      </c>
      <c r="AR246" s="217">
        <v>0</v>
      </c>
      <c r="AS246" s="217">
        <v>0</v>
      </c>
      <c r="AT246" s="217">
        <v>0</v>
      </c>
    </row>
    <row r="247" spans="1:46">
      <c r="A247" s="205">
        <f t="shared" si="10"/>
        <v>39594</v>
      </c>
      <c r="B247">
        <f t="shared" si="11"/>
        <v>2201</v>
      </c>
      <c r="C247" s="205">
        <v>39595</v>
      </c>
      <c r="D247">
        <v>130</v>
      </c>
      <c r="F247">
        <v>57</v>
      </c>
      <c r="G247">
        <v>1</v>
      </c>
      <c r="I247" s="217">
        <v>4</v>
      </c>
      <c r="J247" s="217">
        <v>0</v>
      </c>
      <c r="K247" s="217">
        <v>3</v>
      </c>
      <c r="L247" s="217">
        <v>0</v>
      </c>
      <c r="M247" s="217">
        <v>4</v>
      </c>
      <c r="N247" s="217">
        <v>0</v>
      </c>
      <c r="O247" s="217">
        <v>4</v>
      </c>
      <c r="P247" s="217">
        <v>0</v>
      </c>
      <c r="Q247" s="217">
        <v>10</v>
      </c>
      <c r="R247" s="217">
        <v>0</v>
      </c>
      <c r="S247" s="217">
        <v>7</v>
      </c>
      <c r="T247" s="217">
        <v>0</v>
      </c>
      <c r="U247" s="217">
        <v>0</v>
      </c>
      <c r="V247" s="217">
        <v>0</v>
      </c>
      <c r="W247" s="217">
        <v>3</v>
      </c>
      <c r="X247" s="217">
        <v>0</v>
      </c>
      <c r="Y247" s="217">
        <v>0</v>
      </c>
      <c r="Z247" s="217">
        <v>0</v>
      </c>
      <c r="AA247" s="217">
        <v>0</v>
      </c>
      <c r="AB247" s="217">
        <v>0</v>
      </c>
      <c r="AC247" s="217">
        <v>0</v>
      </c>
      <c r="AD247" s="217">
        <v>0</v>
      </c>
      <c r="AE247" s="217">
        <v>0</v>
      </c>
      <c r="AF247" s="217">
        <v>0</v>
      </c>
      <c r="AG247" s="217">
        <v>0</v>
      </c>
      <c r="AH247" s="217">
        <v>0</v>
      </c>
      <c r="AI247" s="217">
        <v>0</v>
      </c>
      <c r="AJ247" s="217">
        <v>0</v>
      </c>
      <c r="AK247" s="217">
        <v>0</v>
      </c>
      <c r="AL247" s="217">
        <v>0</v>
      </c>
      <c r="AM247" s="217">
        <v>0</v>
      </c>
      <c r="AN247" s="217">
        <v>0</v>
      </c>
      <c r="AO247" s="217">
        <v>0</v>
      </c>
      <c r="AP247" s="217">
        <v>0</v>
      </c>
      <c r="AQ247" s="217">
        <v>0</v>
      </c>
      <c r="AR247" s="217">
        <v>0</v>
      </c>
      <c r="AS247" s="217">
        <v>0</v>
      </c>
      <c r="AT247" s="217">
        <v>0</v>
      </c>
    </row>
    <row r="248" spans="1:46">
      <c r="A248" s="205">
        <f t="shared" si="10"/>
        <v>39595</v>
      </c>
      <c r="B248">
        <f t="shared" si="11"/>
        <v>131</v>
      </c>
      <c r="C248" s="205">
        <v>39595</v>
      </c>
      <c r="D248">
        <v>800</v>
      </c>
      <c r="F248">
        <v>58</v>
      </c>
      <c r="G248">
        <v>1</v>
      </c>
      <c r="H248">
        <v>2</v>
      </c>
      <c r="I248" s="217">
        <v>0</v>
      </c>
      <c r="J248" s="217">
        <v>0</v>
      </c>
      <c r="K248" s="217">
        <v>0</v>
      </c>
      <c r="L248" s="217">
        <v>0</v>
      </c>
      <c r="M248" s="217">
        <v>1</v>
      </c>
      <c r="N248" s="217">
        <v>0</v>
      </c>
      <c r="O248" s="217">
        <v>3</v>
      </c>
      <c r="P248" s="217">
        <v>0</v>
      </c>
      <c r="Q248" s="217">
        <v>5</v>
      </c>
      <c r="R248" s="217">
        <v>0</v>
      </c>
      <c r="S248" s="217">
        <v>2</v>
      </c>
      <c r="T248" s="217">
        <v>0</v>
      </c>
      <c r="U248" s="217">
        <v>0</v>
      </c>
      <c r="V248" s="217">
        <v>0</v>
      </c>
      <c r="W248" s="217">
        <v>0</v>
      </c>
      <c r="X248" s="217">
        <v>0</v>
      </c>
      <c r="Y248" s="217">
        <v>0</v>
      </c>
      <c r="Z248" s="217">
        <v>0</v>
      </c>
      <c r="AA248" s="217">
        <v>0</v>
      </c>
      <c r="AB248" s="217">
        <v>0</v>
      </c>
      <c r="AC248" s="217">
        <v>1</v>
      </c>
      <c r="AD248" s="217" t="s">
        <v>205</v>
      </c>
      <c r="AE248" s="217">
        <v>0</v>
      </c>
      <c r="AF248" s="217">
        <v>0</v>
      </c>
      <c r="AG248" s="217">
        <v>0</v>
      </c>
      <c r="AH248" s="217">
        <v>0</v>
      </c>
      <c r="AI248" s="217">
        <v>0</v>
      </c>
      <c r="AJ248" s="217">
        <v>0</v>
      </c>
      <c r="AK248" s="217">
        <v>0</v>
      </c>
      <c r="AL248" s="217">
        <v>0</v>
      </c>
      <c r="AM248" s="217">
        <v>0</v>
      </c>
      <c r="AN248" s="217">
        <v>0</v>
      </c>
      <c r="AO248" s="217">
        <v>0</v>
      </c>
      <c r="AP248" s="217">
        <v>0</v>
      </c>
      <c r="AQ248" s="217">
        <v>0</v>
      </c>
      <c r="AR248" s="217">
        <v>0</v>
      </c>
      <c r="AS248" s="217">
        <v>0</v>
      </c>
      <c r="AT248" s="217">
        <v>0</v>
      </c>
    </row>
    <row r="249" spans="1:46">
      <c r="A249" s="205">
        <f t="shared" si="10"/>
        <v>39595</v>
      </c>
      <c r="B249">
        <f t="shared" si="11"/>
        <v>801</v>
      </c>
      <c r="C249" s="205">
        <v>39596</v>
      </c>
      <c r="D249">
        <v>115</v>
      </c>
      <c r="F249">
        <v>58</v>
      </c>
      <c r="G249">
        <v>1</v>
      </c>
      <c r="I249" s="217">
        <v>2</v>
      </c>
      <c r="J249" s="217">
        <v>0</v>
      </c>
      <c r="K249" s="217">
        <v>1</v>
      </c>
      <c r="L249" s="217">
        <v>0</v>
      </c>
      <c r="M249" s="217">
        <v>6</v>
      </c>
      <c r="N249" s="217">
        <v>0</v>
      </c>
      <c r="O249" s="217">
        <v>5</v>
      </c>
      <c r="P249" s="217">
        <v>0</v>
      </c>
      <c r="Q249" s="217">
        <v>14</v>
      </c>
      <c r="R249" s="217">
        <v>0</v>
      </c>
      <c r="S249" s="217">
        <v>8</v>
      </c>
      <c r="T249" s="217">
        <v>0</v>
      </c>
      <c r="U249" s="217">
        <v>0</v>
      </c>
      <c r="V249" s="217">
        <v>0</v>
      </c>
      <c r="W249" s="217">
        <v>3</v>
      </c>
      <c r="X249" s="217">
        <v>0</v>
      </c>
      <c r="Y249" s="217">
        <v>0</v>
      </c>
      <c r="Z249" s="217">
        <v>0</v>
      </c>
      <c r="AA249" s="217">
        <v>0</v>
      </c>
      <c r="AB249" s="217">
        <v>0</v>
      </c>
      <c r="AC249" s="217">
        <v>0</v>
      </c>
      <c r="AD249" s="217">
        <v>0</v>
      </c>
      <c r="AE249" s="217">
        <v>0</v>
      </c>
      <c r="AF249" s="217">
        <v>1</v>
      </c>
      <c r="AG249" s="217">
        <v>1</v>
      </c>
      <c r="AH249" s="217">
        <v>0</v>
      </c>
      <c r="AI249" s="217">
        <v>0</v>
      </c>
      <c r="AJ249" s="217">
        <v>0</v>
      </c>
      <c r="AK249" s="217">
        <v>0</v>
      </c>
      <c r="AL249" s="217">
        <v>0</v>
      </c>
      <c r="AM249" s="217">
        <v>0</v>
      </c>
      <c r="AN249" s="217">
        <v>0</v>
      </c>
      <c r="AO249" s="217">
        <v>0</v>
      </c>
      <c r="AP249" s="217">
        <v>0</v>
      </c>
      <c r="AQ249" s="217">
        <v>0</v>
      </c>
      <c r="AR249" s="217">
        <v>0</v>
      </c>
      <c r="AS249" s="217">
        <v>0</v>
      </c>
      <c r="AT249" s="217">
        <v>0</v>
      </c>
    </row>
    <row r="250" spans="1:46">
      <c r="A250" s="205">
        <f t="shared" si="10"/>
        <v>39596</v>
      </c>
      <c r="B250">
        <f t="shared" si="11"/>
        <v>116</v>
      </c>
      <c r="C250" s="205">
        <v>39596</v>
      </c>
      <c r="D250">
        <v>900</v>
      </c>
      <c r="F250">
        <v>59</v>
      </c>
      <c r="G250">
        <v>1</v>
      </c>
      <c r="H250">
        <v>2</v>
      </c>
      <c r="I250" s="217">
        <v>0</v>
      </c>
      <c r="J250" s="217">
        <v>0</v>
      </c>
      <c r="K250" s="217">
        <v>1</v>
      </c>
      <c r="L250" s="217">
        <v>0</v>
      </c>
      <c r="M250" s="217">
        <v>0</v>
      </c>
      <c r="N250" s="217">
        <v>0</v>
      </c>
      <c r="O250" s="217">
        <v>2</v>
      </c>
      <c r="P250" s="217">
        <v>0</v>
      </c>
      <c r="Q250" s="217">
        <v>0</v>
      </c>
      <c r="R250" s="217">
        <v>0</v>
      </c>
      <c r="S250" s="217">
        <v>2</v>
      </c>
      <c r="T250" s="217">
        <v>0</v>
      </c>
      <c r="U250" s="217">
        <v>0</v>
      </c>
      <c r="V250" s="217">
        <v>0</v>
      </c>
      <c r="W250" s="217">
        <v>1</v>
      </c>
      <c r="X250" s="217">
        <v>0</v>
      </c>
      <c r="Y250" s="217">
        <v>0</v>
      </c>
      <c r="Z250" s="217">
        <v>0</v>
      </c>
      <c r="AA250" s="217">
        <v>0</v>
      </c>
      <c r="AB250" s="217">
        <v>0</v>
      </c>
      <c r="AC250" s="217">
        <v>0</v>
      </c>
      <c r="AD250" s="217">
        <v>0</v>
      </c>
      <c r="AE250" s="217">
        <v>0</v>
      </c>
      <c r="AF250" s="217">
        <v>0</v>
      </c>
      <c r="AG250" s="217">
        <v>0</v>
      </c>
      <c r="AH250" s="217">
        <v>0</v>
      </c>
      <c r="AI250" s="217">
        <v>0</v>
      </c>
      <c r="AJ250" s="217">
        <v>0</v>
      </c>
      <c r="AK250" s="217">
        <v>0</v>
      </c>
      <c r="AL250" s="217">
        <v>0</v>
      </c>
      <c r="AM250" s="217">
        <v>0</v>
      </c>
      <c r="AN250" s="217">
        <v>0</v>
      </c>
      <c r="AO250" s="217">
        <v>0</v>
      </c>
      <c r="AP250" s="217">
        <v>0</v>
      </c>
      <c r="AQ250" s="217">
        <v>0</v>
      </c>
      <c r="AR250" s="217">
        <v>0</v>
      </c>
      <c r="AS250" s="217">
        <v>0</v>
      </c>
      <c r="AT250" s="217">
        <v>0</v>
      </c>
    </row>
    <row r="251" spans="1:46">
      <c r="A251" s="205">
        <f t="shared" si="10"/>
        <v>39596</v>
      </c>
      <c r="B251">
        <f t="shared" si="11"/>
        <v>901</v>
      </c>
      <c r="C251" s="205">
        <v>39596</v>
      </c>
      <c r="D251">
        <v>1800</v>
      </c>
      <c r="F251">
        <v>61</v>
      </c>
      <c r="G251">
        <v>1</v>
      </c>
      <c r="I251" s="217">
        <v>1</v>
      </c>
      <c r="J251" s="217">
        <v>1</v>
      </c>
      <c r="K251" s="217">
        <v>0</v>
      </c>
      <c r="L251" s="217">
        <v>0</v>
      </c>
      <c r="M251" s="217">
        <v>3</v>
      </c>
      <c r="N251" s="217">
        <v>1</v>
      </c>
      <c r="O251" s="217">
        <v>0</v>
      </c>
      <c r="P251" s="217">
        <v>0</v>
      </c>
      <c r="Q251" s="217">
        <v>12</v>
      </c>
      <c r="R251" s="217">
        <v>12</v>
      </c>
      <c r="S251" s="217">
        <v>0</v>
      </c>
      <c r="T251" s="217">
        <v>0</v>
      </c>
      <c r="U251" s="217">
        <v>0</v>
      </c>
      <c r="V251" s="217">
        <v>0</v>
      </c>
      <c r="W251" s="217">
        <v>3</v>
      </c>
      <c r="X251" s="217">
        <v>0</v>
      </c>
      <c r="Y251" s="217">
        <v>3</v>
      </c>
      <c r="Z251" s="217">
        <v>0</v>
      </c>
      <c r="AA251" s="217">
        <v>0</v>
      </c>
      <c r="AB251" s="217">
        <v>0</v>
      </c>
      <c r="AC251" s="217">
        <v>0</v>
      </c>
      <c r="AD251" s="217" t="s">
        <v>206</v>
      </c>
      <c r="AE251" s="217">
        <v>0</v>
      </c>
      <c r="AF251" s="217">
        <v>0</v>
      </c>
      <c r="AG251" s="217">
        <v>0</v>
      </c>
      <c r="AH251" s="217">
        <v>0</v>
      </c>
      <c r="AI251" s="217">
        <v>0</v>
      </c>
      <c r="AJ251" s="217">
        <v>0</v>
      </c>
      <c r="AK251" s="217">
        <v>0</v>
      </c>
      <c r="AL251" s="217">
        <v>0</v>
      </c>
      <c r="AM251" s="217">
        <v>0</v>
      </c>
      <c r="AN251" s="217">
        <v>0</v>
      </c>
      <c r="AO251" s="217">
        <v>0</v>
      </c>
      <c r="AP251" s="217">
        <v>0</v>
      </c>
      <c r="AQ251" s="217">
        <v>0</v>
      </c>
      <c r="AR251" s="217">
        <v>0</v>
      </c>
      <c r="AS251" s="217">
        <v>0</v>
      </c>
      <c r="AT251" s="217">
        <v>0</v>
      </c>
    </row>
    <row r="252" spans="1:46">
      <c r="A252" s="205">
        <f t="shared" si="10"/>
        <v>39596</v>
      </c>
      <c r="B252">
        <f t="shared" si="11"/>
        <v>1801</v>
      </c>
      <c r="C252" s="205">
        <v>39596</v>
      </c>
      <c r="D252">
        <v>2230</v>
      </c>
      <c r="F252">
        <v>62</v>
      </c>
      <c r="G252">
        <v>1</v>
      </c>
      <c r="I252" s="217">
        <v>0</v>
      </c>
      <c r="J252" s="217">
        <v>0</v>
      </c>
      <c r="K252" s="217">
        <v>1</v>
      </c>
      <c r="L252" s="217">
        <v>0</v>
      </c>
      <c r="M252" s="217">
        <v>3</v>
      </c>
      <c r="N252" s="217">
        <v>0</v>
      </c>
      <c r="O252" s="217">
        <v>2</v>
      </c>
      <c r="P252" s="217">
        <v>0</v>
      </c>
      <c r="Q252" s="217">
        <v>7</v>
      </c>
      <c r="R252" s="217">
        <v>2</v>
      </c>
      <c r="S252" s="217">
        <v>0</v>
      </c>
      <c r="T252" s="217">
        <v>0</v>
      </c>
      <c r="U252" s="217">
        <v>0</v>
      </c>
      <c r="V252" s="217">
        <v>0</v>
      </c>
      <c r="W252" s="217">
        <v>3</v>
      </c>
      <c r="X252" s="217">
        <v>0</v>
      </c>
      <c r="Y252" s="217">
        <v>0</v>
      </c>
      <c r="Z252" s="217">
        <v>0</v>
      </c>
      <c r="AA252" s="217">
        <v>0</v>
      </c>
      <c r="AB252" s="217">
        <v>0</v>
      </c>
      <c r="AC252" s="217">
        <v>0</v>
      </c>
      <c r="AD252" s="217">
        <v>0</v>
      </c>
      <c r="AE252" s="217">
        <v>0</v>
      </c>
      <c r="AF252" s="217">
        <v>0</v>
      </c>
      <c r="AG252" s="217">
        <v>0</v>
      </c>
      <c r="AH252" s="217">
        <v>0</v>
      </c>
      <c r="AI252" s="217">
        <v>0</v>
      </c>
      <c r="AJ252" s="217">
        <v>0</v>
      </c>
      <c r="AK252" s="217">
        <v>0</v>
      </c>
      <c r="AL252" s="217">
        <v>0</v>
      </c>
      <c r="AM252" s="217">
        <v>0</v>
      </c>
      <c r="AN252" s="217">
        <v>0</v>
      </c>
      <c r="AO252" s="217">
        <v>0</v>
      </c>
      <c r="AP252" s="217">
        <v>0</v>
      </c>
      <c r="AQ252" s="217">
        <v>0</v>
      </c>
      <c r="AR252" s="217">
        <v>0</v>
      </c>
      <c r="AS252" s="217">
        <v>0</v>
      </c>
      <c r="AT252" s="217">
        <v>0</v>
      </c>
    </row>
    <row r="253" spans="1:46">
      <c r="A253" s="205">
        <f t="shared" si="10"/>
        <v>39596</v>
      </c>
      <c r="B253">
        <f t="shared" si="11"/>
        <v>2231</v>
      </c>
      <c r="C253" s="205">
        <v>39597</v>
      </c>
      <c r="D253">
        <v>140</v>
      </c>
      <c r="F253">
        <v>62</v>
      </c>
      <c r="G253">
        <v>1</v>
      </c>
      <c r="I253" s="217">
        <v>2</v>
      </c>
      <c r="J253" s="217">
        <v>0</v>
      </c>
      <c r="K253" s="217">
        <v>0</v>
      </c>
      <c r="L253" s="217">
        <v>0</v>
      </c>
      <c r="M253" s="217">
        <v>7</v>
      </c>
      <c r="N253" s="217">
        <v>0</v>
      </c>
      <c r="O253" s="217">
        <v>2</v>
      </c>
      <c r="P253" s="217">
        <v>0</v>
      </c>
      <c r="Q253" s="217">
        <v>8</v>
      </c>
      <c r="R253" s="217">
        <v>0</v>
      </c>
      <c r="S253" s="217">
        <v>6</v>
      </c>
      <c r="T253" s="217">
        <v>0</v>
      </c>
      <c r="U253" s="217">
        <v>0</v>
      </c>
      <c r="V253" s="217">
        <v>0</v>
      </c>
      <c r="W253" s="217">
        <v>7</v>
      </c>
      <c r="X253" s="217">
        <v>0</v>
      </c>
      <c r="Y253" s="217">
        <v>0</v>
      </c>
      <c r="Z253" s="217">
        <v>0</v>
      </c>
      <c r="AA253" s="217">
        <v>0</v>
      </c>
      <c r="AB253" s="217">
        <v>0</v>
      </c>
      <c r="AC253" s="217">
        <v>0</v>
      </c>
      <c r="AD253" s="217">
        <v>0</v>
      </c>
      <c r="AE253" s="217">
        <v>0</v>
      </c>
      <c r="AF253" s="217">
        <v>0</v>
      </c>
      <c r="AG253" s="217">
        <v>0</v>
      </c>
      <c r="AH253" s="217">
        <v>0</v>
      </c>
      <c r="AI253" s="217">
        <v>0</v>
      </c>
      <c r="AJ253" s="217">
        <v>0</v>
      </c>
      <c r="AK253" s="217">
        <v>0</v>
      </c>
      <c r="AL253" s="217">
        <v>0</v>
      </c>
      <c r="AM253" s="217">
        <v>0</v>
      </c>
      <c r="AN253" s="217">
        <v>0</v>
      </c>
      <c r="AO253" s="217">
        <v>0</v>
      </c>
      <c r="AP253" s="217">
        <v>0</v>
      </c>
      <c r="AQ253" s="217">
        <v>0</v>
      </c>
      <c r="AR253" s="217">
        <v>0</v>
      </c>
      <c r="AS253" s="217">
        <v>0</v>
      </c>
      <c r="AT253" s="217">
        <v>0</v>
      </c>
    </row>
    <row r="254" spans="1:46">
      <c r="A254" s="205">
        <f t="shared" si="10"/>
        <v>39597</v>
      </c>
      <c r="B254">
        <f t="shared" si="11"/>
        <v>141</v>
      </c>
      <c r="C254" s="205">
        <v>39597</v>
      </c>
      <c r="D254">
        <v>900</v>
      </c>
      <c r="F254">
        <v>60</v>
      </c>
      <c r="G254">
        <v>2</v>
      </c>
      <c r="H254">
        <v>1</v>
      </c>
      <c r="I254" s="217">
        <v>0</v>
      </c>
      <c r="J254" s="217">
        <v>0</v>
      </c>
      <c r="K254" s="217">
        <v>0</v>
      </c>
      <c r="L254" s="217">
        <v>0</v>
      </c>
      <c r="M254" s="217">
        <v>5</v>
      </c>
      <c r="N254" s="217">
        <v>0</v>
      </c>
      <c r="O254" s="217">
        <v>0</v>
      </c>
      <c r="P254" s="217">
        <v>0</v>
      </c>
      <c r="Q254" s="217">
        <v>1</v>
      </c>
      <c r="R254" s="217">
        <v>0</v>
      </c>
      <c r="S254" s="217">
        <v>5</v>
      </c>
      <c r="T254" s="217">
        <v>0</v>
      </c>
      <c r="U254" s="217">
        <v>0</v>
      </c>
      <c r="V254" s="217">
        <v>0</v>
      </c>
      <c r="W254" s="217">
        <v>2</v>
      </c>
      <c r="X254" s="217">
        <v>0</v>
      </c>
      <c r="Y254" s="217">
        <v>0</v>
      </c>
      <c r="Z254" s="217">
        <v>0</v>
      </c>
      <c r="AA254" s="217">
        <v>0</v>
      </c>
      <c r="AB254" s="217">
        <v>0</v>
      </c>
      <c r="AC254" s="217">
        <v>0</v>
      </c>
      <c r="AD254" s="217" t="s">
        <v>207</v>
      </c>
      <c r="AE254" s="217">
        <v>0</v>
      </c>
      <c r="AF254" s="217">
        <v>1</v>
      </c>
      <c r="AG254" s="217">
        <v>0</v>
      </c>
      <c r="AH254" s="217">
        <v>2</v>
      </c>
      <c r="AI254" s="217">
        <v>0</v>
      </c>
      <c r="AJ254" s="217">
        <v>0</v>
      </c>
      <c r="AK254" s="217">
        <v>0</v>
      </c>
      <c r="AL254" s="217">
        <v>0</v>
      </c>
      <c r="AM254" s="217">
        <v>0</v>
      </c>
      <c r="AN254" s="217">
        <v>0</v>
      </c>
      <c r="AO254" s="217">
        <v>0</v>
      </c>
      <c r="AP254" s="217">
        <v>0</v>
      </c>
      <c r="AQ254" s="217">
        <v>0</v>
      </c>
      <c r="AR254" s="217">
        <v>0</v>
      </c>
      <c r="AS254" s="217">
        <v>0</v>
      </c>
      <c r="AT254" s="217">
        <v>0</v>
      </c>
    </row>
    <row r="255" spans="1:46">
      <c r="A255" s="205">
        <f t="shared" si="10"/>
        <v>39597</v>
      </c>
      <c r="B255">
        <f t="shared" si="11"/>
        <v>901</v>
      </c>
      <c r="C255" s="205">
        <v>39597</v>
      </c>
      <c r="D255">
        <v>2230</v>
      </c>
      <c r="F255">
        <v>62</v>
      </c>
      <c r="G255">
        <v>3</v>
      </c>
      <c r="I255" s="217">
        <v>3</v>
      </c>
      <c r="J255" s="217">
        <v>0</v>
      </c>
      <c r="K255" s="217">
        <v>9</v>
      </c>
      <c r="L255" s="217">
        <v>0</v>
      </c>
      <c r="M255" s="217">
        <v>5</v>
      </c>
      <c r="N255" s="217">
        <v>1</v>
      </c>
      <c r="O255" s="217">
        <v>4</v>
      </c>
      <c r="P255" s="217">
        <v>0</v>
      </c>
      <c r="Q255" s="217">
        <v>9</v>
      </c>
      <c r="R255" s="217">
        <v>0</v>
      </c>
      <c r="S255" s="217">
        <v>0</v>
      </c>
      <c r="T255" s="217">
        <v>0</v>
      </c>
      <c r="U255" s="217">
        <v>0</v>
      </c>
      <c r="V255" s="217">
        <v>0</v>
      </c>
      <c r="W255" s="217">
        <v>1</v>
      </c>
      <c r="X255" s="217">
        <v>0</v>
      </c>
      <c r="Y255" s="217">
        <v>0</v>
      </c>
      <c r="Z255" s="217">
        <v>6</v>
      </c>
      <c r="AA255" s="217">
        <v>0</v>
      </c>
      <c r="AB255" s="217">
        <v>0</v>
      </c>
      <c r="AC255" s="217">
        <v>0</v>
      </c>
      <c r="AD255" s="217">
        <v>0</v>
      </c>
      <c r="AE255" s="217">
        <v>0</v>
      </c>
      <c r="AF255" s="217">
        <v>0</v>
      </c>
      <c r="AG255" s="217">
        <v>0</v>
      </c>
      <c r="AH255" s="217">
        <v>0</v>
      </c>
      <c r="AI255" s="217">
        <v>0</v>
      </c>
      <c r="AJ255" s="217">
        <v>0</v>
      </c>
      <c r="AK255" s="217">
        <v>0</v>
      </c>
      <c r="AL255" s="217">
        <v>0</v>
      </c>
      <c r="AM255" s="217">
        <v>1</v>
      </c>
      <c r="AN255" s="217">
        <v>0</v>
      </c>
      <c r="AO255" s="217">
        <v>0</v>
      </c>
      <c r="AP255" s="217">
        <v>0</v>
      </c>
      <c r="AQ255" s="217">
        <v>0</v>
      </c>
      <c r="AR255" s="217">
        <v>0</v>
      </c>
      <c r="AS255" s="217">
        <v>0</v>
      </c>
      <c r="AT255" s="217">
        <v>0</v>
      </c>
    </row>
    <row r="256" spans="1:46">
      <c r="A256" s="205">
        <f t="shared" si="10"/>
        <v>39597</v>
      </c>
      <c r="B256">
        <f t="shared" si="11"/>
        <v>2231</v>
      </c>
      <c r="C256" s="205">
        <v>39598</v>
      </c>
      <c r="D256">
        <v>130</v>
      </c>
      <c r="F256">
        <v>61</v>
      </c>
      <c r="G256">
        <v>1</v>
      </c>
      <c r="I256" s="217">
        <v>0</v>
      </c>
      <c r="J256" s="217">
        <v>0</v>
      </c>
      <c r="K256" s="217">
        <v>9</v>
      </c>
      <c r="L256" s="217">
        <v>0</v>
      </c>
      <c r="M256" s="217">
        <v>0</v>
      </c>
      <c r="N256" s="217">
        <v>0</v>
      </c>
      <c r="O256" s="217">
        <v>0</v>
      </c>
      <c r="P256" s="217">
        <v>0</v>
      </c>
      <c r="Q256" s="217">
        <v>4</v>
      </c>
      <c r="R256" s="217">
        <v>0</v>
      </c>
      <c r="S256" s="217">
        <v>3</v>
      </c>
      <c r="T256" s="217">
        <v>0</v>
      </c>
      <c r="U256" s="217">
        <v>0</v>
      </c>
      <c r="V256" s="217">
        <v>0</v>
      </c>
      <c r="W256" s="217">
        <v>0</v>
      </c>
      <c r="X256" s="217">
        <v>0</v>
      </c>
      <c r="Y256" s="217">
        <v>0</v>
      </c>
      <c r="Z256" s="217">
        <v>0</v>
      </c>
      <c r="AA256" s="217">
        <v>0</v>
      </c>
      <c r="AB256" s="217">
        <v>0</v>
      </c>
      <c r="AC256" s="217">
        <v>1</v>
      </c>
      <c r="AD256" s="217">
        <v>0</v>
      </c>
      <c r="AE256" s="217">
        <v>0</v>
      </c>
      <c r="AF256" s="217">
        <v>0</v>
      </c>
      <c r="AG256" s="217">
        <v>0</v>
      </c>
      <c r="AH256" s="217">
        <v>0</v>
      </c>
      <c r="AI256" s="217">
        <v>0</v>
      </c>
      <c r="AJ256" s="217">
        <v>0</v>
      </c>
      <c r="AK256" s="217">
        <v>0</v>
      </c>
      <c r="AL256" s="217">
        <v>0</v>
      </c>
      <c r="AM256" s="217">
        <v>0</v>
      </c>
      <c r="AN256" s="217">
        <v>0</v>
      </c>
      <c r="AO256" s="217">
        <v>0</v>
      </c>
      <c r="AP256" s="217">
        <v>0</v>
      </c>
      <c r="AQ256" s="217">
        <v>0</v>
      </c>
      <c r="AR256" s="217">
        <v>0</v>
      </c>
      <c r="AS256" s="217">
        <v>0</v>
      </c>
      <c r="AT256" s="217">
        <v>0</v>
      </c>
    </row>
    <row r="257" spans="1:46">
      <c r="A257" s="205">
        <f t="shared" si="10"/>
        <v>39598</v>
      </c>
      <c r="B257">
        <f t="shared" si="11"/>
        <v>131</v>
      </c>
      <c r="C257" s="205">
        <v>39598</v>
      </c>
      <c r="D257">
        <v>1200</v>
      </c>
      <c r="F257">
        <v>62</v>
      </c>
      <c r="G257">
        <v>3</v>
      </c>
      <c r="H257">
        <v>1</v>
      </c>
      <c r="I257" s="217">
        <v>1</v>
      </c>
      <c r="J257" s="217">
        <v>0</v>
      </c>
      <c r="K257" s="217">
        <v>1</v>
      </c>
      <c r="L257" s="217">
        <v>0</v>
      </c>
      <c r="M257" s="217">
        <v>5</v>
      </c>
      <c r="N257" s="217">
        <v>0</v>
      </c>
      <c r="O257" s="217">
        <v>3</v>
      </c>
      <c r="P257" s="217">
        <v>0</v>
      </c>
      <c r="Q257" s="217">
        <v>3</v>
      </c>
      <c r="R257" s="217">
        <v>0</v>
      </c>
      <c r="S257" s="217">
        <v>2</v>
      </c>
      <c r="T257" s="217">
        <v>0</v>
      </c>
      <c r="U257" s="217">
        <v>0</v>
      </c>
      <c r="V257" s="217">
        <v>0</v>
      </c>
      <c r="W257" s="217">
        <v>0</v>
      </c>
      <c r="X257" s="217">
        <v>0</v>
      </c>
      <c r="Y257" s="217">
        <v>0</v>
      </c>
      <c r="Z257" s="217">
        <v>0</v>
      </c>
      <c r="AA257" s="217">
        <v>0</v>
      </c>
      <c r="AB257" s="217">
        <v>0</v>
      </c>
      <c r="AC257" s="217">
        <v>0</v>
      </c>
      <c r="AD257" s="217">
        <v>0</v>
      </c>
      <c r="AE257" s="217">
        <v>0</v>
      </c>
      <c r="AF257" s="217">
        <v>0</v>
      </c>
      <c r="AG257" s="217">
        <v>0</v>
      </c>
      <c r="AH257" s="217">
        <v>0</v>
      </c>
      <c r="AI257" s="217">
        <v>0</v>
      </c>
      <c r="AJ257" s="217">
        <v>0</v>
      </c>
      <c r="AK257" s="217">
        <v>0</v>
      </c>
      <c r="AL257" s="217">
        <v>0</v>
      </c>
      <c r="AM257" s="217">
        <v>0</v>
      </c>
      <c r="AN257" s="217">
        <v>0</v>
      </c>
      <c r="AO257" s="217">
        <v>0</v>
      </c>
      <c r="AP257" s="217">
        <v>0</v>
      </c>
      <c r="AQ257" s="217">
        <v>0</v>
      </c>
      <c r="AR257" s="217">
        <v>0</v>
      </c>
      <c r="AS257" s="217">
        <v>0</v>
      </c>
      <c r="AT257" s="217">
        <v>0</v>
      </c>
    </row>
    <row r="258" spans="1:46">
      <c r="A258" s="205">
        <f t="shared" si="10"/>
        <v>39598</v>
      </c>
      <c r="B258">
        <f t="shared" si="11"/>
        <v>1201</v>
      </c>
      <c r="C258" s="205">
        <v>39599</v>
      </c>
      <c r="D258">
        <v>27</v>
      </c>
      <c r="F258">
        <v>63</v>
      </c>
      <c r="G258">
        <v>3</v>
      </c>
      <c r="I258" s="217">
        <v>0</v>
      </c>
      <c r="J258" s="217">
        <v>0</v>
      </c>
      <c r="K258" s="217">
        <v>4</v>
      </c>
      <c r="L258" s="217">
        <v>0</v>
      </c>
      <c r="M258" s="217">
        <v>0</v>
      </c>
      <c r="N258" s="217">
        <v>0</v>
      </c>
      <c r="O258" s="217">
        <v>1</v>
      </c>
      <c r="P258" s="217">
        <v>0</v>
      </c>
      <c r="Q258" s="217">
        <v>2</v>
      </c>
      <c r="R258" s="217">
        <v>0</v>
      </c>
      <c r="S258" s="217">
        <v>3</v>
      </c>
      <c r="T258" s="217">
        <v>0</v>
      </c>
      <c r="U258" s="217">
        <v>0</v>
      </c>
      <c r="V258" s="217">
        <v>0</v>
      </c>
      <c r="W258" s="217">
        <v>1</v>
      </c>
      <c r="X258" s="217">
        <v>0</v>
      </c>
      <c r="Y258" s="217">
        <v>0</v>
      </c>
      <c r="Z258" s="217">
        <v>0</v>
      </c>
      <c r="AA258" s="217">
        <v>0</v>
      </c>
      <c r="AB258" s="217">
        <v>0</v>
      </c>
      <c r="AC258" s="217">
        <v>0</v>
      </c>
      <c r="AD258" s="217">
        <v>0</v>
      </c>
      <c r="AE258" s="217">
        <v>0</v>
      </c>
      <c r="AF258" s="217">
        <v>0</v>
      </c>
      <c r="AG258" s="217">
        <v>0</v>
      </c>
      <c r="AH258" s="217">
        <v>0</v>
      </c>
      <c r="AI258" s="217">
        <v>0</v>
      </c>
      <c r="AJ258" s="217">
        <v>0</v>
      </c>
      <c r="AK258" s="217">
        <v>0</v>
      </c>
      <c r="AL258" s="217">
        <v>0</v>
      </c>
      <c r="AM258" s="217">
        <v>0</v>
      </c>
      <c r="AN258" s="217">
        <v>0</v>
      </c>
      <c r="AO258" s="217">
        <v>0</v>
      </c>
      <c r="AP258" s="217">
        <v>0</v>
      </c>
      <c r="AQ258" s="217">
        <v>0</v>
      </c>
      <c r="AR258" s="217">
        <v>0</v>
      </c>
      <c r="AS258" s="217">
        <v>0</v>
      </c>
      <c r="AT258" s="217">
        <v>0</v>
      </c>
    </row>
    <row r="259" spans="1:46">
      <c r="A259" s="205">
        <f t="shared" si="10"/>
        <v>39599</v>
      </c>
      <c r="B259">
        <f t="shared" si="11"/>
        <v>28</v>
      </c>
      <c r="C259" s="205">
        <v>39599</v>
      </c>
      <c r="D259">
        <v>1900</v>
      </c>
      <c r="F259">
        <v>63</v>
      </c>
      <c r="G259">
        <v>3</v>
      </c>
      <c r="I259" s="217">
        <v>1</v>
      </c>
      <c r="J259" s="217">
        <v>1</v>
      </c>
      <c r="K259" s="217">
        <v>1</v>
      </c>
      <c r="L259" s="217">
        <v>0</v>
      </c>
      <c r="M259" s="217">
        <v>1</v>
      </c>
      <c r="N259" s="217">
        <v>1</v>
      </c>
      <c r="O259" s="217">
        <v>3</v>
      </c>
      <c r="P259" s="217">
        <v>3</v>
      </c>
      <c r="Q259" s="217">
        <v>11</v>
      </c>
      <c r="R259" s="217">
        <v>11</v>
      </c>
      <c r="S259" s="217">
        <v>1</v>
      </c>
      <c r="T259" s="217">
        <v>1</v>
      </c>
      <c r="U259" s="217">
        <v>0</v>
      </c>
      <c r="V259" s="217">
        <v>0</v>
      </c>
      <c r="W259" s="217">
        <v>2</v>
      </c>
      <c r="X259" s="217">
        <v>0</v>
      </c>
      <c r="Y259" s="217">
        <v>2</v>
      </c>
      <c r="Z259" s="217">
        <v>0</v>
      </c>
      <c r="AA259" s="217">
        <v>0</v>
      </c>
      <c r="AB259" s="217">
        <v>0</v>
      </c>
      <c r="AC259" s="217">
        <v>0</v>
      </c>
      <c r="AD259" s="217" t="s">
        <v>208</v>
      </c>
      <c r="AE259" s="217">
        <v>0</v>
      </c>
      <c r="AF259" s="217">
        <v>0</v>
      </c>
      <c r="AG259" s="217">
        <v>0</v>
      </c>
      <c r="AH259" s="217">
        <v>2</v>
      </c>
      <c r="AI259" s="217">
        <v>0</v>
      </c>
      <c r="AJ259" s="217">
        <v>0</v>
      </c>
      <c r="AK259" s="217">
        <v>0</v>
      </c>
      <c r="AL259" s="217">
        <v>0</v>
      </c>
      <c r="AM259" s="217">
        <v>0</v>
      </c>
      <c r="AN259" s="217">
        <v>0</v>
      </c>
      <c r="AO259" s="217">
        <v>0</v>
      </c>
      <c r="AP259" s="217">
        <v>0</v>
      </c>
      <c r="AQ259" s="217">
        <v>0</v>
      </c>
      <c r="AR259" s="217">
        <v>0</v>
      </c>
      <c r="AS259" s="217">
        <v>0</v>
      </c>
      <c r="AT259" s="217">
        <v>0</v>
      </c>
    </row>
    <row r="260" spans="1:46">
      <c r="A260" s="205">
        <f t="shared" si="10"/>
        <v>39599</v>
      </c>
      <c r="B260">
        <f t="shared" si="11"/>
        <v>1901</v>
      </c>
      <c r="C260" s="205">
        <v>39599</v>
      </c>
      <c r="D260">
        <v>2120</v>
      </c>
      <c r="F260">
        <v>63</v>
      </c>
      <c r="G260">
        <v>3</v>
      </c>
      <c r="I260" s="217">
        <v>0</v>
      </c>
      <c r="J260" s="217">
        <v>0</v>
      </c>
      <c r="K260" s="217">
        <v>0</v>
      </c>
      <c r="L260" s="217">
        <v>0</v>
      </c>
      <c r="M260" s="217">
        <v>1</v>
      </c>
      <c r="N260" s="217">
        <v>1</v>
      </c>
      <c r="O260" s="217">
        <v>2</v>
      </c>
      <c r="P260" s="217">
        <v>0</v>
      </c>
      <c r="Q260" s="217">
        <v>2</v>
      </c>
      <c r="R260" s="217">
        <v>0</v>
      </c>
      <c r="S260" s="217">
        <v>0</v>
      </c>
      <c r="T260" s="217">
        <v>0</v>
      </c>
      <c r="U260" s="217">
        <v>0</v>
      </c>
      <c r="V260" s="217">
        <v>0</v>
      </c>
      <c r="W260" s="217">
        <v>0</v>
      </c>
      <c r="X260" s="217">
        <v>0</v>
      </c>
      <c r="Y260" s="217">
        <v>0</v>
      </c>
      <c r="Z260" s="217">
        <v>0</v>
      </c>
      <c r="AA260" s="217">
        <v>0</v>
      </c>
      <c r="AB260" s="217">
        <v>0</v>
      </c>
      <c r="AC260" s="217">
        <v>0</v>
      </c>
      <c r="AD260" s="217">
        <v>0</v>
      </c>
      <c r="AE260" s="217">
        <v>0</v>
      </c>
      <c r="AF260" s="217">
        <v>0</v>
      </c>
      <c r="AG260" s="217">
        <v>0</v>
      </c>
      <c r="AH260" s="217">
        <v>0</v>
      </c>
      <c r="AI260" s="217">
        <v>0</v>
      </c>
      <c r="AJ260" s="217">
        <v>0</v>
      </c>
      <c r="AK260" s="217">
        <v>0</v>
      </c>
      <c r="AL260" s="217">
        <v>0</v>
      </c>
      <c r="AM260" s="217">
        <v>0</v>
      </c>
      <c r="AN260" s="217">
        <v>0</v>
      </c>
      <c r="AO260" s="217">
        <v>0</v>
      </c>
      <c r="AP260" s="217">
        <v>0</v>
      </c>
      <c r="AQ260" s="217">
        <v>0</v>
      </c>
      <c r="AR260" s="217">
        <v>0</v>
      </c>
      <c r="AS260" s="217">
        <v>0</v>
      </c>
      <c r="AT260" s="217">
        <v>0</v>
      </c>
    </row>
    <row r="261" spans="1:46">
      <c r="A261" s="205">
        <f t="shared" si="10"/>
        <v>39599</v>
      </c>
      <c r="B261">
        <f t="shared" si="11"/>
        <v>2121</v>
      </c>
      <c r="C261" s="205">
        <v>39600</v>
      </c>
      <c r="D261">
        <v>745</v>
      </c>
      <c r="F261">
        <v>65</v>
      </c>
      <c r="G261">
        <v>2</v>
      </c>
      <c r="H261" t="s">
        <v>212</v>
      </c>
      <c r="I261" s="217">
        <v>0</v>
      </c>
      <c r="J261" s="217">
        <v>0</v>
      </c>
      <c r="K261" s="217">
        <v>1</v>
      </c>
      <c r="L261" s="217">
        <v>0</v>
      </c>
      <c r="M261" s="217">
        <v>1</v>
      </c>
      <c r="N261" s="217">
        <v>0</v>
      </c>
      <c r="O261" s="217">
        <v>0</v>
      </c>
      <c r="P261" s="217">
        <v>0</v>
      </c>
      <c r="Q261" s="217">
        <v>3</v>
      </c>
      <c r="R261" s="217">
        <v>2</v>
      </c>
      <c r="S261" s="217">
        <v>6</v>
      </c>
      <c r="T261" s="217">
        <v>5</v>
      </c>
      <c r="U261" s="217">
        <v>0</v>
      </c>
      <c r="V261" s="217">
        <v>0</v>
      </c>
      <c r="W261" s="217">
        <v>5</v>
      </c>
      <c r="X261" s="217">
        <v>0</v>
      </c>
      <c r="Y261" s="217">
        <v>0</v>
      </c>
      <c r="Z261" s="217">
        <v>0</v>
      </c>
      <c r="AA261" s="217">
        <v>0</v>
      </c>
      <c r="AB261" s="217">
        <v>0</v>
      </c>
      <c r="AC261" s="217">
        <v>0</v>
      </c>
      <c r="AD261" s="217" t="s">
        <v>209</v>
      </c>
      <c r="AE261" s="217">
        <v>0</v>
      </c>
      <c r="AF261" s="217">
        <v>1</v>
      </c>
      <c r="AG261" s="217">
        <v>0</v>
      </c>
      <c r="AH261" s="217">
        <v>1</v>
      </c>
      <c r="AI261" s="217">
        <v>0</v>
      </c>
      <c r="AJ261" s="217">
        <v>0</v>
      </c>
      <c r="AK261" s="217">
        <v>0</v>
      </c>
      <c r="AL261" s="217">
        <v>0</v>
      </c>
      <c r="AM261" s="217">
        <v>0</v>
      </c>
      <c r="AN261" s="217">
        <v>0</v>
      </c>
      <c r="AO261" s="217">
        <v>0</v>
      </c>
      <c r="AP261" s="217">
        <v>0</v>
      </c>
      <c r="AQ261" s="217">
        <v>0</v>
      </c>
      <c r="AR261" s="217">
        <v>1</v>
      </c>
      <c r="AS261" s="217">
        <v>0</v>
      </c>
      <c r="AT261" s="217">
        <v>0</v>
      </c>
    </row>
    <row r="262" spans="1:46">
      <c r="A262" s="205">
        <f t="shared" si="10"/>
        <v>39600</v>
      </c>
      <c r="B262">
        <f t="shared" si="11"/>
        <v>746</v>
      </c>
      <c r="C262" s="205">
        <v>39601</v>
      </c>
      <c r="D262">
        <v>830</v>
      </c>
      <c r="F262">
        <v>64.5</v>
      </c>
      <c r="G262">
        <v>3</v>
      </c>
      <c r="H262">
        <v>0.5</v>
      </c>
      <c r="I262" s="217">
        <v>3</v>
      </c>
      <c r="J262" s="217">
        <v>3</v>
      </c>
      <c r="K262" s="217">
        <v>0</v>
      </c>
      <c r="L262" s="217">
        <v>0</v>
      </c>
      <c r="M262" s="217">
        <v>3</v>
      </c>
      <c r="N262" s="217">
        <v>2</v>
      </c>
      <c r="O262" s="217">
        <v>0</v>
      </c>
      <c r="P262" s="217">
        <v>0</v>
      </c>
      <c r="Q262" s="217">
        <v>3</v>
      </c>
      <c r="R262" s="217">
        <v>0</v>
      </c>
      <c r="S262" s="217">
        <v>3</v>
      </c>
      <c r="T262" s="217">
        <v>3</v>
      </c>
      <c r="U262" s="217">
        <v>0</v>
      </c>
      <c r="V262" s="217">
        <v>0</v>
      </c>
      <c r="W262" s="217">
        <v>1</v>
      </c>
      <c r="X262" s="217">
        <v>0</v>
      </c>
      <c r="Y262" s="217">
        <v>1</v>
      </c>
      <c r="Z262" s="217">
        <v>0</v>
      </c>
      <c r="AA262" s="217">
        <v>0</v>
      </c>
      <c r="AB262" s="217">
        <v>0</v>
      </c>
      <c r="AC262" s="217">
        <v>0</v>
      </c>
      <c r="AD262" s="217" t="s">
        <v>214</v>
      </c>
      <c r="AE262" s="217">
        <v>0</v>
      </c>
      <c r="AF262" s="217">
        <v>0</v>
      </c>
      <c r="AG262" s="217">
        <v>0</v>
      </c>
      <c r="AH262" s="217">
        <v>0</v>
      </c>
      <c r="AI262" s="217">
        <v>0</v>
      </c>
      <c r="AJ262" s="217">
        <v>0</v>
      </c>
      <c r="AK262" s="217">
        <v>0</v>
      </c>
      <c r="AL262" s="217">
        <v>0</v>
      </c>
      <c r="AM262" s="217">
        <v>0</v>
      </c>
      <c r="AN262" s="217">
        <v>0</v>
      </c>
      <c r="AO262" s="217">
        <v>0</v>
      </c>
      <c r="AP262" s="217">
        <v>0</v>
      </c>
      <c r="AQ262" s="217">
        <v>0</v>
      </c>
      <c r="AR262" s="217">
        <v>0</v>
      </c>
      <c r="AS262" s="217">
        <v>0</v>
      </c>
      <c r="AT262" s="217">
        <v>0</v>
      </c>
    </row>
    <row r="263" spans="1:46">
      <c r="A263" s="205">
        <f t="shared" si="10"/>
        <v>39601</v>
      </c>
      <c r="B263">
        <f t="shared" si="11"/>
        <v>831</v>
      </c>
      <c r="C263" s="205">
        <v>39602</v>
      </c>
      <c r="D263">
        <v>800</v>
      </c>
      <c r="F263">
        <v>62.5</v>
      </c>
      <c r="G263">
        <v>3</v>
      </c>
      <c r="H263">
        <v>1</v>
      </c>
      <c r="I263" s="217">
        <v>0</v>
      </c>
      <c r="J263" s="217">
        <v>0</v>
      </c>
      <c r="K263" s="217">
        <v>0</v>
      </c>
      <c r="L263" s="217">
        <v>0</v>
      </c>
      <c r="M263" s="217">
        <v>1</v>
      </c>
      <c r="N263" s="217">
        <v>0</v>
      </c>
      <c r="O263" s="217">
        <v>3</v>
      </c>
      <c r="P263" s="217">
        <v>0</v>
      </c>
      <c r="Q263" s="217">
        <v>2</v>
      </c>
      <c r="R263" s="217">
        <v>0</v>
      </c>
      <c r="S263" s="217">
        <v>0</v>
      </c>
      <c r="T263" s="217">
        <v>0</v>
      </c>
      <c r="U263" s="217">
        <v>0</v>
      </c>
      <c r="V263" s="217">
        <v>0</v>
      </c>
      <c r="W263" s="217">
        <v>2</v>
      </c>
      <c r="X263" s="217">
        <v>0</v>
      </c>
      <c r="Y263" s="217">
        <v>2</v>
      </c>
      <c r="Z263" s="217">
        <v>0</v>
      </c>
      <c r="AA263" s="217">
        <v>0</v>
      </c>
      <c r="AB263" s="217">
        <v>0</v>
      </c>
      <c r="AC263" s="217">
        <v>1</v>
      </c>
      <c r="AD263" s="217" t="s">
        <v>215</v>
      </c>
      <c r="AE263" s="217">
        <v>0</v>
      </c>
      <c r="AF263" s="217">
        <v>0</v>
      </c>
      <c r="AG263" s="217">
        <v>0</v>
      </c>
      <c r="AH263" s="217">
        <v>0</v>
      </c>
      <c r="AI263" s="217">
        <v>0</v>
      </c>
      <c r="AJ263" s="217">
        <v>0</v>
      </c>
      <c r="AK263" s="217">
        <v>0</v>
      </c>
      <c r="AL263" s="217">
        <v>0</v>
      </c>
      <c r="AM263" s="217">
        <v>0</v>
      </c>
      <c r="AN263" s="217">
        <v>0</v>
      </c>
      <c r="AO263" s="217">
        <v>0</v>
      </c>
      <c r="AP263" s="217">
        <v>0</v>
      </c>
      <c r="AQ263" s="217">
        <v>0</v>
      </c>
      <c r="AR263" s="217">
        <v>0</v>
      </c>
      <c r="AS263" s="217">
        <v>0</v>
      </c>
      <c r="AT263" s="217">
        <v>0</v>
      </c>
    </row>
    <row r="264" spans="1:46">
      <c r="A264" s="205">
        <f t="shared" si="10"/>
        <v>39602</v>
      </c>
      <c r="B264">
        <f t="shared" si="11"/>
        <v>801</v>
      </c>
      <c r="C264" s="205">
        <v>39603</v>
      </c>
      <c r="D264">
        <v>830</v>
      </c>
      <c r="F264">
        <v>60</v>
      </c>
      <c r="G264">
        <v>2</v>
      </c>
      <c r="H264">
        <v>1</v>
      </c>
      <c r="I264" s="217">
        <v>0</v>
      </c>
      <c r="J264" s="217">
        <v>0</v>
      </c>
      <c r="K264" s="217">
        <v>1</v>
      </c>
      <c r="L264" s="217">
        <v>0</v>
      </c>
      <c r="M264" s="217">
        <v>0</v>
      </c>
      <c r="N264" s="217">
        <v>0</v>
      </c>
      <c r="O264" s="217">
        <v>1</v>
      </c>
      <c r="P264" s="217">
        <v>0</v>
      </c>
      <c r="Q264" s="217">
        <v>1</v>
      </c>
      <c r="R264" s="217">
        <v>0</v>
      </c>
      <c r="S264" s="217">
        <v>0</v>
      </c>
      <c r="T264" s="217">
        <v>0</v>
      </c>
      <c r="U264" s="217">
        <v>0</v>
      </c>
      <c r="V264" s="217">
        <v>0</v>
      </c>
      <c r="W264" s="217">
        <v>0</v>
      </c>
      <c r="X264" s="217">
        <v>0</v>
      </c>
      <c r="Y264" s="217">
        <v>0</v>
      </c>
      <c r="Z264" s="217">
        <v>0</v>
      </c>
      <c r="AA264" s="217">
        <v>0</v>
      </c>
      <c r="AB264" s="217">
        <v>0</v>
      </c>
      <c r="AC264" s="217">
        <v>0</v>
      </c>
      <c r="AD264" s="217">
        <v>0</v>
      </c>
      <c r="AE264" s="217">
        <v>0</v>
      </c>
      <c r="AF264" s="217">
        <v>0</v>
      </c>
      <c r="AG264" s="217">
        <v>0</v>
      </c>
      <c r="AH264" s="217">
        <v>0</v>
      </c>
      <c r="AI264" s="217">
        <v>0</v>
      </c>
      <c r="AJ264" s="217">
        <v>0</v>
      </c>
      <c r="AK264" s="217">
        <v>0</v>
      </c>
      <c r="AL264" s="217">
        <v>0</v>
      </c>
      <c r="AM264" s="217">
        <v>0</v>
      </c>
      <c r="AN264" s="217">
        <v>0</v>
      </c>
      <c r="AO264" s="217">
        <v>0</v>
      </c>
      <c r="AP264" s="217">
        <v>0</v>
      </c>
      <c r="AQ264" s="217">
        <v>0</v>
      </c>
      <c r="AR264" s="217">
        <v>0</v>
      </c>
      <c r="AS264" s="217">
        <v>0</v>
      </c>
      <c r="AT264" s="217">
        <v>0</v>
      </c>
    </row>
    <row r="265" spans="1:46">
      <c r="A265" s="205">
        <f t="shared" si="10"/>
        <v>39603</v>
      </c>
      <c r="B265">
        <f t="shared" si="11"/>
        <v>831</v>
      </c>
      <c r="C265" s="205">
        <v>39604</v>
      </c>
      <c r="D265">
        <v>900</v>
      </c>
      <c r="F265">
        <v>59</v>
      </c>
      <c r="G265">
        <v>2</v>
      </c>
      <c r="H265">
        <v>2</v>
      </c>
      <c r="I265" s="217">
        <v>0</v>
      </c>
      <c r="J265" s="217">
        <v>0</v>
      </c>
      <c r="K265" s="217">
        <v>0</v>
      </c>
      <c r="L265" s="217">
        <v>0</v>
      </c>
      <c r="M265" s="217">
        <v>0</v>
      </c>
      <c r="N265" s="217">
        <v>0</v>
      </c>
      <c r="O265" s="217">
        <v>2</v>
      </c>
      <c r="P265" s="217">
        <v>0</v>
      </c>
      <c r="Q265" s="217">
        <v>0</v>
      </c>
      <c r="R265" s="217">
        <v>0</v>
      </c>
      <c r="S265" s="217">
        <v>0</v>
      </c>
      <c r="T265" s="217">
        <v>0</v>
      </c>
      <c r="U265" s="217">
        <v>0</v>
      </c>
      <c r="V265" s="217">
        <v>0</v>
      </c>
      <c r="W265" s="217">
        <v>0</v>
      </c>
      <c r="X265" s="217">
        <v>0</v>
      </c>
      <c r="Y265" s="217">
        <v>0</v>
      </c>
      <c r="Z265" s="217">
        <v>0</v>
      </c>
      <c r="AA265" s="217">
        <v>0</v>
      </c>
      <c r="AB265" s="217">
        <v>0</v>
      </c>
      <c r="AC265" s="217">
        <v>0</v>
      </c>
      <c r="AD265" s="217">
        <v>0</v>
      </c>
      <c r="AE265" s="217">
        <v>0</v>
      </c>
      <c r="AF265" s="217">
        <v>0</v>
      </c>
      <c r="AG265" s="217">
        <v>0</v>
      </c>
      <c r="AH265" s="217">
        <v>0</v>
      </c>
      <c r="AI265" s="217">
        <v>0</v>
      </c>
      <c r="AJ265" s="217">
        <v>0</v>
      </c>
      <c r="AK265" s="217">
        <v>0</v>
      </c>
      <c r="AL265" s="217">
        <v>0</v>
      </c>
      <c r="AM265" s="217">
        <v>0</v>
      </c>
      <c r="AN265" s="217">
        <v>0</v>
      </c>
      <c r="AO265" s="217">
        <v>0</v>
      </c>
      <c r="AP265" s="217">
        <v>0</v>
      </c>
      <c r="AQ265" s="217">
        <v>0</v>
      </c>
      <c r="AR265" s="217">
        <v>0</v>
      </c>
      <c r="AS265" s="217">
        <v>0</v>
      </c>
      <c r="AT265" s="217">
        <v>0</v>
      </c>
    </row>
    <row r="266" spans="1:46">
      <c r="A266" s="205">
        <f t="shared" si="10"/>
        <v>39604</v>
      </c>
      <c r="B266">
        <f t="shared" si="11"/>
        <v>901</v>
      </c>
      <c r="C266" s="205">
        <v>39605</v>
      </c>
      <c r="D266">
        <v>830</v>
      </c>
      <c r="F266">
        <v>57</v>
      </c>
      <c r="G266">
        <v>1</v>
      </c>
      <c r="H266">
        <v>2</v>
      </c>
      <c r="I266" s="217">
        <v>0</v>
      </c>
      <c r="J266" s="217">
        <v>0</v>
      </c>
      <c r="K266" s="217">
        <v>0</v>
      </c>
      <c r="L266" s="217">
        <v>0</v>
      </c>
      <c r="M266" s="217">
        <v>0</v>
      </c>
      <c r="N266" s="217">
        <v>0</v>
      </c>
      <c r="O266" s="217">
        <v>1</v>
      </c>
      <c r="P266" s="217">
        <v>0</v>
      </c>
      <c r="Q266" s="217">
        <v>1</v>
      </c>
      <c r="R266" s="217">
        <v>0</v>
      </c>
      <c r="S266" s="217">
        <v>0</v>
      </c>
      <c r="T266" s="217">
        <v>0</v>
      </c>
      <c r="U266" s="217">
        <v>0</v>
      </c>
      <c r="V266" s="217">
        <v>0</v>
      </c>
      <c r="W266" s="217">
        <v>0</v>
      </c>
      <c r="X266" s="217">
        <v>0</v>
      </c>
      <c r="Y266" s="217">
        <v>0</v>
      </c>
      <c r="Z266" s="217">
        <v>0</v>
      </c>
      <c r="AA266" s="217">
        <v>0</v>
      </c>
      <c r="AB266" s="217">
        <v>0</v>
      </c>
      <c r="AC266" s="217">
        <v>0</v>
      </c>
      <c r="AD266" s="217">
        <v>0</v>
      </c>
      <c r="AE266" s="217">
        <v>0</v>
      </c>
      <c r="AF266" s="217">
        <v>0</v>
      </c>
      <c r="AG266" s="217">
        <v>0</v>
      </c>
      <c r="AH266" s="217">
        <v>0</v>
      </c>
      <c r="AI266" s="217">
        <v>0</v>
      </c>
      <c r="AJ266" s="217">
        <v>0</v>
      </c>
      <c r="AK266" s="217">
        <v>0</v>
      </c>
      <c r="AL266" s="217">
        <v>0</v>
      </c>
      <c r="AM266" s="217">
        <v>0</v>
      </c>
      <c r="AN266" s="217">
        <v>0</v>
      </c>
      <c r="AO266" s="217">
        <v>0</v>
      </c>
      <c r="AP266" s="217">
        <v>0</v>
      </c>
      <c r="AQ266" s="217">
        <v>0</v>
      </c>
      <c r="AR266" s="217">
        <v>0</v>
      </c>
      <c r="AS266" s="217">
        <v>0</v>
      </c>
      <c r="AT266" s="217">
        <v>0</v>
      </c>
    </row>
    <row r="267" spans="1:46">
      <c r="A267" s="205">
        <f t="shared" si="10"/>
        <v>39605</v>
      </c>
      <c r="B267">
        <f t="shared" si="11"/>
        <v>831</v>
      </c>
      <c r="C267" s="205">
        <v>39605</v>
      </c>
      <c r="D267">
        <v>1500</v>
      </c>
      <c r="F267">
        <v>57</v>
      </c>
      <c r="G267">
        <v>1</v>
      </c>
      <c r="H267">
        <v>2</v>
      </c>
      <c r="I267" s="217">
        <v>0</v>
      </c>
      <c r="J267" s="217">
        <v>0</v>
      </c>
      <c r="K267" s="217">
        <v>0</v>
      </c>
      <c r="L267" s="217">
        <v>0</v>
      </c>
      <c r="M267" s="217">
        <v>0</v>
      </c>
      <c r="N267" s="217">
        <v>0</v>
      </c>
      <c r="O267" s="217">
        <v>0</v>
      </c>
      <c r="P267" s="217">
        <v>0</v>
      </c>
      <c r="Q267" s="217">
        <v>0</v>
      </c>
      <c r="R267" s="217">
        <v>0</v>
      </c>
      <c r="S267" s="217">
        <v>0</v>
      </c>
      <c r="T267" s="217">
        <v>0</v>
      </c>
      <c r="U267" s="217">
        <v>0</v>
      </c>
      <c r="V267" s="217">
        <v>0</v>
      </c>
      <c r="W267" s="217">
        <v>0</v>
      </c>
      <c r="X267" s="217">
        <v>0</v>
      </c>
      <c r="Y267" s="217">
        <v>0</v>
      </c>
      <c r="Z267" s="217">
        <v>0</v>
      </c>
      <c r="AA267" s="217">
        <v>0</v>
      </c>
      <c r="AB267" s="217">
        <v>0</v>
      </c>
      <c r="AC267" s="217">
        <v>0</v>
      </c>
      <c r="AD267" s="217">
        <v>0</v>
      </c>
      <c r="AE267" s="217">
        <v>0</v>
      </c>
      <c r="AF267" s="217">
        <v>0</v>
      </c>
      <c r="AG267" s="217">
        <v>0</v>
      </c>
      <c r="AH267" s="217">
        <v>0</v>
      </c>
      <c r="AI267" s="217">
        <v>0</v>
      </c>
      <c r="AJ267" s="217">
        <v>0</v>
      </c>
      <c r="AK267" s="217">
        <v>0</v>
      </c>
      <c r="AL267" s="217">
        <v>0</v>
      </c>
      <c r="AM267" s="217">
        <v>0</v>
      </c>
      <c r="AN267" s="217">
        <v>0</v>
      </c>
      <c r="AO267" s="217">
        <v>0</v>
      </c>
      <c r="AP267" s="217">
        <v>0</v>
      </c>
      <c r="AQ267" s="217">
        <v>0</v>
      </c>
      <c r="AR267" s="217">
        <v>0</v>
      </c>
      <c r="AS267" s="217">
        <v>0</v>
      </c>
      <c r="AT267" s="217">
        <v>0</v>
      </c>
    </row>
    <row r="268" spans="1:46">
      <c r="A268" s="205">
        <f t="shared" si="10"/>
        <v>39605</v>
      </c>
      <c r="B268">
        <f t="shared" si="11"/>
        <v>1501</v>
      </c>
      <c r="C268" s="205">
        <v>39606</v>
      </c>
      <c r="D268">
        <v>820</v>
      </c>
      <c r="F268">
        <v>56</v>
      </c>
      <c r="G268">
        <v>3</v>
      </c>
      <c r="H268">
        <v>2</v>
      </c>
      <c r="I268" s="217">
        <v>0</v>
      </c>
      <c r="J268" s="217">
        <v>0</v>
      </c>
      <c r="K268" s="218">
        <v>11</v>
      </c>
      <c r="L268" s="218">
        <v>7</v>
      </c>
      <c r="M268" s="218">
        <v>2</v>
      </c>
      <c r="N268" s="218">
        <v>2</v>
      </c>
      <c r="O268" s="218">
        <v>6</v>
      </c>
      <c r="P268" s="218">
        <v>5</v>
      </c>
      <c r="Q268" s="218">
        <v>12</v>
      </c>
      <c r="R268" s="218">
        <v>8</v>
      </c>
      <c r="S268" s="218">
        <v>3</v>
      </c>
      <c r="T268" s="218">
        <v>3</v>
      </c>
      <c r="U268" s="217">
        <v>1</v>
      </c>
      <c r="V268" s="217">
        <v>0</v>
      </c>
      <c r="W268" s="217">
        <v>0</v>
      </c>
      <c r="X268" s="217">
        <v>0</v>
      </c>
      <c r="Y268" s="217">
        <v>0</v>
      </c>
      <c r="Z268" s="217">
        <v>2</v>
      </c>
      <c r="AA268" s="217">
        <v>0</v>
      </c>
      <c r="AB268" s="217">
        <v>0</v>
      </c>
      <c r="AC268" s="217">
        <v>0</v>
      </c>
      <c r="AD268" s="217" t="s">
        <v>213</v>
      </c>
      <c r="AE268" s="217">
        <v>0</v>
      </c>
      <c r="AF268" s="217">
        <v>1</v>
      </c>
      <c r="AG268" s="217">
        <v>1</v>
      </c>
      <c r="AH268" s="217">
        <v>0</v>
      </c>
      <c r="AI268" s="217">
        <v>0</v>
      </c>
      <c r="AJ268" s="217">
        <v>0</v>
      </c>
      <c r="AK268" s="217">
        <v>0</v>
      </c>
      <c r="AL268" s="217">
        <v>0</v>
      </c>
      <c r="AM268" s="217">
        <v>0</v>
      </c>
      <c r="AN268" s="217">
        <v>0</v>
      </c>
      <c r="AO268" s="217">
        <v>0</v>
      </c>
      <c r="AP268" s="217">
        <v>0</v>
      </c>
      <c r="AQ268" s="217">
        <v>0</v>
      </c>
      <c r="AR268" s="217">
        <v>1</v>
      </c>
      <c r="AS268" s="217">
        <v>0</v>
      </c>
      <c r="AT268" s="217">
        <v>0</v>
      </c>
    </row>
    <row r="269" spans="1:46" s="61" customFormat="1">
      <c r="A269" s="205">
        <f t="shared" si="10"/>
        <v>39606</v>
      </c>
      <c r="B269">
        <f t="shared" si="11"/>
        <v>821</v>
      </c>
      <c r="C269" s="208">
        <v>39606</v>
      </c>
      <c r="D269" s="61">
        <v>1400</v>
      </c>
      <c r="F269" s="61">
        <v>55</v>
      </c>
      <c r="G269" s="61">
        <v>1</v>
      </c>
      <c r="H269" s="61">
        <v>2</v>
      </c>
      <c r="I269" s="218">
        <v>0</v>
      </c>
      <c r="J269" s="218">
        <v>0</v>
      </c>
      <c r="K269" s="217">
        <v>0</v>
      </c>
      <c r="L269" s="217">
        <v>0</v>
      </c>
      <c r="M269" s="218">
        <v>0</v>
      </c>
      <c r="N269" s="218">
        <v>0</v>
      </c>
      <c r="O269" s="218">
        <v>0</v>
      </c>
      <c r="P269" s="218">
        <v>0</v>
      </c>
      <c r="Q269" s="218">
        <v>0</v>
      </c>
      <c r="R269" s="218">
        <v>0</v>
      </c>
      <c r="S269" s="218">
        <v>0</v>
      </c>
      <c r="T269" s="218">
        <v>0</v>
      </c>
      <c r="U269" s="218">
        <v>0</v>
      </c>
      <c r="V269" s="218">
        <v>0</v>
      </c>
      <c r="W269" s="218">
        <v>0</v>
      </c>
      <c r="X269" s="218">
        <v>0</v>
      </c>
      <c r="Y269" s="218">
        <v>0</v>
      </c>
      <c r="Z269" s="218">
        <v>0</v>
      </c>
      <c r="AA269" s="218">
        <v>0</v>
      </c>
      <c r="AB269" s="218">
        <v>0</v>
      </c>
      <c r="AC269" s="218">
        <v>0</v>
      </c>
      <c r="AD269" s="218">
        <v>0</v>
      </c>
      <c r="AE269" s="218">
        <v>0</v>
      </c>
      <c r="AF269" s="218">
        <v>0</v>
      </c>
      <c r="AG269" s="218">
        <v>0</v>
      </c>
      <c r="AH269" s="218">
        <v>0</v>
      </c>
      <c r="AI269" s="218">
        <v>0</v>
      </c>
      <c r="AJ269" s="218">
        <v>0</v>
      </c>
      <c r="AK269" s="218">
        <v>0</v>
      </c>
      <c r="AL269" s="218">
        <v>0</v>
      </c>
      <c r="AM269" s="218">
        <v>0</v>
      </c>
      <c r="AN269" s="218">
        <v>0</v>
      </c>
      <c r="AO269" s="218">
        <v>0</v>
      </c>
      <c r="AP269" s="218">
        <v>0</v>
      </c>
      <c r="AQ269" s="218">
        <v>0</v>
      </c>
      <c r="AR269" s="218">
        <v>0</v>
      </c>
      <c r="AS269" s="218">
        <v>0</v>
      </c>
      <c r="AT269" s="218">
        <v>0</v>
      </c>
    </row>
    <row r="270" spans="1:46" ht="15">
      <c r="A270" s="205">
        <f t="shared" si="10"/>
        <v>39606</v>
      </c>
      <c r="B270">
        <f t="shared" si="11"/>
        <v>1401</v>
      </c>
      <c r="C270" s="205">
        <v>39607</v>
      </c>
      <c r="D270">
        <v>815</v>
      </c>
      <c r="F270">
        <v>53.5</v>
      </c>
      <c r="G270">
        <v>1</v>
      </c>
      <c r="H270">
        <v>2</v>
      </c>
      <c r="I270" s="217">
        <v>0</v>
      </c>
      <c r="J270" s="217">
        <v>0</v>
      </c>
      <c r="K270" s="218">
        <v>2</v>
      </c>
      <c r="L270" s="219">
        <v>0</v>
      </c>
      <c r="M270" s="217">
        <v>0</v>
      </c>
      <c r="N270" s="217">
        <v>0</v>
      </c>
      <c r="O270" s="217">
        <v>0</v>
      </c>
      <c r="P270" s="217">
        <v>0</v>
      </c>
      <c r="Q270" s="217">
        <v>0</v>
      </c>
      <c r="R270" s="217">
        <v>0</v>
      </c>
      <c r="S270" s="217">
        <v>0</v>
      </c>
      <c r="T270" s="217">
        <v>0</v>
      </c>
      <c r="U270" s="217">
        <v>0</v>
      </c>
      <c r="V270" s="217">
        <v>0</v>
      </c>
      <c r="W270" s="217">
        <v>0</v>
      </c>
      <c r="X270" s="217">
        <v>0</v>
      </c>
      <c r="Y270" s="217">
        <v>0</v>
      </c>
      <c r="Z270" s="217">
        <v>0</v>
      </c>
      <c r="AA270" s="217">
        <v>0</v>
      </c>
      <c r="AB270" s="217">
        <v>0</v>
      </c>
      <c r="AC270" s="217">
        <v>1</v>
      </c>
      <c r="AD270" s="217">
        <v>0</v>
      </c>
      <c r="AE270" s="217">
        <v>0</v>
      </c>
      <c r="AF270" s="217">
        <v>0</v>
      </c>
      <c r="AG270" s="217">
        <v>0</v>
      </c>
      <c r="AH270" s="217">
        <v>0</v>
      </c>
      <c r="AI270" s="217">
        <v>0</v>
      </c>
      <c r="AJ270" s="217">
        <v>0</v>
      </c>
      <c r="AK270" s="217">
        <v>0</v>
      </c>
      <c r="AL270" s="217">
        <v>0</v>
      </c>
      <c r="AM270" s="217">
        <v>0</v>
      </c>
      <c r="AN270" s="217">
        <v>0</v>
      </c>
      <c r="AO270" s="217">
        <v>0</v>
      </c>
      <c r="AP270" s="217">
        <v>0</v>
      </c>
      <c r="AQ270" s="217">
        <v>0</v>
      </c>
      <c r="AR270" s="217">
        <v>0</v>
      </c>
      <c r="AS270" s="217">
        <v>0</v>
      </c>
      <c r="AT270" s="217">
        <v>0</v>
      </c>
    </row>
    <row r="271" spans="1:46" s="61" customFormat="1">
      <c r="A271" s="205">
        <f t="shared" si="10"/>
        <v>39607</v>
      </c>
      <c r="B271">
        <f t="shared" si="11"/>
        <v>816</v>
      </c>
      <c r="C271" s="208">
        <v>39608</v>
      </c>
      <c r="D271" s="61">
        <v>815</v>
      </c>
      <c r="F271" s="61">
        <v>52</v>
      </c>
      <c r="G271" s="61">
        <v>1</v>
      </c>
      <c r="H271" s="61">
        <v>3</v>
      </c>
      <c r="I271" s="218">
        <v>1</v>
      </c>
      <c r="J271" s="218">
        <v>0</v>
      </c>
      <c r="K271" s="218">
        <v>4</v>
      </c>
      <c r="L271" s="218">
        <v>0</v>
      </c>
      <c r="M271" s="218">
        <v>0</v>
      </c>
      <c r="N271" s="218">
        <v>0</v>
      </c>
      <c r="O271" s="218">
        <v>0</v>
      </c>
      <c r="P271" s="218">
        <v>0</v>
      </c>
      <c r="Q271" s="218">
        <v>2</v>
      </c>
      <c r="R271" s="218">
        <v>0</v>
      </c>
      <c r="S271" s="218">
        <v>0</v>
      </c>
      <c r="T271" s="218">
        <v>0</v>
      </c>
      <c r="U271" s="218">
        <v>0</v>
      </c>
      <c r="V271" s="218">
        <v>0</v>
      </c>
      <c r="W271" s="218">
        <v>0</v>
      </c>
      <c r="X271" s="218">
        <v>0</v>
      </c>
      <c r="Y271" s="218">
        <v>0</v>
      </c>
      <c r="Z271" s="218">
        <v>0</v>
      </c>
      <c r="AA271" s="218">
        <v>0</v>
      </c>
      <c r="AB271" s="218">
        <v>0</v>
      </c>
      <c r="AC271" s="218">
        <v>0</v>
      </c>
      <c r="AD271" s="218">
        <v>0</v>
      </c>
      <c r="AE271" s="218">
        <v>0</v>
      </c>
      <c r="AF271" s="218">
        <v>0</v>
      </c>
      <c r="AG271" s="218">
        <v>1</v>
      </c>
      <c r="AH271" s="218">
        <v>0</v>
      </c>
      <c r="AI271" s="218">
        <v>0</v>
      </c>
      <c r="AJ271" s="218">
        <v>0</v>
      </c>
      <c r="AK271" s="218">
        <v>0</v>
      </c>
      <c r="AL271" s="218">
        <v>0</v>
      </c>
      <c r="AM271" s="218">
        <v>0</v>
      </c>
      <c r="AN271" s="218">
        <v>0</v>
      </c>
      <c r="AO271" s="218">
        <v>0</v>
      </c>
      <c r="AP271" s="218">
        <v>0</v>
      </c>
      <c r="AQ271" s="218">
        <v>0</v>
      </c>
      <c r="AR271" s="218">
        <v>0</v>
      </c>
      <c r="AS271" s="218">
        <v>0</v>
      </c>
      <c r="AT271" s="218">
        <v>0</v>
      </c>
    </row>
    <row r="272" spans="1:46">
      <c r="A272" s="205">
        <f t="shared" si="10"/>
        <v>39608</v>
      </c>
      <c r="B272">
        <f t="shared" si="11"/>
        <v>816</v>
      </c>
      <c r="C272" s="205">
        <v>39609</v>
      </c>
      <c r="D272">
        <v>830</v>
      </c>
      <c r="F272">
        <v>52</v>
      </c>
      <c r="G272">
        <v>2</v>
      </c>
      <c r="H272">
        <v>3</v>
      </c>
      <c r="I272" s="217">
        <v>0</v>
      </c>
      <c r="J272" s="217">
        <v>0</v>
      </c>
      <c r="K272" s="217">
        <v>2</v>
      </c>
      <c r="L272" s="217">
        <v>0</v>
      </c>
      <c r="M272" s="217">
        <v>0</v>
      </c>
      <c r="N272" s="217">
        <v>0</v>
      </c>
      <c r="O272" s="217">
        <v>1</v>
      </c>
      <c r="P272" s="217">
        <v>0</v>
      </c>
      <c r="Q272" s="217">
        <v>5</v>
      </c>
      <c r="R272" s="217">
        <v>4</v>
      </c>
      <c r="S272" s="217">
        <v>2</v>
      </c>
      <c r="T272" s="217">
        <v>0</v>
      </c>
      <c r="U272" s="217">
        <v>2</v>
      </c>
      <c r="V272" s="217">
        <v>0</v>
      </c>
      <c r="W272" s="217">
        <v>6</v>
      </c>
      <c r="X272" s="217">
        <v>0</v>
      </c>
      <c r="Y272" s="217">
        <v>6</v>
      </c>
      <c r="Z272" s="217">
        <v>0</v>
      </c>
      <c r="AA272" s="217">
        <v>0</v>
      </c>
      <c r="AB272" s="217">
        <v>0</v>
      </c>
      <c r="AC272" s="217">
        <v>1</v>
      </c>
      <c r="AD272" s="217" t="s">
        <v>216</v>
      </c>
      <c r="AE272" s="217">
        <v>0</v>
      </c>
      <c r="AF272" s="217">
        <v>1</v>
      </c>
      <c r="AG272" s="217">
        <v>0</v>
      </c>
      <c r="AH272" s="217">
        <v>1</v>
      </c>
      <c r="AI272" s="217">
        <v>0</v>
      </c>
      <c r="AJ272" s="217">
        <v>0</v>
      </c>
      <c r="AK272" s="217">
        <v>0</v>
      </c>
      <c r="AL272" s="217">
        <v>0</v>
      </c>
      <c r="AM272" s="217">
        <v>0</v>
      </c>
      <c r="AN272" s="217">
        <v>0</v>
      </c>
      <c r="AO272" s="217">
        <v>0</v>
      </c>
      <c r="AP272" s="217">
        <v>0</v>
      </c>
      <c r="AQ272" s="217">
        <v>0</v>
      </c>
      <c r="AR272" s="217">
        <v>0</v>
      </c>
      <c r="AS272" s="217">
        <v>0</v>
      </c>
      <c r="AT272" s="217">
        <v>0</v>
      </c>
    </row>
    <row r="273" spans="1:46">
      <c r="A273" s="205">
        <f t="shared" si="10"/>
        <v>39609</v>
      </c>
      <c r="B273">
        <f t="shared" si="11"/>
        <v>831</v>
      </c>
      <c r="C273" s="205">
        <v>39610</v>
      </c>
      <c r="D273">
        <v>900</v>
      </c>
      <c r="F273">
        <v>52</v>
      </c>
      <c r="G273">
        <v>1</v>
      </c>
      <c r="H273">
        <v>4</v>
      </c>
      <c r="I273" s="220">
        <v>0</v>
      </c>
      <c r="J273" s="217">
        <v>0</v>
      </c>
      <c r="K273" s="217">
        <v>1</v>
      </c>
      <c r="L273" s="217">
        <v>0</v>
      </c>
      <c r="M273" s="217">
        <v>0</v>
      </c>
      <c r="N273" s="217">
        <v>0</v>
      </c>
      <c r="O273" s="217">
        <v>2</v>
      </c>
      <c r="P273" s="217">
        <v>0</v>
      </c>
      <c r="Q273" s="217">
        <v>0</v>
      </c>
      <c r="R273" s="217">
        <v>0</v>
      </c>
      <c r="S273" s="217">
        <v>0</v>
      </c>
      <c r="T273" s="217">
        <v>0</v>
      </c>
      <c r="U273" s="217">
        <v>0</v>
      </c>
      <c r="V273" s="217">
        <v>0</v>
      </c>
      <c r="W273" s="217">
        <v>0</v>
      </c>
      <c r="X273" s="217">
        <v>0</v>
      </c>
      <c r="Y273" s="217">
        <v>0</v>
      </c>
      <c r="Z273" s="217">
        <v>1</v>
      </c>
      <c r="AA273" s="217">
        <v>0</v>
      </c>
      <c r="AB273" s="217">
        <v>0</v>
      </c>
      <c r="AC273" s="217">
        <v>0</v>
      </c>
      <c r="AD273" s="217">
        <v>0</v>
      </c>
      <c r="AE273" s="217">
        <v>0</v>
      </c>
      <c r="AF273" s="217">
        <v>0</v>
      </c>
      <c r="AG273" s="217">
        <v>0</v>
      </c>
      <c r="AH273" s="217">
        <v>1</v>
      </c>
      <c r="AI273" s="217">
        <v>0</v>
      </c>
      <c r="AJ273" s="217">
        <v>0</v>
      </c>
      <c r="AK273" s="217">
        <v>0</v>
      </c>
      <c r="AL273" s="217">
        <v>0</v>
      </c>
      <c r="AM273" s="217">
        <v>0</v>
      </c>
      <c r="AN273" s="217">
        <v>0</v>
      </c>
      <c r="AO273" s="217">
        <v>0</v>
      </c>
      <c r="AP273" s="217">
        <v>0</v>
      </c>
      <c r="AQ273" s="217">
        <v>0</v>
      </c>
      <c r="AR273" s="217">
        <v>0</v>
      </c>
      <c r="AS273" s="217">
        <v>0</v>
      </c>
      <c r="AT273" s="217">
        <v>0</v>
      </c>
    </row>
    <row r="274" spans="1:46">
      <c r="A274" s="205">
        <f t="shared" si="10"/>
        <v>39610</v>
      </c>
      <c r="B274">
        <f t="shared" si="11"/>
        <v>901</v>
      </c>
      <c r="C274" s="205">
        <v>39611</v>
      </c>
      <c r="D274">
        <v>900</v>
      </c>
      <c r="F274">
        <v>51.5</v>
      </c>
      <c r="G274">
        <v>1</v>
      </c>
      <c r="H274">
        <v>3</v>
      </c>
      <c r="I274" s="217">
        <v>0</v>
      </c>
      <c r="J274" s="217">
        <v>0</v>
      </c>
      <c r="K274" s="217">
        <v>6</v>
      </c>
      <c r="L274" s="217">
        <v>0</v>
      </c>
      <c r="M274" s="217">
        <v>0</v>
      </c>
      <c r="N274" s="217">
        <v>0</v>
      </c>
      <c r="O274" s="217">
        <v>1</v>
      </c>
      <c r="P274" s="217">
        <v>0</v>
      </c>
      <c r="Q274" s="217">
        <v>1</v>
      </c>
      <c r="R274" s="217">
        <v>0</v>
      </c>
      <c r="S274" s="217">
        <v>0</v>
      </c>
      <c r="T274" s="217">
        <v>0</v>
      </c>
      <c r="U274" s="217">
        <v>0</v>
      </c>
      <c r="V274" s="217">
        <v>0</v>
      </c>
      <c r="W274" s="217">
        <v>1</v>
      </c>
      <c r="X274" s="217">
        <v>0</v>
      </c>
      <c r="Y274" s="217">
        <v>0</v>
      </c>
      <c r="Z274" s="217">
        <v>0</v>
      </c>
      <c r="AA274" s="217">
        <v>0</v>
      </c>
      <c r="AB274" s="217">
        <v>0</v>
      </c>
      <c r="AC274" s="217">
        <v>0</v>
      </c>
      <c r="AD274" s="217">
        <v>0</v>
      </c>
      <c r="AE274" s="217">
        <v>0</v>
      </c>
      <c r="AF274" s="217">
        <v>0</v>
      </c>
      <c r="AG274" s="217">
        <v>0</v>
      </c>
      <c r="AH274" s="217">
        <v>0</v>
      </c>
      <c r="AI274" s="217">
        <v>0</v>
      </c>
      <c r="AJ274" s="217">
        <v>0</v>
      </c>
      <c r="AK274" s="217">
        <v>0</v>
      </c>
      <c r="AL274" s="217">
        <v>0</v>
      </c>
      <c r="AM274" s="217">
        <v>0</v>
      </c>
      <c r="AN274" s="217">
        <v>0</v>
      </c>
      <c r="AO274" s="217">
        <v>0</v>
      </c>
      <c r="AP274" s="217">
        <v>0</v>
      </c>
      <c r="AQ274" s="217">
        <v>0</v>
      </c>
      <c r="AR274" s="217">
        <v>0</v>
      </c>
      <c r="AS274" s="217">
        <v>0</v>
      </c>
      <c r="AT274" s="217">
        <v>0</v>
      </c>
    </row>
    <row r="275" spans="1:46">
      <c r="A275" s="205">
        <f t="shared" si="10"/>
        <v>39611</v>
      </c>
      <c r="B275">
        <f t="shared" si="11"/>
        <v>901</v>
      </c>
      <c r="C275" s="205">
        <v>39612</v>
      </c>
      <c r="D275">
        <v>900</v>
      </c>
      <c r="F275">
        <v>51</v>
      </c>
      <c r="G275">
        <v>1</v>
      </c>
      <c r="H275">
        <v>4</v>
      </c>
      <c r="I275" s="217">
        <v>0</v>
      </c>
      <c r="J275" s="217">
        <v>0</v>
      </c>
      <c r="K275" s="217">
        <v>3</v>
      </c>
      <c r="L275" s="217">
        <v>0</v>
      </c>
      <c r="M275" s="217">
        <v>0</v>
      </c>
      <c r="N275" s="217">
        <v>0</v>
      </c>
      <c r="O275" s="217">
        <v>2</v>
      </c>
      <c r="P275" s="217">
        <v>0</v>
      </c>
      <c r="Q275" s="217">
        <v>2</v>
      </c>
      <c r="R275" s="217">
        <v>0</v>
      </c>
      <c r="S275" s="217">
        <v>0</v>
      </c>
      <c r="T275" s="217">
        <v>0</v>
      </c>
      <c r="U275" s="217">
        <v>1</v>
      </c>
      <c r="V275" s="217">
        <v>0</v>
      </c>
      <c r="W275" s="217">
        <v>1</v>
      </c>
      <c r="X275" s="217">
        <v>0</v>
      </c>
      <c r="Y275" s="217">
        <v>0</v>
      </c>
      <c r="Z275" s="217">
        <v>0</v>
      </c>
      <c r="AA275" s="217">
        <v>0</v>
      </c>
      <c r="AB275" s="217">
        <v>0</v>
      </c>
      <c r="AC275" s="217">
        <v>0</v>
      </c>
      <c r="AD275" s="217">
        <v>0</v>
      </c>
      <c r="AE275" s="217">
        <v>0</v>
      </c>
      <c r="AF275" s="217">
        <v>0</v>
      </c>
      <c r="AG275" s="217">
        <v>0</v>
      </c>
      <c r="AH275" s="217">
        <v>0</v>
      </c>
      <c r="AI275" s="217">
        <v>0</v>
      </c>
      <c r="AJ275" s="217">
        <v>0</v>
      </c>
      <c r="AK275" s="217">
        <v>0</v>
      </c>
      <c r="AL275" s="217">
        <v>0</v>
      </c>
      <c r="AM275" s="217">
        <v>0</v>
      </c>
      <c r="AN275" s="217">
        <v>0</v>
      </c>
      <c r="AO275" s="217">
        <v>0</v>
      </c>
      <c r="AP275" s="217">
        <v>0</v>
      </c>
      <c r="AQ275" s="217">
        <v>0</v>
      </c>
      <c r="AR275" s="217">
        <v>0</v>
      </c>
      <c r="AS275" s="217">
        <v>0</v>
      </c>
      <c r="AT275" s="217">
        <v>0</v>
      </c>
    </row>
    <row r="276" spans="1:46">
      <c r="A276" s="205">
        <f t="shared" si="10"/>
        <v>39612</v>
      </c>
      <c r="B276">
        <f t="shared" si="11"/>
        <v>901</v>
      </c>
      <c r="C276" s="205">
        <v>39613</v>
      </c>
      <c r="D276">
        <v>900</v>
      </c>
      <c r="F276">
        <v>51</v>
      </c>
      <c r="G276">
        <v>1</v>
      </c>
      <c r="H276">
        <v>4.5</v>
      </c>
      <c r="I276" s="217">
        <v>0</v>
      </c>
      <c r="J276" s="217">
        <v>0</v>
      </c>
      <c r="K276" s="217">
        <v>2</v>
      </c>
      <c r="L276" s="217">
        <v>0</v>
      </c>
      <c r="M276" s="217">
        <v>1</v>
      </c>
      <c r="N276" s="217">
        <v>0</v>
      </c>
      <c r="O276" s="217">
        <v>1</v>
      </c>
      <c r="P276" s="217">
        <v>0</v>
      </c>
      <c r="Q276" s="217">
        <v>4</v>
      </c>
      <c r="R276" s="217">
        <v>0</v>
      </c>
      <c r="S276" s="217">
        <v>0</v>
      </c>
      <c r="T276" s="217">
        <v>0</v>
      </c>
      <c r="U276" s="217">
        <v>0</v>
      </c>
      <c r="V276" s="217">
        <v>0</v>
      </c>
      <c r="W276" s="217">
        <v>0</v>
      </c>
      <c r="X276" s="217">
        <v>0</v>
      </c>
      <c r="Y276" s="217">
        <v>0</v>
      </c>
      <c r="Z276" s="217">
        <v>0</v>
      </c>
      <c r="AA276" s="217">
        <v>0</v>
      </c>
      <c r="AB276" s="217">
        <v>0</v>
      </c>
      <c r="AC276" s="217">
        <v>0</v>
      </c>
      <c r="AD276" s="217">
        <v>0</v>
      </c>
      <c r="AE276" s="217">
        <v>0</v>
      </c>
      <c r="AF276" s="217">
        <v>0</v>
      </c>
      <c r="AG276" s="217">
        <v>0</v>
      </c>
      <c r="AH276" s="217">
        <v>0</v>
      </c>
      <c r="AI276" s="217">
        <v>0</v>
      </c>
      <c r="AJ276" s="217">
        <v>0</v>
      </c>
      <c r="AK276" s="217">
        <v>0</v>
      </c>
      <c r="AL276" s="217">
        <v>0</v>
      </c>
      <c r="AM276" s="217">
        <v>0</v>
      </c>
      <c r="AN276" s="217">
        <v>0</v>
      </c>
      <c r="AO276" s="217">
        <v>0</v>
      </c>
      <c r="AP276" s="217">
        <v>0</v>
      </c>
      <c r="AQ276" s="217">
        <v>0</v>
      </c>
      <c r="AR276" s="217">
        <v>0</v>
      </c>
      <c r="AS276" s="217">
        <v>0</v>
      </c>
      <c r="AT276" s="217">
        <v>0</v>
      </c>
    </row>
    <row r="277" spans="1:46">
      <c r="A277" s="205">
        <f t="shared" si="10"/>
        <v>39613</v>
      </c>
      <c r="B277">
        <f t="shared" si="11"/>
        <v>901</v>
      </c>
      <c r="C277" s="205">
        <v>39614</v>
      </c>
      <c r="D277">
        <v>745</v>
      </c>
      <c r="F277">
        <v>50.5</v>
      </c>
      <c r="G277">
        <v>1</v>
      </c>
      <c r="H277">
        <v>4.5</v>
      </c>
      <c r="I277" s="217">
        <v>0</v>
      </c>
      <c r="J277" s="217">
        <v>0</v>
      </c>
      <c r="K277" s="217">
        <v>6</v>
      </c>
      <c r="L277" s="217">
        <v>0</v>
      </c>
      <c r="M277" s="217">
        <v>0</v>
      </c>
      <c r="N277" s="217">
        <v>0</v>
      </c>
      <c r="O277" s="217">
        <v>2</v>
      </c>
      <c r="P277" s="217">
        <v>0</v>
      </c>
      <c r="Q277" s="217">
        <v>0</v>
      </c>
      <c r="R277" s="217">
        <v>0</v>
      </c>
      <c r="S277" s="217">
        <v>0</v>
      </c>
      <c r="T277" s="217">
        <v>0</v>
      </c>
      <c r="U277" s="217">
        <v>0</v>
      </c>
      <c r="V277" s="217">
        <v>0</v>
      </c>
      <c r="W277" s="217">
        <v>0</v>
      </c>
      <c r="X277" s="217">
        <v>0</v>
      </c>
      <c r="Y277" s="217">
        <v>0</v>
      </c>
      <c r="Z277" s="217">
        <v>0</v>
      </c>
      <c r="AA277" s="217">
        <v>0</v>
      </c>
      <c r="AB277" s="217">
        <v>0</v>
      </c>
      <c r="AC277" s="217">
        <v>0</v>
      </c>
      <c r="AD277" s="217">
        <v>0</v>
      </c>
      <c r="AE277" s="217">
        <v>0</v>
      </c>
      <c r="AF277" s="217">
        <v>0</v>
      </c>
      <c r="AG277" s="217">
        <v>0</v>
      </c>
      <c r="AH277" s="217">
        <v>0</v>
      </c>
      <c r="AI277" s="217">
        <v>0</v>
      </c>
      <c r="AJ277" s="217">
        <v>0</v>
      </c>
      <c r="AK277" s="217">
        <v>0</v>
      </c>
      <c r="AL277" s="217">
        <v>0</v>
      </c>
      <c r="AM277" s="217">
        <v>0</v>
      </c>
      <c r="AN277" s="217">
        <v>0</v>
      </c>
      <c r="AO277" s="217">
        <v>0</v>
      </c>
      <c r="AP277" s="217">
        <v>0</v>
      </c>
      <c r="AQ277" s="217">
        <v>0</v>
      </c>
      <c r="AR277" s="217">
        <v>0</v>
      </c>
      <c r="AS277" s="217">
        <v>0</v>
      </c>
      <c r="AT277" s="217">
        <v>0</v>
      </c>
    </row>
    <row r="278" spans="1:46">
      <c r="A278" s="205">
        <f t="shared" si="10"/>
        <v>39614</v>
      </c>
      <c r="B278">
        <f t="shared" si="11"/>
        <v>746</v>
      </c>
      <c r="C278" s="205">
        <v>39615</v>
      </c>
      <c r="D278">
        <v>830</v>
      </c>
      <c r="F278">
        <v>50.5</v>
      </c>
      <c r="G278">
        <v>1</v>
      </c>
      <c r="H278">
        <v>4</v>
      </c>
      <c r="I278" s="217">
        <v>0</v>
      </c>
      <c r="J278" s="217">
        <v>0</v>
      </c>
      <c r="K278" s="217">
        <v>4</v>
      </c>
      <c r="L278" s="217">
        <v>0</v>
      </c>
      <c r="M278" s="217">
        <v>1</v>
      </c>
      <c r="N278" s="217">
        <v>0</v>
      </c>
      <c r="O278" s="217">
        <v>1</v>
      </c>
      <c r="P278" s="217">
        <v>0</v>
      </c>
      <c r="Q278" s="217">
        <v>0</v>
      </c>
      <c r="R278" s="217">
        <v>0</v>
      </c>
      <c r="S278" s="217">
        <v>0</v>
      </c>
      <c r="T278" s="217">
        <v>0</v>
      </c>
      <c r="U278" s="217">
        <v>0</v>
      </c>
      <c r="V278" s="217">
        <v>0</v>
      </c>
      <c r="W278" s="217">
        <v>0</v>
      </c>
      <c r="X278" s="217">
        <v>0</v>
      </c>
      <c r="Y278" s="217">
        <v>0</v>
      </c>
      <c r="Z278" s="217">
        <v>0</v>
      </c>
      <c r="AA278" s="217">
        <v>0</v>
      </c>
      <c r="AB278" s="217">
        <v>0</v>
      </c>
      <c r="AC278" s="217">
        <v>2</v>
      </c>
      <c r="AD278" s="217">
        <v>0</v>
      </c>
      <c r="AE278" s="217">
        <v>0</v>
      </c>
      <c r="AF278" s="217">
        <v>1</v>
      </c>
      <c r="AG278" s="217">
        <v>0</v>
      </c>
      <c r="AH278" s="217">
        <v>0</v>
      </c>
      <c r="AI278" s="217">
        <v>0</v>
      </c>
      <c r="AJ278" s="217">
        <v>0</v>
      </c>
      <c r="AK278" s="217">
        <v>0</v>
      </c>
      <c r="AL278" s="217">
        <v>0</v>
      </c>
      <c r="AM278" s="217">
        <v>0</v>
      </c>
      <c r="AN278" s="217">
        <v>0</v>
      </c>
      <c r="AO278" s="217">
        <v>0</v>
      </c>
      <c r="AP278" s="217">
        <v>0</v>
      </c>
      <c r="AQ278" s="217">
        <v>0</v>
      </c>
      <c r="AR278" s="217">
        <v>0</v>
      </c>
      <c r="AS278" s="217">
        <v>0</v>
      </c>
      <c r="AT278" s="217">
        <v>0</v>
      </c>
    </row>
    <row r="279" spans="1:46">
      <c r="A279" s="205">
        <f t="shared" si="10"/>
        <v>39615</v>
      </c>
      <c r="B279">
        <f t="shared" si="11"/>
        <v>831</v>
      </c>
      <c r="C279" s="205">
        <v>39616</v>
      </c>
      <c r="D279">
        <v>900</v>
      </c>
      <c r="F279">
        <v>50</v>
      </c>
      <c r="G279">
        <v>1</v>
      </c>
      <c r="H279">
        <v>5</v>
      </c>
      <c r="I279" s="217">
        <v>0</v>
      </c>
      <c r="J279" s="217">
        <v>0</v>
      </c>
      <c r="K279" s="217">
        <v>9</v>
      </c>
      <c r="L279" s="217">
        <v>0</v>
      </c>
      <c r="M279" s="217">
        <v>0</v>
      </c>
      <c r="N279" s="217">
        <v>0</v>
      </c>
      <c r="O279" s="217">
        <v>2</v>
      </c>
      <c r="P279" s="217">
        <v>0</v>
      </c>
      <c r="Q279" s="217">
        <v>2</v>
      </c>
      <c r="R279" s="217">
        <v>0</v>
      </c>
      <c r="S279" s="217">
        <v>0</v>
      </c>
      <c r="T279" s="217">
        <v>0</v>
      </c>
      <c r="U279" s="217">
        <v>0</v>
      </c>
      <c r="V279" s="217">
        <v>0</v>
      </c>
      <c r="W279" s="217">
        <v>0</v>
      </c>
      <c r="X279" s="217">
        <v>0</v>
      </c>
      <c r="Y279" s="217">
        <v>0</v>
      </c>
      <c r="Z279" s="217">
        <v>0</v>
      </c>
      <c r="AA279" s="217">
        <v>0</v>
      </c>
      <c r="AB279" s="217">
        <v>0</v>
      </c>
      <c r="AC279" s="217">
        <v>0</v>
      </c>
      <c r="AD279" s="217">
        <v>0</v>
      </c>
      <c r="AE279" s="217">
        <v>0</v>
      </c>
      <c r="AF279" s="217">
        <v>0</v>
      </c>
      <c r="AG279" s="217">
        <v>0</v>
      </c>
      <c r="AH279" s="217">
        <v>0</v>
      </c>
      <c r="AI279" s="217">
        <v>0</v>
      </c>
      <c r="AJ279" s="217">
        <v>0</v>
      </c>
      <c r="AK279" s="217">
        <v>0</v>
      </c>
      <c r="AL279" s="217">
        <v>0</v>
      </c>
      <c r="AM279" s="217">
        <v>0</v>
      </c>
      <c r="AN279" s="217">
        <v>0</v>
      </c>
      <c r="AO279" s="217">
        <v>0</v>
      </c>
      <c r="AP279" s="217">
        <v>0</v>
      </c>
      <c r="AQ279" s="217">
        <v>0</v>
      </c>
      <c r="AR279" s="217">
        <v>0</v>
      </c>
      <c r="AS279" s="217">
        <v>0</v>
      </c>
      <c r="AT279" s="217">
        <v>0</v>
      </c>
    </row>
    <row r="280" spans="1:46">
      <c r="A280" s="205">
        <f t="shared" si="10"/>
        <v>39616</v>
      </c>
      <c r="B280">
        <f t="shared" si="11"/>
        <v>901</v>
      </c>
      <c r="C280" s="205">
        <v>39617</v>
      </c>
      <c r="D280">
        <v>900</v>
      </c>
      <c r="F280">
        <v>49</v>
      </c>
      <c r="G280">
        <v>1</v>
      </c>
      <c r="H280">
        <v>5</v>
      </c>
      <c r="I280" s="217">
        <v>0</v>
      </c>
      <c r="J280" s="217">
        <v>0</v>
      </c>
      <c r="K280" s="217">
        <v>7</v>
      </c>
      <c r="L280" s="217">
        <v>0</v>
      </c>
      <c r="M280" s="217">
        <v>3</v>
      </c>
      <c r="N280" s="217">
        <v>0</v>
      </c>
      <c r="O280" s="217">
        <v>1</v>
      </c>
      <c r="P280" s="217">
        <v>0</v>
      </c>
      <c r="Q280" s="217">
        <v>0</v>
      </c>
      <c r="R280" s="217">
        <v>0</v>
      </c>
      <c r="S280" s="217">
        <v>0</v>
      </c>
      <c r="T280" s="217">
        <v>0</v>
      </c>
      <c r="U280" s="217">
        <v>0</v>
      </c>
      <c r="V280" s="217">
        <v>0</v>
      </c>
      <c r="W280" s="217">
        <v>0</v>
      </c>
      <c r="X280" s="217">
        <v>0</v>
      </c>
      <c r="Y280" s="217">
        <v>0</v>
      </c>
      <c r="Z280" s="217">
        <v>0</v>
      </c>
      <c r="AA280" s="217">
        <v>0</v>
      </c>
      <c r="AB280" s="217">
        <v>0</v>
      </c>
      <c r="AC280" s="217">
        <v>0</v>
      </c>
      <c r="AD280" s="217">
        <v>0</v>
      </c>
      <c r="AE280" s="217">
        <v>0</v>
      </c>
      <c r="AF280" s="217">
        <v>0</v>
      </c>
      <c r="AG280" s="217">
        <v>1</v>
      </c>
      <c r="AH280" s="217">
        <v>0</v>
      </c>
      <c r="AI280" s="217">
        <v>0</v>
      </c>
      <c r="AJ280" s="217">
        <v>0</v>
      </c>
      <c r="AK280" s="217">
        <v>0</v>
      </c>
      <c r="AL280" s="217">
        <v>0</v>
      </c>
      <c r="AM280" s="217">
        <v>0</v>
      </c>
      <c r="AN280" s="217">
        <v>0</v>
      </c>
      <c r="AO280" s="217">
        <v>0</v>
      </c>
      <c r="AP280" s="217">
        <v>0</v>
      </c>
      <c r="AQ280" s="217">
        <v>0</v>
      </c>
      <c r="AR280" s="217">
        <v>0</v>
      </c>
      <c r="AS280" s="217">
        <v>0</v>
      </c>
      <c r="AT280" s="217">
        <v>0</v>
      </c>
    </row>
    <row r="281" spans="1:46">
      <c r="A281" s="205">
        <f t="shared" si="10"/>
        <v>39617</v>
      </c>
      <c r="B281">
        <f t="shared" si="11"/>
        <v>901</v>
      </c>
      <c r="C281" s="205">
        <v>39618</v>
      </c>
      <c r="D281">
        <v>1000</v>
      </c>
      <c r="F281">
        <v>48.5</v>
      </c>
      <c r="G281">
        <v>1</v>
      </c>
      <c r="H281">
        <v>5.5</v>
      </c>
      <c r="I281" s="217">
        <v>0</v>
      </c>
      <c r="J281" s="217">
        <v>0</v>
      </c>
      <c r="K281" s="217">
        <v>4</v>
      </c>
      <c r="L281" s="217">
        <v>0</v>
      </c>
      <c r="M281" s="217">
        <v>0</v>
      </c>
      <c r="N281" s="217">
        <v>0</v>
      </c>
      <c r="O281" s="217">
        <v>0</v>
      </c>
      <c r="P281" s="217">
        <v>0</v>
      </c>
      <c r="Q281" s="217">
        <v>0</v>
      </c>
      <c r="R281" s="217">
        <v>0</v>
      </c>
      <c r="S281" s="217">
        <v>0</v>
      </c>
      <c r="T281" s="217">
        <v>0</v>
      </c>
      <c r="U281" s="217">
        <v>0</v>
      </c>
      <c r="V281" s="217">
        <v>0</v>
      </c>
      <c r="W281" s="217">
        <v>0</v>
      </c>
      <c r="X281" s="217">
        <v>0</v>
      </c>
      <c r="Y281" s="217">
        <v>0</v>
      </c>
      <c r="Z281" s="217">
        <v>0</v>
      </c>
      <c r="AA281" s="217">
        <v>0</v>
      </c>
      <c r="AB281" s="217">
        <v>0</v>
      </c>
      <c r="AC281" s="217">
        <v>1</v>
      </c>
      <c r="AD281" s="217">
        <v>0</v>
      </c>
      <c r="AE281" s="217">
        <v>0</v>
      </c>
      <c r="AF281" s="217">
        <v>0</v>
      </c>
      <c r="AG281" s="217">
        <v>0</v>
      </c>
      <c r="AH281" s="217">
        <v>0</v>
      </c>
      <c r="AI281" s="217">
        <v>0</v>
      </c>
      <c r="AJ281" s="217">
        <v>0</v>
      </c>
      <c r="AK281" s="217">
        <v>0</v>
      </c>
      <c r="AL281" s="217">
        <v>0</v>
      </c>
      <c r="AM281" s="217">
        <v>0</v>
      </c>
      <c r="AN281" s="217">
        <v>0</v>
      </c>
      <c r="AO281" s="217">
        <v>0</v>
      </c>
      <c r="AP281" s="217">
        <v>0</v>
      </c>
      <c r="AQ281" s="217">
        <v>0</v>
      </c>
      <c r="AR281" s="217">
        <v>0</v>
      </c>
      <c r="AS281" s="217">
        <v>0</v>
      </c>
      <c r="AT281" s="217">
        <v>0</v>
      </c>
    </row>
    <row r="282" spans="1:46">
      <c r="A282" s="205">
        <f t="shared" si="10"/>
        <v>39618</v>
      </c>
      <c r="B282">
        <f t="shared" si="11"/>
        <v>1001</v>
      </c>
      <c r="C282" s="205">
        <v>39619</v>
      </c>
      <c r="D282">
        <v>1000</v>
      </c>
      <c r="F282">
        <v>47</v>
      </c>
      <c r="G282">
        <v>1</v>
      </c>
      <c r="H282">
        <v>6</v>
      </c>
      <c r="I282" s="217">
        <v>0</v>
      </c>
      <c r="J282" s="217">
        <v>0</v>
      </c>
      <c r="K282" s="217">
        <v>11</v>
      </c>
      <c r="L282" s="217">
        <v>0</v>
      </c>
      <c r="M282" s="217">
        <v>0</v>
      </c>
      <c r="N282" s="217">
        <v>0</v>
      </c>
      <c r="O282" s="217">
        <v>0</v>
      </c>
      <c r="P282" s="217">
        <v>0</v>
      </c>
      <c r="Q282" s="217">
        <v>0</v>
      </c>
      <c r="R282" s="217">
        <v>0</v>
      </c>
      <c r="S282" s="217">
        <v>0</v>
      </c>
      <c r="T282" s="217">
        <v>0</v>
      </c>
      <c r="U282" s="217">
        <v>4</v>
      </c>
      <c r="V282" s="217">
        <v>0</v>
      </c>
      <c r="W282" s="217">
        <v>0</v>
      </c>
      <c r="X282" s="217">
        <v>0</v>
      </c>
      <c r="Y282" s="217">
        <v>0</v>
      </c>
      <c r="Z282" s="217">
        <v>0</v>
      </c>
      <c r="AA282" s="217">
        <v>0</v>
      </c>
      <c r="AB282" s="217">
        <v>0</v>
      </c>
      <c r="AC282" s="217">
        <v>1</v>
      </c>
      <c r="AD282" s="217">
        <v>0</v>
      </c>
      <c r="AE282" s="217">
        <v>0</v>
      </c>
      <c r="AF282" s="217">
        <v>3</v>
      </c>
      <c r="AG282" s="217">
        <v>0</v>
      </c>
      <c r="AH282" s="217">
        <v>0</v>
      </c>
      <c r="AI282" s="217">
        <v>0</v>
      </c>
      <c r="AJ282" s="217">
        <v>0</v>
      </c>
      <c r="AK282" s="217">
        <v>0</v>
      </c>
      <c r="AL282" s="217">
        <v>0</v>
      </c>
      <c r="AM282" s="217">
        <v>0</v>
      </c>
      <c r="AN282" s="217">
        <v>0</v>
      </c>
      <c r="AO282" s="217">
        <v>0</v>
      </c>
      <c r="AP282" s="217">
        <v>0</v>
      </c>
      <c r="AQ282" s="217">
        <v>0</v>
      </c>
      <c r="AR282" s="217">
        <v>0</v>
      </c>
      <c r="AS282" s="217">
        <v>0</v>
      </c>
      <c r="AT282" s="217">
        <v>0</v>
      </c>
    </row>
    <row r="283" spans="1:46">
      <c r="A283" s="205">
        <f t="shared" si="10"/>
        <v>39619</v>
      </c>
      <c r="B283">
        <f t="shared" si="11"/>
        <v>1001</v>
      </c>
      <c r="C283" s="205">
        <v>39620</v>
      </c>
      <c r="D283">
        <v>1000</v>
      </c>
      <c r="F283">
        <v>47</v>
      </c>
      <c r="G283">
        <v>1</v>
      </c>
      <c r="H283">
        <v>6</v>
      </c>
      <c r="I283" s="217">
        <v>0</v>
      </c>
      <c r="J283" s="217">
        <v>0</v>
      </c>
      <c r="K283" s="217">
        <v>3</v>
      </c>
      <c r="L283" s="217">
        <v>0</v>
      </c>
      <c r="M283" s="217">
        <v>1</v>
      </c>
      <c r="N283" s="217">
        <v>0</v>
      </c>
      <c r="O283" s="217">
        <v>0</v>
      </c>
      <c r="P283" s="217">
        <v>0</v>
      </c>
      <c r="Q283" s="217">
        <v>0</v>
      </c>
      <c r="R283" s="217">
        <v>0</v>
      </c>
      <c r="S283" s="217">
        <v>0</v>
      </c>
      <c r="T283" s="217">
        <v>0</v>
      </c>
      <c r="U283" s="217">
        <v>0</v>
      </c>
      <c r="V283" s="217">
        <v>0</v>
      </c>
      <c r="W283" s="217">
        <v>0</v>
      </c>
      <c r="X283" s="217">
        <v>0</v>
      </c>
      <c r="Y283" s="217">
        <v>0</v>
      </c>
      <c r="Z283" s="217">
        <v>0</v>
      </c>
      <c r="AA283" s="217">
        <v>0</v>
      </c>
      <c r="AB283" s="217">
        <v>0</v>
      </c>
      <c r="AC283" s="217">
        <v>0</v>
      </c>
      <c r="AD283" s="217">
        <v>0</v>
      </c>
      <c r="AE283" s="217">
        <v>0</v>
      </c>
      <c r="AF283" s="217">
        <v>0</v>
      </c>
      <c r="AG283" s="217">
        <v>0</v>
      </c>
      <c r="AH283" s="217">
        <v>0</v>
      </c>
      <c r="AI283" s="217">
        <v>0</v>
      </c>
      <c r="AJ283" s="217">
        <v>0</v>
      </c>
      <c r="AK283" s="217">
        <v>0</v>
      </c>
      <c r="AL283" s="217">
        <v>0</v>
      </c>
      <c r="AM283" s="217">
        <v>0</v>
      </c>
      <c r="AN283" s="217">
        <v>0</v>
      </c>
      <c r="AO283" s="217">
        <v>0</v>
      </c>
      <c r="AP283" s="217">
        <v>0</v>
      </c>
      <c r="AQ283" s="217">
        <v>0</v>
      </c>
      <c r="AR283" s="217">
        <v>0</v>
      </c>
      <c r="AS283" s="217">
        <v>0</v>
      </c>
      <c r="AT283" s="217">
        <v>0</v>
      </c>
    </row>
    <row r="284" spans="1:46">
      <c r="A284" s="205">
        <f t="shared" si="10"/>
        <v>39620</v>
      </c>
      <c r="B284">
        <f t="shared" si="11"/>
        <v>1001</v>
      </c>
      <c r="C284" s="205">
        <v>39622</v>
      </c>
      <c r="D284">
        <v>900</v>
      </c>
      <c r="F284">
        <v>46.5</v>
      </c>
      <c r="G284">
        <v>1</v>
      </c>
      <c r="H284">
        <v>6</v>
      </c>
      <c r="I284" s="217">
        <v>1</v>
      </c>
      <c r="J284" s="217">
        <v>0</v>
      </c>
      <c r="K284" s="217">
        <v>0</v>
      </c>
      <c r="L284" s="217">
        <v>0</v>
      </c>
      <c r="M284" s="217">
        <v>0</v>
      </c>
      <c r="N284" s="217">
        <v>0</v>
      </c>
      <c r="O284" s="217">
        <v>0</v>
      </c>
      <c r="P284" s="217">
        <v>0</v>
      </c>
      <c r="Q284" s="217">
        <v>0</v>
      </c>
      <c r="R284" s="217">
        <v>0</v>
      </c>
      <c r="S284" s="217">
        <v>0</v>
      </c>
      <c r="T284" s="217">
        <v>0</v>
      </c>
      <c r="U284" s="217">
        <v>1</v>
      </c>
      <c r="V284" s="217">
        <v>0</v>
      </c>
      <c r="W284" s="217">
        <v>0</v>
      </c>
      <c r="X284" s="217">
        <v>0</v>
      </c>
      <c r="Y284" s="217">
        <v>0</v>
      </c>
      <c r="Z284" s="217">
        <v>0</v>
      </c>
      <c r="AA284" s="217">
        <v>0</v>
      </c>
      <c r="AB284" s="217">
        <v>0</v>
      </c>
      <c r="AC284" s="217">
        <v>0</v>
      </c>
      <c r="AD284" s="217">
        <v>0</v>
      </c>
      <c r="AE284" s="217">
        <v>0</v>
      </c>
      <c r="AF284" s="217">
        <v>0</v>
      </c>
      <c r="AG284" s="217">
        <v>0</v>
      </c>
      <c r="AH284" s="217">
        <v>0</v>
      </c>
      <c r="AI284" s="217">
        <v>0</v>
      </c>
      <c r="AJ284" s="217">
        <v>0</v>
      </c>
      <c r="AK284" s="217">
        <v>0</v>
      </c>
      <c r="AL284" s="217">
        <v>0</v>
      </c>
      <c r="AM284" s="217">
        <v>0</v>
      </c>
      <c r="AN284" s="217">
        <v>0</v>
      </c>
      <c r="AO284" s="217">
        <v>0</v>
      </c>
      <c r="AP284" s="217">
        <v>0</v>
      </c>
      <c r="AQ284" s="217">
        <v>0</v>
      </c>
      <c r="AR284" s="217">
        <v>0</v>
      </c>
      <c r="AS284" s="217">
        <v>0</v>
      </c>
      <c r="AT284" s="217">
        <v>0</v>
      </c>
    </row>
    <row r="285" spans="1:46">
      <c r="A285" s="205">
        <f t="shared" si="10"/>
        <v>39622</v>
      </c>
      <c r="B285">
        <f t="shared" si="11"/>
        <v>901</v>
      </c>
      <c r="C285" s="205">
        <v>39623</v>
      </c>
      <c r="D285">
        <v>900</v>
      </c>
      <c r="F285">
        <v>45</v>
      </c>
      <c r="G285">
        <v>1</v>
      </c>
      <c r="H285">
        <v>6</v>
      </c>
      <c r="I285" s="217">
        <v>0</v>
      </c>
      <c r="J285" s="217">
        <v>0</v>
      </c>
      <c r="K285" s="217">
        <v>4</v>
      </c>
      <c r="L285" s="217">
        <v>0</v>
      </c>
      <c r="M285" s="217">
        <v>0</v>
      </c>
      <c r="N285" s="217">
        <v>0</v>
      </c>
      <c r="O285" s="217">
        <v>1</v>
      </c>
      <c r="P285" s="217">
        <v>0</v>
      </c>
      <c r="Q285" s="217">
        <v>0</v>
      </c>
      <c r="R285" s="217">
        <v>0</v>
      </c>
      <c r="S285" s="217">
        <v>0</v>
      </c>
      <c r="T285" s="217">
        <v>0</v>
      </c>
      <c r="U285" s="217">
        <v>7</v>
      </c>
      <c r="V285" s="217">
        <v>0</v>
      </c>
      <c r="W285" s="217">
        <v>0</v>
      </c>
      <c r="X285" s="217">
        <v>0</v>
      </c>
      <c r="Y285" s="217">
        <v>0</v>
      </c>
      <c r="Z285" s="217">
        <v>1</v>
      </c>
      <c r="AA285" s="217">
        <v>0</v>
      </c>
      <c r="AB285" s="217">
        <v>0</v>
      </c>
      <c r="AC285" s="217">
        <v>0</v>
      </c>
      <c r="AD285" s="217">
        <v>0</v>
      </c>
      <c r="AE285" s="217">
        <v>0</v>
      </c>
      <c r="AF285" s="217">
        <v>0</v>
      </c>
      <c r="AG285" s="217">
        <v>0</v>
      </c>
      <c r="AH285" s="217">
        <v>0</v>
      </c>
      <c r="AI285" s="217">
        <v>1</v>
      </c>
      <c r="AJ285" s="217">
        <v>0</v>
      </c>
      <c r="AK285" s="217">
        <v>0</v>
      </c>
      <c r="AL285" s="217">
        <v>0</v>
      </c>
      <c r="AM285" s="217">
        <v>0</v>
      </c>
      <c r="AN285" s="217">
        <v>0</v>
      </c>
      <c r="AO285" s="217">
        <v>0</v>
      </c>
      <c r="AP285" s="217">
        <v>0</v>
      </c>
      <c r="AQ285" s="217">
        <v>0</v>
      </c>
      <c r="AR285" s="217">
        <v>0</v>
      </c>
      <c r="AS285" s="217">
        <v>0</v>
      </c>
      <c r="AT285" s="217">
        <v>0</v>
      </c>
    </row>
    <row r="286" spans="1:46">
      <c r="A286" s="205">
        <f t="shared" si="10"/>
        <v>39623</v>
      </c>
      <c r="B286">
        <f t="shared" si="11"/>
        <v>901</v>
      </c>
      <c r="C286" s="205">
        <v>39624</v>
      </c>
      <c r="D286">
        <v>845</v>
      </c>
      <c r="F286">
        <v>44.5</v>
      </c>
      <c r="G286">
        <v>1</v>
      </c>
      <c r="H286">
        <v>6</v>
      </c>
      <c r="I286" s="217">
        <v>0</v>
      </c>
      <c r="J286" s="217">
        <v>0</v>
      </c>
      <c r="K286" s="217">
        <v>0</v>
      </c>
      <c r="L286" s="217">
        <v>0</v>
      </c>
      <c r="M286" s="217">
        <v>0</v>
      </c>
      <c r="N286" s="217">
        <v>0</v>
      </c>
      <c r="O286" s="217">
        <v>0</v>
      </c>
      <c r="P286" s="217">
        <v>0</v>
      </c>
      <c r="Q286" s="217">
        <v>0</v>
      </c>
      <c r="R286" s="217">
        <v>0</v>
      </c>
      <c r="S286" s="217">
        <v>0</v>
      </c>
      <c r="T286" s="217">
        <v>0</v>
      </c>
      <c r="U286" s="217">
        <v>8</v>
      </c>
      <c r="V286" s="217">
        <v>0</v>
      </c>
      <c r="W286" s="217">
        <v>0</v>
      </c>
      <c r="X286" s="217">
        <v>0</v>
      </c>
      <c r="Y286" s="217">
        <v>0</v>
      </c>
      <c r="Z286" s="217">
        <v>0</v>
      </c>
      <c r="AA286" s="217">
        <v>0</v>
      </c>
      <c r="AB286" s="217">
        <v>0</v>
      </c>
      <c r="AC286" s="217">
        <v>0</v>
      </c>
      <c r="AD286" s="217">
        <v>0</v>
      </c>
      <c r="AE286" s="217">
        <v>0</v>
      </c>
      <c r="AF286" s="217">
        <v>2</v>
      </c>
      <c r="AG286" s="217">
        <v>0</v>
      </c>
      <c r="AH286" s="217">
        <v>0</v>
      </c>
      <c r="AI286" s="217">
        <v>0</v>
      </c>
      <c r="AJ286" s="217">
        <v>0</v>
      </c>
      <c r="AK286" s="217">
        <v>0</v>
      </c>
      <c r="AL286" s="217">
        <v>0</v>
      </c>
      <c r="AM286" s="217">
        <v>0</v>
      </c>
      <c r="AN286" s="217">
        <v>0</v>
      </c>
      <c r="AO286" s="217">
        <v>0</v>
      </c>
      <c r="AP286" s="217">
        <v>0</v>
      </c>
      <c r="AQ286" s="217">
        <v>0</v>
      </c>
      <c r="AR286" s="217">
        <v>0</v>
      </c>
      <c r="AS286" s="217">
        <v>0</v>
      </c>
      <c r="AT286" s="217">
        <v>0</v>
      </c>
    </row>
    <row r="287" spans="1:46">
      <c r="A287" s="205">
        <f t="shared" si="10"/>
        <v>39624</v>
      </c>
      <c r="B287">
        <f t="shared" si="11"/>
        <v>846</v>
      </c>
      <c r="C287" s="205">
        <v>39625</v>
      </c>
      <c r="D287">
        <v>830</v>
      </c>
      <c r="F287">
        <v>43.5</v>
      </c>
      <c r="G287">
        <v>1</v>
      </c>
      <c r="H287">
        <v>6</v>
      </c>
      <c r="I287" s="217">
        <v>0</v>
      </c>
      <c r="J287" s="217">
        <v>0</v>
      </c>
      <c r="K287" s="217">
        <v>2</v>
      </c>
      <c r="L287" s="217">
        <v>0</v>
      </c>
      <c r="M287" s="217">
        <v>0</v>
      </c>
      <c r="N287" s="217">
        <v>0</v>
      </c>
      <c r="O287" s="217">
        <v>0</v>
      </c>
      <c r="P287" s="217">
        <v>0</v>
      </c>
      <c r="Q287" s="217">
        <v>1</v>
      </c>
      <c r="R287" s="217">
        <v>0</v>
      </c>
      <c r="S287" s="217">
        <v>0</v>
      </c>
      <c r="T287" s="217">
        <v>0</v>
      </c>
      <c r="U287" s="217">
        <v>4</v>
      </c>
      <c r="V287" s="217">
        <v>0</v>
      </c>
      <c r="W287" s="217">
        <v>0</v>
      </c>
      <c r="X287" s="217">
        <v>0</v>
      </c>
      <c r="Y287" s="217">
        <v>0</v>
      </c>
      <c r="Z287" s="217">
        <v>0</v>
      </c>
      <c r="AA287" s="217">
        <v>0</v>
      </c>
      <c r="AB287" s="217">
        <v>0</v>
      </c>
      <c r="AC287" s="217">
        <v>0</v>
      </c>
      <c r="AD287" s="217">
        <v>0</v>
      </c>
      <c r="AE287" s="217">
        <v>0</v>
      </c>
      <c r="AF287" s="217">
        <v>4</v>
      </c>
      <c r="AG287" s="217">
        <v>1</v>
      </c>
      <c r="AH287" s="217">
        <v>0</v>
      </c>
      <c r="AI287" s="217">
        <v>0</v>
      </c>
      <c r="AJ287" s="217">
        <v>0</v>
      </c>
      <c r="AK287" s="217">
        <v>0</v>
      </c>
      <c r="AL287" s="217">
        <v>0</v>
      </c>
      <c r="AM287" s="217">
        <v>0</v>
      </c>
      <c r="AN287" s="217">
        <v>0</v>
      </c>
      <c r="AO287" s="217">
        <v>0</v>
      </c>
      <c r="AP287" s="217">
        <v>0</v>
      </c>
      <c r="AQ287" s="217">
        <v>0</v>
      </c>
      <c r="AR287" s="217">
        <v>1</v>
      </c>
      <c r="AS287" s="217">
        <v>0</v>
      </c>
      <c r="AT287" s="217">
        <v>0</v>
      </c>
    </row>
    <row r="288" spans="1:46">
      <c r="A288" s="205">
        <f t="shared" si="10"/>
        <v>39625</v>
      </c>
      <c r="B288">
        <f t="shared" si="11"/>
        <v>831</v>
      </c>
      <c r="C288" s="205">
        <v>39626</v>
      </c>
      <c r="D288">
        <v>830</v>
      </c>
      <c r="F288">
        <v>43</v>
      </c>
      <c r="G288">
        <v>1</v>
      </c>
      <c r="H288">
        <v>6</v>
      </c>
      <c r="I288" s="217">
        <v>0</v>
      </c>
      <c r="J288" s="217">
        <v>0</v>
      </c>
      <c r="K288" s="217">
        <v>0</v>
      </c>
      <c r="L288" s="217">
        <v>0</v>
      </c>
      <c r="M288" s="217">
        <v>0</v>
      </c>
      <c r="N288" s="217">
        <v>0</v>
      </c>
      <c r="O288" s="217">
        <v>0</v>
      </c>
      <c r="P288" s="217">
        <v>0</v>
      </c>
      <c r="Q288" s="217">
        <v>0</v>
      </c>
      <c r="R288" s="217">
        <v>0</v>
      </c>
      <c r="S288" s="217">
        <v>0</v>
      </c>
      <c r="T288" s="217">
        <v>0</v>
      </c>
      <c r="U288" s="217">
        <v>4</v>
      </c>
      <c r="V288" s="217">
        <v>0</v>
      </c>
      <c r="W288" s="217">
        <v>0</v>
      </c>
      <c r="X288" s="217">
        <v>0</v>
      </c>
      <c r="Y288" s="217">
        <v>0</v>
      </c>
      <c r="Z288" s="217">
        <v>0</v>
      </c>
      <c r="AA288" s="217">
        <v>0</v>
      </c>
      <c r="AB288" s="217">
        <v>0</v>
      </c>
      <c r="AC288" s="217">
        <v>0</v>
      </c>
      <c r="AD288" s="217">
        <v>0</v>
      </c>
      <c r="AE288" s="217">
        <v>0</v>
      </c>
      <c r="AF288" s="217">
        <v>2</v>
      </c>
      <c r="AG288" s="217">
        <v>0</v>
      </c>
      <c r="AH288" s="217">
        <v>0</v>
      </c>
      <c r="AI288" s="217">
        <v>0</v>
      </c>
      <c r="AJ288" s="217">
        <v>0</v>
      </c>
      <c r="AK288" s="217">
        <v>0</v>
      </c>
      <c r="AL288" s="217">
        <v>0</v>
      </c>
      <c r="AM288" s="217">
        <v>0</v>
      </c>
      <c r="AN288" s="217">
        <v>0</v>
      </c>
      <c r="AO288" s="217">
        <v>0</v>
      </c>
      <c r="AP288" s="217">
        <v>0</v>
      </c>
      <c r="AQ288" s="217">
        <v>0</v>
      </c>
      <c r="AR288" s="217">
        <v>0</v>
      </c>
      <c r="AS288" s="217">
        <v>0</v>
      </c>
      <c r="AT288" s="217">
        <v>0</v>
      </c>
    </row>
    <row r="289" spans="1:50">
      <c r="A289" s="205">
        <f t="shared" si="10"/>
        <v>39626</v>
      </c>
      <c r="B289">
        <f t="shared" si="11"/>
        <v>831</v>
      </c>
      <c r="C289" s="205">
        <v>39629</v>
      </c>
      <c r="D289">
        <v>850</v>
      </c>
      <c r="F289">
        <v>42</v>
      </c>
      <c r="G289">
        <v>1</v>
      </c>
      <c r="H289">
        <v>6</v>
      </c>
      <c r="I289" s="217">
        <v>0</v>
      </c>
      <c r="J289" s="217">
        <v>0</v>
      </c>
      <c r="K289" s="217">
        <v>0</v>
      </c>
      <c r="L289" s="217">
        <v>0</v>
      </c>
      <c r="M289" s="217">
        <v>0</v>
      </c>
      <c r="N289" s="217">
        <v>0</v>
      </c>
      <c r="O289" s="217">
        <v>0</v>
      </c>
      <c r="P289" s="217">
        <v>0</v>
      </c>
      <c r="Q289" s="217">
        <v>0</v>
      </c>
      <c r="R289" s="217">
        <v>0</v>
      </c>
      <c r="S289" s="217">
        <v>0</v>
      </c>
      <c r="T289" s="217">
        <v>0</v>
      </c>
      <c r="U289" s="217">
        <v>0</v>
      </c>
      <c r="V289" s="217">
        <v>0</v>
      </c>
      <c r="W289" s="217">
        <v>0</v>
      </c>
      <c r="X289" s="217">
        <v>0</v>
      </c>
      <c r="Y289" s="217">
        <v>0</v>
      </c>
      <c r="Z289" s="217">
        <v>0</v>
      </c>
      <c r="AA289" s="217">
        <v>0</v>
      </c>
      <c r="AB289" s="217">
        <v>0</v>
      </c>
      <c r="AC289" s="217">
        <v>0</v>
      </c>
      <c r="AD289" s="217">
        <v>0</v>
      </c>
      <c r="AE289" s="217">
        <v>0</v>
      </c>
      <c r="AF289" s="217">
        <v>0</v>
      </c>
      <c r="AG289" s="217">
        <v>0</v>
      </c>
      <c r="AH289" s="217">
        <v>0</v>
      </c>
      <c r="AI289" s="217">
        <v>0</v>
      </c>
      <c r="AJ289" s="217">
        <v>0</v>
      </c>
      <c r="AK289" s="217">
        <v>0</v>
      </c>
      <c r="AL289" s="217">
        <v>0</v>
      </c>
      <c r="AM289" s="217">
        <v>0</v>
      </c>
      <c r="AN289" s="217">
        <v>0</v>
      </c>
      <c r="AO289" s="217">
        <v>0</v>
      </c>
      <c r="AP289" s="217">
        <v>0</v>
      </c>
      <c r="AQ289" s="217">
        <v>0</v>
      </c>
      <c r="AR289" s="217">
        <v>0</v>
      </c>
      <c r="AS289" s="217">
        <v>0</v>
      </c>
      <c r="AT289" s="217">
        <v>0</v>
      </c>
    </row>
    <row r="290" spans="1:50">
      <c r="A290" s="205">
        <f t="shared" si="10"/>
        <v>39629</v>
      </c>
      <c r="B290">
        <f t="shared" si="11"/>
        <v>851</v>
      </c>
      <c r="C290" s="205">
        <v>39630</v>
      </c>
      <c r="D290">
        <v>900</v>
      </c>
      <c r="E290" s="192"/>
      <c r="F290" s="192">
        <v>41.5</v>
      </c>
      <c r="G290" s="192">
        <v>1</v>
      </c>
      <c r="H290" s="192">
        <v>6</v>
      </c>
      <c r="I290" s="217">
        <v>0</v>
      </c>
      <c r="J290" s="217">
        <v>0</v>
      </c>
      <c r="K290" s="217">
        <v>0</v>
      </c>
      <c r="L290" s="217">
        <v>0</v>
      </c>
      <c r="M290" s="217">
        <v>0</v>
      </c>
      <c r="N290" s="217">
        <v>0</v>
      </c>
      <c r="O290" s="217">
        <v>0</v>
      </c>
      <c r="P290" s="217">
        <v>0</v>
      </c>
      <c r="Q290" s="217">
        <v>0</v>
      </c>
      <c r="R290" s="217">
        <v>0</v>
      </c>
      <c r="S290" s="217">
        <v>0</v>
      </c>
      <c r="T290" s="217">
        <v>0</v>
      </c>
      <c r="U290" s="217">
        <v>4</v>
      </c>
      <c r="V290" s="217">
        <v>0</v>
      </c>
      <c r="W290" s="217">
        <v>0</v>
      </c>
      <c r="X290" s="217">
        <v>0</v>
      </c>
      <c r="Y290" s="217">
        <v>0</v>
      </c>
      <c r="Z290" s="217">
        <v>0</v>
      </c>
      <c r="AA290" s="217">
        <v>0</v>
      </c>
      <c r="AB290" s="217">
        <v>0</v>
      </c>
      <c r="AC290" s="217">
        <v>0</v>
      </c>
      <c r="AD290" s="217">
        <v>0</v>
      </c>
      <c r="AE290" s="217">
        <v>0</v>
      </c>
      <c r="AF290" s="217">
        <v>0</v>
      </c>
      <c r="AG290" s="217">
        <v>0</v>
      </c>
      <c r="AH290" s="217">
        <v>0</v>
      </c>
      <c r="AI290" s="217">
        <v>0</v>
      </c>
      <c r="AJ290" s="217">
        <v>0</v>
      </c>
      <c r="AK290" s="217">
        <v>0</v>
      </c>
      <c r="AL290" s="217">
        <v>0</v>
      </c>
      <c r="AM290" s="217">
        <v>0</v>
      </c>
      <c r="AN290" s="217">
        <v>0</v>
      </c>
      <c r="AO290" s="217">
        <v>0</v>
      </c>
      <c r="AP290" s="217">
        <v>0</v>
      </c>
      <c r="AQ290" s="217">
        <v>0</v>
      </c>
      <c r="AR290" s="217">
        <v>0</v>
      </c>
      <c r="AS290" s="217">
        <v>0</v>
      </c>
      <c r="AT290" s="217">
        <v>0</v>
      </c>
      <c r="AU290" s="55"/>
      <c r="AV290" s="55"/>
      <c r="AW290" s="55"/>
      <c r="AX290" s="55"/>
    </row>
    <row r="291" spans="1:50">
      <c r="A291" s="205">
        <f t="shared" si="10"/>
        <v>39630</v>
      </c>
      <c r="B291">
        <f t="shared" si="11"/>
        <v>901</v>
      </c>
      <c r="C291" s="205">
        <v>39631</v>
      </c>
      <c r="D291">
        <v>845</v>
      </c>
      <c r="E291" s="192"/>
      <c r="F291" s="192">
        <v>41.5</v>
      </c>
      <c r="G291" s="192">
        <v>1</v>
      </c>
      <c r="H291" s="192">
        <v>6</v>
      </c>
      <c r="I291" s="217">
        <v>0</v>
      </c>
      <c r="J291" s="217">
        <v>0</v>
      </c>
      <c r="K291" s="217">
        <v>0</v>
      </c>
      <c r="L291" s="217">
        <v>0</v>
      </c>
      <c r="M291" s="217">
        <v>0</v>
      </c>
      <c r="N291" s="217">
        <v>0</v>
      </c>
      <c r="O291" s="217">
        <v>0</v>
      </c>
      <c r="P291" s="217">
        <v>0</v>
      </c>
      <c r="Q291" s="217">
        <v>0</v>
      </c>
      <c r="R291" s="217">
        <v>0</v>
      </c>
      <c r="S291" s="217">
        <v>0</v>
      </c>
      <c r="T291" s="217">
        <v>0</v>
      </c>
      <c r="U291" s="217">
        <v>5</v>
      </c>
      <c r="V291" s="217">
        <v>0</v>
      </c>
      <c r="W291" s="217">
        <v>0</v>
      </c>
      <c r="X291" s="217">
        <v>0</v>
      </c>
      <c r="Y291" s="217">
        <v>0</v>
      </c>
      <c r="Z291" s="217">
        <v>0</v>
      </c>
      <c r="AA291" s="217">
        <v>0</v>
      </c>
      <c r="AB291" s="217">
        <v>0</v>
      </c>
      <c r="AC291" s="217">
        <v>0</v>
      </c>
      <c r="AD291" s="217">
        <v>0</v>
      </c>
      <c r="AE291" s="217">
        <v>0</v>
      </c>
      <c r="AF291" s="217">
        <v>1</v>
      </c>
      <c r="AG291" s="217">
        <v>1</v>
      </c>
      <c r="AH291" s="217">
        <v>0</v>
      </c>
      <c r="AI291" s="217">
        <v>0</v>
      </c>
      <c r="AJ291" s="217">
        <v>0</v>
      </c>
      <c r="AK291" s="217">
        <v>0</v>
      </c>
      <c r="AL291" s="217">
        <v>0</v>
      </c>
      <c r="AM291" s="217">
        <v>0</v>
      </c>
      <c r="AN291" s="217">
        <v>0</v>
      </c>
      <c r="AO291" s="217">
        <v>0</v>
      </c>
      <c r="AP291" s="217">
        <v>0</v>
      </c>
      <c r="AQ291" s="217">
        <v>0</v>
      </c>
      <c r="AR291" s="217">
        <v>1</v>
      </c>
      <c r="AS291" s="217">
        <v>0</v>
      </c>
      <c r="AT291" s="217">
        <v>0</v>
      </c>
      <c r="AU291" s="55"/>
      <c r="AV291" s="55"/>
      <c r="AW291" s="55"/>
      <c r="AX291" s="55"/>
    </row>
    <row r="292" spans="1:50">
      <c r="D292"/>
      <c r="AU292" s="55"/>
      <c r="AV292" s="55"/>
      <c r="AW292" s="55"/>
      <c r="AX292" s="55"/>
    </row>
    <row r="293" spans="1:50">
      <c r="D293"/>
      <c r="E293" s="44"/>
      <c r="F293" s="44" t="s">
        <v>221</v>
      </c>
      <c r="G293" s="44"/>
      <c r="H293" s="44"/>
      <c r="I293" s="44">
        <f t="shared" ref="I293:U293" si="12">SUM(I7:I292)</f>
        <v>2961</v>
      </c>
      <c r="J293" s="44">
        <f t="shared" si="12"/>
        <v>36</v>
      </c>
      <c r="K293" s="44">
        <f t="shared" si="12"/>
        <v>259</v>
      </c>
      <c r="L293" s="44">
        <f t="shared" si="12"/>
        <v>9</v>
      </c>
      <c r="M293" s="44">
        <f t="shared" si="12"/>
        <v>775</v>
      </c>
      <c r="N293" s="44">
        <f t="shared" si="12"/>
        <v>14</v>
      </c>
      <c r="O293" s="44">
        <f t="shared" si="12"/>
        <v>823</v>
      </c>
      <c r="P293" s="44">
        <f t="shared" si="12"/>
        <v>12</v>
      </c>
      <c r="Q293" s="44">
        <f t="shared" si="12"/>
        <v>1834</v>
      </c>
      <c r="R293" s="44">
        <f t="shared" si="12"/>
        <v>70</v>
      </c>
      <c r="S293" s="44">
        <f t="shared" si="12"/>
        <v>2620</v>
      </c>
      <c r="T293" s="44">
        <f t="shared" si="12"/>
        <v>67</v>
      </c>
      <c r="U293" s="44">
        <f t="shared" si="12"/>
        <v>42</v>
      </c>
      <c r="V293" s="44"/>
      <c r="W293" s="44">
        <f t="shared" ref="W293:AC293" si="13">SUM(W7:W292)</f>
        <v>813</v>
      </c>
      <c r="X293" s="44">
        <f t="shared" si="13"/>
        <v>3</v>
      </c>
      <c r="Y293" s="44">
        <f t="shared" si="13"/>
        <v>21</v>
      </c>
      <c r="Z293" s="44">
        <f t="shared" si="13"/>
        <v>396</v>
      </c>
      <c r="AA293" s="44">
        <f t="shared" si="13"/>
        <v>150</v>
      </c>
      <c r="AB293" s="44">
        <f t="shared" si="13"/>
        <v>0</v>
      </c>
      <c r="AC293" s="44">
        <f t="shared" si="13"/>
        <v>61</v>
      </c>
      <c r="AD293" s="44"/>
      <c r="AE293" s="44">
        <f t="shared" ref="AE293:AK293" si="14">SUM(AE7:AE292)</f>
        <v>26</v>
      </c>
      <c r="AF293" s="44">
        <f t="shared" si="14"/>
        <v>676</v>
      </c>
      <c r="AG293" s="44">
        <f t="shared" si="14"/>
        <v>41</v>
      </c>
      <c r="AH293" s="44">
        <f t="shared" si="14"/>
        <v>189</v>
      </c>
      <c r="AI293" s="44">
        <f t="shared" si="14"/>
        <v>119</v>
      </c>
      <c r="AJ293" s="44">
        <f t="shared" si="14"/>
        <v>1</v>
      </c>
      <c r="AK293" s="44">
        <f t="shared" si="14"/>
        <v>27</v>
      </c>
      <c r="AL293" s="44"/>
      <c r="AM293" s="44">
        <f>SUM(AM7:AM292)</f>
        <v>18</v>
      </c>
      <c r="AN293" s="44">
        <f>SUM(AN7:AN292)</f>
        <v>9</v>
      </c>
      <c r="AO293" s="44">
        <f>SUM(AO7:AO292)</f>
        <v>11</v>
      </c>
      <c r="AP293" s="44"/>
      <c r="AQ293" s="44"/>
      <c r="AR293" s="44">
        <f>SUM(AR7:AR292)</f>
        <v>69</v>
      </c>
      <c r="AS293" s="44">
        <f>SUM(AS7:AS292)</f>
        <v>1</v>
      </c>
      <c r="AT293" s="44"/>
    </row>
    <row r="294" spans="1:50">
      <c r="D294"/>
    </row>
    <row r="295" spans="1:50">
      <c r="D295"/>
    </row>
    <row r="296" spans="1:50">
      <c r="D296"/>
      <c r="G296" s="40" t="s">
        <v>301</v>
      </c>
      <c r="H296" s="40"/>
      <c r="I296" s="40"/>
      <c r="J296" s="40"/>
      <c r="K296" s="40"/>
      <c r="L296" s="40"/>
      <c r="M296" s="40"/>
      <c r="N296" s="40"/>
      <c r="O296" s="40"/>
      <c r="P296" s="40"/>
      <c r="Q296" s="40"/>
    </row>
    <row r="297" spans="1:50">
      <c r="D297"/>
    </row>
    <row r="298" spans="1:50">
      <c r="D298"/>
    </row>
    <row r="299" spans="1:50">
      <c r="D299"/>
    </row>
    <row r="300" spans="1:50">
      <c r="D300"/>
    </row>
    <row r="301" spans="1:50">
      <c r="D301"/>
    </row>
    <row r="302" spans="1:50">
      <c r="D302"/>
    </row>
    <row r="303" spans="1:50">
      <c r="D303"/>
    </row>
    <row r="304" spans="1:50">
      <c r="D304"/>
    </row>
    <row r="305" spans="4:4">
      <c r="D305"/>
    </row>
    <row r="306" spans="4:4">
      <c r="D306"/>
    </row>
    <row r="307" spans="4:4">
      <c r="D307"/>
    </row>
    <row r="308" spans="4:4">
      <c r="D308"/>
    </row>
    <row r="309" spans="4:4">
      <c r="D309"/>
    </row>
    <row r="310" spans="4:4">
      <c r="D310"/>
    </row>
    <row r="311" spans="4:4">
      <c r="D311"/>
    </row>
    <row r="312" spans="4:4">
      <c r="D312"/>
    </row>
    <row r="313" spans="4:4">
      <c r="D313"/>
    </row>
    <row r="314" spans="4:4">
      <c r="D314"/>
    </row>
    <row r="315" spans="4:4">
      <c r="D315"/>
    </row>
    <row r="316" spans="4:4">
      <c r="D316"/>
    </row>
    <row r="317" spans="4:4">
      <c r="D317"/>
    </row>
    <row r="318" spans="4:4">
      <c r="D318"/>
    </row>
    <row r="319" spans="4:4">
      <c r="D319"/>
    </row>
    <row r="320" spans="4:4">
      <c r="D320"/>
    </row>
    <row r="321" spans="4:4">
      <c r="D321"/>
    </row>
    <row r="322" spans="4:4">
      <c r="D322"/>
    </row>
    <row r="323" spans="4:4">
      <c r="D323"/>
    </row>
    <row r="324" spans="4:4">
      <c r="D324"/>
    </row>
    <row r="325" spans="4:4">
      <c r="D325"/>
    </row>
    <row r="326" spans="4:4">
      <c r="D326"/>
    </row>
    <row r="327" spans="4:4">
      <c r="D327"/>
    </row>
    <row r="328" spans="4:4">
      <c r="D328"/>
    </row>
    <row r="329" spans="4:4">
      <c r="D329"/>
    </row>
    <row r="330" spans="4:4">
      <c r="D330"/>
    </row>
    <row r="331" spans="4:4">
      <c r="D331"/>
    </row>
    <row r="332" spans="4:4">
      <c r="D332"/>
    </row>
    <row r="333" spans="4:4">
      <c r="D333"/>
    </row>
    <row r="334" spans="4:4">
      <c r="D334"/>
    </row>
    <row r="335" spans="4:4">
      <c r="D335"/>
    </row>
    <row r="336" spans="4:4">
      <c r="D336"/>
    </row>
    <row r="337" spans="4:4">
      <c r="D337"/>
    </row>
    <row r="338" spans="4:4">
      <c r="D338"/>
    </row>
    <row r="339" spans="4:4">
      <c r="D339"/>
    </row>
    <row r="340" spans="4:4">
      <c r="D340"/>
    </row>
    <row r="341" spans="4:4">
      <c r="D341"/>
    </row>
    <row r="342" spans="4:4">
      <c r="D342"/>
    </row>
    <row r="343" spans="4:4">
      <c r="D343"/>
    </row>
    <row r="344" spans="4:4">
      <c r="D344"/>
    </row>
    <row r="345" spans="4:4">
      <c r="D345"/>
    </row>
    <row r="346" spans="4:4">
      <c r="D346"/>
    </row>
    <row r="347" spans="4:4">
      <c r="D347"/>
    </row>
    <row r="348" spans="4:4">
      <c r="D348"/>
    </row>
    <row r="349" spans="4:4">
      <c r="D349"/>
    </row>
    <row r="350" spans="4:4">
      <c r="D350"/>
    </row>
    <row r="351" spans="4:4">
      <c r="D351"/>
    </row>
    <row r="352" spans="4:4">
      <c r="D352"/>
    </row>
    <row r="353" spans="4:4">
      <c r="D353"/>
    </row>
    <row r="354" spans="4:4">
      <c r="D354"/>
    </row>
    <row r="355" spans="4:4">
      <c r="D355"/>
    </row>
    <row r="356" spans="4:4">
      <c r="D356"/>
    </row>
    <row r="357" spans="4:4">
      <c r="D357"/>
    </row>
    <row r="358" spans="4:4">
      <c r="D358"/>
    </row>
    <row r="359" spans="4:4">
      <c r="D359"/>
    </row>
    <row r="360" spans="4:4">
      <c r="D360"/>
    </row>
    <row r="361" spans="4:4">
      <c r="D361"/>
    </row>
    <row r="362" spans="4:4">
      <c r="D362"/>
    </row>
    <row r="363" spans="4:4">
      <c r="D363"/>
    </row>
    <row r="364" spans="4:4">
      <c r="D364"/>
    </row>
    <row r="365" spans="4:4">
      <c r="D365"/>
    </row>
    <row r="366" spans="4:4">
      <c r="D366"/>
    </row>
    <row r="367" spans="4:4">
      <c r="D367"/>
    </row>
    <row r="368" spans="4:4">
      <c r="D368"/>
    </row>
    <row r="369" spans="4:4">
      <c r="D369"/>
    </row>
    <row r="370" spans="4:4">
      <c r="D370"/>
    </row>
    <row r="371" spans="4:4">
      <c r="D371"/>
    </row>
    <row r="372" spans="4:4">
      <c r="D372"/>
    </row>
    <row r="373" spans="4:4">
      <c r="D373"/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  <row r="391" spans="4:4">
      <c r="D391"/>
    </row>
    <row r="392" spans="4:4">
      <c r="D392"/>
    </row>
    <row r="393" spans="4:4">
      <c r="D393"/>
    </row>
    <row r="394" spans="4:4">
      <c r="D394"/>
    </row>
    <row r="395" spans="4:4">
      <c r="D395"/>
    </row>
    <row r="396" spans="4:4">
      <c r="D396"/>
    </row>
    <row r="397" spans="4:4">
      <c r="D397"/>
    </row>
    <row r="398" spans="4:4">
      <c r="D398"/>
    </row>
    <row r="399" spans="4:4">
      <c r="D399"/>
    </row>
    <row r="400" spans="4:4">
      <c r="D400"/>
    </row>
    <row r="401" spans="4:4">
      <c r="D401"/>
    </row>
    <row r="402" spans="4:4">
      <c r="D402"/>
    </row>
    <row r="403" spans="4:4">
      <c r="D403"/>
    </row>
    <row r="404" spans="4:4">
      <c r="D404"/>
    </row>
    <row r="405" spans="4:4">
      <c r="D405"/>
    </row>
    <row r="406" spans="4:4">
      <c r="D406"/>
    </row>
    <row r="407" spans="4:4">
      <c r="D407"/>
    </row>
    <row r="408" spans="4:4">
      <c r="D408"/>
    </row>
    <row r="409" spans="4:4">
      <c r="D409"/>
    </row>
    <row r="410" spans="4:4">
      <c r="D410"/>
    </row>
    <row r="411" spans="4:4">
      <c r="D411"/>
    </row>
    <row r="412" spans="4:4">
      <c r="D412"/>
    </row>
    <row r="413" spans="4:4">
      <c r="D413"/>
    </row>
    <row r="414" spans="4:4">
      <c r="D414"/>
    </row>
    <row r="415" spans="4:4">
      <c r="D415"/>
    </row>
    <row r="416" spans="4:4">
      <c r="D416"/>
    </row>
    <row r="417" spans="4:4">
      <c r="D417"/>
    </row>
    <row r="418" spans="4:4">
      <c r="D418"/>
    </row>
    <row r="419" spans="4:4">
      <c r="D419"/>
    </row>
    <row r="420" spans="4:4">
      <c r="D420"/>
    </row>
    <row r="421" spans="4:4">
      <c r="D421"/>
    </row>
    <row r="422" spans="4:4">
      <c r="D422"/>
    </row>
    <row r="423" spans="4:4">
      <c r="D423"/>
    </row>
    <row r="424" spans="4:4">
      <c r="D424"/>
    </row>
    <row r="425" spans="4:4">
      <c r="D425"/>
    </row>
    <row r="426" spans="4:4">
      <c r="D426"/>
    </row>
    <row r="427" spans="4:4">
      <c r="D427"/>
    </row>
    <row r="428" spans="4:4">
      <c r="D428"/>
    </row>
    <row r="429" spans="4:4">
      <c r="D429"/>
    </row>
    <row r="430" spans="4:4">
      <c r="D430"/>
    </row>
    <row r="431" spans="4:4">
      <c r="D431"/>
    </row>
    <row r="432" spans="4:4">
      <c r="D432"/>
    </row>
    <row r="433" spans="4:4">
      <c r="D433"/>
    </row>
    <row r="434" spans="4:4">
      <c r="D434"/>
    </row>
    <row r="435" spans="4:4">
      <c r="D435"/>
    </row>
    <row r="436" spans="4:4">
      <c r="D436"/>
    </row>
    <row r="437" spans="4:4">
      <c r="D437"/>
    </row>
    <row r="438" spans="4:4">
      <c r="D438"/>
    </row>
    <row r="439" spans="4:4">
      <c r="D439"/>
    </row>
    <row r="440" spans="4:4">
      <c r="D440"/>
    </row>
    <row r="441" spans="4:4">
      <c r="D441"/>
    </row>
    <row r="442" spans="4:4">
      <c r="D442"/>
    </row>
    <row r="443" spans="4:4">
      <c r="D443"/>
    </row>
    <row r="444" spans="4:4">
      <c r="D444"/>
    </row>
    <row r="445" spans="4:4">
      <c r="D445"/>
    </row>
    <row r="446" spans="4:4">
      <c r="D446"/>
    </row>
    <row r="447" spans="4:4">
      <c r="D447"/>
    </row>
    <row r="448" spans="4:4">
      <c r="D448"/>
    </row>
    <row r="449" spans="4:4">
      <c r="D449"/>
    </row>
    <row r="450" spans="4:4">
      <c r="D450"/>
    </row>
    <row r="451" spans="4:4">
      <c r="D451"/>
    </row>
    <row r="452" spans="4:4">
      <c r="D452"/>
    </row>
    <row r="453" spans="4:4">
      <c r="D453"/>
    </row>
    <row r="454" spans="4:4">
      <c r="D454"/>
    </row>
    <row r="455" spans="4:4">
      <c r="D455"/>
    </row>
    <row r="456" spans="4:4">
      <c r="D456"/>
    </row>
    <row r="457" spans="4:4">
      <c r="D457"/>
    </row>
    <row r="458" spans="4:4">
      <c r="D458"/>
    </row>
    <row r="459" spans="4:4">
      <c r="D459"/>
    </row>
    <row r="460" spans="4:4">
      <c r="D460"/>
    </row>
    <row r="461" spans="4:4">
      <c r="D461"/>
    </row>
    <row r="462" spans="4:4">
      <c r="D462"/>
    </row>
    <row r="463" spans="4:4">
      <c r="D463"/>
    </row>
    <row r="464" spans="4:4">
      <c r="D464"/>
    </row>
    <row r="465" spans="4:4">
      <c r="D465"/>
    </row>
    <row r="466" spans="4:4">
      <c r="D466"/>
    </row>
    <row r="467" spans="4:4">
      <c r="D467"/>
    </row>
    <row r="468" spans="4:4">
      <c r="D468"/>
    </row>
    <row r="469" spans="4:4">
      <c r="D469"/>
    </row>
    <row r="470" spans="4:4">
      <c r="D470"/>
    </row>
    <row r="471" spans="4:4">
      <c r="D471"/>
    </row>
    <row r="472" spans="4:4">
      <c r="D472"/>
    </row>
    <row r="473" spans="4:4">
      <c r="D473"/>
    </row>
    <row r="474" spans="4:4">
      <c r="D474"/>
    </row>
    <row r="475" spans="4:4">
      <c r="D475"/>
    </row>
    <row r="476" spans="4:4">
      <c r="D476"/>
    </row>
    <row r="477" spans="4:4">
      <c r="D477"/>
    </row>
    <row r="478" spans="4:4">
      <c r="D478"/>
    </row>
    <row r="479" spans="4:4">
      <c r="D479"/>
    </row>
    <row r="480" spans="4:4">
      <c r="D480"/>
    </row>
    <row r="481" spans="4:4">
      <c r="D481"/>
    </row>
    <row r="482" spans="4:4">
      <c r="D482"/>
    </row>
    <row r="483" spans="4:4">
      <c r="D483"/>
    </row>
    <row r="484" spans="4:4">
      <c r="D484"/>
    </row>
    <row r="485" spans="4:4">
      <c r="D485"/>
    </row>
    <row r="486" spans="4:4">
      <c r="D486"/>
    </row>
    <row r="487" spans="4:4">
      <c r="D487"/>
    </row>
    <row r="488" spans="4:4">
      <c r="D488"/>
    </row>
    <row r="489" spans="4:4">
      <c r="D489"/>
    </row>
    <row r="490" spans="4:4">
      <c r="D490"/>
    </row>
    <row r="491" spans="4:4">
      <c r="D491"/>
    </row>
    <row r="492" spans="4:4">
      <c r="D492"/>
    </row>
    <row r="493" spans="4:4">
      <c r="D493"/>
    </row>
    <row r="494" spans="4:4">
      <c r="D494"/>
    </row>
    <row r="495" spans="4:4">
      <c r="D495"/>
    </row>
    <row r="496" spans="4:4">
      <c r="D496"/>
    </row>
    <row r="497" spans="4:4">
      <c r="D497"/>
    </row>
    <row r="498" spans="4:4">
      <c r="D498"/>
    </row>
    <row r="499" spans="4:4">
      <c r="D499"/>
    </row>
    <row r="500" spans="4:4">
      <c r="D500"/>
    </row>
    <row r="501" spans="4:4">
      <c r="D501"/>
    </row>
    <row r="502" spans="4:4">
      <c r="D502"/>
    </row>
    <row r="503" spans="4:4">
      <c r="D503"/>
    </row>
    <row r="504" spans="4:4">
      <c r="D504"/>
    </row>
    <row r="505" spans="4:4">
      <c r="D505"/>
    </row>
    <row r="506" spans="4:4">
      <c r="D506"/>
    </row>
    <row r="507" spans="4:4">
      <c r="D507"/>
    </row>
    <row r="508" spans="4:4">
      <c r="D508"/>
    </row>
    <row r="509" spans="4:4">
      <c r="D509"/>
    </row>
    <row r="510" spans="4:4">
      <c r="D510"/>
    </row>
    <row r="511" spans="4:4">
      <c r="D511"/>
    </row>
    <row r="512" spans="4:4">
      <c r="D512"/>
    </row>
    <row r="513" spans="4:4">
      <c r="D513"/>
    </row>
    <row r="514" spans="4:4">
      <c r="D514"/>
    </row>
    <row r="515" spans="4:4">
      <c r="D515"/>
    </row>
    <row r="516" spans="4:4">
      <c r="D516"/>
    </row>
    <row r="517" spans="4:4">
      <c r="D517"/>
    </row>
    <row r="518" spans="4:4">
      <c r="D518"/>
    </row>
    <row r="519" spans="4:4">
      <c r="D519"/>
    </row>
    <row r="520" spans="4:4">
      <c r="D520"/>
    </row>
    <row r="521" spans="4:4">
      <c r="D521"/>
    </row>
    <row r="522" spans="4:4">
      <c r="D522"/>
    </row>
    <row r="523" spans="4:4">
      <c r="D523"/>
    </row>
    <row r="524" spans="4:4">
      <c r="D524"/>
    </row>
    <row r="525" spans="4:4">
      <c r="D525"/>
    </row>
    <row r="526" spans="4:4">
      <c r="D526"/>
    </row>
    <row r="527" spans="4:4">
      <c r="D527"/>
    </row>
    <row r="528" spans="4:4">
      <c r="D528"/>
    </row>
    <row r="529" spans="4:4">
      <c r="D529"/>
    </row>
    <row r="530" spans="4:4">
      <c r="D530"/>
    </row>
    <row r="531" spans="4:4">
      <c r="D531"/>
    </row>
    <row r="532" spans="4:4">
      <c r="D532"/>
    </row>
    <row r="533" spans="4:4">
      <c r="D533"/>
    </row>
    <row r="534" spans="4:4">
      <c r="D534"/>
    </row>
    <row r="535" spans="4:4">
      <c r="D535"/>
    </row>
    <row r="536" spans="4:4">
      <c r="D536"/>
    </row>
    <row r="537" spans="4:4">
      <c r="D537"/>
    </row>
    <row r="538" spans="4:4">
      <c r="D538"/>
    </row>
    <row r="539" spans="4:4">
      <c r="D539"/>
    </row>
    <row r="540" spans="4:4">
      <c r="D540"/>
    </row>
    <row r="541" spans="4:4">
      <c r="D541"/>
    </row>
    <row r="542" spans="4:4">
      <c r="D542"/>
    </row>
    <row r="543" spans="4:4">
      <c r="D543"/>
    </row>
    <row r="544" spans="4:4">
      <c r="D544"/>
    </row>
    <row r="545" spans="4:4">
      <c r="D545"/>
    </row>
    <row r="546" spans="4:4">
      <c r="D546"/>
    </row>
    <row r="547" spans="4:4">
      <c r="D547"/>
    </row>
    <row r="548" spans="4:4">
      <c r="D548"/>
    </row>
    <row r="549" spans="4:4">
      <c r="D549"/>
    </row>
    <row r="550" spans="4:4">
      <c r="D550"/>
    </row>
    <row r="551" spans="4:4">
      <c r="D551"/>
    </row>
    <row r="552" spans="4:4">
      <c r="D552"/>
    </row>
    <row r="553" spans="4:4">
      <c r="D553"/>
    </row>
    <row r="554" spans="4:4">
      <c r="D554"/>
    </row>
    <row r="555" spans="4:4">
      <c r="D555"/>
    </row>
    <row r="556" spans="4:4">
      <c r="D556"/>
    </row>
    <row r="557" spans="4:4">
      <c r="D557"/>
    </row>
    <row r="558" spans="4:4">
      <c r="D558"/>
    </row>
    <row r="559" spans="4:4">
      <c r="D559"/>
    </row>
    <row r="560" spans="4:4">
      <c r="D560"/>
    </row>
    <row r="561" spans="4:4">
      <c r="D561"/>
    </row>
    <row r="562" spans="4:4">
      <c r="D562"/>
    </row>
    <row r="563" spans="4:4">
      <c r="D563"/>
    </row>
    <row r="564" spans="4:4">
      <c r="D564"/>
    </row>
    <row r="565" spans="4:4">
      <c r="D565"/>
    </row>
    <row r="566" spans="4:4">
      <c r="D566"/>
    </row>
    <row r="567" spans="4:4">
      <c r="D567"/>
    </row>
    <row r="568" spans="4:4">
      <c r="D568"/>
    </row>
    <row r="569" spans="4:4">
      <c r="D569"/>
    </row>
    <row r="570" spans="4:4">
      <c r="D570"/>
    </row>
    <row r="571" spans="4:4">
      <c r="D571"/>
    </row>
    <row r="572" spans="4:4">
      <c r="D572"/>
    </row>
    <row r="573" spans="4:4">
      <c r="D573"/>
    </row>
    <row r="574" spans="4:4">
      <c r="D574"/>
    </row>
    <row r="575" spans="4:4">
      <c r="D575"/>
    </row>
    <row r="576" spans="4:4">
      <c r="D576"/>
    </row>
    <row r="577" spans="4:4">
      <c r="D577"/>
    </row>
    <row r="578" spans="4:4">
      <c r="D578"/>
    </row>
    <row r="579" spans="4:4">
      <c r="D579"/>
    </row>
    <row r="580" spans="4:4">
      <c r="D580"/>
    </row>
    <row r="581" spans="4:4">
      <c r="D581"/>
    </row>
    <row r="582" spans="4:4">
      <c r="D582"/>
    </row>
    <row r="583" spans="4:4">
      <c r="D583"/>
    </row>
    <row r="584" spans="4:4">
      <c r="D584"/>
    </row>
    <row r="585" spans="4:4">
      <c r="D585"/>
    </row>
    <row r="586" spans="4:4">
      <c r="D586"/>
    </row>
    <row r="587" spans="4:4">
      <c r="D587"/>
    </row>
    <row r="588" spans="4:4">
      <c r="D588"/>
    </row>
    <row r="589" spans="4:4">
      <c r="D589"/>
    </row>
    <row r="590" spans="4:4">
      <c r="D590"/>
    </row>
    <row r="591" spans="4:4">
      <c r="D591"/>
    </row>
    <row r="592" spans="4:4">
      <c r="D592"/>
    </row>
    <row r="593" spans="4:4">
      <c r="D593"/>
    </row>
    <row r="594" spans="4:4">
      <c r="D594"/>
    </row>
    <row r="595" spans="4:4">
      <c r="D595"/>
    </row>
    <row r="596" spans="4:4">
      <c r="D596"/>
    </row>
    <row r="597" spans="4:4">
      <c r="D597"/>
    </row>
    <row r="598" spans="4:4">
      <c r="D598"/>
    </row>
    <row r="599" spans="4:4">
      <c r="D599"/>
    </row>
    <row r="600" spans="4:4">
      <c r="D600"/>
    </row>
    <row r="601" spans="4:4">
      <c r="D601"/>
    </row>
    <row r="602" spans="4:4">
      <c r="D602"/>
    </row>
    <row r="603" spans="4:4">
      <c r="D603"/>
    </row>
    <row r="604" spans="4:4">
      <c r="D604"/>
    </row>
    <row r="605" spans="4:4">
      <c r="D605"/>
    </row>
    <row r="606" spans="4:4">
      <c r="D606"/>
    </row>
    <row r="607" spans="4:4">
      <c r="D607"/>
    </row>
    <row r="608" spans="4:4">
      <c r="D608"/>
    </row>
    <row r="609" spans="4:4">
      <c r="D609"/>
    </row>
    <row r="610" spans="4:4">
      <c r="D610"/>
    </row>
    <row r="611" spans="4:4">
      <c r="D611"/>
    </row>
    <row r="612" spans="4:4">
      <c r="D612"/>
    </row>
    <row r="613" spans="4:4">
      <c r="D613"/>
    </row>
    <row r="614" spans="4:4">
      <c r="D614"/>
    </row>
    <row r="615" spans="4:4">
      <c r="D615"/>
    </row>
    <row r="616" spans="4:4">
      <c r="D616"/>
    </row>
    <row r="617" spans="4:4">
      <c r="D617"/>
    </row>
    <row r="618" spans="4:4">
      <c r="D618"/>
    </row>
    <row r="619" spans="4:4">
      <c r="D619"/>
    </row>
    <row r="620" spans="4:4">
      <c r="D620"/>
    </row>
    <row r="621" spans="4:4">
      <c r="D621"/>
    </row>
    <row r="622" spans="4:4">
      <c r="D622"/>
    </row>
    <row r="623" spans="4:4">
      <c r="D623"/>
    </row>
    <row r="624" spans="4:4">
      <c r="D624"/>
    </row>
    <row r="625" spans="4:4">
      <c r="D625"/>
    </row>
    <row r="626" spans="4:4">
      <c r="D626"/>
    </row>
    <row r="627" spans="4:4">
      <c r="D627"/>
    </row>
    <row r="628" spans="4:4">
      <c r="D628"/>
    </row>
    <row r="629" spans="4:4">
      <c r="D629"/>
    </row>
    <row r="630" spans="4:4">
      <c r="D630"/>
    </row>
    <row r="631" spans="4:4">
      <c r="D631"/>
    </row>
    <row r="632" spans="4:4">
      <c r="D632"/>
    </row>
    <row r="633" spans="4:4">
      <c r="D633"/>
    </row>
    <row r="634" spans="4:4">
      <c r="D634"/>
    </row>
    <row r="635" spans="4:4">
      <c r="D635"/>
    </row>
    <row r="636" spans="4:4">
      <c r="D636"/>
    </row>
    <row r="637" spans="4:4">
      <c r="D637"/>
    </row>
    <row r="638" spans="4:4">
      <c r="D638"/>
    </row>
    <row r="639" spans="4:4">
      <c r="D639"/>
    </row>
    <row r="640" spans="4:4">
      <c r="D640"/>
    </row>
    <row r="641" spans="4:4">
      <c r="D641"/>
    </row>
    <row r="642" spans="4:4">
      <c r="D642"/>
    </row>
    <row r="643" spans="4:4">
      <c r="D643"/>
    </row>
    <row r="644" spans="4:4">
      <c r="D644"/>
    </row>
    <row r="645" spans="4:4">
      <c r="D645"/>
    </row>
    <row r="646" spans="4:4">
      <c r="D646"/>
    </row>
    <row r="647" spans="4:4">
      <c r="D647"/>
    </row>
    <row r="648" spans="4:4">
      <c r="D648"/>
    </row>
    <row r="649" spans="4:4">
      <c r="D649"/>
    </row>
    <row r="650" spans="4:4">
      <c r="D650"/>
    </row>
    <row r="651" spans="4:4">
      <c r="D651"/>
    </row>
    <row r="652" spans="4:4">
      <c r="D652"/>
    </row>
    <row r="653" spans="4:4">
      <c r="D653"/>
    </row>
    <row r="654" spans="4:4">
      <c r="D654"/>
    </row>
    <row r="655" spans="4:4">
      <c r="D655"/>
    </row>
    <row r="656" spans="4:4">
      <c r="D656"/>
    </row>
    <row r="657" spans="4:4">
      <c r="D657"/>
    </row>
    <row r="658" spans="4:4">
      <c r="D658"/>
    </row>
    <row r="659" spans="4:4">
      <c r="D659"/>
    </row>
    <row r="660" spans="4:4">
      <c r="D660"/>
    </row>
    <row r="661" spans="4:4">
      <c r="D661"/>
    </row>
    <row r="662" spans="4:4">
      <c r="D662"/>
    </row>
    <row r="663" spans="4:4">
      <c r="D663"/>
    </row>
    <row r="664" spans="4:4">
      <c r="D664"/>
    </row>
    <row r="665" spans="4:4">
      <c r="D665"/>
    </row>
    <row r="666" spans="4:4">
      <c r="D666"/>
    </row>
    <row r="667" spans="4:4">
      <c r="D667"/>
    </row>
    <row r="668" spans="4:4">
      <c r="D668"/>
    </row>
    <row r="669" spans="4:4">
      <c r="D669"/>
    </row>
    <row r="670" spans="4:4">
      <c r="D670"/>
    </row>
    <row r="671" spans="4:4">
      <c r="D671"/>
    </row>
    <row r="672" spans="4:4">
      <c r="D672"/>
    </row>
    <row r="673" spans="4:4">
      <c r="D673"/>
    </row>
    <row r="674" spans="4:4">
      <c r="D674"/>
    </row>
    <row r="675" spans="4:4">
      <c r="D675"/>
    </row>
    <row r="676" spans="4:4">
      <c r="D676"/>
    </row>
    <row r="677" spans="4:4">
      <c r="D677"/>
    </row>
    <row r="678" spans="4:4">
      <c r="D678"/>
    </row>
    <row r="679" spans="4:4">
      <c r="D679"/>
    </row>
    <row r="680" spans="4:4">
      <c r="D680"/>
    </row>
    <row r="681" spans="4:4">
      <c r="D681"/>
    </row>
    <row r="682" spans="4:4">
      <c r="D682"/>
    </row>
    <row r="683" spans="4:4">
      <c r="D683"/>
    </row>
    <row r="684" spans="4:4">
      <c r="D684"/>
    </row>
    <row r="685" spans="4:4">
      <c r="D685"/>
    </row>
    <row r="686" spans="4:4">
      <c r="D686"/>
    </row>
    <row r="687" spans="4:4">
      <c r="D687"/>
    </row>
    <row r="688" spans="4:4">
      <c r="D688"/>
    </row>
    <row r="689" spans="4:4">
      <c r="D689"/>
    </row>
    <row r="690" spans="4:4">
      <c r="D690"/>
    </row>
    <row r="691" spans="4:4">
      <c r="D691"/>
    </row>
    <row r="692" spans="4:4">
      <c r="D692"/>
    </row>
    <row r="693" spans="4:4">
      <c r="D693"/>
    </row>
    <row r="694" spans="4:4">
      <c r="D694"/>
    </row>
    <row r="695" spans="4:4">
      <c r="D695"/>
    </row>
    <row r="696" spans="4:4">
      <c r="D696"/>
    </row>
    <row r="697" spans="4:4">
      <c r="D697"/>
    </row>
    <row r="698" spans="4:4">
      <c r="D698"/>
    </row>
    <row r="699" spans="4:4">
      <c r="D699"/>
    </row>
    <row r="700" spans="4:4">
      <c r="D700"/>
    </row>
    <row r="701" spans="4:4">
      <c r="D701"/>
    </row>
    <row r="702" spans="4:4">
      <c r="D702"/>
    </row>
    <row r="703" spans="4:4">
      <c r="D703"/>
    </row>
    <row r="704" spans="4:4">
      <c r="D704"/>
    </row>
    <row r="705" spans="4:4">
      <c r="D705"/>
    </row>
    <row r="706" spans="4:4">
      <c r="D706"/>
    </row>
    <row r="707" spans="4:4">
      <c r="D707"/>
    </row>
    <row r="708" spans="4:4">
      <c r="D708"/>
    </row>
    <row r="709" spans="4:4">
      <c r="D709"/>
    </row>
    <row r="710" spans="4:4">
      <c r="D710"/>
    </row>
    <row r="711" spans="4:4">
      <c r="D711"/>
    </row>
    <row r="712" spans="4:4">
      <c r="D712"/>
    </row>
    <row r="713" spans="4:4">
      <c r="D713"/>
    </row>
    <row r="714" spans="4:4">
      <c r="D714"/>
    </row>
    <row r="715" spans="4:4">
      <c r="D715"/>
    </row>
    <row r="716" spans="4:4">
      <c r="D716"/>
    </row>
    <row r="717" spans="4:4">
      <c r="D717"/>
    </row>
    <row r="718" spans="4:4">
      <c r="D718"/>
    </row>
    <row r="719" spans="4:4">
      <c r="D719"/>
    </row>
    <row r="720" spans="4:4">
      <c r="D720"/>
    </row>
    <row r="721" spans="4:4">
      <c r="D721"/>
    </row>
    <row r="722" spans="4:4">
      <c r="D722"/>
    </row>
    <row r="723" spans="4:4">
      <c r="D723"/>
    </row>
    <row r="724" spans="4:4">
      <c r="D724"/>
    </row>
    <row r="725" spans="4:4">
      <c r="D725"/>
    </row>
    <row r="726" spans="4:4">
      <c r="D726"/>
    </row>
    <row r="727" spans="4:4">
      <c r="D727"/>
    </row>
    <row r="728" spans="4:4">
      <c r="D728"/>
    </row>
    <row r="729" spans="4:4">
      <c r="D729"/>
    </row>
    <row r="730" spans="4:4">
      <c r="D730"/>
    </row>
    <row r="731" spans="4:4">
      <c r="D731"/>
    </row>
    <row r="732" spans="4:4">
      <c r="D732"/>
    </row>
    <row r="733" spans="4:4">
      <c r="D733"/>
    </row>
    <row r="734" spans="4:4">
      <c r="D734"/>
    </row>
    <row r="735" spans="4:4">
      <c r="D735"/>
    </row>
    <row r="736" spans="4:4">
      <c r="D736"/>
    </row>
    <row r="737" spans="4:4">
      <c r="D737"/>
    </row>
    <row r="738" spans="4:4">
      <c r="D738"/>
    </row>
    <row r="739" spans="4:4">
      <c r="D739"/>
    </row>
    <row r="740" spans="4:4">
      <c r="D740"/>
    </row>
    <row r="741" spans="4:4">
      <c r="D741"/>
    </row>
    <row r="742" spans="4:4">
      <c r="D742"/>
    </row>
    <row r="743" spans="4:4">
      <c r="D743"/>
    </row>
    <row r="744" spans="4:4">
      <c r="D744"/>
    </row>
    <row r="745" spans="4:4">
      <c r="D745"/>
    </row>
    <row r="746" spans="4:4">
      <c r="D746"/>
    </row>
    <row r="747" spans="4:4">
      <c r="D747"/>
    </row>
    <row r="748" spans="4:4">
      <c r="D748"/>
    </row>
    <row r="749" spans="4:4">
      <c r="D749"/>
    </row>
    <row r="750" spans="4:4">
      <c r="D750"/>
    </row>
    <row r="751" spans="4:4">
      <c r="D751"/>
    </row>
    <row r="752" spans="4:4">
      <c r="D752"/>
    </row>
    <row r="753" spans="4:4">
      <c r="D753"/>
    </row>
    <row r="754" spans="4:4">
      <c r="D754"/>
    </row>
    <row r="755" spans="4:4">
      <c r="D755"/>
    </row>
    <row r="756" spans="4:4">
      <c r="D756"/>
    </row>
    <row r="757" spans="4:4">
      <c r="D757"/>
    </row>
    <row r="758" spans="4:4">
      <c r="D758"/>
    </row>
    <row r="759" spans="4:4">
      <c r="D759"/>
    </row>
    <row r="760" spans="4:4">
      <c r="D760"/>
    </row>
    <row r="761" spans="4:4">
      <c r="D761"/>
    </row>
    <row r="762" spans="4:4">
      <c r="D762"/>
    </row>
    <row r="763" spans="4:4">
      <c r="D763"/>
    </row>
    <row r="764" spans="4:4">
      <c r="D764"/>
    </row>
    <row r="765" spans="4:4">
      <c r="D765"/>
    </row>
    <row r="766" spans="4:4">
      <c r="D766"/>
    </row>
    <row r="767" spans="4:4">
      <c r="D767"/>
    </row>
    <row r="768" spans="4:4">
      <c r="D768"/>
    </row>
    <row r="769" spans="4:4">
      <c r="D769"/>
    </row>
    <row r="770" spans="4:4">
      <c r="D770"/>
    </row>
    <row r="771" spans="4:4">
      <c r="D771"/>
    </row>
    <row r="772" spans="4:4">
      <c r="D772"/>
    </row>
    <row r="773" spans="4:4">
      <c r="D773"/>
    </row>
    <row r="774" spans="4:4">
      <c r="D774"/>
    </row>
    <row r="775" spans="4:4">
      <c r="D775"/>
    </row>
    <row r="776" spans="4:4">
      <c r="D776"/>
    </row>
    <row r="777" spans="4:4">
      <c r="D777"/>
    </row>
    <row r="778" spans="4:4">
      <c r="D778"/>
    </row>
    <row r="779" spans="4:4">
      <c r="D779"/>
    </row>
    <row r="780" spans="4:4">
      <c r="D780"/>
    </row>
    <row r="781" spans="4:4">
      <c r="D781"/>
    </row>
    <row r="782" spans="4:4">
      <c r="D782"/>
    </row>
    <row r="783" spans="4:4">
      <c r="D783"/>
    </row>
    <row r="784" spans="4:4">
      <c r="D784"/>
    </row>
    <row r="785" spans="4:4">
      <c r="D785"/>
    </row>
    <row r="786" spans="4:4">
      <c r="D786"/>
    </row>
    <row r="787" spans="4:4">
      <c r="D787"/>
    </row>
    <row r="788" spans="4:4">
      <c r="D788"/>
    </row>
    <row r="789" spans="4:4">
      <c r="D789"/>
    </row>
    <row r="790" spans="4:4">
      <c r="D790"/>
    </row>
    <row r="791" spans="4:4">
      <c r="D791"/>
    </row>
    <row r="792" spans="4:4">
      <c r="D792"/>
    </row>
    <row r="793" spans="4:4">
      <c r="D793"/>
    </row>
    <row r="794" spans="4:4">
      <c r="D794"/>
    </row>
    <row r="795" spans="4:4">
      <c r="D795"/>
    </row>
    <row r="796" spans="4:4">
      <c r="D796"/>
    </row>
    <row r="797" spans="4:4">
      <c r="D797"/>
    </row>
    <row r="798" spans="4:4">
      <c r="D798"/>
    </row>
    <row r="799" spans="4:4">
      <c r="D799"/>
    </row>
    <row r="800" spans="4:4">
      <c r="D800"/>
    </row>
    <row r="801" spans="4:4">
      <c r="D801"/>
    </row>
    <row r="802" spans="4:4">
      <c r="D802"/>
    </row>
    <row r="803" spans="4:4">
      <c r="D803"/>
    </row>
    <row r="804" spans="4:4">
      <c r="D804"/>
    </row>
    <row r="805" spans="4:4">
      <c r="D805"/>
    </row>
    <row r="806" spans="4:4">
      <c r="D806"/>
    </row>
    <row r="807" spans="4:4">
      <c r="D807"/>
    </row>
    <row r="808" spans="4:4">
      <c r="D808"/>
    </row>
    <row r="809" spans="4:4">
      <c r="D809"/>
    </row>
    <row r="810" spans="4:4">
      <c r="D810"/>
    </row>
    <row r="811" spans="4:4">
      <c r="D811"/>
    </row>
    <row r="812" spans="4:4">
      <c r="D812"/>
    </row>
    <row r="813" spans="4:4">
      <c r="D813"/>
    </row>
    <row r="814" spans="4:4">
      <c r="D814"/>
    </row>
    <row r="815" spans="4:4">
      <c r="D815"/>
    </row>
    <row r="816" spans="4:4">
      <c r="D816"/>
    </row>
    <row r="817" spans="4:4">
      <c r="D817"/>
    </row>
    <row r="818" spans="4:4">
      <c r="D818"/>
    </row>
    <row r="819" spans="4:4">
      <c r="D819"/>
    </row>
    <row r="820" spans="4:4">
      <c r="D820"/>
    </row>
    <row r="821" spans="4:4">
      <c r="D821"/>
    </row>
    <row r="822" spans="4:4">
      <c r="D822"/>
    </row>
    <row r="823" spans="4:4">
      <c r="D823"/>
    </row>
    <row r="824" spans="4:4">
      <c r="D824"/>
    </row>
    <row r="825" spans="4:4">
      <c r="D825"/>
    </row>
    <row r="826" spans="4:4">
      <c r="D826"/>
    </row>
    <row r="827" spans="4:4">
      <c r="D827"/>
    </row>
    <row r="828" spans="4:4">
      <c r="D828"/>
    </row>
    <row r="829" spans="4:4">
      <c r="D829"/>
    </row>
    <row r="830" spans="4:4">
      <c r="D830"/>
    </row>
    <row r="831" spans="4:4">
      <c r="D831"/>
    </row>
    <row r="832" spans="4:4">
      <c r="D832"/>
    </row>
    <row r="833" spans="4:4">
      <c r="D833"/>
    </row>
    <row r="834" spans="4:4">
      <c r="D834"/>
    </row>
    <row r="835" spans="4:4">
      <c r="D835"/>
    </row>
    <row r="836" spans="4:4">
      <c r="D836"/>
    </row>
    <row r="837" spans="4:4">
      <c r="D837"/>
    </row>
    <row r="838" spans="4:4">
      <c r="D838"/>
    </row>
    <row r="839" spans="4:4">
      <c r="D839"/>
    </row>
    <row r="840" spans="4:4">
      <c r="D840"/>
    </row>
    <row r="841" spans="4:4">
      <c r="D841"/>
    </row>
    <row r="842" spans="4:4">
      <c r="D842"/>
    </row>
    <row r="843" spans="4:4">
      <c r="D843"/>
    </row>
    <row r="844" spans="4:4">
      <c r="D844"/>
    </row>
    <row r="845" spans="4:4">
      <c r="D845"/>
    </row>
    <row r="846" spans="4:4">
      <c r="D846"/>
    </row>
    <row r="847" spans="4:4">
      <c r="D847"/>
    </row>
    <row r="848" spans="4:4">
      <c r="D848"/>
    </row>
    <row r="849" spans="4:4">
      <c r="D849"/>
    </row>
    <row r="850" spans="4:4">
      <c r="D850"/>
    </row>
    <row r="851" spans="4:4">
      <c r="D851"/>
    </row>
    <row r="852" spans="4:4">
      <c r="D852"/>
    </row>
    <row r="853" spans="4:4">
      <c r="D853"/>
    </row>
    <row r="854" spans="4:4">
      <c r="D854"/>
    </row>
    <row r="855" spans="4:4">
      <c r="D855"/>
    </row>
    <row r="856" spans="4:4">
      <c r="D856"/>
    </row>
    <row r="857" spans="4:4">
      <c r="D857"/>
    </row>
    <row r="858" spans="4:4">
      <c r="D858"/>
    </row>
    <row r="859" spans="4:4">
      <c r="D859"/>
    </row>
    <row r="860" spans="4:4">
      <c r="D860"/>
    </row>
    <row r="861" spans="4:4">
      <c r="D861"/>
    </row>
    <row r="862" spans="4:4">
      <c r="D862"/>
    </row>
    <row r="863" spans="4:4">
      <c r="D863"/>
    </row>
    <row r="864" spans="4:4">
      <c r="D864"/>
    </row>
    <row r="865" spans="4:4">
      <c r="D865"/>
    </row>
    <row r="866" spans="4:4">
      <c r="D866"/>
    </row>
    <row r="867" spans="4:4">
      <c r="D867"/>
    </row>
    <row r="868" spans="4:4">
      <c r="D868"/>
    </row>
    <row r="869" spans="4:4">
      <c r="D869"/>
    </row>
    <row r="870" spans="4:4">
      <c r="D870"/>
    </row>
    <row r="871" spans="4:4">
      <c r="D871"/>
    </row>
    <row r="872" spans="4:4">
      <c r="D872"/>
    </row>
    <row r="873" spans="4:4">
      <c r="D873"/>
    </row>
    <row r="874" spans="4:4">
      <c r="D874"/>
    </row>
    <row r="875" spans="4:4">
      <c r="D875"/>
    </row>
    <row r="876" spans="4:4">
      <c r="D876"/>
    </row>
    <row r="877" spans="4:4">
      <c r="D877"/>
    </row>
    <row r="878" spans="4:4">
      <c r="D878"/>
    </row>
    <row r="879" spans="4:4">
      <c r="D879"/>
    </row>
    <row r="880" spans="4:4">
      <c r="D880"/>
    </row>
    <row r="881" spans="4:4">
      <c r="D881"/>
    </row>
    <row r="882" spans="4:4">
      <c r="D882"/>
    </row>
    <row r="883" spans="4:4">
      <c r="D883"/>
    </row>
    <row r="884" spans="4:4">
      <c r="D884"/>
    </row>
    <row r="885" spans="4:4">
      <c r="D885"/>
    </row>
    <row r="886" spans="4:4">
      <c r="D886"/>
    </row>
    <row r="887" spans="4:4">
      <c r="D887"/>
    </row>
    <row r="888" spans="4:4">
      <c r="D888"/>
    </row>
    <row r="889" spans="4:4">
      <c r="D889"/>
    </row>
    <row r="890" spans="4:4">
      <c r="D890"/>
    </row>
    <row r="891" spans="4:4">
      <c r="D891"/>
    </row>
    <row r="892" spans="4:4">
      <c r="D892"/>
    </row>
    <row r="893" spans="4:4">
      <c r="D893"/>
    </row>
    <row r="894" spans="4:4">
      <c r="D894"/>
    </row>
    <row r="895" spans="4:4">
      <c r="D895"/>
    </row>
    <row r="896" spans="4:4">
      <c r="D896"/>
    </row>
    <row r="897" spans="4:4">
      <c r="D897"/>
    </row>
    <row r="898" spans="4:4">
      <c r="D898"/>
    </row>
    <row r="899" spans="4:4">
      <c r="D899"/>
    </row>
    <row r="900" spans="4:4">
      <c r="D900"/>
    </row>
    <row r="901" spans="4:4">
      <c r="D901"/>
    </row>
    <row r="902" spans="4:4">
      <c r="D902"/>
    </row>
    <row r="903" spans="4:4">
      <c r="D903"/>
    </row>
    <row r="904" spans="4:4">
      <c r="D904"/>
    </row>
    <row r="905" spans="4:4">
      <c r="D905"/>
    </row>
    <row r="906" spans="4:4">
      <c r="D906"/>
    </row>
    <row r="907" spans="4:4">
      <c r="D907"/>
    </row>
    <row r="908" spans="4:4">
      <c r="D908"/>
    </row>
    <row r="909" spans="4:4">
      <c r="D909"/>
    </row>
    <row r="910" spans="4:4">
      <c r="D910"/>
    </row>
    <row r="911" spans="4:4">
      <c r="D911"/>
    </row>
    <row r="912" spans="4:4">
      <c r="D912"/>
    </row>
    <row r="913" spans="4:4">
      <c r="D913"/>
    </row>
    <row r="914" spans="4:4">
      <c r="D914"/>
    </row>
    <row r="915" spans="4:4">
      <c r="D915"/>
    </row>
    <row r="916" spans="4:4">
      <c r="D916"/>
    </row>
    <row r="917" spans="4:4">
      <c r="D917"/>
    </row>
    <row r="918" spans="4:4">
      <c r="D918"/>
    </row>
    <row r="919" spans="4:4">
      <c r="D919"/>
    </row>
    <row r="920" spans="4:4">
      <c r="D920"/>
    </row>
    <row r="921" spans="4:4">
      <c r="D921"/>
    </row>
    <row r="922" spans="4:4">
      <c r="D922"/>
    </row>
    <row r="923" spans="4:4">
      <c r="D923"/>
    </row>
    <row r="924" spans="4:4">
      <c r="D924"/>
    </row>
    <row r="925" spans="4:4">
      <c r="D925"/>
    </row>
    <row r="926" spans="4:4">
      <c r="D926"/>
    </row>
    <row r="927" spans="4:4">
      <c r="D927"/>
    </row>
    <row r="928" spans="4:4">
      <c r="D928"/>
    </row>
    <row r="929" spans="4:4">
      <c r="D929"/>
    </row>
    <row r="930" spans="4:4">
      <c r="D930"/>
    </row>
    <row r="931" spans="4:4">
      <c r="D931"/>
    </row>
    <row r="932" spans="4:4">
      <c r="D932"/>
    </row>
    <row r="933" spans="4:4">
      <c r="D933"/>
    </row>
    <row r="934" spans="4:4">
      <c r="D934"/>
    </row>
    <row r="935" spans="4:4">
      <c r="D935"/>
    </row>
    <row r="936" spans="4:4">
      <c r="D936"/>
    </row>
    <row r="937" spans="4:4">
      <c r="D937"/>
    </row>
    <row r="938" spans="4:4">
      <c r="D938"/>
    </row>
    <row r="939" spans="4:4">
      <c r="D939"/>
    </row>
    <row r="940" spans="4:4">
      <c r="D940"/>
    </row>
    <row r="941" spans="4:4">
      <c r="D941"/>
    </row>
    <row r="942" spans="4:4">
      <c r="D942"/>
    </row>
    <row r="943" spans="4:4">
      <c r="D943"/>
    </row>
    <row r="944" spans="4:4">
      <c r="D944"/>
    </row>
    <row r="945" spans="4:4">
      <c r="D945"/>
    </row>
    <row r="946" spans="4:4">
      <c r="D946"/>
    </row>
    <row r="947" spans="4:4">
      <c r="D947"/>
    </row>
    <row r="948" spans="4:4">
      <c r="D948"/>
    </row>
    <row r="949" spans="4:4">
      <c r="D949"/>
    </row>
    <row r="950" spans="4:4">
      <c r="D950"/>
    </row>
    <row r="951" spans="4:4">
      <c r="D951"/>
    </row>
    <row r="952" spans="4:4">
      <c r="D952"/>
    </row>
    <row r="953" spans="4:4">
      <c r="D953"/>
    </row>
    <row r="954" spans="4:4">
      <c r="D954"/>
    </row>
    <row r="955" spans="4:4">
      <c r="D955"/>
    </row>
    <row r="956" spans="4:4">
      <c r="D956"/>
    </row>
    <row r="957" spans="4:4">
      <c r="D957"/>
    </row>
    <row r="958" spans="4:4">
      <c r="D958"/>
    </row>
    <row r="959" spans="4:4">
      <c r="D959"/>
    </row>
    <row r="960" spans="4:4">
      <c r="D960"/>
    </row>
    <row r="961" spans="4:4">
      <c r="D961"/>
    </row>
    <row r="962" spans="4:4">
      <c r="D962"/>
    </row>
    <row r="963" spans="4:4">
      <c r="D963"/>
    </row>
    <row r="964" spans="4:4">
      <c r="D964"/>
    </row>
    <row r="965" spans="4:4">
      <c r="D965"/>
    </row>
    <row r="966" spans="4:4">
      <c r="D966"/>
    </row>
    <row r="967" spans="4:4">
      <c r="D967"/>
    </row>
    <row r="968" spans="4:4">
      <c r="D968"/>
    </row>
    <row r="969" spans="4:4">
      <c r="D969"/>
    </row>
    <row r="970" spans="4:4">
      <c r="D970"/>
    </row>
    <row r="971" spans="4:4">
      <c r="D971"/>
    </row>
    <row r="972" spans="4:4">
      <c r="D972"/>
    </row>
    <row r="973" spans="4:4">
      <c r="D973"/>
    </row>
    <row r="974" spans="4:4">
      <c r="D974"/>
    </row>
    <row r="975" spans="4:4">
      <c r="D975"/>
    </row>
    <row r="976" spans="4:4">
      <c r="D976"/>
    </row>
    <row r="977" spans="4:4">
      <c r="D977"/>
    </row>
    <row r="978" spans="4:4">
      <c r="D978"/>
    </row>
    <row r="979" spans="4:4">
      <c r="D979"/>
    </row>
    <row r="980" spans="4:4">
      <c r="D980"/>
    </row>
    <row r="981" spans="4:4">
      <c r="D981"/>
    </row>
    <row r="982" spans="4:4">
      <c r="D982"/>
    </row>
    <row r="983" spans="4:4">
      <c r="D983"/>
    </row>
    <row r="984" spans="4:4">
      <c r="D984"/>
    </row>
    <row r="985" spans="4:4">
      <c r="D985"/>
    </row>
    <row r="986" spans="4:4">
      <c r="D986"/>
    </row>
    <row r="987" spans="4:4">
      <c r="D987"/>
    </row>
    <row r="988" spans="4:4">
      <c r="D988"/>
    </row>
    <row r="989" spans="4:4">
      <c r="D989"/>
    </row>
    <row r="990" spans="4:4">
      <c r="D990"/>
    </row>
    <row r="991" spans="4:4">
      <c r="D991"/>
    </row>
    <row r="992" spans="4:4">
      <c r="D992"/>
    </row>
    <row r="993" spans="4:4">
      <c r="D993"/>
    </row>
    <row r="994" spans="4:4">
      <c r="D994"/>
    </row>
    <row r="995" spans="4:4">
      <c r="D995"/>
    </row>
    <row r="996" spans="4:4">
      <c r="D996"/>
    </row>
    <row r="997" spans="4:4">
      <c r="D997"/>
    </row>
    <row r="998" spans="4:4">
      <c r="D998"/>
    </row>
    <row r="999" spans="4:4">
      <c r="D999"/>
    </row>
    <row r="1000" spans="4:4">
      <c r="D1000"/>
    </row>
    <row r="1001" spans="4:4">
      <c r="D1001"/>
    </row>
    <row r="1002" spans="4:4">
      <c r="D1002"/>
    </row>
    <row r="1003" spans="4:4">
      <c r="D1003"/>
    </row>
    <row r="1004" spans="4:4">
      <c r="D1004"/>
    </row>
    <row r="1005" spans="4:4">
      <c r="D1005"/>
    </row>
    <row r="1006" spans="4:4">
      <c r="D1006"/>
    </row>
    <row r="1007" spans="4:4">
      <c r="D1007"/>
    </row>
    <row r="1008" spans="4: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  <row r="1028" spans="4:4">
      <c r="D1028"/>
    </row>
    <row r="1029" spans="4:4">
      <c r="D1029"/>
    </row>
    <row r="1030" spans="4:4">
      <c r="D1030"/>
    </row>
    <row r="1031" spans="4:4">
      <c r="D1031"/>
    </row>
    <row r="1032" spans="4:4">
      <c r="D1032"/>
    </row>
    <row r="1033" spans="4:4">
      <c r="D1033"/>
    </row>
    <row r="1034" spans="4:4">
      <c r="D1034"/>
    </row>
    <row r="1035" spans="4:4">
      <c r="D1035"/>
    </row>
    <row r="1036" spans="4:4">
      <c r="D1036"/>
    </row>
    <row r="1037" spans="4:4">
      <c r="D1037"/>
    </row>
    <row r="1038" spans="4:4">
      <c r="D1038"/>
    </row>
    <row r="1039" spans="4:4">
      <c r="D1039"/>
    </row>
    <row r="1040" spans="4:4">
      <c r="D1040"/>
    </row>
    <row r="1041" spans="4:4">
      <c r="D1041"/>
    </row>
    <row r="1042" spans="4:4">
      <c r="D1042"/>
    </row>
    <row r="1043" spans="4:4">
      <c r="D1043"/>
    </row>
    <row r="1044" spans="4:4">
      <c r="D1044"/>
    </row>
    <row r="1045" spans="4:4">
      <c r="D1045"/>
    </row>
    <row r="1046" spans="4:4">
      <c r="D1046"/>
    </row>
    <row r="1047" spans="4:4">
      <c r="D1047"/>
    </row>
    <row r="1048" spans="4:4">
      <c r="D1048"/>
    </row>
    <row r="1049" spans="4:4">
      <c r="D1049"/>
    </row>
    <row r="1050" spans="4:4">
      <c r="D1050"/>
    </row>
    <row r="1051" spans="4:4">
      <c r="D1051"/>
    </row>
    <row r="1052" spans="4:4">
      <c r="D1052"/>
    </row>
    <row r="1053" spans="4:4">
      <c r="D1053"/>
    </row>
    <row r="1054" spans="4:4">
      <c r="D1054"/>
    </row>
    <row r="1055" spans="4:4">
      <c r="D1055"/>
    </row>
    <row r="1056" spans="4:4">
      <c r="D1056"/>
    </row>
    <row r="1057" spans="4:4">
      <c r="D1057"/>
    </row>
    <row r="1058" spans="4:4">
      <c r="D1058"/>
    </row>
    <row r="1059" spans="4:4">
      <c r="D1059"/>
    </row>
    <row r="1060" spans="4:4">
      <c r="D1060"/>
    </row>
    <row r="1061" spans="4:4">
      <c r="D1061"/>
    </row>
    <row r="1062" spans="4:4">
      <c r="D1062"/>
    </row>
    <row r="1063" spans="4:4">
      <c r="D1063"/>
    </row>
    <row r="1064" spans="4:4">
      <c r="D1064"/>
    </row>
    <row r="1065" spans="4:4">
      <c r="D1065"/>
    </row>
    <row r="1066" spans="4:4">
      <c r="D1066"/>
    </row>
    <row r="1067" spans="4:4">
      <c r="D1067"/>
    </row>
    <row r="1068" spans="4:4">
      <c r="D1068"/>
    </row>
    <row r="1069" spans="4:4">
      <c r="D1069"/>
    </row>
    <row r="1070" spans="4:4">
      <c r="D1070"/>
    </row>
    <row r="1071" spans="4:4">
      <c r="D1071"/>
    </row>
    <row r="1072" spans="4:4">
      <c r="D1072"/>
    </row>
    <row r="1073" spans="4:4">
      <c r="D1073"/>
    </row>
    <row r="1074" spans="4:4">
      <c r="D1074"/>
    </row>
    <row r="1075" spans="4:4">
      <c r="D1075"/>
    </row>
    <row r="1076" spans="4:4">
      <c r="D1076"/>
    </row>
    <row r="1077" spans="4:4">
      <c r="D1077"/>
    </row>
    <row r="1078" spans="4:4">
      <c r="D1078"/>
    </row>
    <row r="1079" spans="4:4">
      <c r="D1079"/>
    </row>
    <row r="1080" spans="4:4">
      <c r="D1080"/>
    </row>
    <row r="1081" spans="4:4">
      <c r="D1081"/>
    </row>
    <row r="1082" spans="4:4">
      <c r="D1082"/>
    </row>
    <row r="1083" spans="4:4">
      <c r="D1083"/>
    </row>
    <row r="1084" spans="4:4">
      <c r="D1084"/>
    </row>
    <row r="1085" spans="4:4">
      <c r="D1085"/>
    </row>
    <row r="1086" spans="4:4">
      <c r="D1086"/>
    </row>
    <row r="1087" spans="4:4">
      <c r="D1087"/>
    </row>
    <row r="1088" spans="4:4">
      <c r="D1088"/>
    </row>
    <row r="1089" spans="4:4">
      <c r="D1089"/>
    </row>
    <row r="1090" spans="4:4">
      <c r="D1090"/>
    </row>
    <row r="1091" spans="4:4">
      <c r="D1091"/>
    </row>
    <row r="1092" spans="4:4">
      <c r="D1092"/>
    </row>
    <row r="1093" spans="4:4">
      <c r="D1093"/>
    </row>
    <row r="1094" spans="4:4">
      <c r="D1094"/>
    </row>
    <row r="1095" spans="4:4">
      <c r="D1095"/>
    </row>
    <row r="1096" spans="4:4">
      <c r="D1096"/>
    </row>
    <row r="1097" spans="4:4">
      <c r="D1097"/>
    </row>
    <row r="1098" spans="4:4">
      <c r="D1098"/>
    </row>
    <row r="1099" spans="4:4">
      <c r="D1099"/>
    </row>
    <row r="1100" spans="4:4">
      <c r="D1100"/>
    </row>
    <row r="1101" spans="4:4">
      <c r="D1101"/>
    </row>
    <row r="1102" spans="4:4">
      <c r="D1102"/>
    </row>
    <row r="1103" spans="4:4">
      <c r="D1103"/>
    </row>
    <row r="1104" spans="4:4">
      <c r="D1104"/>
    </row>
    <row r="1105" spans="4:4">
      <c r="D1105"/>
    </row>
    <row r="1106" spans="4:4">
      <c r="D1106"/>
    </row>
    <row r="1107" spans="4:4">
      <c r="D1107"/>
    </row>
    <row r="1108" spans="4:4">
      <c r="D1108"/>
    </row>
    <row r="1109" spans="4:4">
      <c r="D1109"/>
    </row>
    <row r="1110" spans="4:4">
      <c r="D1110"/>
    </row>
    <row r="1111" spans="4:4">
      <c r="D1111"/>
    </row>
    <row r="1112" spans="4:4">
      <c r="D1112"/>
    </row>
    <row r="1113" spans="4:4">
      <c r="D1113"/>
    </row>
    <row r="1114" spans="4:4">
      <c r="D1114"/>
    </row>
    <row r="1115" spans="4:4">
      <c r="D1115"/>
    </row>
    <row r="1116" spans="4:4">
      <c r="D1116"/>
    </row>
    <row r="1117" spans="4:4">
      <c r="D1117"/>
    </row>
    <row r="1118" spans="4:4">
      <c r="D1118"/>
    </row>
    <row r="1119" spans="4:4">
      <c r="D1119"/>
    </row>
    <row r="1120" spans="4:4">
      <c r="D1120"/>
    </row>
    <row r="1121" spans="4:4">
      <c r="D1121"/>
    </row>
    <row r="1122" spans="4:4">
      <c r="D1122"/>
    </row>
    <row r="1123" spans="4:4">
      <c r="D1123"/>
    </row>
    <row r="1124" spans="4:4">
      <c r="D1124"/>
    </row>
    <row r="1125" spans="4:4">
      <c r="D1125"/>
    </row>
    <row r="1126" spans="4:4">
      <c r="D1126"/>
    </row>
    <row r="1127" spans="4:4">
      <c r="D1127"/>
    </row>
    <row r="1128" spans="4:4">
      <c r="D1128"/>
    </row>
    <row r="1129" spans="4:4">
      <c r="D1129"/>
    </row>
    <row r="1130" spans="4:4">
      <c r="D1130"/>
    </row>
    <row r="1131" spans="4:4">
      <c r="D1131"/>
    </row>
    <row r="1132" spans="4:4">
      <c r="D1132"/>
    </row>
    <row r="1133" spans="4:4">
      <c r="D1133"/>
    </row>
    <row r="1134" spans="4:4">
      <c r="D1134"/>
    </row>
    <row r="1135" spans="4:4">
      <c r="D1135"/>
    </row>
    <row r="1136" spans="4:4">
      <c r="D1136"/>
    </row>
    <row r="1137" spans="4:4">
      <c r="D1137"/>
    </row>
    <row r="1138" spans="4:4">
      <c r="D1138"/>
    </row>
    <row r="1139" spans="4:4">
      <c r="D1139"/>
    </row>
    <row r="1140" spans="4:4">
      <c r="D1140"/>
    </row>
    <row r="1141" spans="4:4">
      <c r="D1141"/>
    </row>
    <row r="1142" spans="4:4">
      <c r="D1142"/>
    </row>
    <row r="1143" spans="4:4">
      <c r="D1143"/>
    </row>
    <row r="1144" spans="4:4">
      <c r="D1144"/>
    </row>
    <row r="1145" spans="4:4">
      <c r="D1145"/>
    </row>
    <row r="1146" spans="4:4">
      <c r="D1146"/>
    </row>
    <row r="1147" spans="4:4">
      <c r="D1147"/>
    </row>
    <row r="1148" spans="4:4">
      <c r="D1148"/>
    </row>
    <row r="1149" spans="4:4">
      <c r="D1149"/>
    </row>
    <row r="1150" spans="4:4">
      <c r="D1150"/>
    </row>
    <row r="1151" spans="4:4">
      <c r="D1151"/>
    </row>
    <row r="1152" spans="4:4">
      <c r="D1152"/>
    </row>
    <row r="1153" spans="4:4">
      <c r="D1153"/>
    </row>
    <row r="1154" spans="4:4">
      <c r="D1154"/>
    </row>
    <row r="1155" spans="4:4">
      <c r="D1155"/>
    </row>
    <row r="1156" spans="4:4">
      <c r="D1156"/>
    </row>
    <row r="1157" spans="4:4">
      <c r="D1157"/>
    </row>
    <row r="1158" spans="4:4">
      <c r="D1158"/>
    </row>
    <row r="1159" spans="4:4">
      <c r="D1159"/>
    </row>
    <row r="1160" spans="4:4">
      <c r="D1160"/>
    </row>
    <row r="1161" spans="4:4">
      <c r="D1161"/>
    </row>
    <row r="1162" spans="4:4">
      <c r="D1162"/>
    </row>
    <row r="1163" spans="4:4">
      <c r="D1163"/>
    </row>
    <row r="1164" spans="4:4">
      <c r="D1164"/>
    </row>
    <row r="1165" spans="4:4">
      <c r="D1165"/>
    </row>
    <row r="1166" spans="4:4">
      <c r="D1166"/>
    </row>
    <row r="1167" spans="4:4">
      <c r="D1167"/>
    </row>
    <row r="1168" spans="4:4">
      <c r="D1168"/>
    </row>
    <row r="1169" spans="4:4">
      <c r="D1169"/>
    </row>
    <row r="1170" spans="4:4">
      <c r="D1170"/>
    </row>
    <row r="1171" spans="4:4">
      <c r="D1171"/>
    </row>
    <row r="1172" spans="4:4">
      <c r="D1172"/>
    </row>
    <row r="1173" spans="4:4">
      <c r="D1173"/>
    </row>
    <row r="1174" spans="4:4">
      <c r="D1174"/>
    </row>
    <row r="1175" spans="4:4">
      <c r="D1175"/>
    </row>
    <row r="1176" spans="4:4">
      <c r="D1176"/>
    </row>
    <row r="1177" spans="4:4">
      <c r="D1177"/>
    </row>
    <row r="1178" spans="4:4">
      <c r="D1178"/>
    </row>
    <row r="1179" spans="4:4">
      <c r="D1179"/>
    </row>
    <row r="1180" spans="4:4">
      <c r="D1180"/>
    </row>
    <row r="1181" spans="4:4">
      <c r="D1181"/>
    </row>
    <row r="1182" spans="4:4">
      <c r="D1182"/>
    </row>
    <row r="1183" spans="4:4">
      <c r="D1183"/>
    </row>
    <row r="1184" spans="4:4">
      <c r="D1184"/>
    </row>
    <row r="1185" spans="4:4">
      <c r="D1185"/>
    </row>
    <row r="1186" spans="4:4">
      <c r="D1186"/>
    </row>
    <row r="1187" spans="4:4">
      <c r="D1187"/>
    </row>
    <row r="1188" spans="4:4">
      <c r="D1188"/>
    </row>
    <row r="1189" spans="4:4">
      <c r="D1189"/>
    </row>
    <row r="1190" spans="4:4">
      <c r="D1190"/>
    </row>
    <row r="1191" spans="4:4">
      <c r="D1191"/>
    </row>
    <row r="1192" spans="4:4">
      <c r="D1192"/>
    </row>
    <row r="1193" spans="4:4">
      <c r="D1193"/>
    </row>
    <row r="1194" spans="4:4">
      <c r="D1194"/>
    </row>
    <row r="1195" spans="4:4">
      <c r="D1195"/>
    </row>
    <row r="1196" spans="4:4">
      <c r="D1196"/>
    </row>
    <row r="1197" spans="4:4">
      <c r="D1197"/>
    </row>
    <row r="1198" spans="4:4">
      <c r="D1198"/>
    </row>
    <row r="1199" spans="4:4">
      <c r="D1199"/>
    </row>
    <row r="1200" spans="4:4">
      <c r="D1200"/>
    </row>
    <row r="1201" spans="4:4">
      <c r="D1201"/>
    </row>
    <row r="1202" spans="4:4">
      <c r="D1202"/>
    </row>
    <row r="1203" spans="4:4">
      <c r="D1203"/>
    </row>
    <row r="1204" spans="4:4">
      <c r="D1204"/>
    </row>
    <row r="1205" spans="4:4">
      <c r="D1205"/>
    </row>
    <row r="1206" spans="4:4">
      <c r="D1206"/>
    </row>
    <row r="1207" spans="4:4">
      <c r="D1207"/>
    </row>
    <row r="1208" spans="4:4">
      <c r="D1208"/>
    </row>
    <row r="1209" spans="4:4">
      <c r="D1209"/>
    </row>
    <row r="1210" spans="4:4">
      <c r="D1210"/>
    </row>
    <row r="1211" spans="4:4">
      <c r="D1211"/>
    </row>
    <row r="1212" spans="4:4">
      <c r="D1212"/>
    </row>
    <row r="1213" spans="4:4">
      <c r="D1213"/>
    </row>
    <row r="1214" spans="4:4">
      <c r="D1214"/>
    </row>
    <row r="1215" spans="4:4">
      <c r="D1215"/>
    </row>
    <row r="1216" spans="4:4">
      <c r="D1216"/>
    </row>
    <row r="1217" spans="4:4">
      <c r="D1217"/>
    </row>
    <row r="1218" spans="4:4">
      <c r="D1218"/>
    </row>
    <row r="1219" spans="4:4">
      <c r="D1219"/>
    </row>
    <row r="1220" spans="4:4">
      <c r="D1220"/>
    </row>
    <row r="1221" spans="4:4">
      <c r="D1221"/>
    </row>
    <row r="1222" spans="4:4">
      <c r="D1222"/>
    </row>
    <row r="1223" spans="4:4">
      <c r="D1223"/>
    </row>
    <row r="1224" spans="4:4">
      <c r="D1224"/>
    </row>
    <row r="1225" spans="4:4">
      <c r="D1225"/>
    </row>
    <row r="1226" spans="4:4">
      <c r="D1226"/>
    </row>
    <row r="1227" spans="4:4">
      <c r="D1227"/>
    </row>
    <row r="1228" spans="4:4">
      <c r="D1228"/>
    </row>
    <row r="1229" spans="4:4">
      <c r="D1229"/>
    </row>
    <row r="1230" spans="4:4">
      <c r="D1230"/>
    </row>
    <row r="1231" spans="4:4">
      <c r="D1231"/>
    </row>
    <row r="1232" spans="4:4">
      <c r="D1232"/>
    </row>
    <row r="1233" spans="4:4">
      <c r="D1233"/>
    </row>
    <row r="1234" spans="4:4">
      <c r="D1234"/>
    </row>
    <row r="1235" spans="4:4">
      <c r="D1235"/>
    </row>
    <row r="1236" spans="4:4">
      <c r="D1236"/>
    </row>
    <row r="1237" spans="4:4">
      <c r="D1237"/>
    </row>
    <row r="1238" spans="4:4">
      <c r="D1238"/>
    </row>
    <row r="1239" spans="4:4">
      <c r="D1239"/>
    </row>
    <row r="1240" spans="4:4">
      <c r="D1240"/>
    </row>
    <row r="1241" spans="4:4">
      <c r="D1241"/>
    </row>
    <row r="1242" spans="4:4">
      <c r="D1242"/>
    </row>
    <row r="1243" spans="4:4">
      <c r="D1243"/>
    </row>
    <row r="1244" spans="4:4">
      <c r="D1244"/>
    </row>
    <row r="1245" spans="4:4">
      <c r="D1245"/>
    </row>
    <row r="1246" spans="4:4">
      <c r="D1246"/>
    </row>
    <row r="1247" spans="4:4">
      <c r="D1247"/>
    </row>
    <row r="1248" spans="4:4">
      <c r="D1248"/>
    </row>
    <row r="1249" spans="4:4">
      <c r="D1249"/>
    </row>
    <row r="1250" spans="4:4">
      <c r="D1250"/>
    </row>
    <row r="1251" spans="4:4">
      <c r="D1251"/>
    </row>
    <row r="1252" spans="4:4">
      <c r="D1252"/>
    </row>
    <row r="1253" spans="4:4">
      <c r="D1253"/>
    </row>
    <row r="1254" spans="4:4">
      <c r="D1254"/>
    </row>
    <row r="1255" spans="4:4">
      <c r="D1255"/>
    </row>
    <row r="1256" spans="4:4">
      <c r="D1256"/>
    </row>
    <row r="1257" spans="4:4">
      <c r="D1257"/>
    </row>
    <row r="1258" spans="4:4">
      <c r="D1258"/>
    </row>
    <row r="1259" spans="4:4">
      <c r="D1259"/>
    </row>
    <row r="1260" spans="4:4">
      <c r="D1260"/>
    </row>
    <row r="1261" spans="4:4">
      <c r="D1261"/>
    </row>
    <row r="1262" spans="4:4">
      <c r="D1262"/>
    </row>
    <row r="1263" spans="4:4">
      <c r="D1263"/>
    </row>
    <row r="1264" spans="4:4">
      <c r="D1264"/>
    </row>
    <row r="1265" spans="4:4">
      <c r="D1265"/>
    </row>
    <row r="1266" spans="4:4">
      <c r="D1266"/>
    </row>
    <row r="1267" spans="4:4">
      <c r="D1267"/>
    </row>
    <row r="1268" spans="4:4">
      <c r="D1268"/>
    </row>
    <row r="1269" spans="4:4">
      <c r="D1269"/>
    </row>
    <row r="1270" spans="4:4">
      <c r="D1270"/>
    </row>
    <row r="1271" spans="4:4">
      <c r="D1271"/>
    </row>
    <row r="1272" spans="4:4">
      <c r="D1272"/>
    </row>
    <row r="1273" spans="4:4">
      <c r="D1273"/>
    </row>
    <row r="1274" spans="4:4">
      <c r="D1274"/>
    </row>
    <row r="1275" spans="4:4">
      <c r="D1275"/>
    </row>
    <row r="1276" spans="4:4">
      <c r="D1276"/>
    </row>
    <row r="1277" spans="4:4">
      <c r="D1277"/>
    </row>
    <row r="1278" spans="4:4">
      <c r="D1278"/>
    </row>
    <row r="1279" spans="4:4">
      <c r="D1279"/>
    </row>
    <row r="1280" spans="4:4">
      <c r="D1280"/>
    </row>
    <row r="1281" spans="4:6">
      <c r="D1281"/>
    </row>
    <row r="1282" spans="4:6">
      <c r="D1282"/>
    </row>
    <row r="1283" spans="4:6">
      <c r="F1283" s="48"/>
    </row>
    <row r="1284" spans="4:6">
      <c r="F1284" s="48"/>
    </row>
    <row r="1285" spans="4:6">
      <c r="F1285" s="48"/>
    </row>
    <row r="1286" spans="4:6">
      <c r="F1286" s="48"/>
    </row>
    <row r="1287" spans="4:6">
      <c r="F1287" s="48"/>
    </row>
    <row r="1288" spans="4:6">
      <c r="F1288" s="48"/>
    </row>
    <row r="1289" spans="4:6">
      <c r="F1289" s="48"/>
    </row>
    <row r="1290" spans="4:6">
      <c r="F1290" s="48"/>
    </row>
    <row r="1291" spans="4:6">
      <c r="F1291" s="48"/>
    </row>
    <row r="1292" spans="4:6">
      <c r="F1292" s="48"/>
    </row>
    <row r="1293" spans="4:6">
      <c r="F1293" s="48"/>
    </row>
    <row r="1294" spans="4:6">
      <c r="F1294" s="48"/>
    </row>
    <row r="1295" spans="4:6">
      <c r="F1295" s="48"/>
    </row>
    <row r="1296" spans="4:6">
      <c r="F1296" s="48"/>
    </row>
    <row r="1297" spans="6:6">
      <c r="F1297" s="48"/>
    </row>
    <row r="1298" spans="6:6">
      <c r="F1298" s="48"/>
    </row>
    <row r="1299" spans="6:6">
      <c r="F1299" s="48"/>
    </row>
    <row r="1300" spans="6:6">
      <c r="F1300" s="48"/>
    </row>
    <row r="1301" spans="6:6">
      <c r="F1301" s="48"/>
    </row>
    <row r="1302" spans="6:6">
      <c r="F1302" s="48"/>
    </row>
    <row r="1303" spans="6:6">
      <c r="F1303" s="48"/>
    </row>
    <row r="1304" spans="6:6">
      <c r="F1304" s="48"/>
    </row>
    <row r="1305" spans="6:6">
      <c r="F1305" s="48"/>
    </row>
    <row r="1306" spans="6:6">
      <c r="F1306" s="48"/>
    </row>
    <row r="1307" spans="6:6">
      <c r="F1307" s="48"/>
    </row>
    <row r="1308" spans="6:6">
      <c r="F1308" s="48"/>
    </row>
    <row r="1309" spans="6:6">
      <c r="F1309" s="48"/>
    </row>
    <row r="1310" spans="6:6">
      <c r="F1310" s="48"/>
    </row>
    <row r="1311" spans="6:6">
      <c r="F1311" s="48"/>
    </row>
    <row r="1312" spans="6:6">
      <c r="F1312" s="48"/>
    </row>
    <row r="1313" spans="6:6">
      <c r="F1313" s="48"/>
    </row>
    <row r="1314" spans="6:6">
      <c r="F1314" s="48"/>
    </row>
    <row r="1315" spans="6:6">
      <c r="F1315" s="48"/>
    </row>
    <row r="1316" spans="6:6">
      <c r="F1316" s="48"/>
    </row>
    <row r="1317" spans="6:6">
      <c r="F1317" s="48"/>
    </row>
    <row r="1318" spans="6:6">
      <c r="F1318" s="48"/>
    </row>
    <row r="1319" spans="6:6">
      <c r="F1319" s="48"/>
    </row>
    <row r="1320" spans="6:6">
      <c r="F1320" s="48"/>
    </row>
    <row r="1321" spans="6:6">
      <c r="F1321" s="48"/>
    </row>
    <row r="1322" spans="6:6">
      <c r="F1322" s="48"/>
    </row>
    <row r="1323" spans="6:6">
      <c r="F1323" s="48"/>
    </row>
    <row r="1324" spans="6:6">
      <c r="F1324" s="48"/>
    </row>
    <row r="1325" spans="6:6">
      <c r="F1325" s="48"/>
    </row>
    <row r="1326" spans="6:6">
      <c r="F1326" s="48"/>
    </row>
    <row r="1327" spans="6:6">
      <c r="F1327" s="48"/>
    </row>
    <row r="1328" spans="6:6">
      <c r="F1328" s="48"/>
    </row>
    <row r="1329" spans="6:6">
      <c r="F1329" s="48"/>
    </row>
    <row r="1330" spans="6:6">
      <c r="F1330" s="48"/>
    </row>
    <row r="1331" spans="6:6">
      <c r="F1331" s="48"/>
    </row>
    <row r="1332" spans="6:6">
      <c r="F1332" s="48"/>
    </row>
    <row r="1333" spans="6:6">
      <c r="F1333" s="48"/>
    </row>
    <row r="1334" spans="6:6">
      <c r="F1334" s="48"/>
    </row>
    <row r="1335" spans="6:6">
      <c r="F1335" s="48"/>
    </row>
    <row r="1336" spans="6:6">
      <c r="F1336" s="48"/>
    </row>
    <row r="1337" spans="6:6">
      <c r="F1337" s="48"/>
    </row>
    <row r="1338" spans="6:6">
      <c r="F1338" s="48"/>
    </row>
    <row r="1339" spans="6:6">
      <c r="F1339" s="48"/>
    </row>
    <row r="1340" spans="6:6">
      <c r="F1340" s="48"/>
    </row>
    <row r="1341" spans="6:6">
      <c r="F1341" s="48"/>
    </row>
    <row r="1342" spans="6:6">
      <c r="F1342" s="48"/>
    </row>
    <row r="1343" spans="6:6">
      <c r="F1343" s="48"/>
    </row>
    <row r="1344" spans="6:6">
      <c r="F1344" s="48"/>
    </row>
    <row r="1345" spans="6:6">
      <c r="F1345" s="48"/>
    </row>
    <row r="1346" spans="6:6">
      <c r="F1346" s="48"/>
    </row>
    <row r="1347" spans="6:6">
      <c r="F1347" s="48"/>
    </row>
    <row r="1348" spans="6:6">
      <c r="F1348" s="48"/>
    </row>
    <row r="1349" spans="6:6">
      <c r="F1349" s="48"/>
    </row>
    <row r="1350" spans="6:6">
      <c r="F1350" s="48"/>
    </row>
    <row r="1351" spans="6:6">
      <c r="F1351" s="48"/>
    </row>
    <row r="1352" spans="6:6">
      <c r="F1352" s="48"/>
    </row>
    <row r="1353" spans="6:6">
      <c r="F1353" s="48"/>
    </row>
    <row r="1354" spans="6:6">
      <c r="F1354" s="48"/>
    </row>
    <row r="1355" spans="6:6">
      <c r="F1355" s="48"/>
    </row>
    <row r="1356" spans="6:6">
      <c r="F1356" s="48"/>
    </row>
    <row r="1357" spans="6:6">
      <c r="F1357" s="48"/>
    </row>
    <row r="1358" spans="6:6">
      <c r="F1358" s="48"/>
    </row>
    <row r="1359" spans="6:6">
      <c r="F1359" s="48"/>
    </row>
    <row r="1360" spans="6:6">
      <c r="F1360" s="48"/>
    </row>
    <row r="1361" spans="6:6">
      <c r="F1361" s="48"/>
    </row>
    <row r="1362" spans="6:6">
      <c r="F1362" s="48"/>
    </row>
    <row r="1363" spans="6:6">
      <c r="F1363" s="48"/>
    </row>
    <row r="1364" spans="6:6">
      <c r="F1364" s="48"/>
    </row>
    <row r="1365" spans="6:6">
      <c r="F1365" s="48"/>
    </row>
    <row r="1366" spans="6:6">
      <c r="F1366" s="48"/>
    </row>
    <row r="1367" spans="6:6">
      <c r="F1367" s="48"/>
    </row>
    <row r="1368" spans="6:6">
      <c r="F1368" s="48"/>
    </row>
    <row r="1369" spans="6:6">
      <c r="F1369" s="48"/>
    </row>
    <row r="1370" spans="6:6">
      <c r="F1370" s="48"/>
    </row>
    <row r="1371" spans="6:6">
      <c r="F1371" s="48"/>
    </row>
    <row r="1372" spans="6:6">
      <c r="F1372" s="48"/>
    </row>
    <row r="1373" spans="6:6">
      <c r="F1373" s="48"/>
    </row>
    <row r="1374" spans="6:6">
      <c r="F1374" s="48"/>
    </row>
    <row r="1375" spans="6:6">
      <c r="F1375" s="48"/>
    </row>
    <row r="1376" spans="6:6">
      <c r="F1376" s="48"/>
    </row>
    <row r="1377" spans="6:6">
      <c r="F1377" s="48"/>
    </row>
    <row r="1378" spans="6:6">
      <c r="F1378" s="48"/>
    </row>
    <row r="1379" spans="6:6">
      <c r="F1379" s="48"/>
    </row>
    <row r="1380" spans="6:6">
      <c r="F1380" s="48"/>
    </row>
    <row r="1381" spans="6:6">
      <c r="F1381" s="48"/>
    </row>
    <row r="1382" spans="6:6">
      <c r="F1382" s="48"/>
    </row>
    <row r="1383" spans="6:6">
      <c r="F1383" s="48"/>
    </row>
    <row r="1384" spans="6:6">
      <c r="F1384" s="48"/>
    </row>
    <row r="1385" spans="6:6">
      <c r="F1385" s="48"/>
    </row>
    <row r="1386" spans="6:6">
      <c r="F1386" s="48"/>
    </row>
    <row r="1387" spans="6:6">
      <c r="F1387" s="48"/>
    </row>
    <row r="1388" spans="6:6">
      <c r="F1388" s="48"/>
    </row>
    <row r="1389" spans="6:6">
      <c r="F1389" s="48"/>
    </row>
    <row r="1390" spans="6:6">
      <c r="F1390" s="48"/>
    </row>
    <row r="1391" spans="6:6">
      <c r="F1391" s="48"/>
    </row>
    <row r="1392" spans="6:6">
      <c r="F1392" s="48"/>
    </row>
    <row r="1393" spans="6:6">
      <c r="F1393" s="48"/>
    </row>
    <row r="1394" spans="6:6">
      <c r="F1394" s="48"/>
    </row>
    <row r="1395" spans="6:6">
      <c r="F1395" s="48"/>
    </row>
    <row r="1396" spans="6:6">
      <c r="F1396" s="48"/>
    </row>
    <row r="1397" spans="6:6">
      <c r="F1397" s="48"/>
    </row>
    <row r="1398" spans="6:6">
      <c r="F1398" s="48"/>
    </row>
    <row r="1399" spans="6:6">
      <c r="F1399" s="48"/>
    </row>
    <row r="1400" spans="6:6">
      <c r="F1400" s="48"/>
    </row>
    <row r="1401" spans="6:6">
      <c r="F1401" s="48"/>
    </row>
    <row r="1402" spans="6:6">
      <c r="F1402" s="48"/>
    </row>
    <row r="1403" spans="6:6">
      <c r="F1403" s="48"/>
    </row>
    <row r="1404" spans="6:6">
      <c r="F1404" s="48"/>
    </row>
    <row r="1405" spans="6:6">
      <c r="F1405" s="48"/>
    </row>
    <row r="1406" spans="6:6">
      <c r="F1406" s="48"/>
    </row>
    <row r="1407" spans="6:6">
      <c r="F1407" s="48"/>
    </row>
    <row r="1408" spans="6:6">
      <c r="F1408" s="48"/>
    </row>
    <row r="1409" spans="6:6">
      <c r="F1409" s="48"/>
    </row>
    <row r="1410" spans="6:6">
      <c r="F1410" s="48"/>
    </row>
    <row r="1411" spans="6:6">
      <c r="F1411" s="48"/>
    </row>
    <row r="1412" spans="6:6">
      <c r="F1412" s="48"/>
    </row>
    <row r="1413" spans="6:6">
      <c r="F1413" s="48"/>
    </row>
    <row r="1414" spans="6:6">
      <c r="F1414" s="48"/>
    </row>
    <row r="1415" spans="6:6">
      <c r="F1415" s="48"/>
    </row>
    <row r="1416" spans="6:6">
      <c r="F1416" s="48"/>
    </row>
    <row r="1417" spans="6:6">
      <c r="F1417" s="48"/>
    </row>
    <row r="1418" spans="6:6">
      <c r="F1418" s="48"/>
    </row>
    <row r="1419" spans="6:6">
      <c r="F1419" s="48"/>
    </row>
    <row r="1420" spans="6:6">
      <c r="F1420" s="48"/>
    </row>
    <row r="1421" spans="6:6">
      <c r="F1421" s="48"/>
    </row>
    <row r="1422" spans="6:6">
      <c r="F1422" s="48"/>
    </row>
    <row r="1423" spans="6:6">
      <c r="F1423" s="48"/>
    </row>
    <row r="1424" spans="6:6">
      <c r="F1424" s="48"/>
    </row>
    <row r="1425" spans="6:6">
      <c r="F1425" s="48"/>
    </row>
    <row r="1426" spans="6:6">
      <c r="F1426" s="48"/>
    </row>
    <row r="1427" spans="6:6">
      <c r="F1427" s="48"/>
    </row>
    <row r="1428" spans="6:6">
      <c r="F1428" s="48"/>
    </row>
    <row r="1429" spans="6:6">
      <c r="F1429" s="48"/>
    </row>
    <row r="1430" spans="6:6">
      <c r="F1430" s="48"/>
    </row>
    <row r="1431" spans="6:6">
      <c r="F1431" s="48"/>
    </row>
    <row r="1432" spans="6:6">
      <c r="F1432" s="48"/>
    </row>
    <row r="1433" spans="6:6">
      <c r="F1433" s="48"/>
    </row>
    <row r="1434" spans="6:6">
      <c r="F1434" s="48"/>
    </row>
    <row r="1435" spans="6:6">
      <c r="F1435" s="48"/>
    </row>
    <row r="1436" spans="6:6">
      <c r="F1436" s="48"/>
    </row>
    <row r="1437" spans="6:6">
      <c r="F1437" s="48"/>
    </row>
    <row r="1438" spans="6:6">
      <c r="F1438" s="48"/>
    </row>
    <row r="1439" spans="6:6">
      <c r="F1439" s="48"/>
    </row>
    <row r="1440" spans="6:6">
      <c r="F1440" s="48"/>
    </row>
    <row r="1441" spans="6:6">
      <c r="F1441" s="48"/>
    </row>
    <row r="1442" spans="6:6">
      <c r="F1442" s="48"/>
    </row>
    <row r="1443" spans="6:6">
      <c r="F1443" s="48"/>
    </row>
    <row r="1444" spans="6:6">
      <c r="F1444" s="48"/>
    </row>
    <row r="1445" spans="6:6">
      <c r="F1445" s="48"/>
    </row>
    <row r="1446" spans="6:6">
      <c r="F1446" s="48"/>
    </row>
    <row r="1447" spans="6:6">
      <c r="F1447" s="48"/>
    </row>
    <row r="1448" spans="6:6">
      <c r="F1448" s="48"/>
    </row>
    <row r="1449" spans="6:6">
      <c r="F1449" s="48"/>
    </row>
    <row r="1450" spans="6:6">
      <c r="F1450" s="48"/>
    </row>
    <row r="1451" spans="6:6">
      <c r="F1451" s="48"/>
    </row>
    <row r="1452" spans="6:6">
      <c r="F1452" s="48"/>
    </row>
    <row r="1453" spans="6:6">
      <c r="F1453" s="48"/>
    </row>
    <row r="1454" spans="6:6">
      <c r="F1454" s="48"/>
    </row>
    <row r="1455" spans="6:6">
      <c r="F1455" s="48"/>
    </row>
    <row r="1456" spans="6:6">
      <c r="F1456" s="48"/>
    </row>
    <row r="1457" spans="6:6">
      <c r="F1457" s="48"/>
    </row>
    <row r="1458" spans="6:6">
      <c r="F1458" s="48"/>
    </row>
    <row r="1459" spans="6:6">
      <c r="F1459" s="48"/>
    </row>
    <row r="1460" spans="6:6">
      <c r="F1460" s="48"/>
    </row>
    <row r="1461" spans="6:6">
      <c r="F1461" s="48"/>
    </row>
    <row r="1462" spans="6:6">
      <c r="F1462" s="48"/>
    </row>
    <row r="1463" spans="6:6">
      <c r="F1463" s="48"/>
    </row>
    <row r="1464" spans="6:6">
      <c r="F1464" s="48"/>
    </row>
    <row r="1465" spans="6:6">
      <c r="F1465" s="48"/>
    </row>
    <row r="1466" spans="6:6">
      <c r="F1466" s="48"/>
    </row>
    <row r="1467" spans="6:6">
      <c r="F1467" s="48"/>
    </row>
    <row r="1468" spans="6:6">
      <c r="F1468" s="48"/>
    </row>
    <row r="1469" spans="6:6">
      <c r="F1469" s="48"/>
    </row>
    <row r="1470" spans="6:6">
      <c r="F1470" s="48"/>
    </row>
    <row r="1471" spans="6:6">
      <c r="F1471" s="48"/>
    </row>
    <row r="1472" spans="6:6">
      <c r="F1472" s="48"/>
    </row>
    <row r="1473" spans="6:6">
      <c r="F1473" s="48"/>
    </row>
    <row r="1474" spans="6:6">
      <c r="F1474" s="48"/>
    </row>
    <row r="1475" spans="6:6">
      <c r="F1475" s="48"/>
    </row>
    <row r="1476" spans="6:6">
      <c r="F1476" s="48"/>
    </row>
    <row r="1477" spans="6:6">
      <c r="F1477" s="48"/>
    </row>
    <row r="1478" spans="6:6">
      <c r="F1478" s="48"/>
    </row>
    <row r="1479" spans="6:6">
      <c r="F1479" s="48"/>
    </row>
    <row r="1480" spans="6:6">
      <c r="F1480" s="48"/>
    </row>
    <row r="1481" spans="6:6">
      <c r="F1481" s="48"/>
    </row>
    <row r="1482" spans="6:6">
      <c r="F1482" s="48"/>
    </row>
    <row r="1483" spans="6:6">
      <c r="F1483" s="48"/>
    </row>
    <row r="1484" spans="6:6">
      <c r="F1484" s="48"/>
    </row>
    <row r="1485" spans="6:6">
      <c r="F1485" s="48"/>
    </row>
    <row r="1486" spans="6:6">
      <c r="F1486" s="48"/>
    </row>
    <row r="1487" spans="6:6">
      <c r="F1487" s="48"/>
    </row>
    <row r="1488" spans="6:6">
      <c r="F1488" s="48"/>
    </row>
    <row r="1489" spans="6:6">
      <c r="F1489" s="48"/>
    </row>
    <row r="1490" spans="6:6">
      <c r="F1490" s="48"/>
    </row>
    <row r="1491" spans="6:6">
      <c r="F1491" s="48"/>
    </row>
    <row r="1492" spans="6:6">
      <c r="F1492" s="48"/>
    </row>
    <row r="1493" spans="6:6">
      <c r="F1493" s="48"/>
    </row>
    <row r="1494" spans="6:6">
      <c r="F1494" s="48"/>
    </row>
    <row r="1495" spans="6:6">
      <c r="F1495" s="48"/>
    </row>
    <row r="1496" spans="6:6">
      <c r="F1496" s="48"/>
    </row>
    <row r="1497" spans="6:6">
      <c r="F1497" s="48"/>
    </row>
    <row r="1498" spans="6:6">
      <c r="F1498" s="48"/>
    </row>
    <row r="1499" spans="6:6">
      <c r="F1499" s="48"/>
    </row>
    <row r="1500" spans="6:6">
      <c r="F1500" s="48"/>
    </row>
    <row r="1501" spans="6:6">
      <c r="F1501" s="48"/>
    </row>
    <row r="1502" spans="6:6">
      <c r="F1502" s="48"/>
    </row>
    <row r="1503" spans="6:6">
      <c r="F1503" s="48"/>
    </row>
    <row r="1504" spans="6:6">
      <c r="F1504" s="48"/>
    </row>
    <row r="1505" spans="6:6">
      <c r="F1505" s="48"/>
    </row>
    <row r="1506" spans="6:6">
      <c r="F1506" s="48"/>
    </row>
    <row r="1507" spans="6:6">
      <c r="F1507" s="48"/>
    </row>
    <row r="1508" spans="6:6">
      <c r="F1508" s="48"/>
    </row>
    <row r="1509" spans="6:6">
      <c r="F1509" s="48"/>
    </row>
    <row r="1510" spans="6:6">
      <c r="F1510" s="48"/>
    </row>
    <row r="1511" spans="6:6">
      <c r="F1511" s="48"/>
    </row>
    <row r="1512" spans="6:6">
      <c r="F1512" s="48"/>
    </row>
    <row r="1513" spans="6:6">
      <c r="F1513" s="48"/>
    </row>
    <row r="1514" spans="6:6">
      <c r="F1514" s="48"/>
    </row>
    <row r="1515" spans="6:6">
      <c r="F1515" s="48"/>
    </row>
    <row r="1516" spans="6:6">
      <c r="F1516" s="48"/>
    </row>
    <row r="1517" spans="6:6">
      <c r="F1517" s="48"/>
    </row>
    <row r="1518" spans="6:6">
      <c r="F1518" s="48"/>
    </row>
    <row r="1519" spans="6:6">
      <c r="F1519" s="48"/>
    </row>
    <row r="1520" spans="6:6">
      <c r="F1520" s="48"/>
    </row>
    <row r="1521" spans="6:6">
      <c r="F1521" s="48"/>
    </row>
    <row r="1522" spans="6:6">
      <c r="F1522" s="48"/>
    </row>
    <row r="1523" spans="6:6">
      <c r="F1523" s="48"/>
    </row>
    <row r="1524" spans="6:6">
      <c r="F1524" s="48"/>
    </row>
    <row r="1525" spans="6:6">
      <c r="F1525" s="48"/>
    </row>
    <row r="1526" spans="6:6">
      <c r="F1526" s="48"/>
    </row>
    <row r="1527" spans="6:6">
      <c r="F1527" s="48"/>
    </row>
    <row r="1528" spans="6:6">
      <c r="F1528" s="48"/>
    </row>
    <row r="1529" spans="6:6">
      <c r="F1529" s="48"/>
    </row>
    <row r="1530" spans="6:6">
      <c r="F1530" s="48"/>
    </row>
    <row r="1531" spans="6:6">
      <c r="F1531" s="48"/>
    </row>
    <row r="1532" spans="6:6">
      <c r="F1532" s="48"/>
    </row>
    <row r="1533" spans="6:6">
      <c r="F1533" s="48"/>
    </row>
    <row r="1534" spans="6:6">
      <c r="F1534" s="48"/>
    </row>
    <row r="1535" spans="6:6">
      <c r="F1535" s="48"/>
    </row>
    <row r="1536" spans="6:6">
      <c r="F1536" s="48"/>
    </row>
    <row r="1537" spans="6:6">
      <c r="F1537" s="48"/>
    </row>
    <row r="1538" spans="6:6">
      <c r="F1538" s="48"/>
    </row>
    <row r="1539" spans="6:6">
      <c r="F1539" s="48"/>
    </row>
    <row r="1540" spans="6:6">
      <c r="F1540" s="48"/>
    </row>
    <row r="1541" spans="6:6">
      <c r="F1541" s="48"/>
    </row>
    <row r="1542" spans="6:6">
      <c r="F1542" s="48"/>
    </row>
    <row r="1543" spans="6:6">
      <c r="F1543" s="48"/>
    </row>
    <row r="1544" spans="6:6">
      <c r="F1544" s="48"/>
    </row>
    <row r="1545" spans="6:6">
      <c r="F1545" s="48"/>
    </row>
    <row r="1546" spans="6:6">
      <c r="F1546" s="48"/>
    </row>
    <row r="1547" spans="6:6">
      <c r="F1547" s="48"/>
    </row>
    <row r="1548" spans="6:6">
      <c r="F1548" s="48"/>
    </row>
    <row r="1549" spans="6:6">
      <c r="F1549" s="48"/>
    </row>
    <row r="1550" spans="6:6">
      <c r="F1550" s="48"/>
    </row>
    <row r="1551" spans="6:6">
      <c r="F1551" s="48"/>
    </row>
    <row r="1552" spans="6:6">
      <c r="F1552" s="48"/>
    </row>
    <row r="1553" spans="6:6">
      <c r="F1553" s="48"/>
    </row>
    <row r="1554" spans="6:6">
      <c r="F1554" s="48"/>
    </row>
    <row r="1555" spans="6:6">
      <c r="F1555" s="48"/>
    </row>
    <row r="1556" spans="6:6">
      <c r="F1556" s="48"/>
    </row>
    <row r="1557" spans="6:6">
      <c r="F1557" s="48"/>
    </row>
    <row r="1558" spans="6:6">
      <c r="F1558" s="48"/>
    </row>
    <row r="1559" spans="6:6">
      <c r="F1559" s="48"/>
    </row>
    <row r="1560" spans="6:6">
      <c r="F1560" s="48"/>
    </row>
    <row r="1561" spans="6:6">
      <c r="F1561" s="48"/>
    </row>
    <row r="1562" spans="6:6">
      <c r="F1562" s="48"/>
    </row>
    <row r="1563" spans="6:6">
      <c r="F1563" s="48"/>
    </row>
    <row r="1564" spans="6:6">
      <c r="F1564" s="48"/>
    </row>
    <row r="1565" spans="6:6">
      <c r="F1565" s="48"/>
    </row>
    <row r="1566" spans="6:6">
      <c r="F1566" s="48"/>
    </row>
    <row r="1567" spans="6:6">
      <c r="F1567" s="48"/>
    </row>
    <row r="1568" spans="6:6">
      <c r="F1568" s="48"/>
    </row>
    <row r="1569" spans="6:6">
      <c r="F1569" s="48"/>
    </row>
    <row r="1570" spans="6:6">
      <c r="F1570" s="48"/>
    </row>
    <row r="1571" spans="6:6">
      <c r="F1571" s="48"/>
    </row>
    <row r="1572" spans="6:6">
      <c r="F1572" s="48"/>
    </row>
    <row r="1573" spans="6:6">
      <c r="F1573" s="48"/>
    </row>
    <row r="1574" spans="6:6">
      <c r="F1574" s="48"/>
    </row>
    <row r="1575" spans="6:6">
      <c r="F1575" s="48"/>
    </row>
    <row r="1576" spans="6:6">
      <c r="F1576" s="48"/>
    </row>
    <row r="1577" spans="6:6">
      <c r="F1577" s="48"/>
    </row>
    <row r="1578" spans="6:6">
      <c r="F1578" s="48"/>
    </row>
    <row r="1579" spans="6:6">
      <c r="F1579" s="48"/>
    </row>
    <row r="1580" spans="6:6">
      <c r="F1580" s="48"/>
    </row>
    <row r="1581" spans="6:6">
      <c r="F1581" s="48"/>
    </row>
    <row r="1582" spans="6:6">
      <c r="F1582" s="48"/>
    </row>
    <row r="1583" spans="6:6">
      <c r="F1583" s="48"/>
    </row>
    <row r="1584" spans="6:6">
      <c r="F1584" s="48"/>
    </row>
    <row r="1585" spans="6:6">
      <c r="F1585" s="48"/>
    </row>
    <row r="1586" spans="6:6">
      <c r="F1586" s="48"/>
    </row>
    <row r="1587" spans="6:6">
      <c r="F1587" s="48"/>
    </row>
    <row r="1588" spans="6:6">
      <c r="F1588" s="48"/>
    </row>
    <row r="1589" spans="6:6">
      <c r="F1589" s="48"/>
    </row>
    <row r="1590" spans="6:6">
      <c r="F1590" s="48"/>
    </row>
    <row r="1591" spans="6:6">
      <c r="F1591" s="48"/>
    </row>
    <row r="1592" spans="6:6">
      <c r="F1592" s="48"/>
    </row>
    <row r="1593" spans="6:6">
      <c r="F1593" s="48"/>
    </row>
    <row r="1594" spans="6:6">
      <c r="F1594" s="48"/>
    </row>
    <row r="1595" spans="6:6">
      <c r="F1595" s="48"/>
    </row>
    <row r="1596" spans="6:6">
      <c r="F1596" s="48"/>
    </row>
    <row r="1597" spans="6:6">
      <c r="F1597" s="48"/>
    </row>
    <row r="1598" spans="6:6">
      <c r="F1598" s="48"/>
    </row>
    <row r="1599" spans="6:6">
      <c r="F1599" s="48"/>
    </row>
    <row r="1600" spans="6:6">
      <c r="F1600" s="48"/>
    </row>
    <row r="1601" spans="6:6">
      <c r="F1601" s="48"/>
    </row>
    <row r="1602" spans="6:6">
      <c r="F1602" s="48"/>
    </row>
    <row r="1603" spans="6:6">
      <c r="F1603" s="48"/>
    </row>
    <row r="1604" spans="6:6">
      <c r="F1604" s="48"/>
    </row>
    <row r="1605" spans="6:6">
      <c r="F1605" s="48"/>
    </row>
    <row r="1606" spans="6:6">
      <c r="F1606" s="48"/>
    </row>
    <row r="1607" spans="6:6">
      <c r="F1607" s="48"/>
    </row>
    <row r="1608" spans="6:6">
      <c r="F1608" s="48"/>
    </row>
    <row r="1609" spans="6:6">
      <c r="F1609" s="48"/>
    </row>
    <row r="1610" spans="6:6">
      <c r="F1610" s="48"/>
    </row>
    <row r="1611" spans="6:6">
      <c r="F1611" s="48"/>
    </row>
    <row r="1612" spans="6:6">
      <c r="F1612" s="48"/>
    </row>
    <row r="1613" spans="6:6">
      <c r="F1613" s="48"/>
    </row>
    <row r="1614" spans="6:6">
      <c r="F1614" s="48"/>
    </row>
    <row r="1615" spans="6:6">
      <c r="F1615" s="48"/>
    </row>
    <row r="1616" spans="6:6">
      <c r="F1616" s="48"/>
    </row>
    <row r="1617" spans="6:6">
      <c r="F1617" s="48"/>
    </row>
    <row r="1618" spans="6:6">
      <c r="F1618" s="48"/>
    </row>
    <row r="1619" spans="6:6">
      <c r="F1619" s="48"/>
    </row>
    <row r="1620" spans="6:6">
      <c r="F1620" s="48"/>
    </row>
    <row r="1621" spans="6:6">
      <c r="F1621" s="48"/>
    </row>
    <row r="1622" spans="6:6">
      <c r="F1622" s="48"/>
    </row>
    <row r="1623" spans="6:6">
      <c r="F1623" s="48"/>
    </row>
    <row r="1624" spans="6:6">
      <c r="F1624" s="48"/>
    </row>
    <row r="1625" spans="6:6">
      <c r="F1625" s="48"/>
    </row>
    <row r="1626" spans="6:6">
      <c r="F1626" s="48"/>
    </row>
    <row r="1627" spans="6:6">
      <c r="F1627" s="48"/>
    </row>
    <row r="1628" spans="6:6">
      <c r="F1628" s="48"/>
    </row>
    <row r="1629" spans="6:6">
      <c r="F1629" s="48"/>
    </row>
    <row r="1630" spans="6:6">
      <c r="F1630" s="48"/>
    </row>
    <row r="1631" spans="6:6">
      <c r="F1631" s="48"/>
    </row>
    <row r="1632" spans="6:6">
      <c r="F1632" s="48"/>
    </row>
    <row r="1633" spans="6:6">
      <c r="F1633" s="48"/>
    </row>
    <row r="1634" spans="6:6">
      <c r="F1634" s="48"/>
    </row>
    <row r="1635" spans="6:6">
      <c r="F1635" s="48"/>
    </row>
    <row r="1636" spans="6:6">
      <c r="F1636" s="48"/>
    </row>
    <row r="1637" spans="6:6">
      <c r="F1637" s="48"/>
    </row>
    <row r="1638" spans="6:6">
      <c r="F1638" s="48"/>
    </row>
    <row r="1639" spans="6:6">
      <c r="F1639" s="48"/>
    </row>
    <row r="1640" spans="6:6">
      <c r="F1640" s="48"/>
    </row>
    <row r="1641" spans="6:6">
      <c r="F1641" s="48"/>
    </row>
    <row r="1642" spans="6:6">
      <c r="F1642" s="48"/>
    </row>
    <row r="1643" spans="6:6">
      <c r="F1643" s="48"/>
    </row>
    <row r="1644" spans="6:6">
      <c r="F1644" s="48"/>
    </row>
    <row r="1645" spans="6:6">
      <c r="F1645" s="48"/>
    </row>
    <row r="1646" spans="6:6">
      <c r="F1646" s="48"/>
    </row>
    <row r="1647" spans="6:6">
      <c r="F1647" s="48"/>
    </row>
    <row r="1648" spans="6:6">
      <c r="F1648" s="48"/>
    </row>
    <row r="1649" spans="6:6">
      <c r="F1649" s="48"/>
    </row>
    <row r="1650" spans="6:6">
      <c r="F1650" s="48"/>
    </row>
    <row r="1651" spans="6:6">
      <c r="F1651" s="48"/>
    </row>
    <row r="1652" spans="6:6">
      <c r="F1652" s="48"/>
    </row>
    <row r="1653" spans="6:6">
      <c r="F1653" s="48"/>
    </row>
    <row r="1654" spans="6:6">
      <c r="F1654" s="48"/>
    </row>
    <row r="1655" spans="6:6">
      <c r="F1655" s="48"/>
    </row>
    <row r="1656" spans="6:6">
      <c r="F1656" s="48"/>
    </row>
    <row r="1657" spans="6:6">
      <c r="F1657" s="48"/>
    </row>
    <row r="1658" spans="6:6">
      <c r="F1658" s="48"/>
    </row>
    <row r="1659" spans="6:6">
      <c r="F1659" s="48"/>
    </row>
    <row r="1660" spans="6:6">
      <c r="F1660" s="48"/>
    </row>
    <row r="1661" spans="6:6">
      <c r="F1661" s="48"/>
    </row>
    <row r="1662" spans="6:6">
      <c r="F1662" s="48"/>
    </row>
    <row r="1663" spans="6:6">
      <c r="F1663" s="48"/>
    </row>
    <row r="1664" spans="6:6">
      <c r="F1664" s="48"/>
    </row>
    <row r="1665" spans="6:6">
      <c r="F1665" s="48"/>
    </row>
    <row r="1666" spans="6:6">
      <c r="F1666" s="48"/>
    </row>
    <row r="1667" spans="6:6">
      <c r="F1667" s="48"/>
    </row>
    <row r="1668" spans="6:6">
      <c r="F1668" s="48"/>
    </row>
    <row r="1669" spans="6:6">
      <c r="F1669" s="48"/>
    </row>
    <row r="1670" spans="6:6">
      <c r="F1670" s="48"/>
    </row>
    <row r="1671" spans="6:6">
      <c r="F1671" s="48"/>
    </row>
    <row r="1672" spans="6:6">
      <c r="F1672" s="48"/>
    </row>
    <row r="1673" spans="6:6">
      <c r="F1673" s="48"/>
    </row>
    <row r="1674" spans="6:6">
      <c r="F1674" s="48"/>
    </row>
    <row r="1675" spans="6:6">
      <c r="F1675" s="48"/>
    </row>
    <row r="1676" spans="6:6">
      <c r="F1676" s="48"/>
    </row>
    <row r="1677" spans="6:6">
      <c r="F1677" s="48"/>
    </row>
    <row r="1678" spans="6:6">
      <c r="F1678" s="48"/>
    </row>
    <row r="1679" spans="6:6">
      <c r="F1679" s="48"/>
    </row>
    <row r="1680" spans="6:6">
      <c r="F1680" s="48"/>
    </row>
    <row r="1681" spans="6:6">
      <c r="F1681" s="48"/>
    </row>
    <row r="1682" spans="6:6">
      <c r="F1682" s="48"/>
    </row>
    <row r="1683" spans="6:6">
      <c r="F1683" s="48"/>
    </row>
    <row r="1684" spans="6:6">
      <c r="F1684" s="48"/>
    </row>
    <row r="1685" spans="6:6">
      <c r="F1685" s="48"/>
    </row>
    <row r="1686" spans="6:6">
      <c r="F1686" s="48"/>
    </row>
    <row r="1687" spans="6:6">
      <c r="F1687" s="48"/>
    </row>
    <row r="1688" spans="6:6">
      <c r="F1688" s="48"/>
    </row>
    <row r="1689" spans="6:6">
      <c r="F1689" s="48"/>
    </row>
    <row r="1690" spans="6:6">
      <c r="F1690" s="48"/>
    </row>
    <row r="1691" spans="6:6">
      <c r="F1691" s="48"/>
    </row>
    <row r="1692" spans="6:6">
      <c r="F1692" s="48"/>
    </row>
    <row r="1693" spans="6:6">
      <c r="F1693" s="48"/>
    </row>
    <row r="1694" spans="6:6">
      <c r="F1694" s="48"/>
    </row>
    <row r="1695" spans="6:6">
      <c r="F1695" s="48"/>
    </row>
    <row r="1696" spans="6:6">
      <c r="F1696" s="48"/>
    </row>
    <row r="1697" spans="6:6">
      <c r="F1697" s="48"/>
    </row>
    <row r="1698" spans="6:6">
      <c r="F1698" s="48"/>
    </row>
    <row r="1699" spans="6:6">
      <c r="F1699" s="48"/>
    </row>
    <row r="1700" spans="6:6">
      <c r="F1700" s="48"/>
    </row>
    <row r="1701" spans="6:6">
      <c r="F1701" s="48"/>
    </row>
    <row r="1702" spans="6:6">
      <c r="F1702" s="48"/>
    </row>
    <row r="1703" spans="6:6">
      <c r="F1703" s="48"/>
    </row>
    <row r="1704" spans="6:6">
      <c r="F1704" s="48"/>
    </row>
    <row r="1705" spans="6:6">
      <c r="F1705" s="48"/>
    </row>
    <row r="1706" spans="6:6">
      <c r="F1706" s="48"/>
    </row>
    <row r="1707" spans="6:6">
      <c r="F1707" s="48"/>
    </row>
    <row r="1708" spans="6:6">
      <c r="F1708" s="48"/>
    </row>
    <row r="1709" spans="6:6">
      <c r="F1709" s="48"/>
    </row>
    <row r="1710" spans="6:6">
      <c r="F1710" s="48"/>
    </row>
    <row r="1711" spans="6:6">
      <c r="F1711" s="48"/>
    </row>
    <row r="1712" spans="6:6">
      <c r="F1712" s="48"/>
    </row>
    <row r="1713" spans="6:6">
      <c r="F1713" s="48"/>
    </row>
    <row r="1714" spans="6:6">
      <c r="F1714" s="48"/>
    </row>
    <row r="1715" spans="6:6">
      <c r="F1715" s="48"/>
    </row>
    <row r="1716" spans="6:6">
      <c r="F1716" s="48"/>
    </row>
    <row r="1717" spans="6:6">
      <c r="F1717" s="48"/>
    </row>
    <row r="1718" spans="6:6">
      <c r="F1718" s="48"/>
    </row>
    <row r="1719" spans="6:6">
      <c r="F1719" s="48"/>
    </row>
    <row r="1720" spans="6:6">
      <c r="F1720" s="48"/>
    </row>
    <row r="1721" spans="6:6">
      <c r="F1721" s="48"/>
    </row>
    <row r="1722" spans="6:6">
      <c r="F1722" s="48"/>
    </row>
    <row r="1723" spans="6:6">
      <c r="F1723" s="48"/>
    </row>
    <row r="1724" spans="6:6">
      <c r="F1724" s="48"/>
    </row>
    <row r="1725" spans="6:6">
      <c r="F1725" s="48"/>
    </row>
    <row r="1726" spans="6:6">
      <c r="F1726" s="48"/>
    </row>
    <row r="1727" spans="6:6">
      <c r="F1727" s="48"/>
    </row>
    <row r="1728" spans="6:6">
      <c r="F1728" s="48"/>
    </row>
    <row r="1729" spans="6:6">
      <c r="F1729" s="48"/>
    </row>
    <row r="1730" spans="6:6">
      <c r="F1730" s="48"/>
    </row>
    <row r="1731" spans="6:6">
      <c r="F1731" s="48"/>
    </row>
    <row r="1732" spans="6:6">
      <c r="F1732" s="48"/>
    </row>
    <row r="1733" spans="6:6">
      <c r="F1733" s="48"/>
    </row>
    <row r="1734" spans="6:6">
      <c r="F1734" s="48"/>
    </row>
    <row r="1735" spans="6:6">
      <c r="F1735" s="48"/>
    </row>
    <row r="1736" spans="6:6">
      <c r="F1736" s="48"/>
    </row>
    <row r="1737" spans="6:6">
      <c r="F1737" s="48"/>
    </row>
    <row r="1738" spans="6:6">
      <c r="F1738" s="48"/>
    </row>
    <row r="1739" spans="6:6">
      <c r="F1739" s="48"/>
    </row>
    <row r="1740" spans="6:6">
      <c r="F1740" s="48"/>
    </row>
    <row r="1741" spans="6:6">
      <c r="F1741" s="48"/>
    </row>
    <row r="1742" spans="6:6">
      <c r="F1742" s="48"/>
    </row>
    <row r="1743" spans="6:6">
      <c r="F1743" s="48"/>
    </row>
    <row r="1744" spans="6:6">
      <c r="F1744" s="48"/>
    </row>
    <row r="1745" spans="6:6">
      <c r="F1745" s="48"/>
    </row>
    <row r="1746" spans="6:6">
      <c r="F1746" s="48"/>
    </row>
    <row r="1747" spans="6:6">
      <c r="F1747" s="48"/>
    </row>
    <row r="1748" spans="6:6">
      <c r="F1748" s="48"/>
    </row>
    <row r="1749" spans="6:6">
      <c r="F1749" s="48"/>
    </row>
    <row r="1750" spans="6:6">
      <c r="F1750" s="48"/>
    </row>
    <row r="1751" spans="6:6">
      <c r="F1751" s="48"/>
    </row>
    <row r="1752" spans="6:6">
      <c r="F1752" s="48"/>
    </row>
    <row r="1753" spans="6:6">
      <c r="F1753" s="48"/>
    </row>
    <row r="1754" spans="6:6">
      <c r="F1754" s="48"/>
    </row>
    <row r="1755" spans="6:6">
      <c r="F1755" s="48"/>
    </row>
    <row r="1756" spans="6:6">
      <c r="F1756" s="48"/>
    </row>
    <row r="1757" spans="6:6">
      <c r="F1757" s="48"/>
    </row>
    <row r="1758" spans="6:6">
      <c r="F1758" s="48"/>
    </row>
    <row r="1759" spans="6:6">
      <c r="F1759" s="48"/>
    </row>
    <row r="1760" spans="6:6">
      <c r="F1760" s="48"/>
    </row>
    <row r="1761" spans="6:6">
      <c r="F1761" s="48"/>
    </row>
    <row r="1762" spans="6:6">
      <c r="F1762" s="48"/>
    </row>
    <row r="1763" spans="6:6">
      <c r="F1763" s="48"/>
    </row>
    <row r="1764" spans="6:6">
      <c r="F1764" s="48"/>
    </row>
    <row r="1765" spans="6:6">
      <c r="F1765" s="48"/>
    </row>
    <row r="1766" spans="6:6">
      <c r="F1766" s="48"/>
    </row>
    <row r="1767" spans="6:6">
      <c r="F1767" s="48"/>
    </row>
    <row r="1768" spans="6:6">
      <c r="F1768" s="48"/>
    </row>
    <row r="1769" spans="6:6">
      <c r="F1769" s="48"/>
    </row>
    <row r="1770" spans="6:6">
      <c r="F1770" s="48"/>
    </row>
    <row r="1771" spans="6:6">
      <c r="F1771" s="48"/>
    </row>
    <row r="1772" spans="6:6">
      <c r="F1772" s="48"/>
    </row>
    <row r="1773" spans="6:6">
      <c r="F1773" s="48"/>
    </row>
    <row r="1774" spans="6:6">
      <c r="F1774" s="48"/>
    </row>
    <row r="1775" spans="6:6">
      <c r="F1775" s="48"/>
    </row>
    <row r="1776" spans="6:6">
      <c r="F1776" s="48"/>
    </row>
    <row r="1777" spans="6:6">
      <c r="F1777" s="48"/>
    </row>
    <row r="1778" spans="6:6">
      <c r="F1778" s="48"/>
    </row>
    <row r="1779" spans="6:6">
      <c r="F1779" s="48"/>
    </row>
    <row r="1780" spans="6:6">
      <c r="F1780" s="48"/>
    </row>
    <row r="1781" spans="6:6">
      <c r="F1781" s="48"/>
    </row>
    <row r="1782" spans="6:6">
      <c r="F1782" s="48"/>
    </row>
    <row r="1783" spans="6:6">
      <c r="F1783" s="48"/>
    </row>
    <row r="1784" spans="6:6">
      <c r="F1784" s="48"/>
    </row>
    <row r="1785" spans="6:6">
      <c r="F1785" s="48"/>
    </row>
    <row r="1786" spans="6:6">
      <c r="F1786" s="48"/>
    </row>
    <row r="1787" spans="6:6">
      <c r="F1787" s="48"/>
    </row>
    <row r="1788" spans="6:6">
      <c r="F1788" s="48"/>
    </row>
    <row r="1789" spans="6:6">
      <c r="F1789" s="48"/>
    </row>
    <row r="1790" spans="6:6">
      <c r="F1790" s="48"/>
    </row>
    <row r="1791" spans="6:6">
      <c r="F1791" s="48"/>
    </row>
    <row r="1792" spans="6:6">
      <c r="F1792" s="48"/>
    </row>
    <row r="1793" spans="6:6">
      <c r="F1793" s="48"/>
    </row>
    <row r="1794" spans="6:6">
      <c r="F1794" s="48"/>
    </row>
    <row r="1795" spans="6:6">
      <c r="F1795" s="48"/>
    </row>
    <row r="1796" spans="6:6">
      <c r="F1796" s="48"/>
    </row>
    <row r="1797" spans="6:6">
      <c r="F1797" s="48"/>
    </row>
    <row r="1798" spans="6:6">
      <c r="F1798" s="48"/>
    </row>
    <row r="1799" spans="6:6">
      <c r="F1799" s="48"/>
    </row>
    <row r="1800" spans="6:6">
      <c r="F1800" s="48"/>
    </row>
    <row r="1801" spans="6:6">
      <c r="F1801" s="48"/>
    </row>
    <row r="1802" spans="6:6">
      <c r="F1802" s="48"/>
    </row>
    <row r="1803" spans="6:6">
      <c r="F1803" s="48"/>
    </row>
    <row r="1804" spans="6:6">
      <c r="F1804" s="48"/>
    </row>
    <row r="1805" spans="6:6">
      <c r="F1805" s="48"/>
    </row>
    <row r="1806" spans="6:6">
      <c r="F1806" s="48"/>
    </row>
    <row r="1807" spans="6:6">
      <c r="F1807" s="48"/>
    </row>
    <row r="1808" spans="6:6">
      <c r="F1808" s="48"/>
    </row>
    <row r="1809" spans="6:6">
      <c r="F1809" s="48"/>
    </row>
    <row r="1810" spans="6:6">
      <c r="F1810" s="48"/>
    </row>
    <row r="1811" spans="6:6">
      <c r="F1811" s="48"/>
    </row>
    <row r="1812" spans="6:6">
      <c r="F1812" s="48"/>
    </row>
    <row r="1813" spans="6:6">
      <c r="F1813" s="48"/>
    </row>
    <row r="1814" spans="6:6">
      <c r="F1814" s="48"/>
    </row>
    <row r="1815" spans="6:6">
      <c r="F1815" s="48"/>
    </row>
    <row r="1816" spans="6:6">
      <c r="F1816" s="48"/>
    </row>
    <row r="1817" spans="6:6">
      <c r="F1817" s="48"/>
    </row>
    <row r="1818" spans="6:6">
      <c r="F1818" s="48"/>
    </row>
    <row r="1819" spans="6:6">
      <c r="F1819" s="48"/>
    </row>
    <row r="1820" spans="6:6">
      <c r="F1820" s="48"/>
    </row>
    <row r="1821" spans="6:6">
      <c r="F1821" s="48"/>
    </row>
    <row r="1822" spans="6:6">
      <c r="F1822" s="48"/>
    </row>
    <row r="1823" spans="6:6">
      <c r="F1823" s="48"/>
    </row>
    <row r="1824" spans="6:6">
      <c r="F1824" s="48"/>
    </row>
    <row r="1825" spans="6:6">
      <c r="F1825" s="48"/>
    </row>
    <row r="1826" spans="6:6">
      <c r="F1826" s="48"/>
    </row>
    <row r="1827" spans="6:6">
      <c r="F1827" s="48"/>
    </row>
    <row r="1828" spans="6:6">
      <c r="F1828" s="48"/>
    </row>
    <row r="1829" spans="6:6">
      <c r="F1829" s="48"/>
    </row>
    <row r="1830" spans="6:6">
      <c r="F1830" s="48"/>
    </row>
    <row r="1831" spans="6:6">
      <c r="F1831" s="48"/>
    </row>
    <row r="1832" spans="6:6">
      <c r="F1832" s="48"/>
    </row>
    <row r="1833" spans="6:6">
      <c r="F1833" s="48"/>
    </row>
    <row r="1834" spans="6:6">
      <c r="F1834" s="48"/>
    </row>
    <row r="1835" spans="6:6">
      <c r="F1835" s="48"/>
    </row>
    <row r="1836" spans="6:6">
      <c r="F1836" s="48"/>
    </row>
    <row r="1837" spans="6:6">
      <c r="F1837" s="48"/>
    </row>
    <row r="1838" spans="6:6">
      <c r="F1838" s="48"/>
    </row>
    <row r="1839" spans="6:6">
      <c r="F1839" s="48"/>
    </row>
    <row r="1840" spans="6:6">
      <c r="F1840" s="48"/>
    </row>
    <row r="1841" spans="6:6">
      <c r="F1841" s="48"/>
    </row>
    <row r="1842" spans="6:6">
      <c r="F1842" s="48"/>
    </row>
    <row r="1843" spans="6:6">
      <c r="F1843" s="48"/>
    </row>
    <row r="1844" spans="6:6">
      <c r="F1844" s="48"/>
    </row>
    <row r="1845" spans="6:6">
      <c r="F1845" s="48"/>
    </row>
    <row r="1846" spans="6:6">
      <c r="F1846" s="48"/>
    </row>
    <row r="1847" spans="6:6">
      <c r="F1847" s="48"/>
    </row>
    <row r="1848" spans="6:6">
      <c r="F1848" s="48"/>
    </row>
    <row r="1849" spans="6:6">
      <c r="F1849" s="48"/>
    </row>
    <row r="1850" spans="6:6">
      <c r="F1850" s="48"/>
    </row>
    <row r="1851" spans="6:6">
      <c r="F1851" s="48"/>
    </row>
    <row r="1852" spans="6:6">
      <c r="F1852" s="48"/>
    </row>
    <row r="1853" spans="6:6">
      <c r="F1853" s="48"/>
    </row>
    <row r="1854" spans="6:6">
      <c r="F1854" s="48"/>
    </row>
    <row r="1855" spans="6:6">
      <c r="F1855" s="48"/>
    </row>
    <row r="1856" spans="6:6">
      <c r="F1856" s="48"/>
    </row>
    <row r="1857" spans="6:6">
      <c r="F1857" s="48"/>
    </row>
    <row r="1858" spans="6:6">
      <c r="F1858" s="48"/>
    </row>
    <row r="1859" spans="6:6">
      <c r="F1859" s="48"/>
    </row>
    <row r="1860" spans="6:6">
      <c r="F1860" s="48"/>
    </row>
    <row r="1861" spans="6:6">
      <c r="F1861" s="48"/>
    </row>
    <row r="1862" spans="6:6">
      <c r="F1862" s="48"/>
    </row>
    <row r="1863" spans="6:6">
      <c r="F1863" s="48"/>
    </row>
    <row r="1864" spans="6:6">
      <c r="F1864" s="48"/>
    </row>
    <row r="1865" spans="6:6">
      <c r="F1865" s="48"/>
    </row>
    <row r="1866" spans="6:6">
      <c r="F1866" s="48"/>
    </row>
    <row r="1867" spans="6:6">
      <c r="F1867" s="48"/>
    </row>
    <row r="1868" spans="6:6">
      <c r="F1868" s="48"/>
    </row>
    <row r="1869" spans="6:6">
      <c r="F1869" s="48"/>
    </row>
    <row r="1870" spans="6:6">
      <c r="F1870" s="48"/>
    </row>
    <row r="1871" spans="6:6">
      <c r="F1871" s="48"/>
    </row>
    <row r="1872" spans="6:6">
      <c r="F1872" s="48"/>
    </row>
    <row r="1873" spans="6:6">
      <c r="F1873" s="48"/>
    </row>
    <row r="1874" spans="6:6">
      <c r="F1874" s="48"/>
    </row>
    <row r="1875" spans="6:6">
      <c r="F1875" s="48"/>
    </row>
    <row r="1876" spans="6:6">
      <c r="F1876" s="48"/>
    </row>
    <row r="1877" spans="6:6">
      <c r="F1877" s="48"/>
    </row>
    <row r="1878" spans="6:6">
      <c r="F1878" s="48"/>
    </row>
    <row r="1879" spans="6:6">
      <c r="F1879" s="48"/>
    </row>
    <row r="1880" spans="6:6">
      <c r="F1880" s="48"/>
    </row>
    <row r="1881" spans="6:6">
      <c r="F1881" s="48"/>
    </row>
    <row r="1882" spans="6:6">
      <c r="F1882" s="48"/>
    </row>
    <row r="1883" spans="6:6">
      <c r="F1883" s="48"/>
    </row>
    <row r="1884" spans="6:6">
      <c r="F1884" s="48"/>
    </row>
    <row r="1885" spans="6:6">
      <c r="F1885" s="48"/>
    </row>
    <row r="1886" spans="6:6">
      <c r="F1886" s="48"/>
    </row>
    <row r="1887" spans="6:6">
      <c r="F1887" s="48"/>
    </row>
    <row r="1888" spans="6:6">
      <c r="F1888" s="48"/>
    </row>
    <row r="1889" spans="6:6">
      <c r="F1889" s="48"/>
    </row>
    <row r="1890" spans="6:6">
      <c r="F1890" s="48"/>
    </row>
    <row r="1891" spans="6:6">
      <c r="F1891" s="48"/>
    </row>
    <row r="1892" spans="6:6">
      <c r="F1892" s="48"/>
    </row>
    <row r="1893" spans="6:6">
      <c r="F1893" s="48"/>
    </row>
    <row r="1894" spans="6:6">
      <c r="F1894" s="48"/>
    </row>
    <row r="1895" spans="6:6">
      <c r="F1895" s="48"/>
    </row>
    <row r="1896" spans="6:6">
      <c r="F1896" s="48"/>
    </row>
    <row r="1897" spans="6:6">
      <c r="F1897" s="48"/>
    </row>
    <row r="1898" spans="6:6">
      <c r="F1898" s="48"/>
    </row>
    <row r="1899" spans="6:6">
      <c r="F1899" s="48"/>
    </row>
    <row r="1900" spans="6:6">
      <c r="F1900" s="48"/>
    </row>
    <row r="1901" spans="6:6">
      <c r="F1901" s="48"/>
    </row>
    <row r="1902" spans="6:6">
      <c r="F1902" s="48"/>
    </row>
    <row r="1903" spans="6:6">
      <c r="F1903" s="48"/>
    </row>
    <row r="1904" spans="6:6">
      <c r="F1904" s="48"/>
    </row>
    <row r="1905" spans="6:6">
      <c r="F1905" s="48"/>
    </row>
    <row r="1906" spans="6:6">
      <c r="F1906" s="48"/>
    </row>
    <row r="1907" spans="6:6">
      <c r="F1907" s="48"/>
    </row>
    <row r="1908" spans="6:6">
      <c r="F1908" s="48"/>
    </row>
    <row r="1909" spans="6:6">
      <c r="F1909" s="48"/>
    </row>
    <row r="1910" spans="6:6">
      <c r="F1910" s="48"/>
    </row>
    <row r="1911" spans="6:6">
      <c r="F1911" s="48"/>
    </row>
    <row r="1912" spans="6:6">
      <c r="F1912" s="48"/>
    </row>
    <row r="1913" spans="6:6">
      <c r="F1913" s="48"/>
    </row>
    <row r="1914" spans="6:6">
      <c r="F1914" s="48"/>
    </row>
    <row r="1915" spans="6:6">
      <c r="F1915" s="48"/>
    </row>
    <row r="1916" spans="6:6">
      <c r="F1916" s="48"/>
    </row>
    <row r="1917" spans="6:6">
      <c r="F1917" s="48"/>
    </row>
    <row r="1918" spans="6:6">
      <c r="F1918" s="48"/>
    </row>
    <row r="1919" spans="6:6">
      <c r="F1919" s="48"/>
    </row>
    <row r="1920" spans="6:6">
      <c r="F1920" s="48"/>
    </row>
    <row r="1921" spans="6:6">
      <c r="F1921" s="48"/>
    </row>
    <row r="1922" spans="6:6">
      <c r="F1922" s="48"/>
    </row>
    <row r="1923" spans="6:6">
      <c r="F1923" s="48"/>
    </row>
    <row r="1924" spans="6:6">
      <c r="F1924" s="48"/>
    </row>
    <row r="1925" spans="6:6">
      <c r="F1925" s="48"/>
    </row>
    <row r="1926" spans="6:6">
      <c r="F1926" s="48"/>
    </row>
    <row r="1927" spans="6:6">
      <c r="F1927" s="48"/>
    </row>
    <row r="1928" spans="6:6">
      <c r="F1928" s="48"/>
    </row>
    <row r="1929" spans="6:6">
      <c r="F1929" s="48"/>
    </row>
    <row r="1930" spans="6:6">
      <c r="F1930" s="48"/>
    </row>
    <row r="1931" spans="6:6">
      <c r="F1931" s="48"/>
    </row>
    <row r="1932" spans="6:6">
      <c r="F1932" s="48"/>
    </row>
    <row r="1933" spans="6:6">
      <c r="F1933" s="48"/>
    </row>
    <row r="1934" spans="6:6">
      <c r="F1934" s="48"/>
    </row>
    <row r="1935" spans="6:6">
      <c r="F1935" s="48"/>
    </row>
    <row r="1936" spans="6:6">
      <c r="F1936" s="48"/>
    </row>
    <row r="1937" spans="6:6">
      <c r="F1937" s="48"/>
    </row>
    <row r="1938" spans="6:6">
      <c r="F1938" s="48"/>
    </row>
    <row r="1939" spans="6:6">
      <c r="F1939" s="48"/>
    </row>
    <row r="1940" spans="6:6">
      <c r="F1940" s="48"/>
    </row>
    <row r="1941" spans="6:6">
      <c r="F1941" s="48"/>
    </row>
    <row r="1942" spans="6:6">
      <c r="F1942" s="48"/>
    </row>
    <row r="1943" spans="6:6">
      <c r="F1943" s="48"/>
    </row>
    <row r="1944" spans="6:6">
      <c r="F1944" s="48"/>
    </row>
    <row r="1945" spans="6:6">
      <c r="F1945" s="48"/>
    </row>
    <row r="1946" spans="6:6">
      <c r="F1946" s="48"/>
    </row>
    <row r="1947" spans="6:6">
      <c r="F1947" s="48"/>
    </row>
    <row r="1948" spans="6:6">
      <c r="F1948" s="48"/>
    </row>
    <row r="1949" spans="6:6">
      <c r="F1949" s="48"/>
    </row>
    <row r="1950" spans="6:6">
      <c r="F1950" s="48"/>
    </row>
    <row r="1951" spans="6:6">
      <c r="F1951" s="48"/>
    </row>
    <row r="1952" spans="6:6">
      <c r="F1952" s="48"/>
    </row>
    <row r="1953" spans="6:6">
      <c r="F1953" s="48"/>
    </row>
    <row r="1954" spans="6:6">
      <c r="F1954" s="48"/>
    </row>
    <row r="1955" spans="6:6">
      <c r="F1955" s="48"/>
    </row>
    <row r="1956" spans="6:6">
      <c r="F1956" s="48"/>
    </row>
    <row r="1957" spans="6:6">
      <c r="F1957" s="48"/>
    </row>
    <row r="1958" spans="6:6">
      <c r="F1958" s="48"/>
    </row>
    <row r="1959" spans="6:6">
      <c r="F1959" s="48"/>
    </row>
    <row r="1960" spans="6:6">
      <c r="F1960" s="48"/>
    </row>
    <row r="1961" spans="6:6">
      <c r="F1961" s="48"/>
    </row>
    <row r="1962" spans="6:6">
      <c r="F1962" s="48"/>
    </row>
    <row r="1963" spans="6:6">
      <c r="F1963" s="48"/>
    </row>
    <row r="1964" spans="6:6">
      <c r="F1964" s="48"/>
    </row>
    <row r="1965" spans="6:6">
      <c r="F1965" s="48"/>
    </row>
    <row r="1966" spans="6:6">
      <c r="F1966" s="48"/>
    </row>
    <row r="1967" spans="6:6">
      <c r="F1967" s="48"/>
    </row>
    <row r="1968" spans="6:6">
      <c r="F1968" s="48"/>
    </row>
    <row r="1969" spans="6:6">
      <c r="F1969" s="48"/>
    </row>
    <row r="1970" spans="6:6">
      <c r="F1970" s="48"/>
    </row>
    <row r="1971" spans="6:6">
      <c r="F1971" s="48"/>
    </row>
    <row r="1972" spans="6:6">
      <c r="F1972" s="48"/>
    </row>
    <row r="1973" spans="6:6">
      <c r="F1973" s="48"/>
    </row>
    <row r="1974" spans="6:6">
      <c r="F1974" s="48"/>
    </row>
    <row r="1975" spans="6:6">
      <c r="F1975" s="48"/>
    </row>
    <row r="1976" spans="6:6">
      <c r="F1976" s="48"/>
    </row>
    <row r="1977" spans="6:6">
      <c r="F1977" s="48"/>
    </row>
    <row r="1978" spans="6:6">
      <c r="F1978" s="48"/>
    </row>
    <row r="1979" spans="6:6">
      <c r="F1979" s="48"/>
    </row>
    <row r="1980" spans="6:6">
      <c r="F1980" s="48"/>
    </row>
    <row r="1981" spans="6:6">
      <c r="F1981" s="48"/>
    </row>
    <row r="1982" spans="6:6">
      <c r="F1982" s="48"/>
    </row>
    <row r="1983" spans="6:6">
      <c r="F1983" s="48"/>
    </row>
    <row r="1984" spans="6:6">
      <c r="F1984" s="48"/>
    </row>
    <row r="1985" spans="6:6">
      <c r="F1985" s="48"/>
    </row>
    <row r="1986" spans="6:6">
      <c r="F1986" s="48"/>
    </row>
    <row r="1987" spans="6:6">
      <c r="F1987" s="48"/>
    </row>
    <row r="1988" spans="6:6">
      <c r="F1988" s="48"/>
    </row>
    <row r="1989" spans="6:6">
      <c r="F1989" s="48"/>
    </row>
    <row r="1990" spans="6:6">
      <c r="F1990" s="48"/>
    </row>
    <row r="1991" spans="6:6">
      <c r="F1991" s="48"/>
    </row>
    <row r="1992" spans="6:6">
      <c r="F1992" s="48"/>
    </row>
    <row r="1993" spans="6:6">
      <c r="F1993" s="48"/>
    </row>
    <row r="1994" spans="6:6">
      <c r="F1994" s="48"/>
    </row>
    <row r="1995" spans="6:6">
      <c r="F1995" s="48"/>
    </row>
    <row r="1996" spans="6:6">
      <c r="F1996" s="48"/>
    </row>
    <row r="1997" spans="6:6">
      <c r="F1997" s="48"/>
    </row>
    <row r="1998" spans="6:6">
      <c r="F1998" s="48"/>
    </row>
    <row r="1999" spans="6:6">
      <c r="F1999" s="48"/>
    </row>
    <row r="2000" spans="6:6">
      <c r="F2000" s="48"/>
    </row>
    <row r="2001" spans="6:6">
      <c r="F2001" s="48"/>
    </row>
    <row r="2002" spans="6:6">
      <c r="F2002" s="48"/>
    </row>
    <row r="2003" spans="6:6">
      <c r="F2003" s="48"/>
    </row>
    <row r="2004" spans="6:6">
      <c r="F2004" s="48"/>
    </row>
    <row r="2005" spans="6:6">
      <c r="F2005" s="48"/>
    </row>
    <row r="2006" spans="6:6">
      <c r="F2006" s="48"/>
    </row>
    <row r="2007" spans="6:6">
      <c r="F2007" s="48"/>
    </row>
    <row r="2008" spans="6:6">
      <c r="F2008" s="48"/>
    </row>
    <row r="2009" spans="6:6">
      <c r="F2009" s="48"/>
    </row>
    <row r="2010" spans="6:6">
      <c r="F2010" s="48"/>
    </row>
    <row r="2011" spans="6:6">
      <c r="F2011" s="48"/>
    </row>
    <row r="2012" spans="6:6">
      <c r="F2012" s="48"/>
    </row>
    <row r="2013" spans="6:6">
      <c r="F2013" s="48"/>
    </row>
    <row r="2014" spans="6:6">
      <c r="F2014" s="48"/>
    </row>
    <row r="2015" spans="6:6">
      <c r="F2015" s="48"/>
    </row>
    <row r="2016" spans="6:6">
      <c r="F2016" s="48"/>
    </row>
    <row r="2017" spans="6:6">
      <c r="F2017" s="48"/>
    </row>
    <row r="2018" spans="6:6">
      <c r="F2018" s="48"/>
    </row>
    <row r="2019" spans="6:6">
      <c r="F2019" s="48"/>
    </row>
    <row r="2020" spans="6:6">
      <c r="F2020" s="48"/>
    </row>
    <row r="2021" spans="6:6">
      <c r="F2021" s="48"/>
    </row>
    <row r="2022" spans="6:6">
      <c r="F2022" s="48"/>
    </row>
    <row r="2023" spans="6:6">
      <c r="F2023" s="48"/>
    </row>
    <row r="2024" spans="6:6">
      <c r="F2024" s="48"/>
    </row>
    <row r="2025" spans="6:6">
      <c r="F2025" s="48"/>
    </row>
    <row r="2026" spans="6:6">
      <c r="F2026" s="48"/>
    </row>
    <row r="2027" spans="6:6">
      <c r="F2027" s="48"/>
    </row>
    <row r="2028" spans="6:6">
      <c r="F2028" s="48"/>
    </row>
    <row r="2029" spans="6:6">
      <c r="F2029" s="48"/>
    </row>
    <row r="2030" spans="6:6">
      <c r="F2030" s="48"/>
    </row>
    <row r="2031" spans="6:6">
      <c r="F2031" s="48"/>
    </row>
    <row r="2032" spans="6:6">
      <c r="F2032" s="48"/>
    </row>
    <row r="2033" spans="6:6">
      <c r="F2033" s="48"/>
    </row>
    <row r="2034" spans="6:6">
      <c r="F2034" s="48"/>
    </row>
    <row r="2035" spans="6:6">
      <c r="F2035" s="48"/>
    </row>
    <row r="2036" spans="6:6">
      <c r="F2036" s="48"/>
    </row>
    <row r="2037" spans="6:6">
      <c r="F2037" s="48"/>
    </row>
    <row r="2038" spans="6:6">
      <c r="F2038" s="48"/>
    </row>
    <row r="2039" spans="6:6">
      <c r="F2039" s="48"/>
    </row>
    <row r="2040" spans="6:6">
      <c r="F2040" s="48"/>
    </row>
    <row r="2041" spans="6:6">
      <c r="F2041" s="48"/>
    </row>
    <row r="2042" spans="6:6">
      <c r="F2042" s="48"/>
    </row>
    <row r="2043" spans="6:6">
      <c r="F2043" s="48"/>
    </row>
    <row r="2044" spans="6:6">
      <c r="F2044" s="48"/>
    </row>
    <row r="2045" spans="6:6">
      <c r="F2045" s="48"/>
    </row>
    <row r="2046" spans="6:6">
      <c r="F2046" s="48"/>
    </row>
    <row r="2047" spans="6:6">
      <c r="F2047" s="48"/>
    </row>
    <row r="2048" spans="6:6">
      <c r="F2048" s="48"/>
    </row>
    <row r="2049" spans="6:6">
      <c r="F2049" s="48"/>
    </row>
    <row r="2050" spans="6:6">
      <c r="F2050" s="48"/>
    </row>
    <row r="2051" spans="6:6">
      <c r="F2051" s="48"/>
    </row>
    <row r="2052" spans="6:6">
      <c r="F2052" s="48"/>
    </row>
    <row r="2053" spans="6:6">
      <c r="F2053" s="48"/>
    </row>
    <row r="2054" spans="6:6">
      <c r="F2054" s="48"/>
    </row>
    <row r="2055" spans="6:6">
      <c r="F2055" s="48"/>
    </row>
    <row r="2056" spans="6:6">
      <c r="F2056" s="48"/>
    </row>
    <row r="2057" spans="6:6">
      <c r="F2057" s="48"/>
    </row>
    <row r="2058" spans="6:6">
      <c r="F2058" s="48"/>
    </row>
    <row r="2059" spans="6:6">
      <c r="F2059" s="48"/>
    </row>
    <row r="2060" spans="6:6">
      <c r="F2060" s="48"/>
    </row>
    <row r="2061" spans="6:6">
      <c r="F2061" s="48"/>
    </row>
    <row r="2062" spans="6:6">
      <c r="F2062" s="48"/>
    </row>
    <row r="2063" spans="6:6">
      <c r="F2063" s="48"/>
    </row>
    <row r="2064" spans="6:6">
      <c r="F2064" s="48"/>
    </row>
    <row r="2065" spans="6:6">
      <c r="F2065" s="48"/>
    </row>
    <row r="2066" spans="6:6">
      <c r="F2066" s="48"/>
    </row>
    <row r="2067" spans="6:6">
      <c r="F2067" s="48"/>
    </row>
    <row r="2068" spans="6:6">
      <c r="F2068" s="48"/>
    </row>
    <row r="2069" spans="6:6">
      <c r="F2069" s="48"/>
    </row>
    <row r="2070" spans="6:6">
      <c r="F2070" s="48"/>
    </row>
    <row r="2071" spans="6:6">
      <c r="F2071" s="48"/>
    </row>
    <row r="2072" spans="6:6">
      <c r="F2072" s="48"/>
    </row>
    <row r="2073" spans="6:6">
      <c r="F2073" s="48"/>
    </row>
    <row r="2074" spans="6:6">
      <c r="F2074" s="48"/>
    </row>
    <row r="2075" spans="6:6">
      <c r="F2075" s="48"/>
    </row>
    <row r="2076" spans="6:6">
      <c r="F2076" s="48"/>
    </row>
    <row r="2077" spans="6:6">
      <c r="F2077" s="48"/>
    </row>
    <row r="2078" spans="6:6">
      <c r="F2078" s="48"/>
    </row>
    <row r="2079" spans="6:6">
      <c r="F2079" s="48"/>
    </row>
    <row r="2080" spans="6:6">
      <c r="F2080" s="48"/>
    </row>
    <row r="2081" spans="6:6">
      <c r="F2081" s="48"/>
    </row>
    <row r="2082" spans="6:6">
      <c r="F2082" s="48"/>
    </row>
    <row r="2083" spans="6:6">
      <c r="F2083" s="48"/>
    </row>
    <row r="2084" spans="6:6">
      <c r="F2084" s="48"/>
    </row>
    <row r="2085" spans="6:6">
      <c r="F2085" s="48"/>
    </row>
    <row r="2086" spans="6:6">
      <c r="F2086" s="48"/>
    </row>
    <row r="2087" spans="6:6">
      <c r="F2087" s="48"/>
    </row>
    <row r="2088" spans="6:6">
      <c r="F2088" s="48"/>
    </row>
    <row r="2089" spans="6:6">
      <c r="F2089" s="48"/>
    </row>
    <row r="2090" spans="6:6">
      <c r="F2090" s="48"/>
    </row>
    <row r="2091" spans="6:6">
      <c r="F2091" s="48"/>
    </row>
    <row r="2092" spans="6:6">
      <c r="F2092" s="48"/>
    </row>
    <row r="2093" spans="6:6">
      <c r="F2093" s="48"/>
    </row>
    <row r="2094" spans="6:6">
      <c r="F2094" s="48"/>
    </row>
    <row r="2095" spans="6:6">
      <c r="F2095" s="48"/>
    </row>
    <row r="2096" spans="6:6">
      <c r="F2096" s="48"/>
    </row>
    <row r="2097" spans="6:6">
      <c r="F2097" s="48"/>
    </row>
    <row r="2098" spans="6:6">
      <c r="F2098" s="48"/>
    </row>
    <row r="2099" spans="6:6">
      <c r="F2099" s="48"/>
    </row>
    <row r="2100" spans="6:6">
      <c r="F2100" s="48"/>
    </row>
    <row r="2101" spans="6:6">
      <c r="F2101" s="48"/>
    </row>
    <row r="2102" spans="6:6">
      <c r="F2102" s="48"/>
    </row>
    <row r="2103" spans="6:6">
      <c r="F2103" s="48"/>
    </row>
    <row r="2104" spans="6:6">
      <c r="F2104" s="48"/>
    </row>
    <row r="2105" spans="6:6">
      <c r="F2105" s="48"/>
    </row>
    <row r="2106" spans="6:6">
      <c r="F2106" s="48"/>
    </row>
    <row r="2107" spans="6:6">
      <c r="F2107" s="48"/>
    </row>
    <row r="2108" spans="6:6">
      <c r="F2108" s="48"/>
    </row>
    <row r="2109" spans="6:6">
      <c r="F2109" s="48"/>
    </row>
    <row r="2110" spans="6:6">
      <c r="F2110" s="48"/>
    </row>
    <row r="2111" spans="6:6">
      <c r="F2111" s="48"/>
    </row>
    <row r="2112" spans="6:6">
      <c r="F2112" s="48"/>
    </row>
    <row r="2113" spans="6:6">
      <c r="F2113" s="48"/>
    </row>
    <row r="2114" spans="6:6">
      <c r="F2114" s="48"/>
    </row>
    <row r="2115" spans="6:6">
      <c r="F2115" s="48"/>
    </row>
    <row r="2116" spans="6:6">
      <c r="F2116" s="48"/>
    </row>
    <row r="2117" spans="6:6">
      <c r="F2117" s="48"/>
    </row>
    <row r="2118" spans="6:6">
      <c r="F2118" s="48"/>
    </row>
    <row r="2119" spans="6:6">
      <c r="F2119" s="48"/>
    </row>
    <row r="2120" spans="6:6">
      <c r="F2120" s="48"/>
    </row>
    <row r="2121" spans="6:6">
      <c r="F2121" s="48"/>
    </row>
    <row r="2122" spans="6:6">
      <c r="F2122" s="48"/>
    </row>
    <row r="2123" spans="6:6">
      <c r="F2123" s="48"/>
    </row>
    <row r="2124" spans="6:6">
      <c r="F2124" s="48"/>
    </row>
    <row r="2125" spans="6:6">
      <c r="F2125" s="48"/>
    </row>
    <row r="2126" spans="6:6">
      <c r="F2126" s="48"/>
    </row>
    <row r="2127" spans="6:6">
      <c r="F2127" s="48"/>
    </row>
    <row r="2128" spans="6:6">
      <c r="F2128" s="48"/>
    </row>
    <row r="2129" spans="6:6">
      <c r="F2129" s="48"/>
    </row>
    <row r="2130" spans="6:6">
      <c r="F2130" s="48"/>
    </row>
    <row r="2131" spans="6:6">
      <c r="F2131" s="48"/>
    </row>
    <row r="2132" spans="6:6">
      <c r="F2132" s="48"/>
    </row>
    <row r="2133" spans="6:6">
      <c r="F2133" s="48"/>
    </row>
    <row r="2134" spans="6:6">
      <c r="F2134" s="48"/>
    </row>
    <row r="2135" spans="6:6">
      <c r="F2135" s="48"/>
    </row>
    <row r="2136" spans="6:6">
      <c r="F2136" s="48"/>
    </row>
    <row r="2137" spans="6:6">
      <c r="F2137" s="48"/>
    </row>
    <row r="2138" spans="6:6">
      <c r="F2138" s="48"/>
    </row>
    <row r="2139" spans="6:6">
      <c r="F2139" s="48"/>
    </row>
    <row r="2140" spans="6:6">
      <c r="F2140" s="48"/>
    </row>
    <row r="2141" spans="6:6">
      <c r="F2141" s="48"/>
    </row>
    <row r="2142" spans="6:6">
      <c r="F2142" s="48"/>
    </row>
    <row r="2143" spans="6:6">
      <c r="F2143" s="48"/>
    </row>
    <row r="2144" spans="6:6">
      <c r="F2144" s="48"/>
    </row>
    <row r="2145" spans="6:6">
      <c r="F2145" s="48"/>
    </row>
    <row r="2146" spans="6:6">
      <c r="F2146" s="48"/>
    </row>
    <row r="2147" spans="6:6">
      <c r="F2147" s="48"/>
    </row>
    <row r="2148" spans="6:6">
      <c r="F2148" s="48"/>
    </row>
    <row r="2149" spans="6:6">
      <c r="F2149" s="48"/>
    </row>
    <row r="2150" spans="6:6">
      <c r="F2150" s="48"/>
    </row>
    <row r="2151" spans="6:6">
      <c r="F2151" s="48"/>
    </row>
    <row r="2152" spans="6:6">
      <c r="F2152" s="48"/>
    </row>
    <row r="2153" spans="6:6">
      <c r="F2153" s="48"/>
    </row>
    <row r="2154" spans="6:6">
      <c r="F2154" s="48"/>
    </row>
    <row r="2155" spans="6:6">
      <c r="F2155" s="48"/>
    </row>
    <row r="2156" spans="6:6">
      <c r="F2156" s="48"/>
    </row>
    <row r="2157" spans="6:6">
      <c r="F2157" s="48"/>
    </row>
    <row r="2158" spans="6:6">
      <c r="F2158" s="48"/>
    </row>
    <row r="2159" spans="6:6">
      <c r="F2159" s="48"/>
    </row>
    <row r="2160" spans="6:6">
      <c r="F2160" s="48"/>
    </row>
    <row r="2161" spans="6:6">
      <c r="F2161" s="48"/>
    </row>
    <row r="2162" spans="6:6">
      <c r="F2162" s="48"/>
    </row>
    <row r="2163" spans="6:6">
      <c r="F2163" s="48"/>
    </row>
    <row r="2164" spans="6:6">
      <c r="F2164" s="48"/>
    </row>
    <row r="2165" spans="6:6">
      <c r="F2165" s="48"/>
    </row>
    <row r="2166" spans="6:6">
      <c r="F2166" s="48"/>
    </row>
    <row r="2167" spans="6:6">
      <c r="F2167" s="48"/>
    </row>
    <row r="2168" spans="6:6">
      <c r="F2168" s="48"/>
    </row>
    <row r="2169" spans="6:6">
      <c r="F2169" s="48"/>
    </row>
    <row r="2170" spans="6:6">
      <c r="F2170" s="48"/>
    </row>
    <row r="2171" spans="6:6">
      <c r="F2171" s="48"/>
    </row>
    <row r="2172" spans="6:6">
      <c r="F2172" s="48"/>
    </row>
    <row r="2173" spans="6:6">
      <c r="F2173" s="48"/>
    </row>
    <row r="2174" spans="6:6">
      <c r="F2174" s="48"/>
    </row>
    <row r="2175" spans="6:6">
      <c r="F2175" s="48"/>
    </row>
    <row r="2176" spans="6:6">
      <c r="F2176" s="48"/>
    </row>
    <row r="2177" spans="6:6">
      <c r="F2177" s="48"/>
    </row>
    <row r="2178" spans="6:6">
      <c r="F2178" s="48"/>
    </row>
    <row r="2179" spans="6:6">
      <c r="F2179" s="48"/>
    </row>
    <row r="2180" spans="6:6">
      <c r="F2180" s="48"/>
    </row>
    <row r="2181" spans="6:6">
      <c r="F2181" s="48"/>
    </row>
    <row r="2182" spans="6:6">
      <c r="F2182" s="48"/>
    </row>
    <row r="2183" spans="6:6">
      <c r="F2183" s="48"/>
    </row>
    <row r="2184" spans="6:6">
      <c r="F2184" s="48"/>
    </row>
    <row r="2185" spans="6:6">
      <c r="F2185" s="48"/>
    </row>
    <row r="2186" spans="6:6">
      <c r="F2186" s="48"/>
    </row>
    <row r="2187" spans="6:6">
      <c r="F2187" s="48"/>
    </row>
    <row r="2188" spans="6:6">
      <c r="F2188" s="48"/>
    </row>
    <row r="2189" spans="6:6">
      <c r="F2189" s="48"/>
    </row>
    <row r="2190" spans="6:6">
      <c r="F2190" s="48"/>
    </row>
    <row r="2191" spans="6:6">
      <c r="F2191" s="48"/>
    </row>
    <row r="2192" spans="6:6">
      <c r="F2192" s="48"/>
    </row>
    <row r="2193" spans="6:6">
      <c r="F2193" s="48"/>
    </row>
    <row r="2194" spans="6:6">
      <c r="F2194" s="48"/>
    </row>
    <row r="2195" spans="6:6">
      <c r="F2195" s="48"/>
    </row>
    <row r="2196" spans="6:6">
      <c r="F2196" s="48"/>
    </row>
    <row r="2197" spans="6:6">
      <c r="F2197" s="48"/>
    </row>
    <row r="2198" spans="6:6">
      <c r="F2198" s="48"/>
    </row>
    <row r="2199" spans="6:6">
      <c r="F2199" s="48"/>
    </row>
    <row r="2200" spans="6:6">
      <c r="F2200" s="48"/>
    </row>
    <row r="2201" spans="6:6">
      <c r="F2201" s="48"/>
    </row>
    <row r="2202" spans="6:6">
      <c r="F2202" s="48"/>
    </row>
    <row r="2203" spans="6:6">
      <c r="F2203" s="48"/>
    </row>
    <row r="2204" spans="6:6">
      <c r="F2204" s="48"/>
    </row>
    <row r="2205" spans="6:6">
      <c r="F2205" s="48"/>
    </row>
    <row r="2206" spans="6:6">
      <c r="F2206" s="48"/>
    </row>
    <row r="2207" spans="6:6">
      <c r="F2207" s="48"/>
    </row>
    <row r="2208" spans="6:6">
      <c r="F2208" s="48"/>
    </row>
    <row r="2209" spans="6:6">
      <c r="F2209" s="48"/>
    </row>
    <row r="2210" spans="6:6">
      <c r="F2210" s="48"/>
    </row>
    <row r="2211" spans="6:6">
      <c r="F2211" s="48"/>
    </row>
    <row r="2212" spans="6:6">
      <c r="F2212" s="48"/>
    </row>
    <row r="2213" spans="6:6">
      <c r="F2213" s="48"/>
    </row>
    <row r="2214" spans="6:6">
      <c r="F2214" s="48"/>
    </row>
    <row r="2215" spans="6:6">
      <c r="F2215" s="48"/>
    </row>
    <row r="2216" spans="6:6">
      <c r="F2216" s="48"/>
    </row>
    <row r="2217" spans="6:6">
      <c r="F2217" s="48"/>
    </row>
    <row r="2218" spans="6:6">
      <c r="F2218" s="48"/>
    </row>
    <row r="2219" spans="6:6">
      <c r="F2219" s="48"/>
    </row>
    <row r="2220" spans="6:6">
      <c r="F2220" s="48"/>
    </row>
    <row r="2221" spans="6:6">
      <c r="F2221" s="48"/>
    </row>
    <row r="2222" spans="6:6">
      <c r="F2222" s="48"/>
    </row>
    <row r="2223" spans="6:6">
      <c r="F2223" s="48"/>
    </row>
    <row r="2224" spans="6:6">
      <c r="F2224" s="48"/>
    </row>
    <row r="2225" spans="6:6">
      <c r="F2225" s="48"/>
    </row>
    <row r="2226" spans="6:6">
      <c r="F2226" s="48"/>
    </row>
    <row r="2227" spans="6:6">
      <c r="F2227" s="48"/>
    </row>
    <row r="2228" spans="6:6">
      <c r="F2228" s="48"/>
    </row>
    <row r="2229" spans="6:6">
      <c r="F2229" s="48"/>
    </row>
    <row r="2230" spans="6:6">
      <c r="F2230" s="48"/>
    </row>
    <row r="2231" spans="6:6">
      <c r="F2231" s="48"/>
    </row>
    <row r="2232" spans="6:6">
      <c r="F2232" s="48"/>
    </row>
    <row r="2233" spans="6:6">
      <c r="F2233" s="48"/>
    </row>
    <row r="2234" spans="6:6">
      <c r="F2234" s="48"/>
    </row>
    <row r="2235" spans="6:6">
      <c r="F2235" s="48"/>
    </row>
    <row r="2236" spans="6:6">
      <c r="F2236" s="48"/>
    </row>
    <row r="2237" spans="6:6">
      <c r="F2237" s="48"/>
    </row>
    <row r="2238" spans="6:6">
      <c r="F2238" s="48"/>
    </row>
    <row r="2239" spans="6:6">
      <c r="F2239" s="48"/>
    </row>
    <row r="2240" spans="6:6">
      <c r="F2240" s="48"/>
    </row>
    <row r="2241" spans="6:6">
      <c r="F2241" s="48"/>
    </row>
    <row r="2242" spans="6:6">
      <c r="F2242" s="48"/>
    </row>
    <row r="2243" spans="6:6">
      <c r="F2243" s="48"/>
    </row>
    <row r="2244" spans="6:6">
      <c r="F2244" s="48"/>
    </row>
    <row r="2245" spans="6:6">
      <c r="F2245" s="48"/>
    </row>
    <row r="2246" spans="6:6">
      <c r="F2246" s="48"/>
    </row>
    <row r="2247" spans="6:6">
      <c r="F2247" s="48"/>
    </row>
    <row r="2248" spans="6:6">
      <c r="F2248" s="48"/>
    </row>
    <row r="2249" spans="6:6">
      <c r="F2249" s="48"/>
    </row>
    <row r="2250" spans="6:6">
      <c r="F2250" s="48"/>
    </row>
    <row r="2251" spans="6:6">
      <c r="F2251" s="48"/>
    </row>
    <row r="2252" spans="6:6">
      <c r="F2252" s="48"/>
    </row>
    <row r="2253" spans="6:6">
      <c r="F2253" s="48"/>
    </row>
    <row r="2254" spans="6:6">
      <c r="F2254" s="48"/>
    </row>
    <row r="2255" spans="6:6">
      <c r="F2255" s="48"/>
    </row>
    <row r="2256" spans="6:6">
      <c r="F2256" s="48"/>
    </row>
    <row r="2257" spans="6:6">
      <c r="F2257" s="48"/>
    </row>
    <row r="2258" spans="6:6">
      <c r="F2258" s="48"/>
    </row>
    <row r="2259" spans="6:6">
      <c r="F2259" s="48"/>
    </row>
    <row r="2260" spans="6:6">
      <c r="F2260" s="48"/>
    </row>
    <row r="2261" spans="6:6">
      <c r="F2261" s="48"/>
    </row>
    <row r="2262" spans="6:6">
      <c r="F2262" s="48"/>
    </row>
    <row r="2263" spans="6:6">
      <c r="F2263" s="48"/>
    </row>
    <row r="2264" spans="6:6">
      <c r="F2264" s="48"/>
    </row>
    <row r="2265" spans="6:6">
      <c r="F2265" s="48"/>
    </row>
    <row r="2266" spans="6:6">
      <c r="F2266" s="48"/>
    </row>
    <row r="2267" spans="6:6">
      <c r="F2267" s="48"/>
    </row>
    <row r="2268" spans="6:6">
      <c r="F2268" s="48"/>
    </row>
    <row r="2269" spans="6:6">
      <c r="F2269" s="48"/>
    </row>
    <row r="2270" spans="6:6">
      <c r="F2270" s="48"/>
    </row>
    <row r="2271" spans="6:6">
      <c r="F2271" s="48"/>
    </row>
    <row r="2272" spans="6:6">
      <c r="F2272" s="48"/>
    </row>
    <row r="2273" spans="6:6">
      <c r="F2273" s="48"/>
    </row>
    <row r="2274" spans="6:6">
      <c r="F2274" s="48"/>
    </row>
    <row r="2275" spans="6:6">
      <c r="F2275" s="48"/>
    </row>
    <row r="2276" spans="6:6">
      <c r="F2276" s="48"/>
    </row>
    <row r="2277" spans="6:6">
      <c r="F2277" s="48"/>
    </row>
    <row r="2278" spans="6:6">
      <c r="F2278" s="48"/>
    </row>
    <row r="2279" spans="6:6">
      <c r="F2279" s="48"/>
    </row>
    <row r="2280" spans="6:6">
      <c r="F2280" s="48"/>
    </row>
    <row r="2281" spans="6:6">
      <c r="F2281" s="48"/>
    </row>
    <row r="2282" spans="6:6">
      <c r="F2282" s="48"/>
    </row>
    <row r="2283" spans="6:6">
      <c r="F2283" s="48"/>
    </row>
    <row r="2284" spans="6:6">
      <c r="F2284" s="48"/>
    </row>
    <row r="2285" spans="6:6">
      <c r="F2285" s="48"/>
    </row>
    <row r="2286" spans="6:6">
      <c r="F2286" s="48"/>
    </row>
    <row r="2287" spans="6:6">
      <c r="F2287" s="48"/>
    </row>
    <row r="2288" spans="6:6">
      <c r="F2288" s="48"/>
    </row>
    <row r="2289" spans="6:6">
      <c r="F2289" s="48"/>
    </row>
    <row r="2290" spans="6:6">
      <c r="F2290" s="48"/>
    </row>
    <row r="2291" spans="6:6">
      <c r="F2291" s="48"/>
    </row>
    <row r="2292" spans="6:6">
      <c r="F2292" s="48"/>
    </row>
    <row r="2293" spans="6:6">
      <c r="F2293" s="48"/>
    </row>
    <row r="2294" spans="6:6">
      <c r="F2294" s="48"/>
    </row>
    <row r="2295" spans="6:6">
      <c r="F2295" s="48"/>
    </row>
    <row r="2296" spans="6:6">
      <c r="F2296" s="48"/>
    </row>
    <row r="2297" spans="6:6">
      <c r="F2297" s="48"/>
    </row>
    <row r="2298" spans="6:6">
      <c r="F2298" s="48"/>
    </row>
    <row r="2299" spans="6:6">
      <c r="F2299" s="48"/>
    </row>
    <row r="2300" spans="6:6">
      <c r="F2300" s="48"/>
    </row>
    <row r="2301" spans="6:6">
      <c r="F2301" s="48"/>
    </row>
    <row r="2302" spans="6:6">
      <c r="F2302" s="48"/>
    </row>
    <row r="2303" spans="6:6">
      <c r="F2303" s="48"/>
    </row>
    <row r="2304" spans="6:6">
      <c r="F2304" s="48"/>
    </row>
    <row r="2305" spans="6:6">
      <c r="F2305" s="48"/>
    </row>
    <row r="2306" spans="6:6">
      <c r="F2306" s="48"/>
    </row>
    <row r="2307" spans="6:6">
      <c r="F2307" s="48"/>
    </row>
    <row r="2308" spans="6:6">
      <c r="F2308" s="48"/>
    </row>
    <row r="2309" spans="6:6">
      <c r="F2309" s="48"/>
    </row>
    <row r="2310" spans="6:6">
      <c r="F2310" s="48"/>
    </row>
    <row r="2311" spans="6:6">
      <c r="F2311" s="48"/>
    </row>
    <row r="2312" spans="6:6">
      <c r="F2312" s="48"/>
    </row>
    <row r="2313" spans="6:6">
      <c r="F2313" s="48"/>
    </row>
    <row r="2314" spans="6:6">
      <c r="F2314" s="48"/>
    </row>
    <row r="2315" spans="6:6">
      <c r="F2315" s="48"/>
    </row>
    <row r="2316" spans="6:6">
      <c r="F2316" s="48"/>
    </row>
    <row r="2317" spans="6:6">
      <c r="F2317" s="48"/>
    </row>
    <row r="2318" spans="6:6">
      <c r="F2318" s="48"/>
    </row>
    <row r="2319" spans="6:6">
      <c r="F2319" s="48"/>
    </row>
    <row r="2320" spans="6:6">
      <c r="F2320" s="48"/>
    </row>
    <row r="2321" spans="6:6">
      <c r="F2321" s="48"/>
    </row>
    <row r="2322" spans="6:6">
      <c r="F2322" s="48"/>
    </row>
    <row r="2323" spans="6:6">
      <c r="F2323" s="48"/>
    </row>
    <row r="2324" spans="6:6">
      <c r="F2324" s="48"/>
    </row>
    <row r="2325" spans="6:6">
      <c r="F2325" s="48"/>
    </row>
    <row r="2326" spans="6:6">
      <c r="F2326" s="48"/>
    </row>
    <row r="2327" spans="6:6">
      <c r="F2327" s="48"/>
    </row>
    <row r="2328" spans="6:6">
      <c r="F2328" s="48"/>
    </row>
    <row r="2329" spans="6:6">
      <c r="F2329" s="48"/>
    </row>
    <row r="2330" spans="6:6">
      <c r="F2330" s="48"/>
    </row>
    <row r="2331" spans="6:6">
      <c r="F2331" s="48"/>
    </row>
    <row r="2332" spans="6:6">
      <c r="F2332" s="48"/>
    </row>
    <row r="2333" spans="6:6">
      <c r="F2333" s="48"/>
    </row>
    <row r="2334" spans="6:6">
      <c r="F2334" s="48"/>
    </row>
    <row r="2335" spans="6:6">
      <c r="F2335" s="48"/>
    </row>
    <row r="2336" spans="6:6">
      <c r="F2336" s="48"/>
    </row>
    <row r="2337" spans="6:6">
      <c r="F2337" s="48"/>
    </row>
    <row r="2338" spans="6:6">
      <c r="F2338" s="48"/>
    </row>
    <row r="2339" spans="6:6">
      <c r="F2339" s="48"/>
    </row>
    <row r="2340" spans="6:6">
      <c r="F2340" s="48"/>
    </row>
    <row r="2341" spans="6:6">
      <c r="F2341" s="48"/>
    </row>
    <row r="2342" spans="6:6">
      <c r="F2342" s="48"/>
    </row>
    <row r="2343" spans="6:6">
      <c r="F2343" s="48"/>
    </row>
    <row r="2344" spans="6:6">
      <c r="F2344" s="48"/>
    </row>
    <row r="2345" spans="6:6">
      <c r="F2345" s="48"/>
    </row>
    <row r="2346" spans="6:6">
      <c r="F2346" s="48"/>
    </row>
    <row r="2347" spans="6:6">
      <c r="F2347" s="48"/>
    </row>
    <row r="2348" spans="6:6">
      <c r="F2348" s="48"/>
    </row>
    <row r="2349" spans="6:6">
      <c r="F2349" s="48"/>
    </row>
    <row r="2350" spans="6:6">
      <c r="F2350" s="48"/>
    </row>
    <row r="2351" spans="6:6">
      <c r="F2351" s="48"/>
    </row>
    <row r="2352" spans="6:6">
      <c r="F2352" s="48"/>
    </row>
    <row r="2353" spans="6:6">
      <c r="F2353" s="48"/>
    </row>
    <row r="2354" spans="6:6">
      <c r="F2354" s="48"/>
    </row>
    <row r="2355" spans="6:6">
      <c r="F2355" s="48"/>
    </row>
    <row r="2356" spans="6:6">
      <c r="F2356" s="48"/>
    </row>
    <row r="2357" spans="6:6">
      <c r="F2357" s="48"/>
    </row>
    <row r="2358" spans="6:6">
      <c r="F2358" s="48"/>
    </row>
    <row r="2359" spans="6:6">
      <c r="F2359" s="48"/>
    </row>
    <row r="2360" spans="6:6">
      <c r="F2360" s="48"/>
    </row>
    <row r="2361" spans="6:6">
      <c r="F2361" s="48"/>
    </row>
    <row r="2362" spans="6:6">
      <c r="F2362" s="48"/>
    </row>
    <row r="2363" spans="6:6">
      <c r="F2363" s="48"/>
    </row>
    <row r="2364" spans="6:6">
      <c r="F2364" s="48"/>
    </row>
    <row r="2365" spans="6:6">
      <c r="F2365" s="48"/>
    </row>
    <row r="2366" spans="6:6">
      <c r="F2366" s="48"/>
    </row>
    <row r="2367" spans="6:6">
      <c r="F2367" s="48"/>
    </row>
    <row r="2368" spans="6:6">
      <c r="F2368" s="48"/>
    </row>
    <row r="2369" spans="6:6">
      <c r="F2369" s="48"/>
    </row>
    <row r="2370" spans="6:6">
      <c r="F2370" s="48"/>
    </row>
    <row r="2371" spans="6:6">
      <c r="F2371" s="48"/>
    </row>
    <row r="2372" spans="6:6">
      <c r="F2372" s="48"/>
    </row>
    <row r="2373" spans="6:6">
      <c r="F2373" s="48"/>
    </row>
    <row r="2374" spans="6:6">
      <c r="F2374" s="48"/>
    </row>
    <row r="2375" spans="6:6">
      <c r="F2375" s="48"/>
    </row>
    <row r="2376" spans="6:6">
      <c r="F2376" s="48"/>
    </row>
    <row r="2377" spans="6:6">
      <c r="F2377" s="48"/>
    </row>
    <row r="2378" spans="6:6">
      <c r="F2378" s="48"/>
    </row>
    <row r="2379" spans="6:6">
      <c r="F2379" s="48"/>
    </row>
    <row r="2380" spans="6:6">
      <c r="F2380" s="48"/>
    </row>
    <row r="2381" spans="6:6">
      <c r="F2381" s="48"/>
    </row>
    <row r="2382" spans="6:6">
      <c r="F2382" s="48"/>
    </row>
    <row r="2383" spans="6:6">
      <c r="F2383" s="48"/>
    </row>
    <row r="2384" spans="6:6">
      <c r="F2384" s="48"/>
    </row>
    <row r="2385" spans="6:6">
      <c r="F2385" s="48"/>
    </row>
    <row r="2386" spans="6:6">
      <c r="F2386" s="48"/>
    </row>
    <row r="2387" spans="6:6">
      <c r="F2387" s="48"/>
    </row>
    <row r="2388" spans="6:6">
      <c r="F2388" s="48"/>
    </row>
    <row r="2389" spans="6:6">
      <c r="F2389" s="48"/>
    </row>
    <row r="2390" spans="6:6">
      <c r="F2390" s="48"/>
    </row>
    <row r="2391" spans="6:6">
      <c r="F2391" s="48"/>
    </row>
    <row r="2392" spans="6:6">
      <c r="F2392" s="48"/>
    </row>
    <row r="2393" spans="6:6">
      <c r="F2393" s="48"/>
    </row>
    <row r="2394" spans="6:6">
      <c r="F2394" s="48"/>
    </row>
    <row r="2395" spans="6:6">
      <c r="F2395" s="48"/>
    </row>
    <row r="2396" spans="6:6">
      <c r="F2396" s="48"/>
    </row>
    <row r="2397" spans="6:6">
      <c r="F2397" s="48"/>
    </row>
    <row r="2398" spans="6:6">
      <c r="F2398" s="48"/>
    </row>
    <row r="2399" spans="6:6">
      <c r="F2399" s="48"/>
    </row>
    <row r="2400" spans="6:6">
      <c r="F2400" s="48"/>
    </row>
    <row r="2401" spans="6:6">
      <c r="F2401" s="48"/>
    </row>
    <row r="2402" spans="6:6">
      <c r="F2402" s="48"/>
    </row>
    <row r="2403" spans="6:6">
      <c r="F2403" s="48"/>
    </row>
    <row r="2404" spans="6:6">
      <c r="F2404" s="48"/>
    </row>
    <row r="2405" spans="6:6">
      <c r="F2405" s="48"/>
    </row>
    <row r="2406" spans="6:6">
      <c r="F2406" s="48"/>
    </row>
    <row r="2407" spans="6:6">
      <c r="F2407" s="48"/>
    </row>
    <row r="2408" spans="6:6">
      <c r="F2408" s="48"/>
    </row>
    <row r="2409" spans="6:6">
      <c r="F2409" s="48"/>
    </row>
    <row r="2410" spans="6:6">
      <c r="F2410" s="48"/>
    </row>
    <row r="2411" spans="6:6">
      <c r="F2411" s="48"/>
    </row>
    <row r="2412" spans="6:6">
      <c r="F2412" s="48"/>
    </row>
    <row r="2413" spans="6:6">
      <c r="F2413" s="48"/>
    </row>
    <row r="2414" spans="6:6">
      <c r="F2414" s="48"/>
    </row>
    <row r="2415" spans="6:6">
      <c r="F2415" s="48"/>
    </row>
    <row r="2416" spans="6:6">
      <c r="F2416" s="48"/>
    </row>
    <row r="2417" spans="6:6">
      <c r="F2417" s="48"/>
    </row>
    <row r="2418" spans="6:6">
      <c r="F2418" s="48"/>
    </row>
    <row r="2419" spans="6:6">
      <c r="F2419" s="48"/>
    </row>
    <row r="2420" spans="6:6">
      <c r="F2420" s="48"/>
    </row>
    <row r="2421" spans="6:6">
      <c r="F2421" s="48"/>
    </row>
    <row r="2422" spans="6:6">
      <c r="F2422" s="48"/>
    </row>
    <row r="2423" spans="6:6">
      <c r="F2423" s="48"/>
    </row>
    <row r="2424" spans="6:6">
      <c r="F2424" s="48"/>
    </row>
    <row r="2425" spans="6:6">
      <c r="F2425" s="48"/>
    </row>
    <row r="2426" spans="6:6">
      <c r="F2426" s="48"/>
    </row>
    <row r="2427" spans="6:6">
      <c r="F2427" s="48"/>
    </row>
    <row r="2428" spans="6:6">
      <c r="F2428" s="48"/>
    </row>
    <row r="2429" spans="6:6">
      <c r="F2429" s="48"/>
    </row>
    <row r="2430" spans="6:6">
      <c r="F2430" s="48"/>
    </row>
    <row r="2431" spans="6:6">
      <c r="F2431" s="48"/>
    </row>
    <row r="2432" spans="6:6">
      <c r="F2432" s="48"/>
    </row>
    <row r="2433" spans="6:6">
      <c r="F2433" s="48"/>
    </row>
    <row r="2434" spans="6:6">
      <c r="F2434" s="48"/>
    </row>
    <row r="2435" spans="6:6">
      <c r="F2435" s="48"/>
    </row>
    <row r="2436" spans="6:6">
      <c r="F2436" s="48"/>
    </row>
    <row r="2437" spans="6:6">
      <c r="F2437" s="48"/>
    </row>
    <row r="2438" spans="6:6">
      <c r="F2438" s="48"/>
    </row>
    <row r="2439" spans="6:6">
      <c r="F2439" s="48"/>
    </row>
    <row r="2440" spans="6:6">
      <c r="F2440" s="48"/>
    </row>
    <row r="2441" spans="6:6">
      <c r="F2441" s="48"/>
    </row>
    <row r="2442" spans="6:6">
      <c r="F2442" s="48"/>
    </row>
    <row r="2443" spans="6:6">
      <c r="F2443" s="48"/>
    </row>
    <row r="2444" spans="6:6">
      <c r="F2444" s="48"/>
    </row>
    <row r="2445" spans="6:6">
      <c r="F2445" s="48"/>
    </row>
    <row r="2446" spans="6:6">
      <c r="F2446" s="48"/>
    </row>
    <row r="2447" spans="6:6">
      <c r="F2447" s="48"/>
    </row>
    <row r="2448" spans="6:6">
      <c r="F2448" s="48"/>
    </row>
    <row r="2449" spans="6:6">
      <c r="F2449" s="48"/>
    </row>
    <row r="2450" spans="6:6">
      <c r="F2450" s="48"/>
    </row>
    <row r="2451" spans="6:6">
      <c r="F2451" s="48"/>
    </row>
    <row r="2452" spans="6:6">
      <c r="F2452" s="48"/>
    </row>
    <row r="2453" spans="6:6">
      <c r="F2453" s="48"/>
    </row>
    <row r="2454" spans="6:6">
      <c r="F2454" s="48"/>
    </row>
    <row r="2455" spans="6:6">
      <c r="F2455" s="48"/>
    </row>
    <row r="2456" spans="6:6">
      <c r="F2456" s="48"/>
    </row>
    <row r="2457" spans="6:6">
      <c r="F2457" s="48"/>
    </row>
    <row r="2458" spans="6:6">
      <c r="F2458" s="48"/>
    </row>
    <row r="2459" spans="6:6">
      <c r="F2459" s="48"/>
    </row>
    <row r="2460" spans="6:6">
      <c r="F2460" s="48"/>
    </row>
    <row r="2461" spans="6:6">
      <c r="F2461" s="48"/>
    </row>
    <row r="2462" spans="6:6">
      <c r="F2462" s="48"/>
    </row>
    <row r="2463" spans="6:6">
      <c r="F2463" s="48"/>
    </row>
    <row r="2464" spans="6:6">
      <c r="F2464" s="48"/>
    </row>
    <row r="2465" spans="6:6">
      <c r="F2465" s="48"/>
    </row>
    <row r="2466" spans="6:6">
      <c r="F2466" s="48"/>
    </row>
    <row r="2467" spans="6:6">
      <c r="F2467" s="48"/>
    </row>
    <row r="2468" spans="6:6">
      <c r="F2468" s="48"/>
    </row>
    <row r="2469" spans="6:6">
      <c r="F2469" s="48"/>
    </row>
    <row r="2470" spans="6:6">
      <c r="F2470" s="48"/>
    </row>
    <row r="2471" spans="6:6">
      <c r="F2471" s="48"/>
    </row>
    <row r="2472" spans="6:6">
      <c r="F2472" s="48"/>
    </row>
    <row r="2473" spans="6:6">
      <c r="F2473" s="48"/>
    </row>
    <row r="2474" spans="6:6">
      <c r="F2474" s="48"/>
    </row>
    <row r="2475" spans="6:6">
      <c r="F2475" s="48"/>
    </row>
    <row r="2476" spans="6:6">
      <c r="F2476" s="48"/>
    </row>
    <row r="2477" spans="6:6">
      <c r="F2477" s="48"/>
    </row>
    <row r="2478" spans="6:6">
      <c r="F2478" s="48"/>
    </row>
    <row r="2479" spans="6:6">
      <c r="F2479" s="48"/>
    </row>
    <row r="2480" spans="6:6">
      <c r="F2480" s="48"/>
    </row>
    <row r="2481" spans="6:6">
      <c r="F2481" s="48"/>
    </row>
    <row r="2482" spans="6:6">
      <c r="F2482" s="48"/>
    </row>
    <row r="2483" spans="6:6">
      <c r="F2483" s="48"/>
    </row>
    <row r="2484" spans="6:6">
      <c r="F2484" s="48"/>
    </row>
    <row r="2485" spans="6:6">
      <c r="F2485" s="48"/>
    </row>
    <row r="2486" spans="6:6">
      <c r="F2486" s="48"/>
    </row>
    <row r="2487" spans="6:6">
      <c r="F2487" s="48"/>
    </row>
    <row r="2488" spans="6:6">
      <c r="F2488" s="48"/>
    </row>
    <row r="2489" spans="6:6">
      <c r="F2489" s="48"/>
    </row>
    <row r="2490" spans="6:6">
      <c r="F2490" s="48"/>
    </row>
    <row r="2491" spans="6:6">
      <c r="F2491" s="48"/>
    </row>
    <row r="2492" spans="6:6">
      <c r="F2492" s="48"/>
    </row>
    <row r="2493" spans="6:6">
      <c r="F2493" s="48"/>
    </row>
    <row r="2494" spans="6:6">
      <c r="F2494" s="48"/>
    </row>
    <row r="2495" spans="6:6">
      <c r="F2495" s="48"/>
    </row>
    <row r="2496" spans="6:6">
      <c r="F2496" s="48"/>
    </row>
    <row r="2497" spans="6:6">
      <c r="F2497" s="48"/>
    </row>
    <row r="2498" spans="6:6">
      <c r="F2498" s="48"/>
    </row>
    <row r="2499" spans="6:6">
      <c r="F2499" s="48"/>
    </row>
    <row r="2500" spans="6:6">
      <c r="F2500" s="48"/>
    </row>
    <row r="2501" spans="6:6">
      <c r="F2501" s="48"/>
    </row>
    <row r="2502" spans="6:6">
      <c r="F2502" s="48"/>
    </row>
    <row r="2503" spans="6:6">
      <c r="F2503" s="48"/>
    </row>
    <row r="2504" spans="6:6">
      <c r="F2504" s="48"/>
    </row>
    <row r="2505" spans="6:6">
      <c r="F2505" s="48"/>
    </row>
    <row r="2506" spans="6:6">
      <c r="F2506" s="48"/>
    </row>
    <row r="2507" spans="6:6">
      <c r="F2507" s="48"/>
    </row>
    <row r="2508" spans="6:6">
      <c r="F2508" s="48"/>
    </row>
    <row r="2509" spans="6:6">
      <c r="F2509" s="48"/>
    </row>
    <row r="2510" spans="6:6">
      <c r="F2510" s="48"/>
    </row>
    <row r="2511" spans="6:6">
      <c r="F2511" s="48"/>
    </row>
    <row r="2512" spans="6:6">
      <c r="F2512" s="48"/>
    </row>
    <row r="2513" spans="6:6">
      <c r="F2513" s="48"/>
    </row>
    <row r="2514" spans="6:6">
      <c r="F2514" s="48"/>
    </row>
    <row r="2515" spans="6:6">
      <c r="F2515" s="48"/>
    </row>
    <row r="2516" spans="6:6">
      <c r="F2516" s="48"/>
    </row>
    <row r="2517" spans="6:6">
      <c r="F2517" s="48"/>
    </row>
    <row r="2518" spans="6:6">
      <c r="F2518" s="48"/>
    </row>
    <row r="2519" spans="6:6">
      <c r="F2519" s="48"/>
    </row>
    <row r="2520" spans="6:6">
      <c r="F2520" s="48"/>
    </row>
    <row r="2521" spans="6:6">
      <c r="F2521" s="48"/>
    </row>
    <row r="2522" spans="6:6">
      <c r="F2522" s="48"/>
    </row>
    <row r="2523" spans="6:6">
      <c r="F2523" s="48"/>
    </row>
    <row r="2524" spans="6:6">
      <c r="F2524" s="48"/>
    </row>
    <row r="2525" spans="6:6">
      <c r="F2525" s="48"/>
    </row>
    <row r="2526" spans="6:6">
      <c r="F2526" s="48"/>
    </row>
    <row r="2527" spans="6:6">
      <c r="F2527" s="48"/>
    </row>
    <row r="2528" spans="6:6">
      <c r="F2528" s="48"/>
    </row>
    <row r="2529" spans="6:6">
      <c r="F2529" s="48"/>
    </row>
    <row r="2530" spans="6:6">
      <c r="F2530" s="48"/>
    </row>
    <row r="2531" spans="6:6">
      <c r="F2531" s="48"/>
    </row>
    <row r="2532" spans="6:6">
      <c r="F2532" s="48"/>
    </row>
    <row r="2533" spans="6:6">
      <c r="F2533" s="48"/>
    </row>
    <row r="2534" spans="6:6">
      <c r="F2534" s="48"/>
    </row>
    <row r="2535" spans="6:6">
      <c r="F2535" s="48"/>
    </row>
    <row r="2536" spans="6:6">
      <c r="F2536" s="48"/>
    </row>
    <row r="2537" spans="6:6">
      <c r="F2537" s="48"/>
    </row>
    <row r="2538" spans="6:6">
      <c r="F2538" s="48"/>
    </row>
    <row r="2539" spans="6:6">
      <c r="F2539" s="48"/>
    </row>
    <row r="2540" spans="6:6">
      <c r="F2540" s="48"/>
    </row>
    <row r="2541" spans="6:6">
      <c r="F2541" s="48"/>
    </row>
    <row r="2542" spans="6:6">
      <c r="F2542" s="48"/>
    </row>
    <row r="2543" spans="6:6">
      <c r="F2543" s="48"/>
    </row>
    <row r="2544" spans="6:6">
      <c r="F2544" s="48"/>
    </row>
    <row r="2545" spans="6:6">
      <c r="F2545" s="48"/>
    </row>
    <row r="2546" spans="6:6">
      <c r="F2546" s="48"/>
    </row>
    <row r="2547" spans="6:6">
      <c r="F2547" s="48"/>
    </row>
    <row r="2548" spans="6:6">
      <c r="F2548" s="48"/>
    </row>
    <row r="2549" spans="6:6">
      <c r="F2549" s="48"/>
    </row>
    <row r="2550" spans="6:6">
      <c r="F2550" s="48"/>
    </row>
    <row r="2551" spans="6:6">
      <c r="F2551" s="48"/>
    </row>
    <row r="2552" spans="6:6">
      <c r="F2552" s="48"/>
    </row>
    <row r="2553" spans="6:6">
      <c r="F2553" s="48"/>
    </row>
    <row r="2554" spans="6:6">
      <c r="F2554" s="48"/>
    </row>
    <row r="2555" spans="6:6">
      <c r="F2555" s="48"/>
    </row>
    <row r="2556" spans="6:6">
      <c r="F2556" s="48"/>
    </row>
    <row r="2557" spans="6:6">
      <c r="F2557" s="48"/>
    </row>
    <row r="2558" spans="6:6">
      <c r="F2558" s="48"/>
    </row>
    <row r="2559" spans="6:6">
      <c r="F2559" s="48"/>
    </row>
    <row r="2560" spans="6:6">
      <c r="F2560" s="48"/>
    </row>
    <row r="2561" spans="6:6">
      <c r="F2561" s="48"/>
    </row>
    <row r="2562" spans="6:6">
      <c r="F2562" s="48"/>
    </row>
    <row r="2563" spans="6:6">
      <c r="F2563" s="48"/>
    </row>
    <row r="2564" spans="6:6">
      <c r="F2564" s="48"/>
    </row>
    <row r="2565" spans="6:6">
      <c r="F2565" s="48"/>
    </row>
    <row r="2566" spans="6:6">
      <c r="F2566" s="48"/>
    </row>
    <row r="2567" spans="6:6">
      <c r="F2567" s="48"/>
    </row>
    <row r="2568" spans="6:6">
      <c r="F2568" s="48"/>
    </row>
    <row r="2569" spans="6:6">
      <c r="F2569" s="48"/>
    </row>
    <row r="2570" spans="6:6">
      <c r="F2570" s="48"/>
    </row>
    <row r="2571" spans="6:6">
      <c r="F2571" s="48"/>
    </row>
    <row r="2572" spans="6:6">
      <c r="F2572" s="48"/>
    </row>
    <row r="2573" spans="6:6">
      <c r="F2573" s="48"/>
    </row>
    <row r="2574" spans="6:6">
      <c r="F2574" s="48"/>
    </row>
    <row r="2575" spans="6:6">
      <c r="F2575" s="48"/>
    </row>
    <row r="2576" spans="6:6">
      <c r="F2576" s="48"/>
    </row>
    <row r="2577" spans="6:6">
      <c r="F2577" s="48"/>
    </row>
    <row r="2578" spans="6:6">
      <c r="F2578" s="48"/>
    </row>
    <row r="2579" spans="6:6">
      <c r="F2579" s="48"/>
    </row>
    <row r="2580" spans="6:6">
      <c r="F2580" s="48"/>
    </row>
    <row r="2581" spans="6:6">
      <c r="F2581" s="48"/>
    </row>
    <row r="2582" spans="6:6">
      <c r="F2582" s="48"/>
    </row>
    <row r="2583" spans="6:6">
      <c r="F2583" s="48"/>
    </row>
    <row r="2584" spans="6:6">
      <c r="F2584" s="48"/>
    </row>
    <row r="2585" spans="6:6">
      <c r="F2585" s="48"/>
    </row>
    <row r="2586" spans="6:6">
      <c r="F2586" s="48"/>
    </row>
    <row r="2587" spans="6:6">
      <c r="F2587" s="48"/>
    </row>
    <row r="2588" spans="6:6">
      <c r="F2588" s="48"/>
    </row>
    <row r="2589" spans="6:6">
      <c r="F2589" s="48"/>
    </row>
    <row r="2590" spans="6:6">
      <c r="F2590" s="48"/>
    </row>
    <row r="2591" spans="6:6">
      <c r="F2591" s="48"/>
    </row>
    <row r="2592" spans="6:6">
      <c r="F2592" s="48"/>
    </row>
    <row r="2593" spans="6:6">
      <c r="F2593" s="48"/>
    </row>
    <row r="2594" spans="6:6">
      <c r="F2594" s="48"/>
    </row>
    <row r="2595" spans="6:6">
      <c r="F2595" s="48"/>
    </row>
    <row r="2596" spans="6:6">
      <c r="F2596" s="48"/>
    </row>
    <row r="2597" spans="6:6">
      <c r="F2597" s="48"/>
    </row>
    <row r="2598" spans="6:6">
      <c r="F2598" s="48"/>
    </row>
    <row r="2599" spans="6:6">
      <c r="F2599" s="48"/>
    </row>
    <row r="2600" spans="6:6">
      <c r="F2600" s="48"/>
    </row>
    <row r="2601" spans="6:6">
      <c r="F2601" s="48"/>
    </row>
    <row r="2602" spans="6:6">
      <c r="F2602" s="48"/>
    </row>
    <row r="2603" spans="6:6">
      <c r="F2603" s="48"/>
    </row>
    <row r="2604" spans="6:6">
      <c r="F2604" s="48"/>
    </row>
    <row r="2605" spans="6:6">
      <c r="F2605" s="48"/>
    </row>
    <row r="2606" spans="6:6">
      <c r="F2606" s="48"/>
    </row>
    <row r="2607" spans="6:6">
      <c r="F2607" s="48"/>
    </row>
    <row r="2608" spans="6:6">
      <c r="F2608" s="48"/>
    </row>
    <row r="2609" spans="6:6">
      <c r="F2609" s="48"/>
    </row>
    <row r="2610" spans="6:6">
      <c r="F2610" s="48"/>
    </row>
    <row r="2611" spans="6:6">
      <c r="F2611" s="48"/>
    </row>
    <row r="2612" spans="6:6">
      <c r="F2612" s="48"/>
    </row>
    <row r="2613" spans="6:6">
      <c r="F2613" s="48"/>
    </row>
    <row r="2614" spans="6:6">
      <c r="F2614" s="48"/>
    </row>
    <row r="2615" spans="6:6">
      <c r="F2615" s="48"/>
    </row>
    <row r="2616" spans="6:6">
      <c r="F2616" s="48"/>
    </row>
    <row r="2617" spans="6:6">
      <c r="F2617" s="48"/>
    </row>
    <row r="2618" spans="6:6">
      <c r="F2618" s="48"/>
    </row>
    <row r="2619" spans="6:6">
      <c r="F2619" s="48"/>
    </row>
    <row r="2620" spans="6:6">
      <c r="F2620" s="48"/>
    </row>
    <row r="2621" spans="6:6">
      <c r="F2621" s="48"/>
    </row>
    <row r="2622" spans="6:6">
      <c r="F2622" s="48"/>
    </row>
    <row r="2623" spans="6:6">
      <c r="F2623" s="48"/>
    </row>
    <row r="2624" spans="6:6">
      <c r="F2624" s="48"/>
    </row>
    <row r="2625" spans="6:6">
      <c r="F2625" s="48"/>
    </row>
    <row r="2626" spans="6:6">
      <c r="F2626" s="48"/>
    </row>
    <row r="2627" spans="6:6">
      <c r="F2627" s="48"/>
    </row>
    <row r="2628" spans="6:6">
      <c r="F2628" s="48"/>
    </row>
    <row r="2629" spans="6:6">
      <c r="F2629" s="48"/>
    </row>
    <row r="2630" spans="6:6">
      <c r="F2630" s="48"/>
    </row>
    <row r="2631" spans="6:6">
      <c r="F2631" s="48"/>
    </row>
    <row r="2632" spans="6:6">
      <c r="F2632" s="48"/>
    </row>
    <row r="2633" spans="6:6">
      <c r="F2633" s="48"/>
    </row>
    <row r="2634" spans="6:6">
      <c r="F2634" s="48"/>
    </row>
    <row r="2635" spans="6:6">
      <c r="F2635" s="48"/>
    </row>
    <row r="2636" spans="6:6">
      <c r="F2636" s="48"/>
    </row>
    <row r="2637" spans="6:6">
      <c r="F2637" s="48"/>
    </row>
    <row r="2638" spans="6:6">
      <c r="F2638" s="48"/>
    </row>
    <row r="2639" spans="6:6">
      <c r="F2639" s="48"/>
    </row>
    <row r="2640" spans="6:6">
      <c r="F2640" s="48"/>
    </row>
    <row r="2641" spans="6:6">
      <c r="F2641" s="48"/>
    </row>
    <row r="2642" spans="6:6">
      <c r="F2642" s="48"/>
    </row>
    <row r="2643" spans="6:6">
      <c r="F2643" s="48"/>
    </row>
    <row r="2644" spans="6:6">
      <c r="F2644" s="48"/>
    </row>
    <row r="2645" spans="6:6">
      <c r="F2645" s="48"/>
    </row>
    <row r="2646" spans="6:6">
      <c r="F2646" s="48"/>
    </row>
    <row r="2647" spans="6:6">
      <c r="F2647" s="48"/>
    </row>
    <row r="2648" spans="6:6">
      <c r="F2648" s="48"/>
    </row>
    <row r="2649" spans="6:6">
      <c r="F2649" s="48"/>
    </row>
    <row r="2650" spans="6:6">
      <c r="F2650" s="48"/>
    </row>
    <row r="2651" spans="6:6">
      <c r="F2651" s="48"/>
    </row>
    <row r="2652" spans="6:6">
      <c r="F2652" s="48"/>
    </row>
    <row r="2653" spans="6:6">
      <c r="F2653" s="48"/>
    </row>
    <row r="2654" spans="6:6">
      <c r="F2654" s="48"/>
    </row>
    <row r="2655" spans="6:6">
      <c r="F2655" s="48"/>
    </row>
    <row r="2656" spans="6:6">
      <c r="F2656" s="48"/>
    </row>
    <row r="2657" spans="6:6">
      <c r="F2657" s="48"/>
    </row>
    <row r="2658" spans="6:6">
      <c r="F2658" s="48"/>
    </row>
    <row r="2659" spans="6:6">
      <c r="F2659" s="48"/>
    </row>
    <row r="2660" spans="6:6">
      <c r="F2660" s="48"/>
    </row>
    <row r="2661" spans="6:6">
      <c r="F2661" s="48"/>
    </row>
    <row r="2662" spans="6:6">
      <c r="F2662" s="48"/>
    </row>
    <row r="2663" spans="6:6">
      <c r="F2663" s="48"/>
    </row>
    <row r="2664" spans="6:6">
      <c r="F2664" s="48"/>
    </row>
    <row r="2665" spans="6:6">
      <c r="F2665" s="48"/>
    </row>
    <row r="2666" spans="6:6">
      <c r="F2666" s="48"/>
    </row>
    <row r="2667" spans="6:6">
      <c r="F2667" s="48"/>
    </row>
    <row r="2668" spans="6:6">
      <c r="F2668" s="48"/>
    </row>
    <row r="2669" spans="6:6">
      <c r="F2669" s="48"/>
    </row>
    <row r="2670" spans="6:6">
      <c r="F2670" s="48"/>
    </row>
    <row r="2671" spans="6:6">
      <c r="F2671" s="48"/>
    </row>
    <row r="2672" spans="6:6">
      <c r="F2672" s="48"/>
    </row>
    <row r="2673" spans="6:6">
      <c r="F2673" s="48"/>
    </row>
    <row r="2674" spans="6:6">
      <c r="F2674" s="48"/>
    </row>
    <row r="2675" spans="6:6">
      <c r="F2675" s="48"/>
    </row>
    <row r="2676" spans="6:6">
      <c r="F2676" s="48"/>
    </row>
    <row r="2677" spans="6:6">
      <c r="F2677" s="48"/>
    </row>
    <row r="2678" spans="6:6">
      <c r="F2678" s="48"/>
    </row>
    <row r="2679" spans="6:6">
      <c r="F2679" s="48"/>
    </row>
    <row r="2680" spans="6:6">
      <c r="F2680" s="48"/>
    </row>
    <row r="2681" spans="6:6">
      <c r="F2681" s="48"/>
    </row>
    <row r="2682" spans="6:6">
      <c r="F2682" s="48"/>
    </row>
    <row r="2683" spans="6:6">
      <c r="F2683" s="48"/>
    </row>
    <row r="2684" spans="6:6">
      <c r="F2684" s="48"/>
    </row>
    <row r="2685" spans="6:6">
      <c r="F2685" s="48"/>
    </row>
    <row r="2686" spans="6:6">
      <c r="F2686" s="48"/>
    </row>
    <row r="2687" spans="6:6">
      <c r="F2687" s="48"/>
    </row>
    <row r="2688" spans="6:6">
      <c r="F2688" s="48"/>
    </row>
    <row r="2689" spans="6:6">
      <c r="F2689" s="48"/>
    </row>
    <row r="2690" spans="6:6">
      <c r="F2690" s="48"/>
    </row>
    <row r="2691" spans="6:6">
      <c r="F2691" s="48"/>
    </row>
    <row r="2692" spans="6:6">
      <c r="F2692" s="48"/>
    </row>
    <row r="2693" spans="6:6">
      <c r="F2693" s="48"/>
    </row>
    <row r="2694" spans="6:6">
      <c r="F2694" s="48"/>
    </row>
    <row r="2695" spans="6:6">
      <c r="F2695" s="48"/>
    </row>
    <row r="2696" spans="6:6">
      <c r="F2696" s="48"/>
    </row>
    <row r="2697" spans="6:6">
      <c r="F2697" s="48"/>
    </row>
    <row r="2698" spans="6:6">
      <c r="F2698" s="48"/>
    </row>
    <row r="2699" spans="6:6">
      <c r="F2699" s="48"/>
    </row>
    <row r="2700" spans="6:6">
      <c r="F2700" s="48"/>
    </row>
    <row r="2701" spans="6:6">
      <c r="F2701" s="48"/>
    </row>
    <row r="2702" spans="6:6">
      <c r="F2702" s="48"/>
    </row>
    <row r="2703" spans="6:6">
      <c r="F2703" s="48"/>
    </row>
    <row r="2704" spans="6:6">
      <c r="F2704" s="48"/>
    </row>
    <row r="2705" spans="6:6">
      <c r="F2705" s="48"/>
    </row>
    <row r="2706" spans="6:6">
      <c r="F2706" s="48"/>
    </row>
    <row r="2707" spans="6:6">
      <c r="F2707" s="48"/>
    </row>
    <row r="2708" spans="6:6">
      <c r="F2708" s="48"/>
    </row>
    <row r="2709" spans="6:6">
      <c r="F2709" s="48"/>
    </row>
    <row r="2710" spans="6:6">
      <c r="F2710" s="48"/>
    </row>
    <row r="2711" spans="6:6">
      <c r="F2711" s="48"/>
    </row>
    <row r="2712" spans="6:6">
      <c r="F2712" s="48"/>
    </row>
    <row r="2713" spans="6:6">
      <c r="F2713" s="48"/>
    </row>
    <row r="2714" spans="6:6">
      <c r="F2714" s="48"/>
    </row>
    <row r="2715" spans="6:6">
      <c r="F2715" s="48"/>
    </row>
    <row r="2716" spans="6:6">
      <c r="F2716" s="48"/>
    </row>
    <row r="2717" spans="6:6">
      <c r="F2717" s="48"/>
    </row>
    <row r="2718" spans="6:6">
      <c r="F2718" s="48"/>
    </row>
    <row r="2719" spans="6:6">
      <c r="F2719" s="48"/>
    </row>
    <row r="2720" spans="6:6">
      <c r="F2720" s="48"/>
    </row>
    <row r="2721" spans="6:6">
      <c r="F2721" s="48"/>
    </row>
    <row r="2722" spans="6:6">
      <c r="F2722" s="48"/>
    </row>
    <row r="2723" spans="6:6">
      <c r="F2723" s="48"/>
    </row>
    <row r="2724" spans="6:6">
      <c r="F2724" s="48"/>
    </row>
    <row r="2725" spans="6:6">
      <c r="F2725" s="48"/>
    </row>
    <row r="2726" spans="6:6">
      <c r="F2726" s="48"/>
    </row>
    <row r="2727" spans="6:6">
      <c r="F2727" s="48"/>
    </row>
    <row r="2728" spans="6:6">
      <c r="F2728" s="48"/>
    </row>
    <row r="2729" spans="6:6">
      <c r="F2729" s="48"/>
    </row>
    <row r="2730" spans="6:6">
      <c r="F2730" s="48"/>
    </row>
    <row r="2731" spans="6:6">
      <c r="F2731" s="48"/>
    </row>
    <row r="2732" spans="6:6">
      <c r="F2732" s="48"/>
    </row>
    <row r="2733" spans="6:6">
      <c r="F2733" s="48"/>
    </row>
    <row r="2734" spans="6:6">
      <c r="F2734" s="48"/>
    </row>
    <row r="2735" spans="6:6">
      <c r="F2735" s="48"/>
    </row>
    <row r="2736" spans="6:6">
      <c r="F2736" s="48"/>
    </row>
    <row r="2737" spans="6:6">
      <c r="F2737" s="48"/>
    </row>
    <row r="2738" spans="6:6">
      <c r="F2738" s="48"/>
    </row>
    <row r="2739" spans="6:6">
      <c r="F2739" s="48"/>
    </row>
    <row r="2740" spans="6:6">
      <c r="F2740" s="48"/>
    </row>
    <row r="2741" spans="6:6">
      <c r="F2741" s="48"/>
    </row>
    <row r="2742" spans="6:6">
      <c r="F2742" s="48"/>
    </row>
    <row r="2743" spans="6:6">
      <c r="F2743" s="48"/>
    </row>
    <row r="2744" spans="6:6">
      <c r="F2744" s="48"/>
    </row>
    <row r="2745" spans="6:6">
      <c r="F2745" s="48"/>
    </row>
    <row r="2746" spans="6:6">
      <c r="F2746" s="48"/>
    </row>
    <row r="2747" spans="6:6">
      <c r="F2747" s="48"/>
    </row>
    <row r="2748" spans="6:6">
      <c r="F2748" s="48"/>
    </row>
    <row r="2749" spans="6:6">
      <c r="F2749" s="48"/>
    </row>
    <row r="2750" spans="6:6">
      <c r="F2750" s="48"/>
    </row>
    <row r="2751" spans="6:6">
      <c r="F2751" s="48"/>
    </row>
    <row r="2752" spans="6:6">
      <c r="F2752" s="48"/>
    </row>
    <row r="2753" spans="6:6">
      <c r="F2753" s="48"/>
    </row>
    <row r="2754" spans="6:6">
      <c r="F2754" s="48"/>
    </row>
    <row r="2755" spans="6:6">
      <c r="F2755" s="48"/>
    </row>
    <row r="2756" spans="6:6">
      <c r="F2756" s="48"/>
    </row>
    <row r="2757" spans="6:6">
      <c r="F2757" s="48"/>
    </row>
    <row r="2758" spans="6:6">
      <c r="F2758" s="48"/>
    </row>
    <row r="2759" spans="6:6">
      <c r="F2759" s="48"/>
    </row>
    <row r="2760" spans="6:6">
      <c r="F2760" s="48"/>
    </row>
    <row r="2761" spans="6:6">
      <c r="F2761" s="48"/>
    </row>
    <row r="2762" spans="6:6">
      <c r="F2762" s="48"/>
    </row>
    <row r="2763" spans="6:6">
      <c r="F2763" s="48"/>
    </row>
    <row r="2764" spans="6:6">
      <c r="F2764" s="48"/>
    </row>
    <row r="2765" spans="6:6">
      <c r="F2765" s="48"/>
    </row>
    <row r="2766" spans="6:6">
      <c r="F2766" s="48"/>
    </row>
    <row r="2767" spans="6:6">
      <c r="F2767" s="48"/>
    </row>
    <row r="2768" spans="6:6">
      <c r="F2768" s="48"/>
    </row>
    <row r="2769" spans="6:6">
      <c r="F2769" s="48"/>
    </row>
    <row r="2770" spans="6:6">
      <c r="F2770" s="48"/>
    </row>
    <row r="2771" spans="6:6">
      <c r="F2771" s="48"/>
    </row>
    <row r="2772" spans="6:6">
      <c r="F2772" s="48"/>
    </row>
    <row r="2773" spans="6:6">
      <c r="F2773" s="48"/>
    </row>
    <row r="2774" spans="6:6">
      <c r="F2774" s="48"/>
    </row>
    <row r="2775" spans="6:6">
      <c r="F2775" s="48"/>
    </row>
    <row r="2776" spans="6:6">
      <c r="F2776" s="48"/>
    </row>
    <row r="2777" spans="6:6">
      <c r="F2777" s="48"/>
    </row>
    <row r="2778" spans="6:6">
      <c r="F2778" s="48"/>
    </row>
    <row r="2779" spans="6:6">
      <c r="F2779" s="48"/>
    </row>
    <row r="2780" spans="6:6">
      <c r="F2780" s="48"/>
    </row>
    <row r="2781" spans="6:6">
      <c r="F2781" s="48"/>
    </row>
    <row r="2782" spans="6:6">
      <c r="F2782" s="48"/>
    </row>
    <row r="2783" spans="6:6">
      <c r="F2783" s="48"/>
    </row>
    <row r="2784" spans="6:6">
      <c r="F2784" s="48"/>
    </row>
    <row r="2785" spans="6:6">
      <c r="F2785" s="48"/>
    </row>
    <row r="2786" spans="6:6">
      <c r="F2786" s="48"/>
    </row>
    <row r="2787" spans="6:6">
      <c r="F2787" s="48"/>
    </row>
    <row r="2788" spans="6:6">
      <c r="F2788" s="48"/>
    </row>
    <row r="2789" spans="6:6">
      <c r="F2789" s="48"/>
    </row>
    <row r="2790" spans="6:6">
      <c r="F2790" s="48"/>
    </row>
    <row r="2791" spans="6:6">
      <c r="F2791" s="48"/>
    </row>
    <row r="2792" spans="6:6">
      <c r="F2792" s="48"/>
    </row>
    <row r="2793" spans="6:6">
      <c r="F2793" s="48"/>
    </row>
    <row r="2794" spans="6:6">
      <c r="F2794" s="48"/>
    </row>
    <row r="2795" spans="6:6">
      <c r="F2795" s="48"/>
    </row>
    <row r="2796" spans="6:6">
      <c r="F2796" s="48"/>
    </row>
    <row r="2797" spans="6:6">
      <c r="F2797" s="48"/>
    </row>
    <row r="2798" spans="6:6">
      <c r="F2798" s="48"/>
    </row>
    <row r="2799" spans="6:6">
      <c r="F2799" s="48"/>
    </row>
    <row r="2800" spans="6:6">
      <c r="F2800" s="48"/>
    </row>
    <row r="2801" spans="6:6">
      <c r="F2801" s="48"/>
    </row>
    <row r="2802" spans="6:6">
      <c r="F2802" s="48"/>
    </row>
    <row r="2803" spans="6:6">
      <c r="F2803" s="48"/>
    </row>
    <row r="2804" spans="6:6">
      <c r="F2804" s="48"/>
    </row>
    <row r="2805" spans="6:6">
      <c r="F2805" s="48"/>
    </row>
    <row r="2806" spans="6:6">
      <c r="F2806" s="48"/>
    </row>
    <row r="2807" spans="6:6">
      <c r="F2807" s="48"/>
    </row>
    <row r="2808" spans="6:6">
      <c r="F2808" s="48"/>
    </row>
    <row r="2809" spans="6:6">
      <c r="F2809" s="48"/>
    </row>
    <row r="2810" spans="6:6">
      <c r="F2810" s="48"/>
    </row>
    <row r="2811" spans="6:6">
      <c r="F2811" s="48"/>
    </row>
    <row r="2812" spans="6:6">
      <c r="F2812" s="48"/>
    </row>
    <row r="2813" spans="6:6">
      <c r="F2813" s="48"/>
    </row>
    <row r="2814" spans="6:6">
      <c r="F2814" s="48"/>
    </row>
    <row r="2815" spans="6:6">
      <c r="F2815" s="48"/>
    </row>
    <row r="2816" spans="6:6">
      <c r="F2816" s="48"/>
    </row>
    <row r="2817" spans="6:6">
      <c r="F2817" s="48"/>
    </row>
    <row r="2818" spans="6:6">
      <c r="F2818" s="48"/>
    </row>
    <row r="2819" spans="6:6">
      <c r="F2819" s="48"/>
    </row>
    <row r="2820" spans="6:6">
      <c r="F2820" s="48"/>
    </row>
    <row r="2821" spans="6:6">
      <c r="F2821" s="48"/>
    </row>
    <row r="2822" spans="6:6">
      <c r="F2822" s="48"/>
    </row>
    <row r="2823" spans="6:6">
      <c r="F2823" s="48"/>
    </row>
    <row r="2824" spans="6:6">
      <c r="F2824" s="48"/>
    </row>
    <row r="2825" spans="6:6">
      <c r="F2825" s="48"/>
    </row>
    <row r="2826" spans="6:6">
      <c r="F2826" s="48"/>
    </row>
    <row r="2827" spans="6:6">
      <c r="F2827" s="48"/>
    </row>
    <row r="2828" spans="6:6">
      <c r="F2828" s="48"/>
    </row>
    <row r="2829" spans="6:6">
      <c r="F2829" s="48"/>
    </row>
    <row r="2830" spans="6:6">
      <c r="F2830" s="48"/>
    </row>
    <row r="2831" spans="6:6">
      <c r="F2831" s="48"/>
    </row>
    <row r="2832" spans="6:6">
      <c r="F2832" s="48"/>
    </row>
    <row r="2833" spans="6:6">
      <c r="F2833" s="48"/>
    </row>
    <row r="2834" spans="6:6">
      <c r="F2834" s="48"/>
    </row>
    <row r="2835" spans="6:6">
      <c r="F2835" s="48"/>
    </row>
    <row r="2836" spans="6:6">
      <c r="F2836" s="48"/>
    </row>
    <row r="2837" spans="6:6">
      <c r="F2837" s="48"/>
    </row>
    <row r="2838" spans="6:6">
      <c r="F2838" s="48"/>
    </row>
    <row r="2839" spans="6:6">
      <c r="F2839" s="48"/>
    </row>
    <row r="2840" spans="6:6">
      <c r="F2840" s="48"/>
    </row>
    <row r="2841" spans="6:6">
      <c r="F2841" s="48"/>
    </row>
    <row r="2842" spans="6:6">
      <c r="F2842" s="48"/>
    </row>
    <row r="2843" spans="6:6">
      <c r="F2843" s="48"/>
    </row>
    <row r="2844" spans="6:6">
      <c r="F2844" s="48"/>
    </row>
    <row r="2845" spans="6:6">
      <c r="F2845" s="48"/>
    </row>
    <row r="2846" spans="6:6">
      <c r="F2846" s="48"/>
    </row>
    <row r="2847" spans="6:6">
      <c r="F2847" s="48"/>
    </row>
    <row r="2848" spans="6:6">
      <c r="F2848" s="48"/>
    </row>
    <row r="2849" spans="6:6">
      <c r="F2849" s="48"/>
    </row>
    <row r="2850" spans="6:6">
      <c r="F2850" s="48"/>
    </row>
    <row r="2851" spans="6:6">
      <c r="F2851" s="48"/>
    </row>
    <row r="2852" spans="6:6">
      <c r="F2852" s="48"/>
    </row>
    <row r="2853" spans="6:6">
      <c r="F2853" s="48"/>
    </row>
    <row r="2854" spans="6:6">
      <c r="F2854" s="48"/>
    </row>
    <row r="2855" spans="6:6">
      <c r="F2855" s="48"/>
    </row>
    <row r="2856" spans="6:6">
      <c r="F2856" s="48"/>
    </row>
    <row r="2857" spans="6:6">
      <c r="F2857" s="48"/>
    </row>
    <row r="2858" spans="6:6">
      <c r="F2858" s="48"/>
    </row>
    <row r="2859" spans="6:6">
      <c r="F2859" s="48"/>
    </row>
    <row r="2860" spans="6:6">
      <c r="F2860" s="48"/>
    </row>
    <row r="2861" spans="6:6">
      <c r="F2861" s="48"/>
    </row>
    <row r="2862" spans="6:6">
      <c r="F2862" s="48"/>
    </row>
    <row r="2863" spans="6:6">
      <c r="F2863" s="48"/>
    </row>
    <row r="2864" spans="6:6">
      <c r="F2864" s="48"/>
    </row>
    <row r="2865" spans="6:6">
      <c r="F2865" s="48"/>
    </row>
    <row r="2866" spans="6:6">
      <c r="F2866" s="48"/>
    </row>
    <row r="2867" spans="6:6">
      <c r="F2867" s="48"/>
    </row>
    <row r="2868" spans="6:6">
      <c r="F2868" s="48"/>
    </row>
    <row r="2869" spans="6:6">
      <c r="F2869" s="48"/>
    </row>
    <row r="2870" spans="6:6">
      <c r="F2870" s="48"/>
    </row>
    <row r="2871" spans="6:6">
      <c r="F2871" s="48"/>
    </row>
    <row r="2872" spans="6:6">
      <c r="F2872" s="48"/>
    </row>
    <row r="2873" spans="6:6">
      <c r="F2873" s="48"/>
    </row>
    <row r="2874" spans="6:6">
      <c r="F2874" s="48"/>
    </row>
    <row r="2875" spans="6:6">
      <c r="F2875" s="48"/>
    </row>
    <row r="2876" spans="6:6">
      <c r="F2876" s="48"/>
    </row>
    <row r="2877" spans="6:6">
      <c r="F2877" s="48"/>
    </row>
    <row r="2878" spans="6:6">
      <c r="F2878" s="48"/>
    </row>
    <row r="2879" spans="6:6">
      <c r="F2879" s="48"/>
    </row>
    <row r="2880" spans="6:6">
      <c r="F2880" s="48"/>
    </row>
    <row r="2881" spans="6:6">
      <c r="F2881" s="48"/>
    </row>
    <row r="2882" spans="6:6">
      <c r="F2882" s="48"/>
    </row>
    <row r="2883" spans="6:6">
      <c r="F2883" s="48"/>
    </row>
    <row r="2884" spans="6:6">
      <c r="F2884" s="48"/>
    </row>
    <row r="2885" spans="6:6">
      <c r="F2885" s="48"/>
    </row>
    <row r="2886" spans="6:6">
      <c r="F2886" s="48"/>
    </row>
    <row r="2887" spans="6:6">
      <c r="F2887" s="48"/>
    </row>
    <row r="2888" spans="6:6">
      <c r="F2888" s="48"/>
    </row>
    <row r="2889" spans="6:6">
      <c r="F2889" s="48"/>
    </row>
    <row r="2890" spans="6:6">
      <c r="F2890" s="48"/>
    </row>
    <row r="2891" spans="6:6">
      <c r="F2891" s="48"/>
    </row>
    <row r="2892" spans="6:6">
      <c r="F2892" s="48"/>
    </row>
    <row r="2893" spans="6:6">
      <c r="F2893" s="48"/>
    </row>
    <row r="2894" spans="6:6">
      <c r="F2894" s="48"/>
    </row>
    <row r="2895" spans="6:6">
      <c r="F2895" s="48"/>
    </row>
    <row r="2896" spans="6:6">
      <c r="F2896" s="48"/>
    </row>
    <row r="2897" spans="6:6">
      <c r="F2897" s="48"/>
    </row>
    <row r="2898" spans="6:6">
      <c r="F2898" s="48"/>
    </row>
    <row r="2899" spans="6:6">
      <c r="F2899" s="48"/>
    </row>
    <row r="2900" spans="6:6">
      <c r="F2900" s="48"/>
    </row>
    <row r="2901" spans="6:6">
      <c r="F2901" s="48"/>
    </row>
    <row r="2902" spans="6:6">
      <c r="F2902" s="48"/>
    </row>
    <row r="2903" spans="6:6">
      <c r="F2903" s="48"/>
    </row>
    <row r="2904" spans="6:6">
      <c r="F2904" s="48"/>
    </row>
    <row r="2905" spans="6:6">
      <c r="F2905" s="48"/>
    </row>
    <row r="2906" spans="6:6">
      <c r="F2906" s="48"/>
    </row>
    <row r="2907" spans="6:6">
      <c r="F2907" s="48"/>
    </row>
    <row r="2908" spans="6:6">
      <c r="F2908" s="48"/>
    </row>
    <row r="2909" spans="6:6">
      <c r="F2909" s="48"/>
    </row>
    <row r="2910" spans="6:6">
      <c r="F2910" s="48"/>
    </row>
    <row r="2911" spans="6:6">
      <c r="F2911" s="48"/>
    </row>
    <row r="2912" spans="6:6">
      <c r="F2912" s="48"/>
    </row>
    <row r="2913" spans="6:6">
      <c r="F2913" s="48"/>
    </row>
    <row r="2914" spans="6:6">
      <c r="F2914" s="48"/>
    </row>
    <row r="2915" spans="6:6">
      <c r="F2915" s="48"/>
    </row>
    <row r="2916" spans="6:6">
      <c r="F2916" s="48"/>
    </row>
    <row r="2917" spans="6:6">
      <c r="F2917" s="48"/>
    </row>
    <row r="2918" spans="6:6">
      <c r="F2918" s="48"/>
    </row>
    <row r="2919" spans="6:6">
      <c r="F2919" s="48"/>
    </row>
    <row r="2920" spans="6:6">
      <c r="F2920" s="48"/>
    </row>
    <row r="2921" spans="6:6">
      <c r="F2921" s="48"/>
    </row>
    <row r="2922" spans="6:6">
      <c r="F2922" s="48"/>
    </row>
    <row r="2923" spans="6:6">
      <c r="F2923" s="48"/>
    </row>
    <row r="2924" spans="6:6">
      <c r="F2924" s="48"/>
    </row>
    <row r="2925" spans="6:6">
      <c r="F2925" s="48"/>
    </row>
    <row r="2926" spans="6:6">
      <c r="F2926" s="48"/>
    </row>
    <row r="2927" spans="6:6">
      <c r="F2927" s="48"/>
    </row>
    <row r="2928" spans="6:6">
      <c r="F2928" s="48"/>
    </row>
    <row r="2929" spans="6:6">
      <c r="F2929" s="48"/>
    </row>
    <row r="2930" spans="6:6">
      <c r="F2930" s="48"/>
    </row>
    <row r="2931" spans="6:6">
      <c r="F2931" s="48"/>
    </row>
    <row r="2932" spans="6:6">
      <c r="F2932" s="48"/>
    </row>
    <row r="2933" spans="6:6">
      <c r="F2933" s="48"/>
    </row>
    <row r="2934" spans="6:6">
      <c r="F2934" s="48"/>
    </row>
    <row r="2935" spans="6:6">
      <c r="F2935" s="48"/>
    </row>
    <row r="2936" spans="6:6">
      <c r="F2936" s="48"/>
    </row>
    <row r="2937" spans="6:6">
      <c r="F2937" s="48"/>
    </row>
    <row r="2938" spans="6:6">
      <c r="F2938" s="48"/>
    </row>
    <row r="2939" spans="6:6">
      <c r="F2939" s="48"/>
    </row>
    <row r="2940" spans="6:6">
      <c r="F2940" s="48"/>
    </row>
    <row r="2941" spans="6:6">
      <c r="F2941" s="48"/>
    </row>
    <row r="2942" spans="6:6">
      <c r="F2942" s="48"/>
    </row>
    <row r="2943" spans="6:6">
      <c r="F2943" s="48"/>
    </row>
    <row r="2944" spans="6:6">
      <c r="F2944" s="48"/>
    </row>
    <row r="2945" spans="6:6">
      <c r="F2945" s="48"/>
    </row>
    <row r="2946" spans="6:6">
      <c r="F2946" s="48"/>
    </row>
    <row r="2947" spans="6:6">
      <c r="F2947" s="48"/>
    </row>
    <row r="2948" spans="6:6">
      <c r="F2948" s="48"/>
    </row>
    <row r="2949" spans="6:6">
      <c r="F2949" s="48"/>
    </row>
    <row r="2950" spans="6:6">
      <c r="F2950" s="48"/>
    </row>
    <row r="2951" spans="6:6">
      <c r="F2951" s="48"/>
    </row>
    <row r="2952" spans="6:6">
      <c r="F2952" s="48"/>
    </row>
    <row r="2953" spans="6:6">
      <c r="F2953" s="48"/>
    </row>
    <row r="2954" spans="6:6">
      <c r="F2954" s="48"/>
    </row>
    <row r="2955" spans="6:6">
      <c r="F2955" s="48"/>
    </row>
    <row r="2956" spans="6:6">
      <c r="F2956" s="48"/>
    </row>
    <row r="2957" spans="6:6">
      <c r="F2957" s="48"/>
    </row>
    <row r="2958" spans="6:6">
      <c r="F2958" s="48"/>
    </row>
    <row r="2959" spans="6:6">
      <c r="F2959" s="48"/>
    </row>
    <row r="2960" spans="6:6">
      <c r="F2960" s="48"/>
    </row>
    <row r="2961" spans="6:6">
      <c r="F2961" s="48"/>
    </row>
    <row r="2962" spans="6:6">
      <c r="F2962" s="48"/>
    </row>
    <row r="2963" spans="6:6">
      <c r="F2963" s="48"/>
    </row>
    <row r="2964" spans="6:6">
      <c r="F2964" s="48"/>
    </row>
    <row r="2965" spans="6:6">
      <c r="F2965" s="48"/>
    </row>
    <row r="2966" spans="6:6">
      <c r="F2966" s="48"/>
    </row>
    <row r="2967" spans="6:6">
      <c r="F2967" s="48"/>
    </row>
    <row r="2968" spans="6:6">
      <c r="F2968" s="48"/>
    </row>
    <row r="2969" spans="6:6">
      <c r="F2969" s="48"/>
    </row>
    <row r="2970" spans="6:6">
      <c r="F2970" s="48"/>
    </row>
    <row r="2971" spans="6:6">
      <c r="F2971" s="48"/>
    </row>
    <row r="2972" spans="6:6">
      <c r="F2972" s="48"/>
    </row>
    <row r="2973" spans="6:6">
      <c r="F2973" s="48"/>
    </row>
    <row r="2974" spans="6:6">
      <c r="F2974" s="48"/>
    </row>
    <row r="2975" spans="6:6">
      <c r="F2975" s="48"/>
    </row>
    <row r="2976" spans="6:6">
      <c r="F2976" s="48"/>
    </row>
    <row r="2977" spans="6:6">
      <c r="F2977" s="48"/>
    </row>
    <row r="2978" spans="6:6">
      <c r="F2978" s="48"/>
    </row>
    <row r="2979" spans="6:6">
      <c r="F2979" s="48"/>
    </row>
    <row r="2980" spans="6:6">
      <c r="F2980" s="48"/>
    </row>
    <row r="2981" spans="6:6">
      <c r="F2981" s="48"/>
    </row>
    <row r="2982" spans="6:6">
      <c r="F2982" s="48"/>
    </row>
    <row r="2983" spans="6:6">
      <c r="F2983" s="48"/>
    </row>
    <row r="2984" spans="6:6">
      <c r="F2984" s="48"/>
    </row>
    <row r="2985" spans="6:6">
      <c r="F2985" s="48"/>
    </row>
    <row r="2986" spans="6:6">
      <c r="F2986" s="48"/>
    </row>
    <row r="2987" spans="6:6">
      <c r="F2987" s="48"/>
    </row>
    <row r="2988" spans="6:6">
      <c r="F2988" s="48"/>
    </row>
    <row r="2989" spans="6:6">
      <c r="F2989" s="48"/>
    </row>
    <row r="2990" spans="6:6">
      <c r="F2990" s="48"/>
    </row>
    <row r="2991" spans="6:6">
      <c r="F2991" s="48"/>
    </row>
    <row r="2992" spans="6:6">
      <c r="F2992" s="48"/>
    </row>
    <row r="2993" spans="6:6">
      <c r="F2993" s="48"/>
    </row>
    <row r="2994" spans="6:6">
      <c r="F2994" s="48"/>
    </row>
    <row r="2995" spans="6:6">
      <c r="F2995" s="48"/>
    </row>
    <row r="2996" spans="6:6">
      <c r="F2996" s="48"/>
    </row>
    <row r="2997" spans="6:6">
      <c r="F2997" s="48"/>
    </row>
    <row r="2998" spans="6:6">
      <c r="F2998" s="48"/>
    </row>
    <row r="2999" spans="6:6">
      <c r="F2999" s="48"/>
    </row>
    <row r="3000" spans="6:6">
      <c r="F3000" s="48"/>
    </row>
    <row r="3001" spans="6:6">
      <c r="F3001" s="48"/>
    </row>
    <row r="3002" spans="6:6">
      <c r="F3002" s="48"/>
    </row>
    <row r="3003" spans="6:6">
      <c r="F3003" s="48"/>
    </row>
    <row r="3004" spans="6:6">
      <c r="F3004" s="48"/>
    </row>
    <row r="3005" spans="6:6">
      <c r="F3005" s="48"/>
    </row>
    <row r="3006" spans="6:6">
      <c r="F3006" s="48"/>
    </row>
    <row r="3007" spans="6:6">
      <c r="F3007" s="48"/>
    </row>
    <row r="3008" spans="6:6">
      <c r="F3008" s="48"/>
    </row>
    <row r="3009" spans="6:6">
      <c r="F3009" s="48"/>
    </row>
    <row r="3010" spans="6:6">
      <c r="F3010" s="48"/>
    </row>
    <row r="3011" spans="6:6">
      <c r="F3011" s="48"/>
    </row>
    <row r="3012" spans="6:6">
      <c r="F3012" s="48"/>
    </row>
    <row r="3013" spans="6:6">
      <c r="F3013" s="48"/>
    </row>
    <row r="3014" spans="6:6">
      <c r="F3014" s="48"/>
    </row>
    <row r="3015" spans="6:6">
      <c r="F3015" s="48"/>
    </row>
    <row r="3016" spans="6:6">
      <c r="F3016" s="48"/>
    </row>
    <row r="3017" spans="6:6">
      <c r="F3017" s="48"/>
    </row>
    <row r="3018" spans="6:6">
      <c r="F3018" s="48"/>
    </row>
    <row r="3019" spans="6:6">
      <c r="F3019" s="48"/>
    </row>
    <row r="3020" spans="6:6">
      <c r="F3020" s="48"/>
    </row>
    <row r="3021" spans="6:6">
      <c r="F3021" s="48"/>
    </row>
    <row r="3022" spans="6:6">
      <c r="F3022" s="48"/>
    </row>
    <row r="3023" spans="6:6">
      <c r="F3023" s="48"/>
    </row>
    <row r="3024" spans="6:6">
      <c r="F3024" s="48"/>
    </row>
    <row r="3025" spans="6:6">
      <c r="F3025" s="48"/>
    </row>
    <row r="3026" spans="6:6">
      <c r="F3026" s="48"/>
    </row>
    <row r="3027" spans="6:6">
      <c r="F3027" s="48"/>
    </row>
    <row r="3028" spans="6:6">
      <c r="F3028" s="48"/>
    </row>
    <row r="3029" spans="6:6">
      <c r="F3029" s="48"/>
    </row>
    <row r="3030" spans="6:6">
      <c r="F3030" s="48"/>
    </row>
    <row r="3031" spans="6:6">
      <c r="F3031" s="48"/>
    </row>
    <row r="3032" spans="6:6">
      <c r="F3032" s="48"/>
    </row>
    <row r="3033" spans="6:6">
      <c r="F3033" s="48"/>
    </row>
    <row r="3034" spans="6:6">
      <c r="F3034" s="48"/>
    </row>
    <row r="3035" spans="6:6">
      <c r="F3035" s="48"/>
    </row>
    <row r="3036" spans="6:6">
      <c r="F3036" s="48"/>
    </row>
    <row r="3037" spans="6:6">
      <c r="F3037" s="48"/>
    </row>
    <row r="3038" spans="6:6">
      <c r="F3038" s="48"/>
    </row>
    <row r="3039" spans="6:6">
      <c r="F3039" s="48"/>
    </row>
    <row r="3040" spans="6:6">
      <c r="F3040" s="48"/>
    </row>
    <row r="3041" spans="6:6">
      <c r="F3041" s="48"/>
    </row>
    <row r="3042" spans="6:6">
      <c r="F3042" s="48"/>
    </row>
    <row r="3043" spans="6:6">
      <c r="F3043" s="48"/>
    </row>
    <row r="3044" spans="6:6">
      <c r="F3044" s="48"/>
    </row>
    <row r="3045" spans="6:6">
      <c r="F3045" s="48"/>
    </row>
    <row r="3046" spans="6:6">
      <c r="F3046" s="48"/>
    </row>
    <row r="3047" spans="6:6">
      <c r="F3047" s="48"/>
    </row>
    <row r="3048" spans="6:6">
      <c r="F3048" s="48"/>
    </row>
    <row r="3049" spans="6:6">
      <c r="F3049" s="48"/>
    </row>
    <row r="3050" spans="6:6">
      <c r="F3050" s="48"/>
    </row>
    <row r="3051" spans="6:6">
      <c r="F3051" s="48"/>
    </row>
    <row r="3052" spans="6:6">
      <c r="F3052" s="48"/>
    </row>
    <row r="3053" spans="6:6">
      <c r="F3053" s="48"/>
    </row>
    <row r="3054" spans="6:6">
      <c r="F3054" s="48"/>
    </row>
    <row r="3055" spans="6:6">
      <c r="F3055" s="48"/>
    </row>
    <row r="3056" spans="6:6">
      <c r="F3056" s="48"/>
    </row>
    <row r="3057" spans="6:6">
      <c r="F3057" s="48"/>
    </row>
    <row r="3058" spans="6:6">
      <c r="F3058" s="48"/>
    </row>
    <row r="3059" spans="6:6">
      <c r="F3059" s="48"/>
    </row>
    <row r="3060" spans="6:6">
      <c r="F3060" s="48"/>
    </row>
    <row r="3061" spans="6:6">
      <c r="F3061" s="48"/>
    </row>
    <row r="3062" spans="6:6">
      <c r="F3062" s="48"/>
    </row>
    <row r="3063" spans="6:6">
      <c r="F3063" s="48"/>
    </row>
    <row r="3064" spans="6:6">
      <c r="F3064" s="48"/>
    </row>
    <row r="3065" spans="6:6">
      <c r="F3065" s="48"/>
    </row>
    <row r="3066" spans="6:6">
      <c r="F3066" s="48"/>
    </row>
    <row r="3067" spans="6:6">
      <c r="F3067" s="48"/>
    </row>
    <row r="3068" spans="6:6">
      <c r="F3068" s="48"/>
    </row>
    <row r="3069" spans="6:6">
      <c r="F3069" s="48"/>
    </row>
    <row r="3070" spans="6:6">
      <c r="F3070" s="48"/>
    </row>
    <row r="3071" spans="6:6">
      <c r="F3071" s="48"/>
    </row>
    <row r="3072" spans="6:6">
      <c r="F3072" s="48"/>
    </row>
    <row r="3073" spans="6:6">
      <c r="F3073" s="48"/>
    </row>
    <row r="3074" spans="6:6">
      <c r="F3074" s="48"/>
    </row>
    <row r="3075" spans="6:6">
      <c r="F3075" s="48"/>
    </row>
    <row r="3076" spans="6:6">
      <c r="F3076" s="48"/>
    </row>
    <row r="3077" spans="6:6">
      <c r="F3077" s="48"/>
    </row>
    <row r="3078" spans="6:6">
      <c r="F3078" s="48"/>
    </row>
    <row r="3079" spans="6:6">
      <c r="F3079" s="48"/>
    </row>
    <row r="3080" spans="6:6">
      <c r="F3080" s="48"/>
    </row>
    <row r="3081" spans="6:6">
      <c r="F3081" s="48"/>
    </row>
    <row r="3082" spans="6:6">
      <c r="F3082" s="48"/>
    </row>
    <row r="3083" spans="6:6">
      <c r="F3083" s="48"/>
    </row>
    <row r="3084" spans="6:6">
      <c r="F3084" s="48"/>
    </row>
    <row r="3085" spans="6:6">
      <c r="F3085" s="48"/>
    </row>
    <row r="3086" spans="6:6">
      <c r="F3086" s="48"/>
    </row>
    <row r="3087" spans="6:6">
      <c r="F3087" s="48"/>
    </row>
    <row r="3088" spans="6:6">
      <c r="F3088" s="48"/>
    </row>
    <row r="3089" spans="6:6">
      <c r="F3089" s="48"/>
    </row>
    <row r="3090" spans="6:6">
      <c r="F3090" s="48"/>
    </row>
    <row r="3091" spans="6:6">
      <c r="F3091" s="48"/>
    </row>
    <row r="3092" spans="6:6">
      <c r="F3092" s="48"/>
    </row>
    <row r="3093" spans="6:6">
      <c r="F3093" s="48"/>
    </row>
    <row r="3094" spans="6:6">
      <c r="F3094" s="48"/>
    </row>
    <row r="3095" spans="6:6">
      <c r="F3095" s="48"/>
    </row>
    <row r="3096" spans="6:6">
      <c r="F3096" s="48"/>
    </row>
    <row r="3097" spans="6:6">
      <c r="F3097" s="48"/>
    </row>
    <row r="3098" spans="6:6">
      <c r="F3098" s="48"/>
    </row>
    <row r="3099" spans="6:6">
      <c r="F3099" s="48"/>
    </row>
    <row r="3100" spans="6:6">
      <c r="F3100" s="48"/>
    </row>
    <row r="3101" spans="6:6">
      <c r="F3101" s="48"/>
    </row>
    <row r="3102" spans="6:6">
      <c r="F3102" s="48"/>
    </row>
    <row r="3103" spans="6:6">
      <c r="F3103" s="48"/>
    </row>
    <row r="3104" spans="6:6">
      <c r="F3104" s="48"/>
    </row>
    <row r="3105" spans="6:6">
      <c r="F3105" s="48"/>
    </row>
    <row r="3106" spans="6:6">
      <c r="F3106" s="48"/>
    </row>
    <row r="3107" spans="6:6">
      <c r="F3107" s="48"/>
    </row>
    <row r="3108" spans="6:6">
      <c r="F3108" s="48"/>
    </row>
    <row r="3109" spans="6:6">
      <c r="F3109" s="48"/>
    </row>
    <row r="3110" spans="6:6">
      <c r="F3110" s="48"/>
    </row>
    <row r="3111" spans="6:6">
      <c r="F3111" s="48"/>
    </row>
    <row r="3112" spans="6:6">
      <c r="F3112" s="48"/>
    </row>
    <row r="3113" spans="6:6">
      <c r="F3113" s="48"/>
    </row>
    <row r="3114" spans="6:6">
      <c r="F3114" s="48"/>
    </row>
    <row r="3115" spans="6:6">
      <c r="F3115" s="48"/>
    </row>
    <row r="3116" spans="6:6">
      <c r="F3116" s="48"/>
    </row>
    <row r="3117" spans="6:6">
      <c r="F3117" s="48"/>
    </row>
    <row r="3118" spans="6:6">
      <c r="F3118" s="48"/>
    </row>
    <row r="3119" spans="6:6">
      <c r="F3119" s="48"/>
    </row>
    <row r="3120" spans="6:6">
      <c r="F3120" s="48"/>
    </row>
    <row r="3121" spans="6:6">
      <c r="F3121" s="48"/>
    </row>
    <row r="3122" spans="6:6">
      <c r="F3122" s="48"/>
    </row>
    <row r="3123" spans="6:6">
      <c r="F3123" s="48"/>
    </row>
    <row r="3124" spans="6:6">
      <c r="F3124" s="48"/>
    </row>
    <row r="3125" spans="6:6">
      <c r="F3125" s="48"/>
    </row>
    <row r="3126" spans="6:6">
      <c r="F3126" s="48"/>
    </row>
    <row r="3127" spans="6:6">
      <c r="F3127" s="48"/>
    </row>
    <row r="3128" spans="6:6">
      <c r="F3128" s="48"/>
    </row>
    <row r="3129" spans="6:6">
      <c r="F3129" s="48"/>
    </row>
    <row r="3130" spans="6:6">
      <c r="F3130" s="48"/>
    </row>
    <row r="3131" spans="6:6">
      <c r="F3131" s="48"/>
    </row>
    <row r="3132" spans="6:6">
      <c r="F3132" s="48"/>
    </row>
    <row r="3133" spans="6:6">
      <c r="F3133" s="48"/>
    </row>
    <row r="3134" spans="6:6">
      <c r="F3134" s="48"/>
    </row>
    <row r="3135" spans="6:6">
      <c r="F3135" s="48"/>
    </row>
    <row r="3136" spans="6:6">
      <c r="F3136" s="48"/>
    </row>
    <row r="3137" spans="6:6">
      <c r="F3137" s="48"/>
    </row>
    <row r="3138" spans="6:6">
      <c r="F3138" s="48"/>
    </row>
    <row r="3139" spans="6:6">
      <c r="F3139" s="48"/>
    </row>
    <row r="3140" spans="6:6">
      <c r="F3140" s="48"/>
    </row>
    <row r="3141" spans="6:6">
      <c r="F3141" s="48"/>
    </row>
    <row r="3142" spans="6:6">
      <c r="F3142" s="48"/>
    </row>
    <row r="3143" spans="6:6">
      <c r="F3143" s="48"/>
    </row>
    <row r="3144" spans="6:6">
      <c r="F3144" s="48"/>
    </row>
    <row r="3145" spans="6:6">
      <c r="F3145" s="48"/>
    </row>
    <row r="3146" spans="6:6">
      <c r="F3146" s="48"/>
    </row>
    <row r="3147" spans="6:6">
      <c r="F3147" s="48"/>
    </row>
    <row r="3148" spans="6:6">
      <c r="F3148" s="48"/>
    </row>
    <row r="3149" spans="6:6">
      <c r="F3149" s="48"/>
    </row>
    <row r="3150" spans="6:6">
      <c r="F3150" s="48"/>
    </row>
    <row r="3151" spans="6:6">
      <c r="F3151" s="48"/>
    </row>
    <row r="3152" spans="6:6">
      <c r="F3152" s="48"/>
    </row>
    <row r="3153" spans="6:6">
      <c r="F3153" s="48"/>
    </row>
    <row r="3154" spans="6:6">
      <c r="F3154" s="48"/>
    </row>
    <row r="3155" spans="6:6">
      <c r="F3155" s="48"/>
    </row>
    <row r="3156" spans="6:6">
      <c r="F3156" s="48"/>
    </row>
    <row r="3157" spans="6:6">
      <c r="F3157" s="48"/>
    </row>
    <row r="3158" spans="6:6">
      <c r="F3158" s="48"/>
    </row>
    <row r="3159" spans="6:6">
      <c r="F3159" s="48"/>
    </row>
    <row r="3160" spans="6:6">
      <c r="F3160" s="48"/>
    </row>
    <row r="3161" spans="6:6">
      <c r="F3161" s="48"/>
    </row>
    <row r="3162" spans="6:6">
      <c r="F3162" s="48"/>
    </row>
    <row r="3163" spans="6:6">
      <c r="F3163" s="48"/>
    </row>
    <row r="3164" spans="6:6">
      <c r="F3164" s="48"/>
    </row>
    <row r="3165" spans="6:6">
      <c r="F3165" s="48"/>
    </row>
    <row r="3166" spans="6:6">
      <c r="F3166" s="48"/>
    </row>
    <row r="3167" spans="6:6">
      <c r="F3167" s="48"/>
    </row>
    <row r="3168" spans="6:6">
      <c r="F3168" s="48"/>
    </row>
    <row r="3169" spans="6:6">
      <c r="F3169" s="48"/>
    </row>
    <row r="3170" spans="6:6">
      <c r="F3170" s="48"/>
    </row>
    <row r="3171" spans="6:6">
      <c r="F3171" s="48"/>
    </row>
    <row r="3172" spans="6:6">
      <c r="F3172" s="48"/>
    </row>
    <row r="3173" spans="6:6">
      <c r="F3173" s="48"/>
    </row>
    <row r="3174" spans="6:6">
      <c r="F3174" s="48"/>
    </row>
    <row r="3175" spans="6:6">
      <c r="F3175" s="48"/>
    </row>
    <row r="3176" spans="6:6">
      <c r="F3176" s="48"/>
    </row>
    <row r="3177" spans="6:6">
      <c r="F3177" s="48"/>
    </row>
    <row r="3178" spans="6:6">
      <c r="F3178" s="48"/>
    </row>
    <row r="3179" spans="6:6">
      <c r="F3179" s="48"/>
    </row>
    <row r="3180" spans="6:6">
      <c r="F3180" s="48"/>
    </row>
    <row r="3181" spans="6:6">
      <c r="F3181" s="48"/>
    </row>
    <row r="3182" spans="6:6">
      <c r="F3182" s="48"/>
    </row>
    <row r="3183" spans="6:6">
      <c r="F3183" s="48"/>
    </row>
    <row r="3184" spans="6:6">
      <c r="F3184" s="48"/>
    </row>
    <row r="3185" spans="6:6">
      <c r="F3185" s="48"/>
    </row>
    <row r="3186" spans="6:6">
      <c r="F3186" s="48"/>
    </row>
    <row r="3187" spans="6:6">
      <c r="F3187" s="48"/>
    </row>
    <row r="3188" spans="6:6">
      <c r="F3188" s="48"/>
    </row>
    <row r="3189" spans="6:6">
      <c r="F3189" s="48"/>
    </row>
    <row r="3190" spans="6:6">
      <c r="F3190" s="48"/>
    </row>
    <row r="3191" spans="6:6">
      <c r="F3191" s="48"/>
    </row>
    <row r="3192" spans="6:6">
      <c r="F3192" s="48"/>
    </row>
    <row r="3193" spans="6:6">
      <c r="F3193" s="48"/>
    </row>
    <row r="3194" spans="6:6">
      <c r="F3194" s="48"/>
    </row>
    <row r="3195" spans="6:6">
      <c r="F3195" s="48"/>
    </row>
    <row r="3196" spans="6:6">
      <c r="F3196" s="48"/>
    </row>
    <row r="3197" spans="6:6">
      <c r="F3197" s="48"/>
    </row>
    <row r="3198" spans="6:6">
      <c r="F3198" s="48"/>
    </row>
    <row r="3199" spans="6:6">
      <c r="F3199" s="48"/>
    </row>
    <row r="3200" spans="6:6">
      <c r="F3200" s="48"/>
    </row>
    <row r="3201" spans="6:6">
      <c r="F3201" s="48"/>
    </row>
    <row r="3202" spans="6:6">
      <c r="F3202" s="48"/>
    </row>
    <row r="3203" spans="6:6">
      <c r="F3203" s="48"/>
    </row>
    <row r="3204" spans="6:6">
      <c r="F3204" s="48"/>
    </row>
    <row r="3205" spans="6:6">
      <c r="F3205" s="48"/>
    </row>
    <row r="3206" spans="6:6">
      <c r="F3206" s="48"/>
    </row>
    <row r="3207" spans="6:6">
      <c r="F3207" s="48"/>
    </row>
    <row r="3208" spans="6:6">
      <c r="F3208" s="48"/>
    </row>
    <row r="3209" spans="6:6">
      <c r="F3209" s="48"/>
    </row>
    <row r="3210" spans="6:6">
      <c r="F3210" s="48"/>
    </row>
    <row r="3211" spans="6:6">
      <c r="F3211" s="48"/>
    </row>
    <row r="3212" spans="6:6">
      <c r="F3212" s="48"/>
    </row>
    <row r="3213" spans="6:6">
      <c r="F3213" s="48"/>
    </row>
    <row r="3214" spans="6:6">
      <c r="F3214" s="48"/>
    </row>
    <row r="3215" spans="6:6">
      <c r="F3215" s="48"/>
    </row>
    <row r="3216" spans="6:6">
      <c r="F3216" s="48"/>
    </row>
    <row r="3217" spans="6:6">
      <c r="F3217" s="48"/>
    </row>
    <row r="3218" spans="6:6">
      <c r="F3218" s="48"/>
    </row>
    <row r="3219" spans="6:6">
      <c r="F3219" s="48"/>
    </row>
    <row r="3220" spans="6:6">
      <c r="F3220" s="48"/>
    </row>
    <row r="3221" spans="6:6">
      <c r="F3221" s="48"/>
    </row>
    <row r="3222" spans="6:6">
      <c r="F3222" s="48"/>
    </row>
    <row r="3223" spans="6:6">
      <c r="F3223" s="48"/>
    </row>
    <row r="3224" spans="6:6">
      <c r="F3224" s="48"/>
    </row>
    <row r="3225" spans="6:6">
      <c r="F3225" s="48"/>
    </row>
    <row r="3226" spans="6:6">
      <c r="F3226" s="48"/>
    </row>
    <row r="3227" spans="6:6">
      <c r="F3227" s="48"/>
    </row>
    <row r="3228" spans="6:6">
      <c r="F3228" s="48"/>
    </row>
    <row r="3229" spans="6:6">
      <c r="F3229" s="48"/>
    </row>
    <row r="3230" spans="6:6">
      <c r="F3230" s="48"/>
    </row>
    <row r="3231" spans="6:6">
      <c r="F3231" s="48"/>
    </row>
    <row r="3232" spans="6:6">
      <c r="F3232" s="48"/>
    </row>
    <row r="3233" spans="6:6">
      <c r="F3233" s="48"/>
    </row>
    <row r="3234" spans="6:6">
      <c r="F3234" s="48"/>
    </row>
    <row r="3235" spans="6:6">
      <c r="F3235" s="48"/>
    </row>
    <row r="3236" spans="6:6">
      <c r="F3236" s="48"/>
    </row>
    <row r="3237" spans="6:6">
      <c r="F3237" s="48"/>
    </row>
    <row r="3238" spans="6:6">
      <c r="F3238" s="48"/>
    </row>
    <row r="3239" spans="6:6">
      <c r="F3239" s="48"/>
    </row>
    <row r="3240" spans="6:6">
      <c r="F3240" s="48"/>
    </row>
    <row r="3241" spans="6:6">
      <c r="F3241" s="48"/>
    </row>
    <row r="3242" spans="6:6">
      <c r="F3242" s="48"/>
    </row>
    <row r="3243" spans="6:6">
      <c r="F3243" s="48"/>
    </row>
    <row r="3244" spans="6:6">
      <c r="F3244" s="48"/>
    </row>
    <row r="3245" spans="6:6">
      <c r="F3245" s="48"/>
    </row>
    <row r="3246" spans="6:6">
      <c r="F3246" s="48"/>
    </row>
    <row r="3247" spans="6:6">
      <c r="F3247" s="48"/>
    </row>
    <row r="3248" spans="6:6">
      <c r="F3248" s="48"/>
    </row>
    <row r="3249" spans="6:6">
      <c r="F3249" s="48"/>
    </row>
    <row r="3250" spans="6:6">
      <c r="F3250" s="48"/>
    </row>
    <row r="3251" spans="6:6">
      <c r="F3251" s="48"/>
    </row>
    <row r="3252" spans="6:6">
      <c r="F3252" s="48"/>
    </row>
    <row r="3253" spans="6:6">
      <c r="F3253" s="48"/>
    </row>
    <row r="3254" spans="6:6">
      <c r="F3254" s="48"/>
    </row>
    <row r="3255" spans="6:6">
      <c r="F3255" s="48"/>
    </row>
    <row r="3256" spans="6:6">
      <c r="F3256" s="48"/>
    </row>
    <row r="3257" spans="6:6">
      <c r="F3257" s="48"/>
    </row>
    <row r="3258" spans="6:6">
      <c r="F3258" s="48"/>
    </row>
    <row r="3259" spans="6:6">
      <c r="F3259" s="48"/>
    </row>
    <row r="3260" spans="6:6">
      <c r="F3260" s="48"/>
    </row>
    <row r="3261" spans="6:6">
      <c r="F3261" s="48"/>
    </row>
    <row r="3262" spans="6:6">
      <c r="F3262" s="48"/>
    </row>
    <row r="3263" spans="6:6">
      <c r="F3263" s="48"/>
    </row>
    <row r="3264" spans="6:6">
      <c r="F3264" s="48"/>
    </row>
    <row r="3265" spans="6:6">
      <c r="F3265" s="48"/>
    </row>
    <row r="3266" spans="6:6">
      <c r="F3266" s="48"/>
    </row>
    <row r="3267" spans="6:6">
      <c r="F3267" s="48"/>
    </row>
    <row r="3268" spans="6:6">
      <c r="F3268" s="48"/>
    </row>
    <row r="3269" spans="6:6">
      <c r="F3269" s="48"/>
    </row>
    <row r="3270" spans="6:6">
      <c r="F3270" s="48"/>
    </row>
    <row r="3271" spans="6:6">
      <c r="F3271" s="48"/>
    </row>
    <row r="3272" spans="6:6">
      <c r="F3272" s="48"/>
    </row>
    <row r="3273" spans="6:6">
      <c r="F3273" s="48"/>
    </row>
    <row r="3274" spans="6:6">
      <c r="F3274" s="48"/>
    </row>
    <row r="3275" spans="6:6">
      <c r="F3275" s="48"/>
    </row>
    <row r="3276" spans="6:6">
      <c r="F3276" s="48"/>
    </row>
    <row r="3277" spans="6:6">
      <c r="F3277" s="48"/>
    </row>
    <row r="3278" spans="6:6">
      <c r="F3278" s="48"/>
    </row>
    <row r="3279" spans="6:6">
      <c r="F3279" s="48"/>
    </row>
    <row r="3280" spans="6:6">
      <c r="F3280" s="48"/>
    </row>
    <row r="3281" spans="6:6">
      <c r="F3281" s="48"/>
    </row>
    <row r="3282" spans="6:6">
      <c r="F3282" s="48"/>
    </row>
    <row r="3283" spans="6:6">
      <c r="F3283" s="48"/>
    </row>
    <row r="3284" spans="6:6">
      <c r="F3284" s="48"/>
    </row>
    <row r="3285" spans="6:6">
      <c r="F3285" s="48"/>
    </row>
    <row r="3286" spans="6:6">
      <c r="F3286" s="48"/>
    </row>
    <row r="3287" spans="6:6">
      <c r="F3287" s="48"/>
    </row>
    <row r="3288" spans="6:6">
      <c r="F3288" s="48"/>
    </row>
    <row r="3289" spans="6:6">
      <c r="F3289" s="48"/>
    </row>
    <row r="3290" spans="6:6">
      <c r="F3290" s="48"/>
    </row>
    <row r="3291" spans="6:6">
      <c r="F3291" s="48"/>
    </row>
    <row r="3292" spans="6:6">
      <c r="F3292" s="48"/>
    </row>
    <row r="3293" spans="6:6">
      <c r="F3293" s="48"/>
    </row>
    <row r="3294" spans="6:6">
      <c r="F3294" s="48"/>
    </row>
    <row r="3295" spans="6:6">
      <c r="F3295" s="48"/>
    </row>
    <row r="3296" spans="6:6">
      <c r="F3296" s="48"/>
    </row>
    <row r="3297" spans="6:6">
      <c r="F3297" s="48"/>
    </row>
    <row r="3298" spans="6:6">
      <c r="F3298" s="48"/>
    </row>
    <row r="3299" spans="6:6">
      <c r="F3299" s="48"/>
    </row>
    <row r="3300" spans="6:6">
      <c r="F3300" s="48"/>
    </row>
    <row r="3301" spans="6:6">
      <c r="F3301" s="48"/>
    </row>
    <row r="3302" spans="6:6">
      <c r="F3302" s="48"/>
    </row>
    <row r="3303" spans="6:6">
      <c r="F3303" s="48"/>
    </row>
    <row r="3304" spans="6:6">
      <c r="F3304" s="48"/>
    </row>
    <row r="3305" spans="6:6">
      <c r="F3305" s="48"/>
    </row>
    <row r="3306" spans="6:6">
      <c r="F3306" s="48"/>
    </row>
    <row r="3307" spans="6:6">
      <c r="F3307" s="48"/>
    </row>
    <row r="3308" spans="6:6">
      <c r="F3308" s="48"/>
    </row>
    <row r="3309" spans="6:6">
      <c r="F3309" s="48"/>
    </row>
    <row r="3310" spans="6:6">
      <c r="F3310" s="48"/>
    </row>
    <row r="3311" spans="6:6">
      <c r="F3311" s="48"/>
    </row>
    <row r="3312" spans="6:6">
      <c r="F3312" s="48"/>
    </row>
    <row r="3313" spans="6:6">
      <c r="F3313" s="48"/>
    </row>
    <row r="3314" spans="6:6">
      <c r="F3314" s="48"/>
    </row>
    <row r="3315" spans="6:6">
      <c r="F3315" s="48"/>
    </row>
    <row r="3316" spans="6:6">
      <c r="F3316" s="48"/>
    </row>
    <row r="3317" spans="6:6">
      <c r="F3317" s="48"/>
    </row>
    <row r="3318" spans="6:6">
      <c r="F3318" s="48"/>
    </row>
    <row r="3319" spans="6:6">
      <c r="F3319" s="48"/>
    </row>
    <row r="3320" spans="6:6">
      <c r="F3320" s="48"/>
    </row>
    <row r="3321" spans="6:6">
      <c r="F3321" s="48"/>
    </row>
    <row r="3322" spans="6:6">
      <c r="F3322" s="48"/>
    </row>
    <row r="3323" spans="6:6">
      <c r="F3323" s="48"/>
    </row>
    <row r="3324" spans="6:6">
      <c r="F3324" s="48"/>
    </row>
    <row r="3325" spans="6:6">
      <c r="F3325" s="48"/>
    </row>
    <row r="3326" spans="6:6">
      <c r="F3326" s="48"/>
    </row>
    <row r="3327" spans="6:6">
      <c r="F3327" s="48"/>
    </row>
    <row r="3328" spans="6:6">
      <c r="F3328" s="48"/>
    </row>
    <row r="3329" spans="6:6">
      <c r="F3329" s="48"/>
    </row>
    <row r="3330" spans="6:6">
      <c r="F3330" s="48"/>
    </row>
    <row r="3331" spans="6:6">
      <c r="F3331" s="48"/>
    </row>
    <row r="3332" spans="6:6">
      <c r="F3332" s="48"/>
    </row>
    <row r="3333" spans="6:6">
      <c r="F3333" s="48"/>
    </row>
    <row r="3334" spans="6:6">
      <c r="F3334" s="48"/>
    </row>
    <row r="3335" spans="6:6">
      <c r="F3335" s="48"/>
    </row>
    <row r="3336" spans="6:6">
      <c r="F3336" s="48"/>
    </row>
    <row r="3337" spans="6:6">
      <c r="F3337" s="48"/>
    </row>
    <row r="3338" spans="6:6">
      <c r="F3338" s="48"/>
    </row>
    <row r="3339" spans="6:6">
      <c r="F3339" s="48"/>
    </row>
    <row r="3340" spans="6:6">
      <c r="F3340" s="48"/>
    </row>
    <row r="3341" spans="6:6">
      <c r="F3341" s="48"/>
    </row>
    <row r="3342" spans="6:6">
      <c r="F3342" s="48"/>
    </row>
    <row r="3343" spans="6:6">
      <c r="F3343" s="48"/>
    </row>
    <row r="3344" spans="6:6">
      <c r="F3344" s="48"/>
    </row>
    <row r="3345" spans="6:6">
      <c r="F3345" s="48"/>
    </row>
    <row r="3346" spans="6:6">
      <c r="F3346" s="48"/>
    </row>
    <row r="3347" spans="6:6">
      <c r="F3347" s="48"/>
    </row>
    <row r="3348" spans="6:6">
      <c r="F3348" s="48"/>
    </row>
    <row r="3349" spans="6:6">
      <c r="F3349" s="48"/>
    </row>
    <row r="3350" spans="6:6">
      <c r="F3350" s="48"/>
    </row>
    <row r="3351" spans="6:6">
      <c r="F3351" s="48"/>
    </row>
    <row r="3352" spans="6:6">
      <c r="F3352" s="48"/>
    </row>
    <row r="3353" spans="6:6">
      <c r="F3353" s="48"/>
    </row>
    <row r="3354" spans="6:6">
      <c r="F3354" s="48"/>
    </row>
    <row r="3355" spans="6:6">
      <c r="F3355" s="48"/>
    </row>
    <row r="3356" spans="6:6">
      <c r="F3356" s="48"/>
    </row>
    <row r="3357" spans="6:6">
      <c r="F3357" s="48"/>
    </row>
    <row r="3358" spans="6:6">
      <c r="F3358" s="48"/>
    </row>
    <row r="3359" spans="6:6">
      <c r="F3359" s="48"/>
    </row>
    <row r="3360" spans="6:6">
      <c r="F3360" s="48"/>
    </row>
    <row r="3361" spans="6:6">
      <c r="F3361" s="48"/>
    </row>
    <row r="3362" spans="6:6">
      <c r="F3362" s="48"/>
    </row>
    <row r="3363" spans="6:6">
      <c r="F3363" s="48"/>
    </row>
    <row r="3364" spans="6:6">
      <c r="F3364" s="48"/>
    </row>
    <row r="3365" spans="6:6">
      <c r="F3365" s="48"/>
    </row>
    <row r="3366" spans="6:6">
      <c r="F3366" s="48"/>
    </row>
    <row r="3367" spans="6:6">
      <c r="F3367" s="48"/>
    </row>
    <row r="3368" spans="6:6">
      <c r="F3368" s="48"/>
    </row>
    <row r="3369" spans="6:6">
      <c r="F3369" s="48"/>
    </row>
    <row r="3370" spans="6:6">
      <c r="F3370" s="48"/>
    </row>
    <row r="3371" spans="6:6">
      <c r="F3371" s="48"/>
    </row>
    <row r="3372" spans="6:6">
      <c r="F3372" s="48"/>
    </row>
    <row r="3373" spans="6:6">
      <c r="F3373" s="48"/>
    </row>
    <row r="3374" spans="6:6">
      <c r="F3374" s="48"/>
    </row>
    <row r="3375" spans="6:6">
      <c r="F3375" s="48"/>
    </row>
    <row r="3376" spans="6:6">
      <c r="F3376" s="48"/>
    </row>
    <row r="3377" spans="6:6">
      <c r="F3377" s="48"/>
    </row>
    <row r="3378" spans="6:6">
      <c r="F3378" s="48"/>
    </row>
    <row r="3379" spans="6:6">
      <c r="F3379" s="48"/>
    </row>
    <row r="3380" spans="6:6">
      <c r="F3380" s="48"/>
    </row>
    <row r="3381" spans="6:6">
      <c r="F3381" s="48"/>
    </row>
    <row r="3382" spans="6:6">
      <c r="F3382" s="48"/>
    </row>
    <row r="3383" spans="6:6">
      <c r="F3383" s="48"/>
    </row>
    <row r="3384" spans="6:6">
      <c r="F3384" s="48"/>
    </row>
    <row r="3385" spans="6:6">
      <c r="F3385" s="48"/>
    </row>
    <row r="3386" spans="6:6">
      <c r="F3386" s="48"/>
    </row>
    <row r="3387" spans="6:6">
      <c r="F3387" s="48"/>
    </row>
    <row r="3388" spans="6:6">
      <c r="F3388" s="48"/>
    </row>
    <row r="3389" spans="6:6">
      <c r="F3389" s="48"/>
    </row>
    <row r="3390" spans="6:6">
      <c r="F3390" s="48"/>
    </row>
    <row r="3391" spans="6:6">
      <c r="F3391" s="48"/>
    </row>
    <row r="3392" spans="6:6">
      <c r="F3392" s="48"/>
    </row>
    <row r="3393" spans="6:6">
      <c r="F3393" s="48"/>
    </row>
    <row r="3394" spans="6:6">
      <c r="F3394" s="48"/>
    </row>
    <row r="3395" spans="6:6">
      <c r="F3395" s="48"/>
    </row>
    <row r="3396" spans="6:6">
      <c r="F3396" s="48"/>
    </row>
    <row r="3397" spans="6:6">
      <c r="F3397" s="48"/>
    </row>
    <row r="3398" spans="6:6">
      <c r="F3398" s="48"/>
    </row>
    <row r="3399" spans="6:6">
      <c r="F3399" s="48"/>
    </row>
    <row r="3400" spans="6:6">
      <c r="F3400" s="48"/>
    </row>
    <row r="3401" spans="6:6">
      <c r="F3401" s="48"/>
    </row>
    <row r="3402" spans="6:6">
      <c r="F3402" s="48"/>
    </row>
    <row r="3403" spans="6:6">
      <c r="F3403" s="48"/>
    </row>
    <row r="3404" spans="6:6">
      <c r="F3404" s="48"/>
    </row>
    <row r="3405" spans="6:6">
      <c r="F3405" s="48"/>
    </row>
    <row r="3406" spans="6:6">
      <c r="F3406" s="48"/>
    </row>
    <row r="3407" spans="6:6">
      <c r="F3407" s="48"/>
    </row>
    <row r="3408" spans="6:6">
      <c r="F3408" s="48"/>
    </row>
    <row r="3409" spans="6:6">
      <c r="F3409" s="48"/>
    </row>
    <row r="3410" spans="6:6">
      <c r="F3410" s="48"/>
    </row>
    <row r="3411" spans="6:6">
      <c r="F3411" s="48"/>
    </row>
    <row r="3412" spans="6:6">
      <c r="F3412" s="48"/>
    </row>
    <row r="3413" spans="6:6">
      <c r="F3413" s="48"/>
    </row>
    <row r="3414" spans="6:6">
      <c r="F3414" s="48"/>
    </row>
    <row r="3415" spans="6:6">
      <c r="F3415" s="48"/>
    </row>
    <row r="3416" spans="6:6">
      <c r="F3416" s="48"/>
    </row>
    <row r="3417" spans="6:6">
      <c r="F3417" s="48"/>
    </row>
    <row r="3418" spans="6:6">
      <c r="F3418" s="48"/>
    </row>
    <row r="3419" spans="6:6">
      <c r="F3419" s="48"/>
    </row>
    <row r="3420" spans="6:6">
      <c r="F3420" s="48"/>
    </row>
    <row r="3421" spans="6:6">
      <c r="F3421" s="48"/>
    </row>
    <row r="3422" spans="6:6">
      <c r="F3422" s="48"/>
    </row>
    <row r="3423" spans="6:6">
      <c r="F3423" s="48"/>
    </row>
    <row r="3424" spans="6:6">
      <c r="F3424" s="48"/>
    </row>
    <row r="3425" spans="6:6">
      <c r="F3425" s="48"/>
    </row>
    <row r="3426" spans="6:6">
      <c r="F3426" s="48"/>
    </row>
    <row r="3427" spans="6:6">
      <c r="F3427" s="48"/>
    </row>
    <row r="3428" spans="6:6">
      <c r="F3428" s="48"/>
    </row>
    <row r="3429" spans="6:6">
      <c r="F3429" s="48"/>
    </row>
    <row r="3430" spans="6:6">
      <c r="F3430" s="48"/>
    </row>
    <row r="3431" spans="6:6">
      <c r="F3431" s="48"/>
    </row>
    <row r="3432" spans="6:6">
      <c r="F3432" s="48"/>
    </row>
    <row r="3433" spans="6:6">
      <c r="F3433" s="48"/>
    </row>
    <row r="3434" spans="6:6">
      <c r="F3434" s="48"/>
    </row>
    <row r="3435" spans="6:6">
      <c r="F3435" s="48"/>
    </row>
    <row r="3436" spans="6:6">
      <c r="F3436" s="48"/>
    </row>
    <row r="3437" spans="6:6">
      <c r="F3437" s="48"/>
    </row>
    <row r="3438" spans="6:6">
      <c r="F3438" s="48"/>
    </row>
    <row r="3439" spans="6:6">
      <c r="F3439" s="48"/>
    </row>
    <row r="3440" spans="6:6">
      <c r="F3440" s="48"/>
    </row>
    <row r="3441" spans="6:6">
      <c r="F3441" s="48"/>
    </row>
    <row r="3442" spans="6:6">
      <c r="F3442" s="48"/>
    </row>
    <row r="3443" spans="6:6">
      <c r="F3443" s="48"/>
    </row>
    <row r="3444" spans="6:6">
      <c r="F3444" s="48"/>
    </row>
    <row r="3445" spans="6:6">
      <c r="F3445" s="48"/>
    </row>
    <row r="3446" spans="6:6">
      <c r="F3446" s="48"/>
    </row>
    <row r="3447" spans="6:6">
      <c r="F3447" s="48"/>
    </row>
    <row r="3448" spans="6:6">
      <c r="F3448" s="48"/>
    </row>
    <row r="3449" spans="6:6">
      <c r="F3449" s="48"/>
    </row>
    <row r="3450" spans="6:6">
      <c r="F3450" s="48"/>
    </row>
    <row r="3451" spans="6:6">
      <c r="F3451" s="48"/>
    </row>
    <row r="3452" spans="6:6">
      <c r="F3452" s="48"/>
    </row>
    <row r="3453" spans="6:6">
      <c r="F3453" s="48"/>
    </row>
    <row r="3454" spans="6:6">
      <c r="F3454" s="48"/>
    </row>
    <row r="3455" spans="6:6">
      <c r="F3455" s="48"/>
    </row>
    <row r="3456" spans="6:6">
      <c r="F3456" s="48"/>
    </row>
    <row r="3457" spans="6:6">
      <c r="F3457" s="48"/>
    </row>
    <row r="3458" spans="6:6">
      <c r="F3458" s="48"/>
    </row>
    <row r="3459" spans="6:6">
      <c r="F3459" s="48"/>
    </row>
    <row r="3460" spans="6:6">
      <c r="F3460" s="48"/>
    </row>
    <row r="3461" spans="6:6">
      <c r="F3461" s="48"/>
    </row>
    <row r="3462" spans="6:6">
      <c r="F3462" s="48"/>
    </row>
    <row r="3463" spans="6:6">
      <c r="F3463" s="48"/>
    </row>
    <row r="3464" spans="6:6">
      <c r="F3464" s="48"/>
    </row>
    <row r="3465" spans="6:6">
      <c r="F3465" s="48"/>
    </row>
    <row r="3466" spans="6:6">
      <c r="F3466" s="48"/>
    </row>
    <row r="3467" spans="6:6">
      <c r="F3467" s="48"/>
    </row>
    <row r="3468" spans="6:6">
      <c r="F3468" s="48"/>
    </row>
    <row r="3469" spans="6:6">
      <c r="F3469" s="48"/>
    </row>
    <row r="3470" spans="6:6">
      <c r="F3470" s="48"/>
    </row>
    <row r="3471" spans="6:6">
      <c r="F3471" s="48"/>
    </row>
    <row r="3472" spans="6:6">
      <c r="F3472" s="48"/>
    </row>
    <row r="3473" spans="6:6">
      <c r="F3473" s="48"/>
    </row>
    <row r="3474" spans="6:6">
      <c r="F3474" s="48"/>
    </row>
    <row r="3475" spans="6:6">
      <c r="F3475" s="48"/>
    </row>
    <row r="3476" spans="6:6">
      <c r="F3476" s="48"/>
    </row>
    <row r="3477" spans="6:6">
      <c r="F3477" s="48"/>
    </row>
    <row r="3478" spans="6:6">
      <c r="F3478" s="48"/>
    </row>
    <row r="3479" spans="6:6">
      <c r="F3479" s="48"/>
    </row>
    <row r="3480" spans="6:6">
      <c r="F3480" s="48"/>
    </row>
    <row r="3481" spans="6:6">
      <c r="F3481" s="48"/>
    </row>
    <row r="3482" spans="6:6">
      <c r="F3482" s="48"/>
    </row>
    <row r="3483" spans="6:6">
      <c r="F3483" s="48"/>
    </row>
    <row r="3484" spans="6:6">
      <c r="F3484" s="48"/>
    </row>
    <row r="3485" spans="6:6">
      <c r="F3485" s="48"/>
    </row>
    <row r="3486" spans="6:6">
      <c r="F3486" s="48"/>
    </row>
    <row r="3487" spans="6:6">
      <c r="F3487" s="48"/>
    </row>
    <row r="3488" spans="6:6">
      <c r="F3488" s="48"/>
    </row>
    <row r="3489" spans="6:6">
      <c r="F3489" s="48"/>
    </row>
    <row r="3490" spans="6:6">
      <c r="F3490" s="48"/>
    </row>
    <row r="3491" spans="6:6">
      <c r="F3491" s="48"/>
    </row>
    <row r="3492" spans="6:6">
      <c r="F3492" s="48"/>
    </row>
    <row r="3493" spans="6:6">
      <c r="F3493" s="48"/>
    </row>
    <row r="3494" spans="6:6">
      <c r="F3494" s="48"/>
    </row>
    <row r="3495" spans="6:6">
      <c r="F3495" s="48"/>
    </row>
    <row r="3496" spans="6:6">
      <c r="F3496" s="48"/>
    </row>
    <row r="3497" spans="6:6">
      <c r="F3497" s="48"/>
    </row>
    <row r="3498" spans="6:6">
      <c r="F3498" s="48"/>
    </row>
    <row r="3499" spans="6:6">
      <c r="F3499" s="48"/>
    </row>
    <row r="3500" spans="6:6">
      <c r="F3500" s="48"/>
    </row>
    <row r="3501" spans="6:6">
      <c r="F3501" s="48"/>
    </row>
    <row r="3502" spans="6:6">
      <c r="F3502" s="48"/>
    </row>
    <row r="3503" spans="6:6">
      <c r="F3503" s="48"/>
    </row>
    <row r="3504" spans="6:6">
      <c r="F3504" s="48"/>
    </row>
    <row r="3505" spans="6:6">
      <c r="F3505" s="48"/>
    </row>
    <row r="3506" spans="6:6">
      <c r="F3506" s="48"/>
    </row>
    <row r="3507" spans="6:6">
      <c r="F3507" s="48"/>
    </row>
    <row r="3508" spans="6:6">
      <c r="F3508" s="48"/>
    </row>
    <row r="3509" spans="6:6">
      <c r="F3509" s="48"/>
    </row>
    <row r="3510" spans="6:6">
      <c r="F3510" s="48"/>
    </row>
    <row r="3511" spans="6:6">
      <c r="F3511" s="48"/>
    </row>
    <row r="3512" spans="6:6">
      <c r="F3512" s="48"/>
    </row>
    <row r="3513" spans="6:6">
      <c r="F3513" s="48"/>
    </row>
    <row r="3514" spans="6:6">
      <c r="F3514" s="48"/>
    </row>
    <row r="3515" spans="6:6">
      <c r="F3515" s="48"/>
    </row>
    <row r="3516" spans="6:6">
      <c r="F3516" s="48"/>
    </row>
    <row r="3517" spans="6:6">
      <c r="F3517" s="48"/>
    </row>
    <row r="3518" spans="6:6">
      <c r="F3518" s="48"/>
    </row>
    <row r="3519" spans="6:6">
      <c r="F3519" s="48"/>
    </row>
    <row r="3520" spans="6:6">
      <c r="F3520" s="48"/>
    </row>
    <row r="3521" spans="6:6">
      <c r="F3521" s="48"/>
    </row>
    <row r="3522" spans="6:6">
      <c r="F3522" s="48"/>
    </row>
    <row r="3523" spans="6:6">
      <c r="F3523" s="48"/>
    </row>
    <row r="3524" spans="6:6">
      <c r="F3524" s="48"/>
    </row>
    <row r="3525" spans="6:6">
      <c r="F3525" s="48"/>
    </row>
    <row r="3526" spans="6:6">
      <c r="F3526" s="48"/>
    </row>
    <row r="3527" spans="6:6">
      <c r="F3527" s="48"/>
    </row>
    <row r="3528" spans="6:6">
      <c r="F3528" s="48"/>
    </row>
    <row r="3529" spans="6:6">
      <c r="F3529" s="48"/>
    </row>
    <row r="3530" spans="6:6">
      <c r="F3530" s="48"/>
    </row>
    <row r="3531" spans="6:6">
      <c r="F3531" s="48"/>
    </row>
    <row r="3532" spans="6:6">
      <c r="F3532" s="48"/>
    </row>
    <row r="3533" spans="6:6">
      <c r="F3533" s="48"/>
    </row>
    <row r="3534" spans="6:6">
      <c r="F3534" s="48"/>
    </row>
    <row r="3535" spans="6:6">
      <c r="F3535" s="48"/>
    </row>
    <row r="3536" spans="6:6">
      <c r="F3536" s="48"/>
    </row>
    <row r="3537" spans="6:6">
      <c r="F3537" s="48"/>
    </row>
    <row r="3538" spans="6:6">
      <c r="F3538" s="48"/>
    </row>
    <row r="3539" spans="6:6">
      <c r="F3539" s="48"/>
    </row>
    <row r="3540" spans="6:6">
      <c r="F3540" s="48"/>
    </row>
    <row r="3541" spans="6:6">
      <c r="F3541" s="48"/>
    </row>
    <row r="3542" spans="6:6">
      <c r="F3542" s="48"/>
    </row>
    <row r="3543" spans="6:6">
      <c r="F3543" s="48"/>
    </row>
    <row r="3544" spans="6:6">
      <c r="F3544" s="48"/>
    </row>
    <row r="3545" spans="6:6">
      <c r="F3545" s="48"/>
    </row>
    <row r="3546" spans="6:6">
      <c r="F3546" s="48"/>
    </row>
    <row r="3547" spans="6:6">
      <c r="F3547" s="48"/>
    </row>
    <row r="3548" spans="6:6">
      <c r="F3548" s="48"/>
    </row>
    <row r="3549" spans="6:6">
      <c r="F3549" s="48"/>
    </row>
    <row r="3550" spans="6:6">
      <c r="F3550" s="48"/>
    </row>
    <row r="3551" spans="6:6">
      <c r="F3551" s="48"/>
    </row>
    <row r="3552" spans="6:6">
      <c r="F3552" s="48"/>
    </row>
    <row r="3553" spans="6:6">
      <c r="F3553" s="48"/>
    </row>
    <row r="3554" spans="6:6">
      <c r="F3554" s="48"/>
    </row>
    <row r="3555" spans="6:6">
      <c r="F3555" s="48"/>
    </row>
    <row r="3556" spans="6:6">
      <c r="F3556" s="48"/>
    </row>
    <row r="3557" spans="6:6">
      <c r="F3557" s="48"/>
    </row>
    <row r="3558" spans="6:6">
      <c r="F3558" s="48"/>
    </row>
    <row r="3559" spans="6:6">
      <c r="F3559" s="48"/>
    </row>
    <row r="3560" spans="6:6">
      <c r="F3560" s="48"/>
    </row>
    <row r="3561" spans="6:6">
      <c r="F3561" s="48"/>
    </row>
    <row r="3562" spans="6:6">
      <c r="F3562" s="48"/>
    </row>
    <row r="3563" spans="6:6">
      <c r="F3563" s="48"/>
    </row>
    <row r="3564" spans="6:6">
      <c r="F3564" s="48"/>
    </row>
    <row r="3565" spans="6:6">
      <c r="F3565" s="48"/>
    </row>
    <row r="3566" spans="6:6">
      <c r="F3566" s="48"/>
    </row>
    <row r="3567" spans="6:6">
      <c r="F3567" s="48"/>
    </row>
    <row r="3568" spans="6:6">
      <c r="F3568" s="48"/>
    </row>
    <row r="3569" spans="6:6">
      <c r="F3569" s="48"/>
    </row>
    <row r="3570" spans="6:6">
      <c r="F3570" s="48"/>
    </row>
    <row r="3571" spans="6:6">
      <c r="F3571" s="48"/>
    </row>
    <row r="3572" spans="6:6">
      <c r="F3572" s="48"/>
    </row>
    <row r="3573" spans="6:6">
      <c r="F3573" s="48"/>
    </row>
    <row r="3574" spans="6:6">
      <c r="F3574" s="48"/>
    </row>
    <row r="3575" spans="6:6">
      <c r="F3575" s="48"/>
    </row>
    <row r="3576" spans="6:6">
      <c r="F3576" s="48"/>
    </row>
    <row r="3577" spans="6:6">
      <c r="F3577" s="48"/>
    </row>
    <row r="3578" spans="6:6">
      <c r="F3578" s="48"/>
    </row>
    <row r="3579" spans="6:6">
      <c r="F3579" s="48"/>
    </row>
    <row r="3580" spans="6:6">
      <c r="F3580" s="48"/>
    </row>
    <row r="3581" spans="6:6">
      <c r="F3581" s="48"/>
    </row>
    <row r="3582" spans="6:6">
      <c r="F3582" s="48"/>
    </row>
    <row r="3583" spans="6:6">
      <c r="F3583" s="48"/>
    </row>
    <row r="3584" spans="6:6">
      <c r="F3584" s="48"/>
    </row>
    <row r="3585" spans="6:6">
      <c r="F3585" s="48"/>
    </row>
    <row r="3586" spans="6:6">
      <c r="F3586" s="48"/>
    </row>
    <row r="3587" spans="6:6">
      <c r="F3587" s="48"/>
    </row>
    <row r="3588" spans="6:6">
      <c r="F3588" s="48"/>
    </row>
    <row r="3589" spans="6:6">
      <c r="F3589" s="48"/>
    </row>
    <row r="3590" spans="6:6">
      <c r="F3590" s="48"/>
    </row>
    <row r="3591" spans="6:6">
      <c r="F3591" s="48"/>
    </row>
    <row r="3592" spans="6:6">
      <c r="F3592" s="48"/>
    </row>
    <row r="3593" spans="6:6">
      <c r="F3593" s="48"/>
    </row>
    <row r="3594" spans="6:6">
      <c r="F3594" s="48"/>
    </row>
    <row r="3595" spans="6:6">
      <c r="F3595" s="48"/>
    </row>
    <row r="3596" spans="6:6">
      <c r="F3596" s="48"/>
    </row>
    <row r="3597" spans="6:6">
      <c r="F3597" s="48"/>
    </row>
    <row r="3598" spans="6:6">
      <c r="F3598" s="48"/>
    </row>
    <row r="3599" spans="6:6">
      <c r="F3599" s="48"/>
    </row>
    <row r="3600" spans="6:6">
      <c r="F3600" s="48"/>
    </row>
    <row r="3601" spans="6:6">
      <c r="F3601" s="48"/>
    </row>
    <row r="3602" spans="6:6">
      <c r="F3602" s="48"/>
    </row>
    <row r="3603" spans="6:6">
      <c r="F3603" s="48"/>
    </row>
    <row r="3604" spans="6:6">
      <c r="F3604" s="48"/>
    </row>
    <row r="3605" spans="6:6">
      <c r="F3605" s="48"/>
    </row>
    <row r="3606" spans="6:6">
      <c r="F3606" s="48"/>
    </row>
    <row r="3607" spans="6:6">
      <c r="F3607" s="48"/>
    </row>
    <row r="3608" spans="6:6">
      <c r="F3608" s="48"/>
    </row>
    <row r="3609" spans="6:6">
      <c r="F3609" s="48"/>
    </row>
    <row r="3610" spans="6:6">
      <c r="F3610" s="48"/>
    </row>
    <row r="3611" spans="6:6">
      <c r="F3611" s="48"/>
    </row>
    <row r="3612" spans="6:6">
      <c r="F3612" s="48"/>
    </row>
    <row r="3613" spans="6:6">
      <c r="F3613" s="48"/>
    </row>
    <row r="3614" spans="6:6">
      <c r="F3614" s="48"/>
    </row>
    <row r="3615" spans="6:6">
      <c r="F3615" s="48"/>
    </row>
    <row r="3616" spans="6:6">
      <c r="F3616" s="48"/>
    </row>
    <row r="3617" spans="6:6">
      <c r="F3617" s="48"/>
    </row>
    <row r="3618" spans="6:6">
      <c r="F3618" s="48"/>
    </row>
    <row r="3619" spans="6:6">
      <c r="F3619" s="48"/>
    </row>
    <row r="3620" spans="6:6">
      <c r="F3620" s="48"/>
    </row>
    <row r="3621" spans="6:6">
      <c r="F3621" s="48"/>
    </row>
    <row r="3622" spans="6:6">
      <c r="F3622" s="48"/>
    </row>
    <row r="3623" spans="6:6">
      <c r="F3623" s="48"/>
    </row>
    <row r="3624" spans="6:6">
      <c r="F3624" s="48"/>
    </row>
    <row r="3625" spans="6:6">
      <c r="F3625" s="48"/>
    </row>
    <row r="3626" spans="6:6">
      <c r="F3626" s="48"/>
    </row>
    <row r="3627" spans="6:6">
      <c r="F3627" s="48"/>
    </row>
    <row r="3628" spans="6:6">
      <c r="F3628" s="48"/>
    </row>
    <row r="3629" spans="6:6">
      <c r="F3629" s="48"/>
    </row>
    <row r="3630" spans="6:6">
      <c r="F3630" s="48"/>
    </row>
    <row r="3631" spans="6:6">
      <c r="F3631" s="48"/>
    </row>
    <row r="3632" spans="6:6">
      <c r="F3632" s="48"/>
    </row>
    <row r="3633" spans="6:6">
      <c r="F3633" s="48"/>
    </row>
    <row r="3634" spans="6:6">
      <c r="F3634" s="48"/>
    </row>
    <row r="3635" spans="6:6">
      <c r="F3635" s="48"/>
    </row>
    <row r="3636" spans="6:6">
      <c r="F3636" s="48"/>
    </row>
    <row r="3637" spans="6:6">
      <c r="F3637" s="48"/>
    </row>
    <row r="3638" spans="6:6">
      <c r="F3638" s="48"/>
    </row>
    <row r="3639" spans="6:6">
      <c r="F3639" s="48"/>
    </row>
    <row r="3640" spans="6:6">
      <c r="F3640" s="48"/>
    </row>
    <row r="3641" spans="6:6">
      <c r="F3641" s="48"/>
    </row>
    <row r="3642" spans="6:6">
      <c r="F3642" s="48"/>
    </row>
    <row r="3643" spans="6:6">
      <c r="F3643" s="48"/>
    </row>
    <row r="3644" spans="6:6">
      <c r="F3644" s="48"/>
    </row>
    <row r="3645" spans="6:6">
      <c r="F3645" s="48"/>
    </row>
    <row r="3646" spans="6:6">
      <c r="F3646" s="48"/>
    </row>
    <row r="3647" spans="6:6">
      <c r="F3647" s="48"/>
    </row>
    <row r="3648" spans="6:6">
      <c r="F3648" s="48"/>
    </row>
    <row r="3649" spans="6:6">
      <c r="F3649" s="48"/>
    </row>
    <row r="3650" spans="6:6">
      <c r="F3650" s="48"/>
    </row>
    <row r="3651" spans="6:6">
      <c r="F3651" s="48"/>
    </row>
    <row r="3652" spans="6:6">
      <c r="F3652" s="48"/>
    </row>
    <row r="3653" spans="6:6">
      <c r="F3653" s="48"/>
    </row>
    <row r="3654" spans="6:6">
      <c r="F3654" s="48"/>
    </row>
    <row r="3655" spans="6:6">
      <c r="F3655" s="48"/>
    </row>
    <row r="3656" spans="6:6">
      <c r="F3656" s="48"/>
    </row>
    <row r="3657" spans="6:6">
      <c r="F3657" s="48"/>
    </row>
    <row r="3658" spans="6:6">
      <c r="F3658" s="48"/>
    </row>
    <row r="3659" spans="6:6">
      <c r="F3659" s="48"/>
    </row>
    <row r="3660" spans="6:6">
      <c r="F3660" s="48"/>
    </row>
    <row r="3661" spans="6:6">
      <c r="F3661" s="48"/>
    </row>
    <row r="3662" spans="6:6">
      <c r="F3662" s="48"/>
    </row>
    <row r="3663" spans="6:6">
      <c r="F3663" s="48"/>
    </row>
    <row r="3664" spans="6:6">
      <c r="F3664" s="48"/>
    </row>
    <row r="3665" spans="6:6">
      <c r="F3665" s="48"/>
    </row>
    <row r="3666" spans="6:6">
      <c r="F3666" s="48"/>
    </row>
    <row r="3667" spans="6:6">
      <c r="F3667" s="48"/>
    </row>
    <row r="3668" spans="6:6">
      <c r="F3668" s="48"/>
    </row>
    <row r="3669" spans="6:6">
      <c r="F3669" s="48"/>
    </row>
    <row r="3670" spans="6:6">
      <c r="F3670" s="48"/>
    </row>
    <row r="3671" spans="6:6">
      <c r="F3671" s="48"/>
    </row>
    <row r="3672" spans="6:6">
      <c r="F3672" s="48"/>
    </row>
    <row r="3673" spans="6:6">
      <c r="F3673" s="48"/>
    </row>
    <row r="3674" spans="6:6">
      <c r="F3674" s="48"/>
    </row>
    <row r="3675" spans="6:6">
      <c r="F3675" s="48"/>
    </row>
    <row r="3676" spans="6:6">
      <c r="F3676" s="48"/>
    </row>
    <row r="3677" spans="6:6">
      <c r="F3677" s="48"/>
    </row>
    <row r="3678" spans="6:6">
      <c r="F3678" s="48"/>
    </row>
    <row r="3679" spans="6:6">
      <c r="F3679" s="48"/>
    </row>
    <row r="3680" spans="6:6">
      <c r="F3680" s="48"/>
    </row>
    <row r="3681" spans="6:6">
      <c r="F3681" s="48"/>
    </row>
    <row r="3682" spans="6:6">
      <c r="F3682" s="48"/>
    </row>
    <row r="3683" spans="6:6">
      <c r="F3683" s="48"/>
    </row>
    <row r="3684" spans="6:6">
      <c r="F3684" s="48"/>
    </row>
    <row r="3685" spans="6:6">
      <c r="F3685" s="48"/>
    </row>
    <row r="3686" spans="6:6">
      <c r="F3686" s="48"/>
    </row>
    <row r="3687" spans="6:6">
      <c r="F3687" s="48"/>
    </row>
    <row r="3688" spans="6:6">
      <c r="F3688" s="48"/>
    </row>
    <row r="3689" spans="6:6">
      <c r="F3689" s="48"/>
    </row>
    <row r="3690" spans="6:6">
      <c r="F3690" s="48"/>
    </row>
    <row r="3691" spans="6:6">
      <c r="F3691" s="48"/>
    </row>
    <row r="3692" spans="6:6">
      <c r="F3692" s="48"/>
    </row>
    <row r="3693" spans="6:6">
      <c r="F3693" s="48"/>
    </row>
    <row r="3694" spans="6:6">
      <c r="F3694" s="48"/>
    </row>
    <row r="3695" spans="6:6">
      <c r="F3695" s="48"/>
    </row>
    <row r="3696" spans="6:6">
      <c r="F3696" s="48"/>
    </row>
    <row r="3697" spans="6:6">
      <c r="F3697" s="48"/>
    </row>
    <row r="3698" spans="6:6">
      <c r="F3698" s="48"/>
    </row>
    <row r="3699" spans="6:6">
      <c r="F3699" s="48"/>
    </row>
    <row r="3700" spans="6:6">
      <c r="F3700" s="48"/>
    </row>
    <row r="3701" spans="6:6">
      <c r="F3701" s="48"/>
    </row>
    <row r="3702" spans="6:6">
      <c r="F3702" s="48"/>
    </row>
    <row r="3703" spans="6:6">
      <c r="F3703" s="48"/>
    </row>
    <row r="3704" spans="6:6">
      <c r="F3704" s="48"/>
    </row>
    <row r="3705" spans="6:6">
      <c r="F3705" s="48"/>
    </row>
    <row r="3706" spans="6:6">
      <c r="F3706" s="48"/>
    </row>
    <row r="3707" spans="6:6">
      <c r="F3707" s="48"/>
    </row>
    <row r="3708" spans="6:6">
      <c r="F3708" s="48"/>
    </row>
    <row r="3709" spans="6:6">
      <c r="F3709" s="48"/>
    </row>
    <row r="3710" spans="6:6">
      <c r="F3710" s="48"/>
    </row>
    <row r="3711" spans="6:6">
      <c r="F3711" s="48"/>
    </row>
    <row r="3712" spans="6:6">
      <c r="F3712" s="48"/>
    </row>
    <row r="3713" spans="6:6">
      <c r="F3713" s="48"/>
    </row>
    <row r="3714" spans="6:6">
      <c r="F3714" s="48"/>
    </row>
    <row r="3715" spans="6:6">
      <c r="F3715" s="48"/>
    </row>
    <row r="3716" spans="6:6">
      <c r="F3716" s="48"/>
    </row>
    <row r="3717" spans="6:6">
      <c r="F3717" s="48"/>
    </row>
    <row r="3718" spans="6:6">
      <c r="F3718" s="48"/>
    </row>
    <row r="3719" spans="6:6">
      <c r="F3719" s="48"/>
    </row>
    <row r="3720" spans="6:6">
      <c r="F3720" s="48"/>
    </row>
    <row r="3721" spans="6:6">
      <c r="F3721" s="48"/>
    </row>
    <row r="3722" spans="6:6">
      <c r="F3722" s="48"/>
    </row>
    <row r="3723" spans="6:6">
      <c r="F3723" s="48"/>
    </row>
    <row r="3724" spans="6:6">
      <c r="F3724" s="48"/>
    </row>
    <row r="3725" spans="6:6">
      <c r="F3725" s="48"/>
    </row>
    <row r="3726" spans="6:6">
      <c r="F3726" s="48"/>
    </row>
    <row r="3727" spans="6:6">
      <c r="F3727" s="48"/>
    </row>
    <row r="3728" spans="6:6">
      <c r="F3728" s="48"/>
    </row>
    <row r="3729" spans="6:6">
      <c r="F3729" s="48"/>
    </row>
    <row r="3730" spans="6:6">
      <c r="F3730" s="48"/>
    </row>
    <row r="3731" spans="6:6">
      <c r="F3731" s="48"/>
    </row>
    <row r="3732" spans="6:6">
      <c r="F3732" s="48"/>
    </row>
    <row r="3733" spans="6:6">
      <c r="F3733" s="48"/>
    </row>
    <row r="3734" spans="6:6">
      <c r="F3734" s="48"/>
    </row>
    <row r="3735" spans="6:6">
      <c r="F3735" s="48"/>
    </row>
    <row r="3736" spans="6:6">
      <c r="F3736" s="48"/>
    </row>
    <row r="3737" spans="6:6">
      <c r="F3737" s="48"/>
    </row>
    <row r="3738" spans="6:6">
      <c r="F3738" s="48"/>
    </row>
    <row r="3739" spans="6:6">
      <c r="F3739" s="48"/>
    </row>
    <row r="3740" spans="6:6">
      <c r="F3740" s="48"/>
    </row>
    <row r="3741" spans="6:6">
      <c r="F3741" s="48"/>
    </row>
    <row r="3742" spans="6:6">
      <c r="F3742" s="48"/>
    </row>
    <row r="3743" spans="6:6">
      <c r="F3743" s="48"/>
    </row>
    <row r="3744" spans="6:6">
      <c r="F3744" s="48"/>
    </row>
    <row r="3745" spans="6:6">
      <c r="F3745" s="48"/>
    </row>
    <row r="3746" spans="6:6">
      <c r="F3746" s="48"/>
    </row>
    <row r="3747" spans="6:6">
      <c r="F3747" s="48"/>
    </row>
    <row r="3748" spans="6:6">
      <c r="F3748" s="48"/>
    </row>
    <row r="3749" spans="6:6">
      <c r="F3749" s="48"/>
    </row>
    <row r="3750" spans="6:6">
      <c r="F3750" s="48"/>
    </row>
    <row r="3751" spans="6:6">
      <c r="F3751" s="48"/>
    </row>
    <row r="3752" spans="6:6">
      <c r="F3752" s="48"/>
    </row>
    <row r="3753" spans="6:6">
      <c r="F3753" s="48"/>
    </row>
    <row r="3754" spans="6:6">
      <c r="F3754" s="48"/>
    </row>
    <row r="3755" spans="6:6">
      <c r="F3755" s="48"/>
    </row>
    <row r="3756" spans="6:6">
      <c r="F3756" s="48"/>
    </row>
    <row r="3757" spans="6:6">
      <c r="F3757" s="48"/>
    </row>
    <row r="3758" spans="6:6">
      <c r="F3758" s="48"/>
    </row>
    <row r="3759" spans="6:6">
      <c r="F3759" s="48"/>
    </row>
    <row r="3760" spans="6:6">
      <c r="F3760" s="48"/>
    </row>
    <row r="3761" spans="6:6">
      <c r="F3761" s="48"/>
    </row>
    <row r="3762" spans="6:6">
      <c r="F3762" s="48"/>
    </row>
    <row r="3763" spans="6:6">
      <c r="F3763" s="48"/>
    </row>
    <row r="3764" spans="6:6">
      <c r="F3764" s="48"/>
    </row>
    <row r="3765" spans="6:6">
      <c r="F3765" s="48"/>
    </row>
    <row r="3766" spans="6:6">
      <c r="F3766" s="48"/>
    </row>
    <row r="3767" spans="6:6">
      <c r="F3767" s="48"/>
    </row>
    <row r="3768" spans="6:6">
      <c r="F3768" s="48"/>
    </row>
    <row r="3769" spans="6:6">
      <c r="F3769" s="48"/>
    </row>
    <row r="3770" spans="6:6">
      <c r="F3770" s="48"/>
    </row>
    <row r="3771" spans="6:6">
      <c r="F3771" s="48"/>
    </row>
    <row r="3772" spans="6:6">
      <c r="F3772" s="48"/>
    </row>
    <row r="3773" spans="6:6">
      <c r="F3773" s="48"/>
    </row>
    <row r="3774" spans="6:6">
      <c r="F3774" s="48"/>
    </row>
    <row r="3775" spans="6:6">
      <c r="F3775" s="48"/>
    </row>
    <row r="3776" spans="6:6">
      <c r="F3776" s="48"/>
    </row>
    <row r="3777" spans="6:6">
      <c r="F3777" s="48"/>
    </row>
    <row r="3778" spans="6:6">
      <c r="F3778" s="48"/>
    </row>
    <row r="3779" spans="6:6">
      <c r="F3779" s="48"/>
    </row>
    <row r="3780" spans="6:6">
      <c r="F3780" s="48"/>
    </row>
    <row r="3781" spans="6:6">
      <c r="F3781" s="48"/>
    </row>
    <row r="3782" spans="6:6">
      <c r="F3782" s="48"/>
    </row>
    <row r="3783" spans="6:6">
      <c r="F3783" s="48"/>
    </row>
    <row r="3784" spans="6:6">
      <c r="F3784" s="48"/>
    </row>
    <row r="3785" spans="6:6">
      <c r="F3785" s="48"/>
    </row>
    <row r="3786" spans="6:6">
      <c r="F3786" s="48"/>
    </row>
    <row r="3787" spans="6:6">
      <c r="F3787" s="48"/>
    </row>
    <row r="3788" spans="6:6">
      <c r="F3788" s="48"/>
    </row>
    <row r="3789" spans="6:6">
      <c r="F3789" s="48"/>
    </row>
    <row r="3790" spans="6:6">
      <c r="F3790" s="48"/>
    </row>
    <row r="3791" spans="6:6">
      <c r="F3791" s="48"/>
    </row>
    <row r="3792" spans="6:6">
      <c r="F3792" s="48"/>
    </row>
    <row r="3793" spans="6:6">
      <c r="F3793" s="48"/>
    </row>
    <row r="3794" spans="6:6">
      <c r="F3794" s="48"/>
    </row>
    <row r="3795" spans="6:6">
      <c r="F3795" s="48"/>
    </row>
    <row r="3796" spans="6:6">
      <c r="F3796" s="48"/>
    </row>
    <row r="3797" spans="6:6">
      <c r="F3797" s="48"/>
    </row>
    <row r="3798" spans="6:6">
      <c r="F3798" s="48"/>
    </row>
    <row r="3799" spans="6:6">
      <c r="F3799" s="48"/>
    </row>
    <row r="3800" spans="6:6">
      <c r="F3800" s="48"/>
    </row>
    <row r="3801" spans="6:6">
      <c r="F3801" s="48"/>
    </row>
    <row r="3802" spans="6:6">
      <c r="F3802" s="48"/>
    </row>
    <row r="3803" spans="6:6">
      <c r="F3803" s="48"/>
    </row>
    <row r="3804" spans="6:6">
      <c r="F3804" s="48"/>
    </row>
    <row r="3805" spans="6:6">
      <c r="F3805" s="48"/>
    </row>
    <row r="3806" spans="6:6">
      <c r="F3806" s="48"/>
    </row>
    <row r="3807" spans="6:6">
      <c r="F3807" s="48"/>
    </row>
    <row r="3808" spans="6:6">
      <c r="F3808" s="48"/>
    </row>
    <row r="3809" spans="6:6">
      <c r="F3809" s="48"/>
    </row>
    <row r="3810" spans="6:6">
      <c r="F3810" s="48"/>
    </row>
    <row r="3811" spans="6:6">
      <c r="F3811" s="48"/>
    </row>
    <row r="3812" spans="6:6">
      <c r="F3812" s="48"/>
    </row>
    <row r="3813" spans="6:6">
      <c r="F3813" s="48"/>
    </row>
    <row r="3814" spans="6:6">
      <c r="F3814" s="48"/>
    </row>
    <row r="3815" spans="6:6">
      <c r="F3815" s="48"/>
    </row>
    <row r="3816" spans="6:6">
      <c r="F3816" s="48"/>
    </row>
    <row r="3817" spans="6:6">
      <c r="F3817" s="48"/>
    </row>
    <row r="3818" spans="6:6">
      <c r="F3818" s="48"/>
    </row>
    <row r="3819" spans="6:6">
      <c r="F3819" s="48"/>
    </row>
    <row r="3820" spans="6:6">
      <c r="F3820" s="48"/>
    </row>
    <row r="3821" spans="6:6">
      <c r="F3821" s="48"/>
    </row>
    <row r="3822" spans="6:6">
      <c r="F3822" s="48"/>
    </row>
    <row r="3823" spans="6:6">
      <c r="F3823" s="48"/>
    </row>
    <row r="3824" spans="6:6">
      <c r="F3824" s="48"/>
    </row>
    <row r="3825" spans="6:6">
      <c r="F3825" s="48"/>
    </row>
    <row r="3826" spans="6:6">
      <c r="F3826" s="48"/>
    </row>
    <row r="3827" spans="6:6">
      <c r="F3827" s="48"/>
    </row>
    <row r="3828" spans="6:6">
      <c r="F3828" s="48"/>
    </row>
    <row r="3829" spans="6:6">
      <c r="F3829" s="48"/>
    </row>
    <row r="3830" spans="6:6">
      <c r="F3830" s="48"/>
    </row>
    <row r="3831" spans="6:6">
      <c r="F3831" s="48"/>
    </row>
    <row r="3832" spans="6:6">
      <c r="F3832" s="48"/>
    </row>
    <row r="3833" spans="6:6">
      <c r="F3833" s="48"/>
    </row>
    <row r="3834" spans="6:6">
      <c r="F3834" s="48"/>
    </row>
    <row r="3835" spans="6:6">
      <c r="F3835" s="48"/>
    </row>
    <row r="3836" spans="6:6">
      <c r="F3836" s="48"/>
    </row>
    <row r="3837" spans="6:6">
      <c r="F3837" s="48"/>
    </row>
    <row r="3838" spans="6:6">
      <c r="F3838" s="48"/>
    </row>
    <row r="3839" spans="6:6">
      <c r="F3839" s="48"/>
    </row>
    <row r="3840" spans="6:6">
      <c r="F3840" s="48"/>
    </row>
    <row r="3841" spans="6:6">
      <c r="F3841" s="48"/>
    </row>
    <row r="3842" spans="6:6">
      <c r="F3842" s="48"/>
    </row>
    <row r="3843" spans="6:6">
      <c r="F3843" s="48"/>
    </row>
    <row r="3844" spans="6:6">
      <c r="F3844" s="48"/>
    </row>
    <row r="3845" spans="6:6">
      <c r="F3845" s="48"/>
    </row>
    <row r="3846" spans="6:6">
      <c r="F3846" s="48"/>
    </row>
    <row r="3847" spans="6:6">
      <c r="F3847" s="48"/>
    </row>
    <row r="3848" spans="6:6">
      <c r="F3848" s="48"/>
    </row>
    <row r="3849" spans="6:6">
      <c r="F3849" s="48"/>
    </row>
    <row r="3850" spans="6:6">
      <c r="F3850" s="48"/>
    </row>
    <row r="3851" spans="6:6">
      <c r="F3851" s="48"/>
    </row>
    <row r="3852" spans="6:6">
      <c r="F3852" s="48"/>
    </row>
    <row r="3853" spans="6:6">
      <c r="F3853" s="48"/>
    </row>
    <row r="3854" spans="6:6">
      <c r="F3854" s="48"/>
    </row>
    <row r="3855" spans="6:6">
      <c r="F3855" s="48"/>
    </row>
    <row r="3856" spans="6:6">
      <c r="F3856" s="48"/>
    </row>
    <row r="3857" spans="6:6">
      <c r="F3857" s="48"/>
    </row>
    <row r="3858" spans="6:6">
      <c r="F3858" s="48"/>
    </row>
    <row r="3859" spans="6:6">
      <c r="F3859" s="48"/>
    </row>
    <row r="3860" spans="6:6">
      <c r="F3860" s="48"/>
    </row>
    <row r="3861" spans="6:6">
      <c r="F3861" s="48"/>
    </row>
    <row r="3862" spans="6:6">
      <c r="F3862" s="48"/>
    </row>
    <row r="3863" spans="6:6">
      <c r="F3863" s="48"/>
    </row>
    <row r="3864" spans="6:6">
      <c r="F3864" s="48"/>
    </row>
    <row r="3865" spans="6:6">
      <c r="F3865" s="48"/>
    </row>
    <row r="3866" spans="6:6">
      <c r="F3866" s="48"/>
    </row>
    <row r="3867" spans="6:6">
      <c r="F3867" s="48"/>
    </row>
    <row r="3868" spans="6:6">
      <c r="F3868" s="48"/>
    </row>
    <row r="3869" spans="6:6">
      <c r="F3869" s="48"/>
    </row>
    <row r="3870" spans="6:6">
      <c r="F3870" s="48"/>
    </row>
    <row r="3871" spans="6:6">
      <c r="F3871" s="48"/>
    </row>
    <row r="3872" spans="6:6">
      <c r="F3872" s="48"/>
    </row>
    <row r="3873" spans="6:6">
      <c r="F3873" s="48"/>
    </row>
    <row r="3874" spans="6:6">
      <c r="F3874" s="48"/>
    </row>
    <row r="3875" spans="6:6">
      <c r="F3875" s="48"/>
    </row>
    <row r="3876" spans="6:6">
      <c r="F3876" s="48"/>
    </row>
    <row r="3877" spans="6:6">
      <c r="F3877" s="48"/>
    </row>
    <row r="3878" spans="6:6">
      <c r="F3878" s="48"/>
    </row>
    <row r="3879" spans="6:6">
      <c r="F3879" s="48"/>
    </row>
    <row r="3880" spans="6:6">
      <c r="F3880" s="48"/>
    </row>
    <row r="3881" spans="6:6">
      <c r="F3881" s="48"/>
    </row>
    <row r="3882" spans="6:6">
      <c r="F3882" s="48"/>
    </row>
    <row r="3883" spans="6:6">
      <c r="F3883" s="48"/>
    </row>
    <row r="3884" spans="6:6">
      <c r="F3884" s="48"/>
    </row>
    <row r="3885" spans="6:6">
      <c r="F3885" s="48"/>
    </row>
    <row r="3886" spans="6:6">
      <c r="F3886" s="48"/>
    </row>
    <row r="3887" spans="6:6">
      <c r="F3887" s="48"/>
    </row>
    <row r="3888" spans="6:6">
      <c r="F3888" s="48"/>
    </row>
    <row r="3889" spans="6:6">
      <c r="F3889" s="48"/>
    </row>
    <row r="3890" spans="6:6">
      <c r="F3890" s="48"/>
    </row>
    <row r="3891" spans="6:6">
      <c r="F3891" s="48"/>
    </row>
    <row r="3892" spans="6:6">
      <c r="F3892" s="48"/>
    </row>
    <row r="3893" spans="6:6">
      <c r="F3893" s="48"/>
    </row>
    <row r="3894" spans="6:6">
      <c r="F3894" s="48"/>
    </row>
    <row r="3895" spans="6:6">
      <c r="F3895" s="48"/>
    </row>
    <row r="3896" spans="6:6">
      <c r="F3896" s="48"/>
    </row>
    <row r="3897" spans="6:6">
      <c r="F3897" s="48"/>
    </row>
    <row r="3898" spans="6:6">
      <c r="F3898" s="48"/>
    </row>
    <row r="3899" spans="6:6">
      <c r="F3899" s="48"/>
    </row>
    <row r="3900" spans="6:6">
      <c r="F3900" s="48"/>
    </row>
    <row r="3901" spans="6:6">
      <c r="F3901" s="48"/>
    </row>
    <row r="3902" spans="6:6">
      <c r="F3902" s="48"/>
    </row>
    <row r="3903" spans="6:6">
      <c r="F3903" s="48"/>
    </row>
    <row r="3904" spans="6:6">
      <c r="F3904" s="48"/>
    </row>
    <row r="3905" spans="6:6">
      <c r="F3905" s="48"/>
    </row>
    <row r="3906" spans="6:6">
      <c r="F3906" s="48"/>
    </row>
    <row r="3907" spans="6:6">
      <c r="F3907" s="48"/>
    </row>
    <row r="3908" spans="6:6">
      <c r="F3908" s="48"/>
    </row>
    <row r="3909" spans="6:6">
      <c r="F3909" s="48"/>
    </row>
    <row r="3910" spans="6:6">
      <c r="F3910" s="48"/>
    </row>
    <row r="3911" spans="6:6">
      <c r="F3911" s="48"/>
    </row>
    <row r="3912" spans="6:6">
      <c r="F3912" s="48"/>
    </row>
    <row r="3913" spans="6:6">
      <c r="F3913" s="48"/>
    </row>
    <row r="3914" spans="6:6">
      <c r="F3914" s="48"/>
    </row>
    <row r="3915" spans="6:6">
      <c r="F3915" s="48"/>
    </row>
    <row r="3916" spans="6:6">
      <c r="F3916" s="48"/>
    </row>
    <row r="3917" spans="6:6">
      <c r="F3917" s="48"/>
    </row>
    <row r="3918" spans="6:6">
      <c r="F3918" s="48"/>
    </row>
    <row r="3919" spans="6:6">
      <c r="F3919" s="48"/>
    </row>
    <row r="3920" spans="6:6">
      <c r="F3920" s="48"/>
    </row>
    <row r="3921" spans="6:6">
      <c r="F3921" s="48"/>
    </row>
    <row r="3922" spans="6:6">
      <c r="F3922" s="48"/>
    </row>
    <row r="3923" spans="6:6">
      <c r="F3923" s="48"/>
    </row>
    <row r="3924" spans="6:6">
      <c r="F3924" s="48"/>
    </row>
    <row r="3925" spans="6:6">
      <c r="F3925" s="48"/>
    </row>
    <row r="3926" spans="6:6">
      <c r="F3926" s="48"/>
    </row>
    <row r="3927" spans="6:6">
      <c r="F3927" s="48"/>
    </row>
    <row r="3928" spans="6:6">
      <c r="F3928" s="48"/>
    </row>
    <row r="3929" spans="6:6">
      <c r="F3929" s="48"/>
    </row>
    <row r="3930" spans="6:6">
      <c r="F3930" s="48"/>
    </row>
    <row r="3931" spans="6:6">
      <c r="F3931" s="48"/>
    </row>
    <row r="3932" spans="6:6">
      <c r="F3932" s="48"/>
    </row>
    <row r="3933" spans="6:6">
      <c r="F3933" s="48"/>
    </row>
    <row r="3934" spans="6:6">
      <c r="F3934" s="48"/>
    </row>
    <row r="3935" spans="6:6">
      <c r="F3935" s="48"/>
    </row>
    <row r="3936" spans="6:6">
      <c r="F3936" s="48"/>
    </row>
    <row r="3937" spans="6:6">
      <c r="F3937" s="48"/>
    </row>
    <row r="3938" spans="6:6">
      <c r="F3938" s="48"/>
    </row>
    <row r="3939" spans="6:6">
      <c r="F3939" s="48"/>
    </row>
    <row r="3940" spans="6:6">
      <c r="F3940" s="48"/>
    </row>
    <row r="3941" spans="6:6">
      <c r="F3941" s="48"/>
    </row>
    <row r="3942" spans="6:6">
      <c r="F3942" s="48"/>
    </row>
    <row r="3943" spans="6:6">
      <c r="F3943" s="48"/>
    </row>
    <row r="3944" spans="6:6">
      <c r="F3944" s="48"/>
    </row>
    <row r="3945" spans="6:6">
      <c r="F3945" s="48"/>
    </row>
    <row r="3946" spans="6:6">
      <c r="F3946" s="48"/>
    </row>
    <row r="3947" spans="6:6">
      <c r="F3947" s="48"/>
    </row>
    <row r="3948" spans="6:6">
      <c r="F3948" s="48"/>
    </row>
    <row r="3949" spans="6:6">
      <c r="F3949" s="48"/>
    </row>
    <row r="3950" spans="6:6">
      <c r="F3950" s="48"/>
    </row>
    <row r="3951" spans="6:6">
      <c r="F3951" s="48"/>
    </row>
    <row r="3952" spans="6:6">
      <c r="F3952" s="48"/>
    </row>
    <row r="3953" spans="6:6">
      <c r="F3953" s="48"/>
    </row>
    <row r="3954" spans="6:6">
      <c r="F3954" s="48"/>
    </row>
    <row r="3955" spans="6:6">
      <c r="F3955" s="48"/>
    </row>
    <row r="3956" spans="6:6">
      <c r="F3956" s="48"/>
    </row>
    <row r="3957" spans="6:6">
      <c r="F3957" s="48"/>
    </row>
    <row r="3958" spans="6:6">
      <c r="F3958" s="48"/>
    </row>
    <row r="3959" spans="6:6">
      <c r="F3959" s="48"/>
    </row>
    <row r="3960" spans="6:6">
      <c r="F3960" s="48"/>
    </row>
    <row r="3961" spans="6:6">
      <c r="F3961" s="48"/>
    </row>
    <row r="3962" spans="6:6">
      <c r="F3962" s="48"/>
    </row>
    <row r="3963" spans="6:6">
      <c r="F3963" s="48"/>
    </row>
    <row r="3964" spans="6:6">
      <c r="F3964" s="48"/>
    </row>
    <row r="3965" spans="6:6">
      <c r="F3965" s="48"/>
    </row>
    <row r="3966" spans="6:6">
      <c r="F3966" s="48"/>
    </row>
    <row r="3967" spans="6:6">
      <c r="F3967" s="48"/>
    </row>
    <row r="3968" spans="6:6">
      <c r="F3968" s="48"/>
    </row>
    <row r="3969" spans="6:6">
      <c r="F3969" s="48"/>
    </row>
    <row r="3970" spans="6:6">
      <c r="F3970" s="48"/>
    </row>
    <row r="3971" spans="6:6">
      <c r="F3971" s="48"/>
    </row>
    <row r="3972" spans="6:6">
      <c r="F3972" s="48"/>
    </row>
    <row r="3973" spans="6:6">
      <c r="F3973" s="48"/>
    </row>
    <row r="3974" spans="6:6">
      <c r="F3974" s="48"/>
    </row>
    <row r="3975" spans="6:6">
      <c r="F3975" s="48"/>
    </row>
    <row r="3976" spans="6:6">
      <c r="F3976" s="48"/>
    </row>
    <row r="3977" spans="6:6">
      <c r="F3977" s="48"/>
    </row>
    <row r="3978" spans="6:6">
      <c r="F3978" s="48"/>
    </row>
    <row r="3979" spans="6:6">
      <c r="F3979" s="48"/>
    </row>
    <row r="3980" spans="6:6">
      <c r="F3980" s="48"/>
    </row>
    <row r="3981" spans="6:6">
      <c r="F3981" s="48"/>
    </row>
    <row r="3982" spans="6:6">
      <c r="F3982" s="48"/>
    </row>
    <row r="3983" spans="6:6">
      <c r="F3983" s="48"/>
    </row>
    <row r="3984" spans="6:6">
      <c r="F3984" s="48"/>
    </row>
    <row r="3985" spans="6:6">
      <c r="F3985" s="48"/>
    </row>
    <row r="3986" spans="6:6">
      <c r="F3986" s="48"/>
    </row>
    <row r="3987" spans="6:6">
      <c r="F3987" s="48"/>
    </row>
    <row r="3988" spans="6:6">
      <c r="F3988" s="48"/>
    </row>
    <row r="3989" spans="6:6">
      <c r="F3989" s="48"/>
    </row>
    <row r="3990" spans="6:6">
      <c r="F3990" s="48"/>
    </row>
    <row r="3991" spans="6:6">
      <c r="F3991" s="48"/>
    </row>
    <row r="3992" spans="6:6">
      <c r="F3992" s="48"/>
    </row>
    <row r="3993" spans="6:6">
      <c r="F3993" s="48"/>
    </row>
    <row r="3994" spans="6:6">
      <c r="F3994" s="48"/>
    </row>
    <row r="3995" spans="6:6">
      <c r="F3995" s="48"/>
    </row>
    <row r="3996" spans="6:6">
      <c r="F3996" s="48"/>
    </row>
    <row r="3997" spans="6:6">
      <c r="F3997" s="48"/>
    </row>
    <row r="3998" spans="6:6">
      <c r="F3998" s="48"/>
    </row>
    <row r="3999" spans="6:6">
      <c r="F3999" s="48"/>
    </row>
    <row r="4000" spans="6:6">
      <c r="F4000" s="48"/>
    </row>
    <row r="4001" spans="6:6">
      <c r="F4001" s="48"/>
    </row>
    <row r="4002" spans="6:6">
      <c r="F4002" s="48"/>
    </row>
    <row r="4003" spans="6:6">
      <c r="F4003" s="48"/>
    </row>
    <row r="4004" spans="6:6">
      <c r="F4004" s="48"/>
    </row>
    <row r="4005" spans="6:6">
      <c r="F4005" s="48"/>
    </row>
    <row r="4006" spans="6:6">
      <c r="F4006" s="48"/>
    </row>
    <row r="4007" spans="6:6">
      <c r="F4007" s="48"/>
    </row>
    <row r="4008" spans="6:6">
      <c r="F4008" s="48"/>
    </row>
    <row r="4009" spans="6:6">
      <c r="F4009" s="48"/>
    </row>
    <row r="4010" spans="6:6">
      <c r="F4010" s="48"/>
    </row>
    <row r="4011" spans="6:6">
      <c r="F4011" s="48"/>
    </row>
    <row r="4012" spans="6:6">
      <c r="F4012" s="48"/>
    </row>
    <row r="4013" spans="6:6">
      <c r="F4013" s="48"/>
    </row>
    <row r="4014" spans="6:6">
      <c r="F4014" s="48"/>
    </row>
    <row r="4015" spans="6:6">
      <c r="F4015" s="48"/>
    </row>
    <row r="4016" spans="6:6">
      <c r="F4016" s="48"/>
    </row>
    <row r="4017" spans="6:6">
      <c r="F4017" s="48"/>
    </row>
    <row r="4018" spans="6:6">
      <c r="F4018" s="48"/>
    </row>
    <row r="4019" spans="6:6">
      <c r="F4019" s="48"/>
    </row>
    <row r="4020" spans="6:6">
      <c r="F4020" s="48"/>
    </row>
    <row r="4021" spans="6:6">
      <c r="F4021" s="48"/>
    </row>
    <row r="4022" spans="6:6">
      <c r="F4022" s="48"/>
    </row>
    <row r="4023" spans="6:6">
      <c r="F4023" s="48"/>
    </row>
    <row r="4024" spans="6:6">
      <c r="F4024" s="48"/>
    </row>
    <row r="4025" spans="6:6">
      <c r="F4025" s="48"/>
    </row>
    <row r="4026" spans="6:6">
      <c r="F4026" s="48"/>
    </row>
    <row r="4027" spans="6:6">
      <c r="F4027" s="48"/>
    </row>
    <row r="4028" spans="6:6">
      <c r="F4028" s="48"/>
    </row>
    <row r="4029" spans="6:6">
      <c r="F4029" s="48"/>
    </row>
    <row r="4030" spans="6:6">
      <c r="F4030" s="48"/>
    </row>
    <row r="4031" spans="6:6">
      <c r="F4031" s="48"/>
    </row>
    <row r="4032" spans="6:6">
      <c r="F4032" s="48"/>
    </row>
    <row r="4033" spans="6:6">
      <c r="F4033" s="48"/>
    </row>
    <row r="4034" spans="6:6">
      <c r="F4034" s="48"/>
    </row>
    <row r="4035" spans="6:6">
      <c r="F4035" s="48"/>
    </row>
    <row r="4036" spans="6:6">
      <c r="F4036" s="48"/>
    </row>
    <row r="4037" spans="6:6">
      <c r="F4037" s="48"/>
    </row>
    <row r="4038" spans="6:6">
      <c r="F4038" s="48"/>
    </row>
    <row r="4039" spans="6:6">
      <c r="F4039" s="48"/>
    </row>
    <row r="4040" spans="6:6">
      <c r="F4040" s="48"/>
    </row>
    <row r="4041" spans="6:6">
      <c r="F4041" s="48"/>
    </row>
    <row r="4042" spans="6:6">
      <c r="F4042" s="48"/>
    </row>
    <row r="4043" spans="6:6">
      <c r="F4043" s="48"/>
    </row>
    <row r="4044" spans="6:6">
      <c r="F4044" s="48"/>
    </row>
    <row r="4045" spans="6:6">
      <c r="F4045" s="48"/>
    </row>
    <row r="4046" spans="6:6">
      <c r="F4046" s="48"/>
    </row>
    <row r="4047" spans="6:6">
      <c r="F4047" s="48"/>
    </row>
    <row r="4048" spans="6:6">
      <c r="F4048" s="48"/>
    </row>
    <row r="4049" spans="6:6">
      <c r="F4049" s="48"/>
    </row>
    <row r="4050" spans="6:6">
      <c r="F4050" s="48"/>
    </row>
    <row r="4051" spans="6:6">
      <c r="F4051" s="48"/>
    </row>
    <row r="4052" spans="6:6">
      <c r="F4052" s="48"/>
    </row>
    <row r="4053" spans="6:6">
      <c r="F4053" s="48"/>
    </row>
    <row r="4054" spans="6:6">
      <c r="F4054" s="48"/>
    </row>
    <row r="4055" spans="6:6">
      <c r="F4055" s="48"/>
    </row>
    <row r="4056" spans="6:6">
      <c r="F4056" s="48"/>
    </row>
    <row r="4057" spans="6:6">
      <c r="F4057" s="48"/>
    </row>
    <row r="4058" spans="6:6">
      <c r="F4058" s="48"/>
    </row>
    <row r="4059" spans="6:6">
      <c r="F4059" s="48"/>
    </row>
    <row r="4060" spans="6:6">
      <c r="F4060" s="48"/>
    </row>
    <row r="4061" spans="6:6">
      <c r="F4061" s="48"/>
    </row>
    <row r="4062" spans="6:6">
      <c r="F4062" s="48"/>
    </row>
    <row r="4063" spans="6:6">
      <c r="F4063" s="48"/>
    </row>
    <row r="4064" spans="6:6">
      <c r="F4064" s="48"/>
    </row>
    <row r="4065" spans="6:6">
      <c r="F4065" s="48"/>
    </row>
    <row r="4066" spans="6:6">
      <c r="F4066" s="48"/>
    </row>
    <row r="4067" spans="6:6">
      <c r="F4067" s="48"/>
    </row>
    <row r="4068" spans="6:6">
      <c r="F4068" s="48"/>
    </row>
    <row r="4069" spans="6:6">
      <c r="F4069" s="48"/>
    </row>
    <row r="4070" spans="6:6">
      <c r="F4070" s="48"/>
    </row>
    <row r="4071" spans="6:6">
      <c r="F4071" s="48"/>
    </row>
    <row r="4072" spans="6:6">
      <c r="F4072" s="48"/>
    </row>
    <row r="4073" spans="6:6">
      <c r="F4073" s="48"/>
    </row>
    <row r="4074" spans="6:6">
      <c r="F4074" s="48"/>
    </row>
    <row r="4075" spans="6:6">
      <c r="F4075" s="48"/>
    </row>
    <row r="4076" spans="6:6">
      <c r="F4076" s="48"/>
    </row>
    <row r="4077" spans="6:6">
      <c r="F4077" s="48"/>
    </row>
    <row r="4078" spans="6:6">
      <c r="F4078" s="48"/>
    </row>
    <row r="4079" spans="6:6">
      <c r="F4079" s="48"/>
    </row>
    <row r="4080" spans="6:6">
      <c r="F4080" s="48"/>
    </row>
    <row r="4081" spans="6:6">
      <c r="F4081" s="48"/>
    </row>
    <row r="4082" spans="6:6">
      <c r="F4082" s="48"/>
    </row>
    <row r="4083" spans="6:6">
      <c r="F4083" s="48"/>
    </row>
    <row r="4084" spans="6:6">
      <c r="F4084" s="48"/>
    </row>
    <row r="4085" spans="6:6">
      <c r="F4085" s="48"/>
    </row>
    <row r="4086" spans="6:6">
      <c r="F4086" s="48"/>
    </row>
    <row r="4087" spans="6:6">
      <c r="F4087" s="48"/>
    </row>
    <row r="4088" spans="6:6">
      <c r="F4088" s="48"/>
    </row>
    <row r="4089" spans="6:6">
      <c r="F4089" s="48"/>
    </row>
    <row r="4090" spans="6:6">
      <c r="F4090" s="48"/>
    </row>
    <row r="4091" spans="6:6">
      <c r="F4091" s="48"/>
    </row>
    <row r="4092" spans="6:6">
      <c r="F4092" s="48"/>
    </row>
    <row r="4093" spans="6:6">
      <c r="F4093" s="48"/>
    </row>
    <row r="4094" spans="6:6">
      <c r="F4094" s="48"/>
    </row>
    <row r="4095" spans="6:6">
      <c r="F4095" s="48"/>
    </row>
    <row r="4096" spans="6:6">
      <c r="F4096" s="48"/>
    </row>
    <row r="4097" spans="6:6">
      <c r="F4097" s="48"/>
    </row>
    <row r="4098" spans="6:6">
      <c r="F4098" s="48"/>
    </row>
    <row r="4099" spans="6:6">
      <c r="F4099" s="48"/>
    </row>
    <row r="4100" spans="6:6">
      <c r="F4100" s="48"/>
    </row>
    <row r="4101" spans="6:6">
      <c r="F4101" s="48"/>
    </row>
    <row r="4102" spans="6:6">
      <c r="F4102" s="48"/>
    </row>
    <row r="4103" spans="6:6">
      <c r="F4103" s="48"/>
    </row>
    <row r="4104" spans="6:6">
      <c r="F4104" s="48"/>
    </row>
    <row r="4105" spans="6:6">
      <c r="F4105" s="48"/>
    </row>
    <row r="4106" spans="6:6">
      <c r="F4106" s="48"/>
    </row>
    <row r="4107" spans="6:6">
      <c r="F4107" s="48"/>
    </row>
    <row r="4108" spans="6:6">
      <c r="F4108" s="48"/>
    </row>
    <row r="4109" spans="6:6">
      <c r="F4109" s="48"/>
    </row>
    <row r="4110" spans="6:6">
      <c r="F4110" s="48"/>
    </row>
    <row r="4111" spans="6:6">
      <c r="F4111" s="48"/>
    </row>
    <row r="4112" spans="6:6">
      <c r="F4112" s="48"/>
    </row>
    <row r="4113" spans="6:6">
      <c r="F4113" s="48"/>
    </row>
    <row r="4114" spans="6:6">
      <c r="F4114" s="48"/>
    </row>
    <row r="4115" spans="6:6">
      <c r="F4115" s="48"/>
    </row>
    <row r="4116" spans="6:6">
      <c r="F4116" s="48"/>
    </row>
    <row r="4117" spans="6:6">
      <c r="F4117" s="48"/>
    </row>
    <row r="4118" spans="6:6">
      <c r="F4118" s="48"/>
    </row>
    <row r="4119" spans="6:6">
      <c r="F4119" s="48"/>
    </row>
    <row r="4120" spans="6:6">
      <c r="F4120" s="48"/>
    </row>
    <row r="4121" spans="6:6">
      <c r="F4121" s="48"/>
    </row>
    <row r="4122" spans="6:6">
      <c r="F4122" s="48"/>
    </row>
    <row r="4123" spans="6:6">
      <c r="F4123" s="48"/>
    </row>
    <row r="4124" spans="6:6">
      <c r="F4124" s="48"/>
    </row>
    <row r="4125" spans="6:6">
      <c r="F4125" s="48"/>
    </row>
    <row r="4126" spans="6:6">
      <c r="F4126" s="48"/>
    </row>
    <row r="4127" spans="6:6">
      <c r="F4127" s="48"/>
    </row>
    <row r="4128" spans="6:6">
      <c r="F4128" s="48"/>
    </row>
    <row r="4129" spans="6:6">
      <c r="F4129" s="48"/>
    </row>
    <row r="4130" spans="6:6">
      <c r="F4130" s="48"/>
    </row>
    <row r="4131" spans="6:6">
      <c r="F4131" s="48"/>
    </row>
    <row r="4132" spans="6:6">
      <c r="F4132" s="48"/>
    </row>
    <row r="4133" spans="6:6">
      <c r="F4133" s="48"/>
    </row>
    <row r="4134" spans="6:6">
      <c r="F4134" s="48"/>
    </row>
    <row r="4135" spans="6:6">
      <c r="F4135" s="48"/>
    </row>
    <row r="4136" spans="6:6">
      <c r="F4136" s="48"/>
    </row>
    <row r="4137" spans="6:6">
      <c r="F4137" s="48"/>
    </row>
    <row r="4138" spans="6:6">
      <c r="F4138" s="48"/>
    </row>
    <row r="4139" spans="6:6">
      <c r="F4139" s="48"/>
    </row>
    <row r="4140" spans="6:6">
      <c r="F4140" s="48"/>
    </row>
    <row r="4141" spans="6:6">
      <c r="F4141" s="48"/>
    </row>
    <row r="4142" spans="6:6">
      <c r="F4142" s="48"/>
    </row>
    <row r="4143" spans="6:6">
      <c r="F4143" s="48"/>
    </row>
    <row r="4144" spans="6:6">
      <c r="F4144" s="48"/>
    </row>
    <row r="4145" spans="6:6">
      <c r="F4145" s="48"/>
    </row>
    <row r="4146" spans="6:6">
      <c r="F4146" s="48"/>
    </row>
    <row r="4147" spans="6:6">
      <c r="F4147" s="48"/>
    </row>
    <row r="4148" spans="6:6">
      <c r="F4148" s="48"/>
    </row>
    <row r="4149" spans="6:6">
      <c r="F4149" s="48"/>
    </row>
    <row r="4150" spans="6:6">
      <c r="F4150" s="48"/>
    </row>
    <row r="4151" spans="6:6">
      <c r="F4151" s="48"/>
    </row>
    <row r="4152" spans="6:6">
      <c r="F4152" s="48"/>
    </row>
    <row r="4153" spans="6:6">
      <c r="F4153" s="48"/>
    </row>
    <row r="4154" spans="6:6">
      <c r="F4154" s="48"/>
    </row>
    <row r="4155" spans="6:6">
      <c r="F4155" s="48"/>
    </row>
    <row r="4156" spans="6:6">
      <c r="F4156" s="48"/>
    </row>
    <row r="4157" spans="6:6">
      <c r="F4157" s="48"/>
    </row>
    <row r="4158" spans="6:6">
      <c r="F4158" s="48"/>
    </row>
    <row r="4159" spans="6:6">
      <c r="F4159" s="48"/>
    </row>
    <row r="4160" spans="6:6">
      <c r="F4160" s="48"/>
    </row>
    <row r="4161" spans="6:6">
      <c r="F4161" s="48"/>
    </row>
    <row r="4162" spans="6:6">
      <c r="F4162" s="48"/>
    </row>
    <row r="4163" spans="6:6">
      <c r="F4163" s="48"/>
    </row>
    <row r="4164" spans="6:6">
      <c r="F4164" s="48"/>
    </row>
    <row r="4165" spans="6:6">
      <c r="F4165" s="48"/>
    </row>
    <row r="4166" spans="6:6">
      <c r="F4166" s="48"/>
    </row>
    <row r="4167" spans="6:6">
      <c r="F4167" s="48"/>
    </row>
    <row r="4168" spans="6:6">
      <c r="F4168" s="48"/>
    </row>
    <row r="4169" spans="6:6">
      <c r="F4169" s="48"/>
    </row>
    <row r="4170" spans="6:6">
      <c r="F4170" s="48"/>
    </row>
    <row r="4171" spans="6:6">
      <c r="F4171" s="48"/>
    </row>
    <row r="4172" spans="6:6">
      <c r="F4172" s="48"/>
    </row>
    <row r="4173" spans="6:6">
      <c r="F4173" s="48"/>
    </row>
    <row r="4174" spans="6:6">
      <c r="F4174" s="48"/>
    </row>
    <row r="4175" spans="6:6">
      <c r="F4175" s="48"/>
    </row>
    <row r="4176" spans="6:6">
      <c r="F4176" s="48"/>
    </row>
    <row r="4177" spans="6:6">
      <c r="F4177" s="48"/>
    </row>
    <row r="4178" spans="6:6">
      <c r="F4178" s="48"/>
    </row>
    <row r="4179" spans="6:6">
      <c r="F4179" s="48"/>
    </row>
    <row r="4180" spans="6:6">
      <c r="F4180" s="48"/>
    </row>
    <row r="4181" spans="6:6">
      <c r="F4181" s="48"/>
    </row>
    <row r="4182" spans="6:6">
      <c r="F4182" s="48"/>
    </row>
    <row r="4183" spans="6:6">
      <c r="F4183" s="48"/>
    </row>
    <row r="4184" spans="6:6">
      <c r="F4184" s="48"/>
    </row>
    <row r="4185" spans="6:6">
      <c r="F4185" s="48"/>
    </row>
    <row r="4186" spans="6:6">
      <c r="F4186" s="48"/>
    </row>
    <row r="4187" spans="6:6">
      <c r="F4187" s="48"/>
    </row>
    <row r="4188" spans="6:6">
      <c r="F4188" s="48"/>
    </row>
    <row r="4189" spans="6:6">
      <c r="F4189" s="48"/>
    </row>
    <row r="4190" spans="6:6">
      <c r="F4190" s="48"/>
    </row>
    <row r="4191" spans="6:6">
      <c r="F4191" s="48"/>
    </row>
    <row r="4192" spans="6:6">
      <c r="F4192" s="48"/>
    </row>
    <row r="4193" spans="6:6">
      <c r="F4193" s="48"/>
    </row>
    <row r="4194" spans="6:6">
      <c r="F4194" s="48"/>
    </row>
    <row r="4195" spans="6:6">
      <c r="F4195" s="48"/>
    </row>
    <row r="4196" spans="6:6">
      <c r="F4196" s="48"/>
    </row>
    <row r="4197" spans="6:6">
      <c r="F4197" s="48"/>
    </row>
    <row r="4198" spans="6:6">
      <c r="F4198" s="48"/>
    </row>
    <row r="4199" spans="6:6">
      <c r="F4199" s="48"/>
    </row>
    <row r="4200" spans="6:6">
      <c r="F4200" s="48"/>
    </row>
    <row r="4201" spans="6:6">
      <c r="F4201" s="48"/>
    </row>
    <row r="4202" spans="6:6">
      <c r="F4202" s="48"/>
    </row>
    <row r="4203" spans="6:6">
      <c r="F4203" s="48"/>
    </row>
    <row r="4204" spans="6:6">
      <c r="F4204" s="48"/>
    </row>
    <row r="4205" spans="6:6">
      <c r="F4205" s="48"/>
    </row>
    <row r="4206" spans="6:6">
      <c r="F4206" s="48"/>
    </row>
    <row r="4207" spans="6:6">
      <c r="F4207" s="48"/>
    </row>
    <row r="4208" spans="6:6">
      <c r="F4208" s="48"/>
    </row>
    <row r="4209" spans="6:6">
      <c r="F4209" s="48"/>
    </row>
    <row r="4210" spans="6:6">
      <c r="F4210" s="48"/>
    </row>
    <row r="4211" spans="6:6">
      <c r="F4211" s="48"/>
    </row>
    <row r="4212" spans="6:6">
      <c r="F4212" s="48"/>
    </row>
    <row r="4213" spans="6:6">
      <c r="F4213" s="48"/>
    </row>
    <row r="4214" spans="6:6">
      <c r="F4214" s="48"/>
    </row>
    <row r="4215" spans="6:6">
      <c r="F4215" s="48"/>
    </row>
    <row r="4216" spans="6:6">
      <c r="F4216" s="48"/>
    </row>
    <row r="4217" spans="6:6">
      <c r="F4217" s="48"/>
    </row>
    <row r="4218" spans="6:6">
      <c r="F4218" s="48"/>
    </row>
    <row r="4219" spans="6:6">
      <c r="F4219" s="48"/>
    </row>
    <row r="4220" spans="6:6">
      <c r="F4220" s="48"/>
    </row>
    <row r="4221" spans="6:6">
      <c r="F4221" s="48"/>
    </row>
    <row r="4222" spans="6:6">
      <c r="F4222" s="48"/>
    </row>
    <row r="4223" spans="6:6">
      <c r="F4223" s="48"/>
    </row>
    <row r="4224" spans="6:6">
      <c r="F4224" s="48"/>
    </row>
    <row r="4225" spans="6:6">
      <c r="F4225" s="48"/>
    </row>
    <row r="4226" spans="6:6">
      <c r="F4226" s="48"/>
    </row>
    <row r="4227" spans="6:6">
      <c r="F4227" s="48"/>
    </row>
    <row r="4228" spans="6:6">
      <c r="F4228" s="48"/>
    </row>
    <row r="4229" spans="6:6">
      <c r="F4229" s="48"/>
    </row>
    <row r="4230" spans="6:6">
      <c r="F4230" s="48"/>
    </row>
    <row r="4231" spans="6:6">
      <c r="F4231" s="48"/>
    </row>
    <row r="4232" spans="6:6">
      <c r="F4232" s="48"/>
    </row>
    <row r="4233" spans="6:6">
      <c r="F4233" s="48"/>
    </row>
    <row r="4234" spans="6:6">
      <c r="F4234" s="48"/>
    </row>
    <row r="4235" spans="6:6">
      <c r="F4235" s="48"/>
    </row>
    <row r="4236" spans="6:6">
      <c r="F4236" s="48"/>
    </row>
    <row r="4237" spans="6:6">
      <c r="F4237" s="48"/>
    </row>
    <row r="4238" spans="6:6">
      <c r="F4238" s="48"/>
    </row>
    <row r="4239" spans="6:6">
      <c r="F4239" s="48"/>
    </row>
    <row r="4240" spans="6:6">
      <c r="F4240" s="48"/>
    </row>
    <row r="4241" spans="6:6">
      <c r="F4241" s="48"/>
    </row>
    <row r="4242" spans="6:6">
      <c r="F4242" s="48"/>
    </row>
    <row r="4243" spans="6:6">
      <c r="F4243" s="48"/>
    </row>
    <row r="4244" spans="6:6">
      <c r="F4244" s="48"/>
    </row>
    <row r="4245" spans="6:6">
      <c r="F4245" s="48"/>
    </row>
    <row r="4246" spans="6:6">
      <c r="F4246" s="48"/>
    </row>
    <row r="4247" spans="6:6">
      <c r="F4247" s="48"/>
    </row>
    <row r="4248" spans="6:6">
      <c r="F4248" s="48"/>
    </row>
    <row r="4249" spans="6:6">
      <c r="F4249" s="48"/>
    </row>
    <row r="4250" spans="6:6">
      <c r="F4250" s="48"/>
    </row>
    <row r="4251" spans="6:6">
      <c r="F4251" s="48"/>
    </row>
    <row r="4252" spans="6:6">
      <c r="F4252" s="48"/>
    </row>
    <row r="4253" spans="6:6">
      <c r="F4253" s="48"/>
    </row>
    <row r="4254" spans="6:6">
      <c r="F4254" s="48"/>
    </row>
    <row r="4255" spans="6:6">
      <c r="F4255" s="48"/>
    </row>
    <row r="4256" spans="6:6">
      <c r="F4256" s="48"/>
    </row>
    <row r="4257" spans="6:6">
      <c r="F4257" s="48"/>
    </row>
    <row r="4258" spans="6:6">
      <c r="F4258" s="48"/>
    </row>
    <row r="4259" spans="6:6">
      <c r="F4259" s="48"/>
    </row>
    <row r="4260" spans="6:6">
      <c r="F4260" s="48"/>
    </row>
    <row r="4261" spans="6:6">
      <c r="F4261" s="48"/>
    </row>
    <row r="4262" spans="6:6">
      <c r="F4262" s="48"/>
    </row>
    <row r="4263" spans="6:6">
      <c r="F4263" s="48"/>
    </row>
    <row r="4264" spans="6:6">
      <c r="F4264" s="48"/>
    </row>
    <row r="4265" spans="6:6">
      <c r="F4265" s="48"/>
    </row>
    <row r="4266" spans="6:6">
      <c r="F4266" s="48"/>
    </row>
    <row r="4267" spans="6:6">
      <c r="F4267" s="48"/>
    </row>
    <row r="4268" spans="6:6">
      <c r="F4268" s="48"/>
    </row>
    <row r="4269" spans="6:6">
      <c r="F4269" s="48"/>
    </row>
    <row r="4270" spans="6:6">
      <c r="F4270" s="48"/>
    </row>
    <row r="4271" spans="6:6">
      <c r="F4271" s="48"/>
    </row>
    <row r="4272" spans="6:6">
      <c r="F4272" s="48"/>
    </row>
    <row r="4273" spans="6:6">
      <c r="F4273" s="48"/>
    </row>
    <row r="4274" spans="6:6">
      <c r="F4274" s="48"/>
    </row>
    <row r="4275" spans="6:6">
      <c r="F4275" s="48"/>
    </row>
    <row r="4276" spans="6:6">
      <c r="F4276" s="48"/>
    </row>
    <row r="4277" spans="6:6">
      <c r="F4277" s="48"/>
    </row>
    <row r="4278" spans="6:6">
      <c r="F4278" s="48"/>
    </row>
    <row r="4279" spans="6:6">
      <c r="F4279" s="48"/>
    </row>
    <row r="4280" spans="6:6">
      <c r="F4280" s="48"/>
    </row>
    <row r="4281" spans="6:6">
      <c r="F4281" s="48"/>
    </row>
    <row r="4282" spans="6:6">
      <c r="F4282" s="48"/>
    </row>
    <row r="4283" spans="6:6">
      <c r="F4283" s="48"/>
    </row>
    <row r="4284" spans="6:6">
      <c r="F4284" s="48"/>
    </row>
    <row r="4285" spans="6:6">
      <c r="F4285" s="48"/>
    </row>
    <row r="4286" spans="6:6">
      <c r="F4286" s="48"/>
    </row>
    <row r="4287" spans="6:6">
      <c r="F4287" s="48"/>
    </row>
    <row r="4288" spans="6:6">
      <c r="F4288" s="48"/>
    </row>
    <row r="4289" spans="6:6">
      <c r="F4289" s="48"/>
    </row>
    <row r="4290" spans="6:6">
      <c r="F4290" s="48"/>
    </row>
    <row r="4291" spans="6:6">
      <c r="F4291" s="48"/>
    </row>
    <row r="4292" spans="6:6">
      <c r="F4292" s="48"/>
    </row>
    <row r="4293" spans="6:6">
      <c r="F4293" s="48"/>
    </row>
    <row r="4294" spans="6:6">
      <c r="F4294" s="48"/>
    </row>
    <row r="4295" spans="6:6">
      <c r="F4295" s="48"/>
    </row>
    <row r="4296" spans="6:6">
      <c r="F4296" s="48"/>
    </row>
    <row r="4297" spans="6:6">
      <c r="F4297" s="48"/>
    </row>
    <row r="4298" spans="6:6">
      <c r="F4298" s="48"/>
    </row>
    <row r="4299" spans="6:6">
      <c r="F4299" s="48"/>
    </row>
    <row r="4300" spans="6:6">
      <c r="F4300" s="48"/>
    </row>
    <row r="4301" spans="6:6">
      <c r="F4301" s="48"/>
    </row>
    <row r="4302" spans="6:6">
      <c r="F4302" s="48"/>
    </row>
    <row r="4303" spans="6:6">
      <c r="F4303" s="4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L360"/>
  <sheetViews>
    <sheetView zoomScaleNormal="100" workbookViewId="0">
      <pane xSplit="6" ySplit="3" topLeftCell="G294" activePane="bottomRight" state="frozen"/>
      <selection pane="topRight" activeCell="G1" sqref="G1"/>
      <selection pane="bottomLeft" activeCell="A4" sqref="A4"/>
      <selection pane="bottomRight" activeCell="D313" sqref="D313"/>
    </sheetView>
  </sheetViews>
  <sheetFormatPr defaultRowHeight="12.75"/>
  <cols>
    <col min="1" max="2" width="9.28515625" bestFit="1" customWidth="1"/>
    <col min="3" max="3" width="9.85546875" bestFit="1" customWidth="1"/>
    <col min="4" max="8" width="9.28515625" bestFit="1" customWidth="1"/>
    <col min="11" max="12" width="11.28515625" customWidth="1"/>
    <col min="14" max="14" width="12.140625" customWidth="1"/>
    <col min="16" max="16" width="10.5703125" customWidth="1"/>
    <col min="17" max="19" width="11.140625" customWidth="1"/>
    <col min="20" max="20" width="13.42578125" customWidth="1"/>
    <col min="23" max="23" width="11" customWidth="1"/>
    <col min="24" max="24" width="9.28515625" bestFit="1" customWidth="1"/>
    <col min="26" max="26" width="11.140625" customWidth="1"/>
    <col min="28" max="28" width="11.5703125" customWidth="1"/>
    <col min="29" max="29" width="9.7109375" customWidth="1"/>
    <col min="33" max="33" width="11.42578125" customWidth="1"/>
    <col min="36" max="36" width="9.85546875" customWidth="1"/>
    <col min="37" max="37" width="9.28515625" customWidth="1"/>
    <col min="40" max="40" width="11.28515625" customWidth="1"/>
    <col min="44" max="44" width="11.5703125" customWidth="1"/>
    <col min="47" max="47" width="11.5703125" customWidth="1"/>
  </cols>
  <sheetData>
    <row r="1" spans="1:54" ht="18">
      <c r="A1" s="37" t="s">
        <v>50</v>
      </c>
      <c r="B1" s="37"/>
      <c r="C1" s="37"/>
      <c r="D1" s="37"/>
      <c r="E1" s="38"/>
      <c r="F1" s="38"/>
      <c r="G1" s="38"/>
      <c r="H1" s="25" t="s">
        <v>1</v>
      </c>
      <c r="I1" s="26"/>
      <c r="J1" s="26"/>
      <c r="K1" s="26"/>
      <c r="L1" s="26"/>
      <c r="M1" s="26"/>
      <c r="N1" s="27"/>
      <c r="O1" s="28" t="s">
        <v>2</v>
      </c>
      <c r="P1" s="29"/>
      <c r="Q1" s="29"/>
      <c r="R1" s="29"/>
      <c r="S1" s="29"/>
      <c r="T1" s="29"/>
      <c r="U1" s="29"/>
      <c r="V1" s="29"/>
      <c r="W1" s="30"/>
      <c r="X1" s="31" t="s">
        <v>49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2" t="s">
        <v>226</v>
      </c>
      <c r="AL1" s="32"/>
      <c r="AM1" s="32"/>
      <c r="AN1" s="32"/>
      <c r="AO1" s="33" t="s">
        <v>28</v>
      </c>
      <c r="AP1" s="34"/>
      <c r="AQ1" s="35"/>
      <c r="AS1" s="41" t="s">
        <v>52</v>
      </c>
      <c r="AT1" s="42"/>
      <c r="AU1" s="42"/>
      <c r="AV1" s="42"/>
      <c r="AW1" s="42"/>
      <c r="AX1" s="42"/>
      <c r="AY1" s="42"/>
      <c r="AZ1" s="42"/>
      <c r="BA1" s="42"/>
      <c r="BB1" s="42"/>
    </row>
    <row r="2" spans="1:54">
      <c r="A2" s="12"/>
      <c r="B2" s="12" t="s">
        <v>3</v>
      </c>
      <c r="C2" s="12"/>
      <c r="D2" s="12" t="s">
        <v>4</v>
      </c>
      <c r="E2" s="12"/>
      <c r="F2" s="12"/>
      <c r="G2" s="12"/>
      <c r="H2" s="12" t="s">
        <v>5</v>
      </c>
      <c r="I2" s="12"/>
      <c r="J2" s="12" t="s">
        <v>30</v>
      </c>
      <c r="K2" s="12" t="s">
        <v>144</v>
      </c>
      <c r="L2" s="12" t="s">
        <v>47</v>
      </c>
      <c r="M2" s="12" t="s">
        <v>30</v>
      </c>
      <c r="N2" s="12" t="s">
        <v>144</v>
      </c>
      <c r="O2" s="12" t="s">
        <v>222</v>
      </c>
      <c r="P2" s="12" t="s">
        <v>30</v>
      </c>
      <c r="Q2" s="12" t="s">
        <v>144</v>
      </c>
      <c r="R2" s="12" t="s">
        <v>224</v>
      </c>
      <c r="S2" s="12" t="s">
        <v>30</v>
      </c>
      <c r="T2" s="12" t="s">
        <v>144</v>
      </c>
      <c r="U2" s="12" t="s">
        <v>31</v>
      </c>
      <c r="V2" s="12" t="s">
        <v>30</v>
      </c>
      <c r="W2" s="12" t="s">
        <v>144</v>
      </c>
      <c r="X2" s="12" t="s">
        <v>32</v>
      </c>
      <c r="Y2" s="12"/>
      <c r="Z2" s="12"/>
      <c r="AA2" s="12" t="s">
        <v>30</v>
      </c>
      <c r="AB2" s="12" t="s">
        <v>144</v>
      </c>
      <c r="AC2" s="12" t="s">
        <v>33</v>
      </c>
      <c r="AD2" s="12" t="s">
        <v>33</v>
      </c>
      <c r="AE2" s="12" t="s">
        <v>33</v>
      </c>
      <c r="AF2" s="12" t="s">
        <v>33</v>
      </c>
      <c r="AG2" s="12" t="s">
        <v>34</v>
      </c>
      <c r="AH2" s="12" t="s">
        <v>35</v>
      </c>
      <c r="AI2" s="12" t="s">
        <v>35</v>
      </c>
      <c r="AJ2" s="12" t="s">
        <v>35</v>
      </c>
      <c r="AK2" s="12" t="s">
        <v>36</v>
      </c>
      <c r="AL2" s="12"/>
      <c r="AM2" s="12" t="s">
        <v>30</v>
      </c>
      <c r="AN2" s="12" t="s">
        <v>144</v>
      </c>
      <c r="AO2" s="13" t="s">
        <v>37</v>
      </c>
      <c r="AP2" s="13"/>
      <c r="AQ2" s="21"/>
      <c r="AR2" s="22"/>
      <c r="AS2" s="21"/>
      <c r="AT2" s="21"/>
      <c r="AU2" s="21"/>
      <c r="AV2" s="21"/>
      <c r="AW2" s="53"/>
      <c r="AX2" s="21"/>
      <c r="AY2" s="21"/>
      <c r="AZ2" s="21"/>
      <c r="BA2" s="21"/>
      <c r="BB2" s="21"/>
    </row>
    <row r="3" spans="1:54">
      <c r="A3" s="14" t="s">
        <v>8</v>
      </c>
      <c r="B3" s="14" t="s">
        <v>9</v>
      </c>
      <c r="C3" s="14" t="s">
        <v>10</v>
      </c>
      <c r="D3" s="14" t="s">
        <v>11</v>
      </c>
      <c r="E3" s="14" t="s">
        <v>12</v>
      </c>
      <c r="F3" s="14" t="s">
        <v>39</v>
      </c>
      <c r="G3" s="14" t="s">
        <v>13</v>
      </c>
      <c r="H3" s="14" t="s">
        <v>14</v>
      </c>
      <c r="I3" s="14"/>
      <c r="J3" s="14" t="s">
        <v>14</v>
      </c>
      <c r="K3" s="14" t="s">
        <v>145</v>
      </c>
      <c r="L3" s="14" t="s">
        <v>48</v>
      </c>
      <c r="M3" s="14" t="s">
        <v>15</v>
      </c>
      <c r="N3" s="14" t="s">
        <v>147</v>
      </c>
      <c r="O3" s="14" t="s">
        <v>17</v>
      </c>
      <c r="P3" s="14" t="s">
        <v>222</v>
      </c>
      <c r="Q3" s="14" t="s">
        <v>223</v>
      </c>
      <c r="R3" s="14" t="s">
        <v>17</v>
      </c>
      <c r="S3" s="14" t="s">
        <v>224</v>
      </c>
      <c r="T3" s="14" t="s">
        <v>225</v>
      </c>
      <c r="U3" s="14" t="s">
        <v>41</v>
      </c>
      <c r="V3" s="14" t="s">
        <v>148</v>
      </c>
      <c r="W3" s="14" t="s">
        <v>149</v>
      </c>
      <c r="X3" s="14" t="s">
        <v>19</v>
      </c>
      <c r="Y3" s="14" t="s">
        <v>20</v>
      </c>
      <c r="Z3" s="14" t="s">
        <v>42</v>
      </c>
      <c r="AA3" s="14" t="s">
        <v>43</v>
      </c>
      <c r="AB3" s="14" t="s">
        <v>150</v>
      </c>
      <c r="AC3" s="14" t="s">
        <v>227</v>
      </c>
      <c r="AD3" s="14" t="s">
        <v>90</v>
      </c>
      <c r="AE3" s="14" t="s">
        <v>91</v>
      </c>
      <c r="AF3" s="14" t="s">
        <v>92</v>
      </c>
      <c r="AG3" s="14" t="s">
        <v>227</v>
      </c>
      <c r="AH3" s="14" t="s">
        <v>90</v>
      </c>
      <c r="AI3" s="14" t="s">
        <v>91</v>
      </c>
      <c r="AJ3" s="14" t="s">
        <v>92</v>
      </c>
      <c r="AK3" s="14" t="s">
        <v>21</v>
      </c>
      <c r="AL3" s="14" t="s">
        <v>163</v>
      </c>
      <c r="AM3" s="14" t="s">
        <v>151</v>
      </c>
      <c r="AN3" s="14" t="s">
        <v>152</v>
      </c>
      <c r="AO3" s="15" t="s">
        <v>22</v>
      </c>
      <c r="AP3" s="15" t="s">
        <v>23</v>
      </c>
      <c r="AQ3" s="14" t="s">
        <v>24</v>
      </c>
      <c r="AR3" s="23"/>
      <c r="AS3" s="36" t="s">
        <v>38</v>
      </c>
      <c r="AT3" s="65"/>
      <c r="AU3" s="36"/>
      <c r="AV3" s="36"/>
      <c r="AW3" s="54" t="s">
        <v>51</v>
      </c>
      <c r="AX3" s="36"/>
      <c r="AY3" s="36"/>
      <c r="AZ3" s="36"/>
      <c r="BA3" s="36"/>
      <c r="BB3" s="36"/>
    </row>
    <row r="4" spans="1:54">
      <c r="A4" s="43">
        <v>39363</v>
      </c>
      <c r="B4">
        <v>1015</v>
      </c>
      <c r="F4">
        <v>1</v>
      </c>
      <c r="J4" s="117">
        <f t="shared" ref="J4:J9" si="0">H4/Effbar</f>
        <v>0</v>
      </c>
      <c r="K4" s="119">
        <f t="shared" ref="K4:K9" si="1">IF(H4=0,0,(J4^2)*(((J4*Effbar*(1-Effbar))/(H4^2))+(Veffbar/(Effbar^2))))</f>
        <v>0</v>
      </c>
      <c r="R4" s="117"/>
      <c r="AD4">
        <v>0.8095</v>
      </c>
      <c r="AE4">
        <v>0.1905</v>
      </c>
      <c r="AG4" s="117">
        <f t="shared" ref="AG4:AG9" si="2">AA4*AC4</f>
        <v>0</v>
      </c>
      <c r="AH4" s="117">
        <f t="shared" ref="AH4:AH9" si="3">AA4*AD4</f>
        <v>0</v>
      </c>
      <c r="AI4" s="117">
        <f t="shared" ref="AI4:AI9" si="4">AA4*AE4</f>
        <v>0</v>
      </c>
      <c r="AJ4" s="117">
        <f t="shared" ref="AJ4:AJ9" si="5">AA4*AF4</f>
        <v>0</v>
      </c>
    </row>
    <row r="5" spans="1:54">
      <c r="A5" s="43">
        <v>39364</v>
      </c>
      <c r="C5">
        <v>830</v>
      </c>
      <c r="D5">
        <v>31</v>
      </c>
      <c r="E5">
        <v>1</v>
      </c>
      <c r="F5">
        <v>1</v>
      </c>
      <c r="G5">
        <v>6</v>
      </c>
      <c r="H5">
        <v>0</v>
      </c>
      <c r="J5" s="117">
        <f t="shared" si="0"/>
        <v>0</v>
      </c>
      <c r="K5" s="119">
        <f t="shared" si="1"/>
        <v>0</v>
      </c>
      <c r="R5" s="117"/>
      <c r="X5">
        <v>1</v>
      </c>
      <c r="Z5" s="117"/>
      <c r="AA5" s="117">
        <f>X5/StHdEff</f>
        <v>11.479591836734693</v>
      </c>
      <c r="AB5" s="119">
        <f>IF(X5=0,0,(AA5^2)*(((AA5+StHdEff*(1-StHdEff))/(X5^2))+(VaEffStHd/(StHdEff^2))))</f>
        <v>1526.201061586678</v>
      </c>
      <c r="AD5">
        <v>0.8095</v>
      </c>
      <c r="AE5">
        <v>0.1905</v>
      </c>
      <c r="AG5" s="117">
        <f t="shared" si="2"/>
        <v>0</v>
      </c>
      <c r="AH5" s="117">
        <f t="shared" si="3"/>
        <v>9.2927295918367339</v>
      </c>
      <c r="AI5" s="117">
        <f t="shared" si="4"/>
        <v>2.1868622448979589</v>
      </c>
      <c r="AJ5" s="117">
        <f t="shared" si="5"/>
        <v>0</v>
      </c>
      <c r="AO5">
        <v>1</v>
      </c>
    </row>
    <row r="6" spans="1:54">
      <c r="A6" s="43">
        <v>39365</v>
      </c>
      <c r="C6">
        <v>830</v>
      </c>
      <c r="D6">
        <v>31</v>
      </c>
      <c r="E6">
        <v>1</v>
      </c>
      <c r="F6">
        <v>1</v>
      </c>
      <c r="G6">
        <v>6</v>
      </c>
      <c r="H6">
        <v>1</v>
      </c>
      <c r="J6" s="117">
        <f t="shared" si="0"/>
        <v>7.182320441988951</v>
      </c>
      <c r="K6" s="119">
        <f t="shared" si="1"/>
        <v>45.462909357021793</v>
      </c>
      <c r="R6" s="117"/>
      <c r="X6">
        <v>6</v>
      </c>
      <c r="Z6" s="117"/>
      <c r="AA6" s="117">
        <f>X6/StHdEff</f>
        <v>68.877551020408163</v>
      </c>
      <c r="AB6" s="119">
        <f>IF(X6=0,0,(AA6^2)*(((AA6+StHdEff*(1-StHdEff))/(X6^2))+(VaEffStHd/(StHdEff^2))))</f>
        <v>9192.6798507084659</v>
      </c>
      <c r="AD6">
        <v>0.8095</v>
      </c>
      <c r="AE6">
        <v>0.1905</v>
      </c>
      <c r="AG6" s="117">
        <f t="shared" si="2"/>
        <v>0</v>
      </c>
      <c r="AH6" s="117">
        <f t="shared" si="3"/>
        <v>55.756377551020407</v>
      </c>
      <c r="AI6" s="117">
        <f t="shared" si="4"/>
        <v>13.121173469387756</v>
      </c>
      <c r="AJ6" s="117">
        <f t="shared" si="5"/>
        <v>0</v>
      </c>
    </row>
    <row r="7" spans="1:54">
      <c r="A7" s="43">
        <v>39366</v>
      </c>
      <c r="C7">
        <v>915</v>
      </c>
      <c r="D7">
        <v>31</v>
      </c>
      <c r="E7">
        <v>2</v>
      </c>
      <c r="F7">
        <v>1</v>
      </c>
      <c r="G7">
        <v>6</v>
      </c>
      <c r="H7">
        <v>0</v>
      </c>
      <c r="J7" s="117">
        <f t="shared" si="0"/>
        <v>0</v>
      </c>
      <c r="K7" s="119">
        <f t="shared" si="1"/>
        <v>0</v>
      </c>
      <c r="R7" s="117"/>
      <c r="X7">
        <v>6</v>
      </c>
      <c r="Z7" s="117"/>
      <c r="AA7" s="117">
        <f>X7/StHdEff</f>
        <v>68.877551020408163</v>
      </c>
      <c r="AB7" s="119">
        <f>IF(X7=0,0,(AA7^2)*(((AA7+StHdEff*(1-StHdEff))/(X7^2))+(VaEffStHd/(StHdEff^2))))</f>
        <v>9192.6798507084659</v>
      </c>
      <c r="AD7">
        <v>0.8095</v>
      </c>
      <c r="AE7">
        <v>0.1905</v>
      </c>
      <c r="AG7" s="117">
        <f t="shared" si="2"/>
        <v>0</v>
      </c>
      <c r="AH7" s="117">
        <f t="shared" si="3"/>
        <v>55.756377551020407</v>
      </c>
      <c r="AI7" s="117">
        <f t="shared" si="4"/>
        <v>13.121173469387756</v>
      </c>
      <c r="AJ7" s="117">
        <f t="shared" si="5"/>
        <v>0</v>
      </c>
    </row>
    <row r="8" spans="1:54">
      <c r="A8" s="43">
        <v>39367</v>
      </c>
      <c r="C8">
        <v>930</v>
      </c>
      <c r="D8">
        <v>31</v>
      </c>
      <c r="E8">
        <v>2</v>
      </c>
      <c r="F8">
        <v>1</v>
      </c>
      <c r="G8">
        <v>6</v>
      </c>
      <c r="H8">
        <v>0</v>
      </c>
      <c r="J8" s="117">
        <f t="shared" si="0"/>
        <v>0</v>
      </c>
      <c r="K8" s="119">
        <f t="shared" si="1"/>
        <v>0</v>
      </c>
      <c r="R8" s="117"/>
      <c r="X8">
        <v>9</v>
      </c>
      <c r="Z8" s="117"/>
      <c r="AA8" s="117">
        <f>X8/StHdEff</f>
        <v>103.31632653061224</v>
      </c>
      <c r="AB8" s="119">
        <f>IF(X8=0,0,(AA8^2)*(((AA8+StHdEff*(1-StHdEff))/(X8^2))+(VaEffStHd/(StHdEff^2))))</f>
        <v>13862.864276479193</v>
      </c>
      <c r="AD8">
        <v>0.8095</v>
      </c>
      <c r="AE8">
        <v>0.1905</v>
      </c>
      <c r="AG8" s="117">
        <f t="shared" si="2"/>
        <v>0</v>
      </c>
      <c r="AH8" s="117">
        <f t="shared" si="3"/>
        <v>83.634566326530617</v>
      </c>
      <c r="AI8" s="117">
        <f t="shared" si="4"/>
        <v>19.681760204081634</v>
      </c>
      <c r="AJ8" s="117">
        <f t="shared" si="5"/>
        <v>0</v>
      </c>
    </row>
    <row r="9" spans="1:54">
      <c r="A9" s="43">
        <v>39368</v>
      </c>
      <c r="C9" t="s">
        <v>164</v>
      </c>
      <c r="F9">
        <v>1</v>
      </c>
      <c r="J9" s="117">
        <f t="shared" si="0"/>
        <v>0</v>
      </c>
      <c r="K9" s="119">
        <f t="shared" si="1"/>
        <v>0</v>
      </c>
      <c r="R9" s="117"/>
      <c r="Z9" s="117"/>
      <c r="AA9" s="117">
        <f>X9/StHdEff</f>
        <v>0</v>
      </c>
      <c r="AB9" s="119">
        <f>IF(X9=0,0,(AA9^2)*(((AA9+StHdEff*(1-StHdEff))/(X9^2))+(VaEffStHd/(StHdEff^2))))</f>
        <v>0</v>
      </c>
      <c r="AD9">
        <v>0.8095</v>
      </c>
      <c r="AE9">
        <v>0.1905</v>
      </c>
      <c r="AG9" s="117">
        <f t="shared" si="2"/>
        <v>0</v>
      </c>
      <c r="AH9" s="117">
        <f t="shared" si="3"/>
        <v>0</v>
      </c>
      <c r="AI9" s="117">
        <f t="shared" si="4"/>
        <v>0</v>
      </c>
      <c r="AJ9" s="117">
        <f t="shared" si="5"/>
        <v>0</v>
      </c>
    </row>
    <row r="10" spans="1:54">
      <c r="A10" s="65"/>
      <c r="B10" s="65"/>
      <c r="C10" s="65"/>
      <c r="D10" s="65"/>
      <c r="E10" s="65"/>
      <c r="F10" s="65"/>
      <c r="G10" s="65"/>
      <c r="H10" s="65"/>
      <c r="I10" s="65"/>
      <c r="J10" s="159"/>
      <c r="K10" s="65"/>
      <c r="L10" s="65"/>
      <c r="M10" s="65"/>
      <c r="N10" s="65"/>
      <c r="O10" s="65"/>
      <c r="P10" s="65"/>
      <c r="Q10" s="65"/>
      <c r="R10" s="159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</row>
    <row r="11" spans="1:54">
      <c r="A11" s="43">
        <v>39369</v>
      </c>
      <c r="C11" t="s">
        <v>164</v>
      </c>
      <c r="F11">
        <v>2</v>
      </c>
      <c r="J11" s="117">
        <f t="shared" ref="J11:J17" si="6">H11/Effbar</f>
        <v>0</v>
      </c>
      <c r="K11" s="119">
        <f t="shared" ref="K11:K17" si="7">IF(H11=0,0,(J11^2)*(((J11*Effbar*(1-Effbar))/(H11^2))+(Veffbar/(Effbar^2))))</f>
        <v>0</v>
      </c>
      <c r="R11" s="117"/>
      <c r="Z11" s="117"/>
      <c r="AA11" s="117">
        <f t="shared" ref="AA11:AA17" si="8">X11/StHdEff</f>
        <v>0</v>
      </c>
      <c r="AB11" s="119">
        <f t="shared" ref="AB11:AB17" si="9">IF(X11=0,0,(AA11^2)*(((AA11+StHdEff*(1-StHdEff))/(X11^2))+(VaEffStHd/(StHdEff^2))))</f>
        <v>0</v>
      </c>
      <c r="AD11">
        <v>0.73280000000000001</v>
      </c>
      <c r="AE11">
        <v>0.2586</v>
      </c>
      <c r="AF11">
        <v>8.6E-3</v>
      </c>
      <c r="AG11" s="117">
        <f t="shared" ref="AG11:AG17" si="10">AA11*AC11</f>
        <v>0</v>
      </c>
      <c r="AH11" s="117">
        <f t="shared" ref="AH11:AH17" si="11">AA11*AD11</f>
        <v>0</v>
      </c>
      <c r="AI11" s="117">
        <f t="shared" ref="AI11:AI17" si="12">AA11*AE11</f>
        <v>0</v>
      </c>
      <c r="AJ11" s="117">
        <f t="shared" ref="AJ11:AJ17" si="13">AA11*AF11</f>
        <v>0</v>
      </c>
    </row>
    <row r="12" spans="1:54">
      <c r="A12" s="43">
        <v>39370</v>
      </c>
      <c r="C12">
        <v>1000</v>
      </c>
      <c r="D12">
        <v>31</v>
      </c>
      <c r="E12">
        <v>1</v>
      </c>
      <c r="F12">
        <v>2</v>
      </c>
      <c r="G12">
        <v>6</v>
      </c>
      <c r="H12">
        <v>2</v>
      </c>
      <c r="J12" s="117">
        <f t="shared" si="6"/>
        <v>14.364640883977902</v>
      </c>
      <c r="K12" s="119">
        <f t="shared" si="7"/>
        <v>93.044824449240366</v>
      </c>
      <c r="R12" s="117"/>
      <c r="X12">
        <v>38</v>
      </c>
      <c r="Z12" s="117"/>
      <c r="AA12" s="117">
        <f t="shared" si="8"/>
        <v>436.22448979591837</v>
      </c>
      <c r="AB12" s="119">
        <f t="shared" si="9"/>
        <v>61726.136947772269</v>
      </c>
      <c r="AD12">
        <v>0.73280000000000001</v>
      </c>
      <c r="AE12">
        <v>0.2586</v>
      </c>
      <c r="AF12">
        <v>8.6E-3</v>
      </c>
      <c r="AG12" s="117">
        <f t="shared" si="10"/>
        <v>0</v>
      </c>
      <c r="AH12" s="117">
        <f t="shared" si="11"/>
        <v>319.66530612244901</v>
      </c>
      <c r="AI12" s="117">
        <f t="shared" si="12"/>
        <v>112.80765306122449</v>
      </c>
      <c r="AJ12" s="117">
        <f t="shared" si="13"/>
        <v>3.7515306122448981</v>
      </c>
      <c r="AP12">
        <v>1</v>
      </c>
    </row>
    <row r="13" spans="1:54">
      <c r="A13" s="43">
        <v>39371</v>
      </c>
      <c r="C13">
        <v>1200</v>
      </c>
      <c r="D13">
        <v>31</v>
      </c>
      <c r="E13">
        <v>3</v>
      </c>
      <c r="F13">
        <v>2</v>
      </c>
      <c r="G13">
        <v>6</v>
      </c>
      <c r="H13">
        <v>0</v>
      </c>
      <c r="J13" s="117">
        <f t="shared" si="6"/>
        <v>0</v>
      </c>
      <c r="K13" s="119">
        <f t="shared" si="7"/>
        <v>0</v>
      </c>
      <c r="R13" s="117"/>
      <c r="X13">
        <v>23</v>
      </c>
      <c r="Z13" s="117"/>
      <c r="AA13" s="117">
        <f t="shared" si="8"/>
        <v>264.03061224489795</v>
      </c>
      <c r="AB13" s="119">
        <f t="shared" si="9"/>
        <v>36354.171690361021</v>
      </c>
      <c r="AD13">
        <v>0.73280000000000001</v>
      </c>
      <c r="AE13">
        <v>0.2586</v>
      </c>
      <c r="AF13">
        <v>8.6E-3</v>
      </c>
      <c r="AG13" s="117">
        <f t="shared" si="10"/>
        <v>0</v>
      </c>
      <c r="AH13" s="117">
        <f t="shared" si="11"/>
        <v>193.48163265306121</v>
      </c>
      <c r="AI13" s="117">
        <f t="shared" si="12"/>
        <v>68.278316326530614</v>
      </c>
      <c r="AJ13" s="117">
        <f t="shared" si="13"/>
        <v>2.2706632653061223</v>
      </c>
    </row>
    <row r="14" spans="1:54">
      <c r="A14" s="43">
        <v>39372</v>
      </c>
      <c r="C14">
        <v>930</v>
      </c>
      <c r="D14">
        <v>31.5</v>
      </c>
      <c r="E14">
        <v>3</v>
      </c>
      <c r="F14">
        <v>2</v>
      </c>
      <c r="G14">
        <v>6</v>
      </c>
      <c r="H14">
        <v>1</v>
      </c>
      <c r="J14" s="117">
        <f t="shared" si="6"/>
        <v>7.182320441988951</v>
      </c>
      <c r="K14" s="119">
        <f t="shared" si="7"/>
        <v>45.462909357021793</v>
      </c>
      <c r="R14" s="117"/>
      <c r="X14">
        <v>36</v>
      </c>
      <c r="Z14" s="117"/>
      <c r="AA14" s="117">
        <f t="shared" si="8"/>
        <v>413.26530612244898</v>
      </c>
      <c r="AB14" s="119">
        <f t="shared" si="9"/>
        <v>58267.052998461637</v>
      </c>
      <c r="AD14">
        <v>0.73280000000000001</v>
      </c>
      <c r="AE14">
        <v>0.2586</v>
      </c>
      <c r="AF14">
        <v>8.6E-3</v>
      </c>
      <c r="AG14" s="117">
        <f t="shared" si="10"/>
        <v>0</v>
      </c>
      <c r="AH14" s="117">
        <f t="shared" si="11"/>
        <v>302.84081632653061</v>
      </c>
      <c r="AI14" s="117">
        <f t="shared" si="12"/>
        <v>106.87040816326531</v>
      </c>
      <c r="AJ14" s="117">
        <f t="shared" si="13"/>
        <v>3.5540816326530611</v>
      </c>
      <c r="AP14">
        <v>1</v>
      </c>
    </row>
    <row r="15" spans="1:54">
      <c r="A15" s="43">
        <v>39373</v>
      </c>
      <c r="C15">
        <v>1015</v>
      </c>
      <c r="D15">
        <v>31.5</v>
      </c>
      <c r="E15">
        <v>2</v>
      </c>
      <c r="F15">
        <v>2</v>
      </c>
      <c r="G15">
        <v>6</v>
      </c>
      <c r="H15">
        <v>6</v>
      </c>
      <c r="J15" s="117">
        <f t="shared" si="6"/>
        <v>43.09392265193371</v>
      </c>
      <c r="K15" s="119">
        <f t="shared" si="7"/>
        <v>304.56254217008239</v>
      </c>
      <c r="R15" s="117"/>
      <c r="X15">
        <v>20</v>
      </c>
      <c r="Z15" s="117"/>
      <c r="AA15" s="117">
        <f t="shared" si="8"/>
        <v>229.59183673469389</v>
      </c>
      <c r="AB15" s="119">
        <f t="shared" si="9"/>
        <v>31437.9472315485</v>
      </c>
      <c r="AD15">
        <v>0.73280000000000001</v>
      </c>
      <c r="AE15">
        <v>0.2586</v>
      </c>
      <c r="AF15">
        <v>8.6E-3</v>
      </c>
      <c r="AG15" s="117">
        <f t="shared" si="10"/>
        <v>0</v>
      </c>
      <c r="AH15" s="117">
        <f t="shared" si="11"/>
        <v>168.24489795918367</v>
      </c>
      <c r="AI15" s="117">
        <f t="shared" si="12"/>
        <v>59.372448979591837</v>
      </c>
      <c r="AJ15" s="117">
        <f t="shared" si="13"/>
        <v>1.9744897959183674</v>
      </c>
    </row>
    <row r="16" spans="1:54">
      <c r="A16" s="43">
        <v>39374</v>
      </c>
      <c r="C16">
        <v>1130</v>
      </c>
      <c r="D16">
        <v>32</v>
      </c>
      <c r="E16">
        <v>3</v>
      </c>
      <c r="F16">
        <v>2</v>
      </c>
      <c r="G16">
        <v>6</v>
      </c>
      <c r="H16">
        <v>5</v>
      </c>
      <c r="J16" s="117">
        <f t="shared" si="6"/>
        <v>35.911602209944753</v>
      </c>
      <c r="K16" s="119">
        <f t="shared" si="7"/>
        <v>248.50460413707668</v>
      </c>
      <c r="R16" s="117"/>
      <c r="X16">
        <v>35</v>
      </c>
      <c r="Z16" s="117"/>
      <c r="AA16" s="117">
        <f t="shared" si="8"/>
        <v>401.78571428571428</v>
      </c>
      <c r="AB16" s="119">
        <f t="shared" si="9"/>
        <v>56546.298167843532</v>
      </c>
      <c r="AD16">
        <v>0.73280000000000001</v>
      </c>
      <c r="AE16">
        <v>0.2586</v>
      </c>
      <c r="AF16">
        <v>8.6E-3</v>
      </c>
      <c r="AG16" s="117">
        <f t="shared" si="10"/>
        <v>0</v>
      </c>
      <c r="AH16" s="117">
        <f t="shared" si="11"/>
        <v>294.42857142857144</v>
      </c>
      <c r="AI16" s="117">
        <f t="shared" si="12"/>
        <v>103.90178571428571</v>
      </c>
      <c r="AJ16" s="117">
        <f t="shared" si="13"/>
        <v>3.4553571428571428</v>
      </c>
    </row>
    <row r="17" spans="1:54">
      <c r="A17" s="43">
        <v>39375</v>
      </c>
      <c r="C17">
        <v>1245</v>
      </c>
      <c r="D17">
        <v>33</v>
      </c>
      <c r="E17">
        <v>3</v>
      </c>
      <c r="F17">
        <v>2</v>
      </c>
      <c r="G17">
        <v>6</v>
      </c>
      <c r="H17">
        <v>3</v>
      </c>
      <c r="J17" s="117">
        <f t="shared" si="6"/>
        <v>21.546961325966855</v>
      </c>
      <c r="K17" s="119">
        <f t="shared" si="7"/>
        <v>142.74574527665573</v>
      </c>
      <c r="R17" s="117"/>
      <c r="X17">
        <v>56</v>
      </c>
      <c r="Z17" s="117"/>
      <c r="AA17" s="117">
        <f t="shared" si="8"/>
        <v>642.85714285714289</v>
      </c>
      <c r="AB17" s="119">
        <f t="shared" si="9"/>
        <v>93912.349776032774</v>
      </c>
      <c r="AD17">
        <v>0.73280000000000001</v>
      </c>
      <c r="AE17">
        <v>0.2586</v>
      </c>
      <c r="AF17">
        <v>8.6E-3</v>
      </c>
      <c r="AG17" s="117">
        <f t="shared" si="10"/>
        <v>0</v>
      </c>
      <c r="AH17" s="117">
        <f t="shared" si="11"/>
        <v>471.08571428571429</v>
      </c>
      <c r="AI17" s="117">
        <f t="shared" si="12"/>
        <v>166.24285714285716</v>
      </c>
      <c r="AJ17" s="117">
        <f t="shared" si="13"/>
        <v>5.5285714285714285</v>
      </c>
    </row>
    <row r="18" spans="1:54">
      <c r="A18" s="65"/>
      <c r="B18" s="65"/>
      <c r="C18" s="65"/>
      <c r="D18" s="65"/>
      <c r="E18" s="65"/>
      <c r="F18" s="65"/>
      <c r="G18" s="65"/>
      <c r="H18" s="65"/>
      <c r="I18" s="65"/>
      <c r="J18" s="159"/>
      <c r="K18" s="65"/>
      <c r="L18" s="65"/>
      <c r="M18" s="65"/>
      <c r="N18" s="65"/>
      <c r="O18" s="65"/>
      <c r="P18" s="65"/>
      <c r="Q18" s="65"/>
      <c r="R18" s="159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</row>
    <row r="19" spans="1:54">
      <c r="A19" s="43">
        <v>39376</v>
      </c>
      <c r="C19">
        <v>1230</v>
      </c>
      <c r="D19">
        <v>33</v>
      </c>
      <c r="E19">
        <v>2</v>
      </c>
      <c r="F19">
        <v>3</v>
      </c>
      <c r="G19">
        <v>6</v>
      </c>
      <c r="H19">
        <v>2</v>
      </c>
      <c r="J19" s="117">
        <f t="shared" ref="J19:J25" si="14">H19/Effbar</f>
        <v>14.364640883977902</v>
      </c>
      <c r="K19" s="119">
        <f t="shared" ref="K19:K25" si="15">IF(H19=0,0,(J19^2)*(((J19*Effbar*(1-Effbar))/(H19^2))+(Veffbar/(Effbar^2))))</f>
        <v>93.044824449240366</v>
      </c>
      <c r="R19" s="117"/>
      <c r="X19">
        <v>29</v>
      </c>
      <c r="Z19" s="117"/>
      <c r="AA19" s="117">
        <f t="shared" ref="AA19:AA25" si="16">X19/StHdEff</f>
        <v>332.90816326530614</v>
      </c>
      <c r="AB19" s="119">
        <f t="shared" ref="AB19:AB25" si="17">IF(X19=0,0,(AA19^2)*(((AA19+StHdEff*(1-StHdEff))/(X19^2))+(VaEffStHd/(StHdEff^2))))</f>
        <v>46344.789200655803</v>
      </c>
      <c r="AD19">
        <v>0.60609999999999997</v>
      </c>
      <c r="AE19">
        <v>0.39389999999999997</v>
      </c>
      <c r="AG19" s="117">
        <f t="shared" ref="AG19:AG25" si="18">AA19*AC19</f>
        <v>0</v>
      </c>
      <c r="AH19" s="117">
        <f t="shared" ref="AH19:AH25" si="19">AA19*AD19</f>
        <v>201.77563775510205</v>
      </c>
      <c r="AI19" s="117">
        <f t="shared" ref="AI19:AI25" si="20">AA19*AE19</f>
        <v>131.13252551020409</v>
      </c>
      <c r="AJ19" s="117">
        <f t="shared" ref="AJ19:AJ25" si="21">AA19*AF19</f>
        <v>0</v>
      </c>
    </row>
    <row r="20" spans="1:54">
      <c r="A20" s="43">
        <v>39377</v>
      </c>
      <c r="C20">
        <v>1100</v>
      </c>
      <c r="D20">
        <v>32</v>
      </c>
      <c r="E20">
        <v>2</v>
      </c>
      <c r="F20">
        <v>3</v>
      </c>
      <c r="G20">
        <v>6</v>
      </c>
      <c r="H20">
        <v>9</v>
      </c>
      <c r="J20" s="117">
        <f t="shared" si="14"/>
        <v>64.640883977900558</v>
      </c>
      <c r="K20" s="119">
        <f t="shared" si="15"/>
        <v>485.45039068028001</v>
      </c>
      <c r="R20" s="117"/>
      <c r="X20">
        <v>29</v>
      </c>
      <c r="Z20" s="117"/>
      <c r="AA20" s="117">
        <f t="shared" si="16"/>
        <v>332.90816326530614</v>
      </c>
      <c r="AB20" s="119">
        <f t="shared" si="17"/>
        <v>46344.789200655803</v>
      </c>
      <c r="AD20">
        <v>0.60609999999999997</v>
      </c>
      <c r="AE20">
        <v>0.39389999999999997</v>
      </c>
      <c r="AG20" s="117">
        <f t="shared" si="18"/>
        <v>0</v>
      </c>
      <c r="AH20" s="117">
        <f t="shared" si="19"/>
        <v>201.77563775510205</v>
      </c>
      <c r="AI20" s="117">
        <f t="shared" si="20"/>
        <v>131.13252551020409</v>
      </c>
      <c r="AJ20" s="117">
        <f t="shared" si="21"/>
        <v>0</v>
      </c>
    </row>
    <row r="21" spans="1:54">
      <c r="A21" s="43">
        <v>39378</v>
      </c>
      <c r="C21">
        <v>845</v>
      </c>
      <c r="D21">
        <v>31.5</v>
      </c>
      <c r="E21">
        <v>2</v>
      </c>
      <c r="F21">
        <v>3</v>
      </c>
      <c r="G21">
        <v>6</v>
      </c>
      <c r="H21">
        <v>1</v>
      </c>
      <c r="J21" s="117">
        <f t="shared" si="14"/>
        <v>7.182320441988951</v>
      </c>
      <c r="K21" s="119">
        <f t="shared" si="15"/>
        <v>45.462909357021793</v>
      </c>
      <c r="R21" s="117"/>
      <c r="X21">
        <v>13</v>
      </c>
      <c r="Z21" s="117"/>
      <c r="AA21" s="117">
        <f t="shared" si="16"/>
        <v>149.23469387755102</v>
      </c>
      <c r="AB21" s="119">
        <f t="shared" si="17"/>
        <v>20171.790188520768</v>
      </c>
      <c r="AD21">
        <v>0.60609999999999997</v>
      </c>
      <c r="AE21">
        <v>0.39389999999999997</v>
      </c>
      <c r="AG21" s="117">
        <f t="shared" si="18"/>
        <v>0</v>
      </c>
      <c r="AH21" s="117">
        <f t="shared" si="19"/>
        <v>90.451147959183672</v>
      </c>
      <c r="AI21" s="117">
        <f t="shared" si="20"/>
        <v>58.783545918367345</v>
      </c>
      <c r="AJ21" s="117">
        <f t="shared" si="21"/>
        <v>0</v>
      </c>
    </row>
    <row r="22" spans="1:54">
      <c r="A22" s="43">
        <v>39379</v>
      </c>
      <c r="C22">
        <v>845</v>
      </c>
      <c r="D22">
        <v>31.5</v>
      </c>
      <c r="E22">
        <v>2</v>
      </c>
      <c r="F22">
        <v>3</v>
      </c>
      <c r="G22">
        <v>6</v>
      </c>
      <c r="H22">
        <v>0</v>
      </c>
      <c r="J22" s="117">
        <f t="shared" si="14"/>
        <v>0</v>
      </c>
      <c r="K22" s="119">
        <f t="shared" si="15"/>
        <v>0</v>
      </c>
      <c r="R22" s="117"/>
      <c r="X22">
        <v>9</v>
      </c>
      <c r="Z22" s="117"/>
      <c r="AA22" s="117">
        <f t="shared" si="16"/>
        <v>103.31632653061224</v>
      </c>
      <c r="AB22" s="119">
        <f t="shared" si="17"/>
        <v>13862.864276479193</v>
      </c>
      <c r="AD22">
        <v>0.60609999999999997</v>
      </c>
      <c r="AE22">
        <v>0.39389999999999997</v>
      </c>
      <c r="AG22" s="117">
        <f t="shared" si="18"/>
        <v>0</v>
      </c>
      <c r="AH22" s="117">
        <f t="shared" si="19"/>
        <v>62.62002551020408</v>
      </c>
      <c r="AI22" s="117">
        <f t="shared" si="20"/>
        <v>40.696301020408157</v>
      </c>
      <c r="AJ22" s="117">
        <f t="shared" si="21"/>
        <v>0</v>
      </c>
    </row>
    <row r="23" spans="1:54">
      <c r="A23" s="43">
        <v>39380</v>
      </c>
      <c r="C23">
        <v>915</v>
      </c>
      <c r="D23">
        <v>31.5</v>
      </c>
      <c r="E23">
        <v>1</v>
      </c>
      <c r="F23">
        <v>3</v>
      </c>
      <c r="G23">
        <v>6</v>
      </c>
      <c r="H23">
        <v>0</v>
      </c>
      <c r="J23" s="117">
        <f t="shared" si="14"/>
        <v>0</v>
      </c>
      <c r="K23" s="119">
        <f t="shared" si="15"/>
        <v>0</v>
      </c>
      <c r="R23" s="117"/>
      <c r="X23">
        <v>3</v>
      </c>
      <c r="Z23" s="117"/>
      <c r="AA23" s="117">
        <f t="shared" si="16"/>
        <v>34.438775510204081</v>
      </c>
      <c r="AB23" s="119">
        <f t="shared" si="17"/>
        <v>4575.21828916098</v>
      </c>
      <c r="AD23">
        <v>0.60609999999999997</v>
      </c>
      <c r="AE23">
        <v>0.39389999999999997</v>
      </c>
      <c r="AG23" s="117">
        <f t="shared" si="18"/>
        <v>0</v>
      </c>
      <c r="AH23" s="117">
        <f t="shared" si="19"/>
        <v>20.873341836734692</v>
      </c>
      <c r="AI23" s="117">
        <f t="shared" si="20"/>
        <v>13.565433673469387</v>
      </c>
      <c r="AJ23" s="117">
        <f t="shared" si="21"/>
        <v>0</v>
      </c>
    </row>
    <row r="24" spans="1:54">
      <c r="A24" s="43">
        <v>39381</v>
      </c>
      <c r="C24">
        <v>1000</v>
      </c>
      <c r="D24">
        <v>31.5</v>
      </c>
      <c r="E24">
        <v>3</v>
      </c>
      <c r="F24">
        <v>3</v>
      </c>
      <c r="G24">
        <v>6</v>
      </c>
      <c r="H24">
        <v>2</v>
      </c>
      <c r="J24" s="117">
        <f t="shared" si="14"/>
        <v>14.364640883977902</v>
      </c>
      <c r="K24" s="119">
        <f t="shared" si="15"/>
        <v>93.044824449240366</v>
      </c>
      <c r="R24" s="117"/>
      <c r="X24">
        <v>2</v>
      </c>
      <c r="Z24" s="117"/>
      <c r="AA24" s="117">
        <f t="shared" si="16"/>
        <v>22.959183673469386</v>
      </c>
      <c r="AB24" s="119">
        <f t="shared" si="17"/>
        <v>3047.7806273614265</v>
      </c>
      <c r="AD24">
        <v>0.60609999999999997</v>
      </c>
      <c r="AE24">
        <v>0.39389999999999997</v>
      </c>
      <c r="AG24" s="117">
        <f t="shared" si="18"/>
        <v>0</v>
      </c>
      <c r="AH24" s="117">
        <f t="shared" si="19"/>
        <v>13.915561224489794</v>
      </c>
      <c r="AI24" s="117">
        <f t="shared" si="20"/>
        <v>9.0436224489795904</v>
      </c>
      <c r="AJ24" s="117">
        <f t="shared" si="21"/>
        <v>0</v>
      </c>
    </row>
    <row r="25" spans="1:54">
      <c r="A25" s="43">
        <v>39382</v>
      </c>
      <c r="C25" t="s">
        <v>164</v>
      </c>
      <c r="F25">
        <v>3</v>
      </c>
      <c r="J25" s="117">
        <f t="shared" si="14"/>
        <v>0</v>
      </c>
      <c r="K25" s="119">
        <f t="shared" si="15"/>
        <v>0</v>
      </c>
      <c r="R25" s="117"/>
      <c r="Z25" s="117"/>
      <c r="AA25" s="117">
        <f t="shared" si="16"/>
        <v>0</v>
      </c>
      <c r="AB25" s="119">
        <f t="shared" si="17"/>
        <v>0</v>
      </c>
      <c r="AD25">
        <v>0.60609999999999997</v>
      </c>
      <c r="AE25">
        <v>0.39389999999999997</v>
      </c>
      <c r="AG25" s="117">
        <f t="shared" si="18"/>
        <v>0</v>
      </c>
      <c r="AH25" s="117">
        <f t="shared" si="19"/>
        <v>0</v>
      </c>
      <c r="AI25" s="117">
        <f t="shared" si="20"/>
        <v>0</v>
      </c>
      <c r="AJ25" s="117">
        <f t="shared" si="21"/>
        <v>0</v>
      </c>
    </row>
    <row r="26" spans="1:54">
      <c r="A26" s="65"/>
      <c r="B26" s="65"/>
      <c r="C26" s="65"/>
      <c r="D26" s="65"/>
      <c r="E26" s="65"/>
      <c r="F26" s="65"/>
      <c r="G26" s="65"/>
      <c r="H26" s="65"/>
      <c r="I26" s="65"/>
      <c r="J26" s="159"/>
      <c r="K26" s="65"/>
      <c r="L26" s="65"/>
      <c r="M26" s="65"/>
      <c r="N26" s="65"/>
      <c r="O26" s="65"/>
      <c r="P26" s="65"/>
      <c r="Q26" s="65"/>
      <c r="R26" s="159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</row>
    <row r="27" spans="1:54">
      <c r="A27" s="43">
        <v>39383</v>
      </c>
      <c r="C27">
        <v>1030</v>
      </c>
      <c r="D27">
        <v>31.5</v>
      </c>
      <c r="E27">
        <v>2</v>
      </c>
      <c r="F27">
        <v>4</v>
      </c>
      <c r="G27">
        <v>6</v>
      </c>
      <c r="H27">
        <v>12</v>
      </c>
      <c r="J27" s="117">
        <f t="shared" ref="J27:J33" si="22">H27/Effbar</f>
        <v>86.187845303867419</v>
      </c>
      <c r="K27" s="119">
        <f t="shared" ref="K27:K33" si="23">IF(H27=0,0,(J27^2)*(((J27*Effbar*(1-Effbar))/(H27^2))+(Veffbar/(Effbar^2))))</f>
        <v>685.40929080724857</v>
      </c>
      <c r="R27" s="117"/>
      <c r="X27">
        <v>4</v>
      </c>
      <c r="Z27" s="117"/>
      <c r="AA27" s="117">
        <f t="shared" ref="AA27:AA33" si="24">X27/StHdEff</f>
        <v>45.918367346938773</v>
      </c>
      <c r="AB27" s="119">
        <f t="shared" ref="AB27:AB33" si="25">IF(X27=0,0,(AA27^2)*(((AA27+StHdEff*(1-StHdEff))/(X27^2))+(VaEffStHd/(StHdEff^2))))</f>
        <v>6108.5140469853359</v>
      </c>
      <c r="AD27">
        <v>0.83330000000000004</v>
      </c>
      <c r="AE27">
        <v>0.16669999999999999</v>
      </c>
      <c r="AG27" s="117">
        <f t="shared" ref="AG27:AG33" si="26">AA27*AC27</f>
        <v>0</v>
      </c>
      <c r="AH27" s="117">
        <f t="shared" ref="AH27:AH33" si="27">AA27*AD27</f>
        <v>38.263775510204084</v>
      </c>
      <c r="AI27" s="117">
        <f t="shared" ref="AI27:AI33" si="28">AA27*AE27</f>
        <v>7.654591836734693</v>
      </c>
      <c r="AJ27" s="117">
        <f t="shared" ref="AJ27:AJ33" si="29">AA27*AF27</f>
        <v>0</v>
      </c>
    </row>
    <row r="28" spans="1:54">
      <c r="A28" s="43">
        <v>39384</v>
      </c>
      <c r="C28">
        <v>1130</v>
      </c>
      <c r="D28">
        <v>31.5</v>
      </c>
      <c r="E28">
        <v>2</v>
      </c>
      <c r="F28">
        <v>4</v>
      </c>
      <c r="G28">
        <v>6</v>
      </c>
      <c r="H28">
        <v>20</v>
      </c>
      <c r="J28" s="117">
        <f t="shared" si="22"/>
        <v>143.64640883977901</v>
      </c>
      <c r="K28" s="119">
        <f t="shared" si="23"/>
        <v>1311.8692768278227</v>
      </c>
      <c r="R28" s="117"/>
      <c r="X28">
        <v>16</v>
      </c>
      <c r="Z28" s="117"/>
      <c r="AA28" s="117">
        <f t="shared" si="24"/>
        <v>183.67346938775509</v>
      </c>
      <c r="AB28" s="119">
        <f t="shared" si="25"/>
        <v>24964.994630812391</v>
      </c>
      <c r="AD28">
        <v>0.83330000000000004</v>
      </c>
      <c r="AE28">
        <v>0.16669999999999999</v>
      </c>
      <c r="AG28" s="117">
        <f t="shared" si="26"/>
        <v>0</v>
      </c>
      <c r="AH28" s="117">
        <f t="shared" si="27"/>
        <v>153.05510204081634</v>
      </c>
      <c r="AI28" s="117">
        <f t="shared" si="28"/>
        <v>30.618367346938772</v>
      </c>
      <c r="AJ28" s="117">
        <f t="shared" si="29"/>
        <v>0</v>
      </c>
    </row>
    <row r="29" spans="1:54">
      <c r="A29" s="43">
        <v>39385</v>
      </c>
      <c r="C29">
        <v>900</v>
      </c>
      <c r="D29">
        <v>31.5</v>
      </c>
      <c r="E29">
        <v>2</v>
      </c>
      <c r="F29">
        <v>4</v>
      </c>
      <c r="G29">
        <v>6</v>
      </c>
      <c r="H29">
        <v>5</v>
      </c>
      <c r="J29" s="117">
        <f t="shared" si="22"/>
        <v>35.911602209944753</v>
      </c>
      <c r="K29" s="119">
        <f t="shared" si="23"/>
        <v>248.50460413707668</v>
      </c>
      <c r="R29" s="117"/>
      <c r="X29">
        <v>13</v>
      </c>
      <c r="Z29" s="117"/>
      <c r="AA29" s="117">
        <f t="shared" si="24"/>
        <v>149.23469387755102</v>
      </c>
      <c r="AB29" s="119">
        <f t="shared" si="25"/>
        <v>20171.790188520768</v>
      </c>
      <c r="AD29">
        <v>0.83330000000000004</v>
      </c>
      <c r="AE29">
        <v>0.16669999999999999</v>
      </c>
      <c r="AG29" s="117">
        <f t="shared" si="26"/>
        <v>0</v>
      </c>
      <c r="AH29" s="117">
        <f t="shared" si="27"/>
        <v>124.35727040816327</v>
      </c>
      <c r="AI29" s="117">
        <f t="shared" si="28"/>
        <v>24.877423469387754</v>
      </c>
      <c r="AJ29" s="117">
        <f t="shared" si="29"/>
        <v>0</v>
      </c>
    </row>
    <row r="30" spans="1:54">
      <c r="A30" s="43">
        <v>39386</v>
      </c>
      <c r="C30">
        <v>830</v>
      </c>
      <c r="D30">
        <v>31.5</v>
      </c>
      <c r="E30">
        <v>2</v>
      </c>
      <c r="F30">
        <v>4</v>
      </c>
      <c r="G30">
        <v>6</v>
      </c>
      <c r="H30">
        <v>6</v>
      </c>
      <c r="J30" s="117">
        <f t="shared" si="22"/>
        <v>43.09392265193371</v>
      </c>
      <c r="K30" s="119">
        <f t="shared" si="23"/>
        <v>304.56254217008239</v>
      </c>
      <c r="R30" s="117"/>
      <c r="X30">
        <v>8</v>
      </c>
      <c r="Z30" s="117"/>
      <c r="AA30" s="117">
        <f t="shared" si="24"/>
        <v>91.836734693877546</v>
      </c>
      <c r="AB30" s="119">
        <f t="shared" si="25"/>
        <v>12300.278038530812</v>
      </c>
      <c r="AD30">
        <v>0.83330000000000004</v>
      </c>
      <c r="AE30">
        <v>0.16669999999999999</v>
      </c>
      <c r="AG30" s="117">
        <f t="shared" si="26"/>
        <v>0</v>
      </c>
      <c r="AH30" s="117">
        <f t="shared" si="27"/>
        <v>76.527551020408168</v>
      </c>
      <c r="AI30" s="117">
        <f t="shared" si="28"/>
        <v>15.309183673469386</v>
      </c>
      <c r="AJ30" s="117">
        <f t="shared" si="29"/>
        <v>0</v>
      </c>
    </row>
    <row r="31" spans="1:54">
      <c r="A31" s="43">
        <v>39387</v>
      </c>
      <c r="C31">
        <v>1300</v>
      </c>
      <c r="D31">
        <v>31.5</v>
      </c>
      <c r="E31">
        <v>1</v>
      </c>
      <c r="F31">
        <v>4</v>
      </c>
      <c r="G31">
        <v>6</v>
      </c>
      <c r="H31">
        <v>14</v>
      </c>
      <c r="J31" s="117">
        <f t="shared" si="22"/>
        <v>100.55248618784532</v>
      </c>
      <c r="K31" s="119">
        <f t="shared" si="23"/>
        <v>829.31025290121147</v>
      </c>
      <c r="R31" s="117"/>
      <c r="X31">
        <v>17</v>
      </c>
      <c r="Z31" s="117"/>
      <c r="AA31" s="117">
        <f t="shared" si="24"/>
        <v>195.15306122448979</v>
      </c>
      <c r="AB31" s="119">
        <f t="shared" si="25"/>
        <v>26574.445636959208</v>
      </c>
      <c r="AD31">
        <v>0.83330000000000004</v>
      </c>
      <c r="AE31">
        <v>0.16669999999999999</v>
      </c>
      <c r="AG31" s="117">
        <f t="shared" si="26"/>
        <v>0</v>
      </c>
      <c r="AH31" s="117">
        <f t="shared" si="27"/>
        <v>162.62104591836734</v>
      </c>
      <c r="AI31" s="117">
        <f t="shared" si="28"/>
        <v>32.532015306122446</v>
      </c>
      <c r="AJ31" s="117">
        <f t="shared" si="29"/>
        <v>0</v>
      </c>
    </row>
    <row r="32" spans="1:54">
      <c r="A32" s="43">
        <v>39388</v>
      </c>
      <c r="C32">
        <v>900</v>
      </c>
      <c r="D32">
        <v>31.5</v>
      </c>
      <c r="E32">
        <v>1</v>
      </c>
      <c r="F32">
        <v>4</v>
      </c>
      <c r="G32">
        <v>6</v>
      </c>
      <c r="H32">
        <v>19</v>
      </c>
      <c r="J32" s="117">
        <f t="shared" si="22"/>
        <v>136.46408839779008</v>
      </c>
      <c r="K32" s="119">
        <f t="shared" si="23"/>
        <v>1226.1452585020625</v>
      </c>
      <c r="R32" s="117"/>
      <c r="X32">
        <v>23</v>
      </c>
      <c r="Z32" s="117"/>
      <c r="AA32" s="117">
        <f t="shared" si="24"/>
        <v>264.03061224489795</v>
      </c>
      <c r="AB32" s="119">
        <f t="shared" si="25"/>
        <v>36354.171690361021</v>
      </c>
      <c r="AD32">
        <v>0.83330000000000004</v>
      </c>
      <c r="AE32">
        <v>0.16669999999999999</v>
      </c>
      <c r="AG32" s="117">
        <f t="shared" si="26"/>
        <v>0</v>
      </c>
      <c r="AH32" s="117">
        <f t="shared" si="27"/>
        <v>220.01670918367347</v>
      </c>
      <c r="AI32" s="117">
        <f t="shared" si="28"/>
        <v>44.013903061224482</v>
      </c>
      <c r="AJ32" s="117">
        <f t="shared" si="29"/>
        <v>0</v>
      </c>
      <c r="AO32">
        <v>1</v>
      </c>
    </row>
    <row r="33" spans="1:54">
      <c r="A33" s="43">
        <v>39389</v>
      </c>
      <c r="C33" t="s">
        <v>164</v>
      </c>
      <c r="F33">
        <v>4</v>
      </c>
      <c r="J33" s="117">
        <f t="shared" si="22"/>
        <v>0</v>
      </c>
      <c r="K33" s="119">
        <f t="shared" si="23"/>
        <v>0</v>
      </c>
      <c r="R33" s="117"/>
      <c r="Z33" s="117"/>
      <c r="AA33" s="117">
        <f t="shared" si="24"/>
        <v>0</v>
      </c>
      <c r="AB33" s="119">
        <f t="shared" si="25"/>
        <v>0</v>
      </c>
      <c r="AD33">
        <v>0.83330000000000004</v>
      </c>
      <c r="AE33">
        <v>0.16669999999999999</v>
      </c>
      <c r="AG33" s="117">
        <f t="shared" si="26"/>
        <v>0</v>
      </c>
      <c r="AH33" s="117">
        <f t="shared" si="27"/>
        <v>0</v>
      </c>
      <c r="AI33" s="117">
        <f t="shared" si="28"/>
        <v>0</v>
      </c>
      <c r="AJ33" s="117">
        <f t="shared" si="29"/>
        <v>0</v>
      </c>
    </row>
    <row r="34" spans="1:54">
      <c r="A34" s="65"/>
      <c r="B34" s="65"/>
      <c r="C34" s="65"/>
      <c r="D34" s="65"/>
      <c r="E34" s="65"/>
      <c r="F34" s="65"/>
      <c r="G34" s="65"/>
      <c r="H34" s="65"/>
      <c r="I34" s="65"/>
      <c r="J34" s="159"/>
      <c r="K34" s="65"/>
      <c r="L34" s="65"/>
      <c r="M34" s="65"/>
      <c r="N34" s="65"/>
      <c r="O34" s="65"/>
      <c r="P34" s="65"/>
      <c r="Q34" s="65"/>
      <c r="R34" s="159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</row>
    <row r="35" spans="1:54">
      <c r="A35" s="43">
        <v>39390</v>
      </c>
      <c r="C35">
        <v>1200</v>
      </c>
      <c r="D35">
        <v>31.5</v>
      </c>
      <c r="E35">
        <v>3</v>
      </c>
      <c r="F35">
        <v>5</v>
      </c>
      <c r="G35">
        <v>6</v>
      </c>
      <c r="H35">
        <v>13</v>
      </c>
      <c r="J35" s="117">
        <f t="shared" ref="J35:J41" si="30">H35/Effbar</f>
        <v>93.370165745856369</v>
      </c>
      <c r="K35" s="119">
        <f t="shared" ref="K35:K41" si="31">IF(H35=0,0,(J35^2)*(((J35*Effbar*(1-Effbar))/(H35^2))+(Veffbar/(Effbar^2))))</f>
        <v>756.30026898663175</v>
      </c>
      <c r="R35" s="117"/>
      <c r="X35">
        <v>67</v>
      </c>
      <c r="Z35" s="117"/>
      <c r="AA35" s="117">
        <f t="shared" ref="AA35:AA41" si="32">X35/StHdEff</f>
        <v>769.13265306122446</v>
      </c>
      <c r="AB35" s="119">
        <f t="shared" ref="AB35:AB41" si="33">IF(X35=0,0,(AA35^2)*(((AA35+StHdEff*(1-StHdEff))/(X35^2))+(VaEffStHd/(StHdEff^2))))</f>
        <v>114516.06837592606</v>
      </c>
      <c r="AD35">
        <v>0.80769999999999997</v>
      </c>
      <c r="AE35">
        <v>0.1923</v>
      </c>
      <c r="AG35" s="117">
        <f t="shared" ref="AG35:AG41" si="34">AA35*AC35</f>
        <v>0</v>
      </c>
      <c r="AH35" s="117">
        <f t="shared" ref="AH35:AH41" si="35">AA35*AD35</f>
        <v>621.22844387755094</v>
      </c>
      <c r="AI35" s="117">
        <f t="shared" ref="AI35:AI41" si="36">AA35*AE35</f>
        <v>147.90420918367346</v>
      </c>
      <c r="AJ35" s="117">
        <f t="shared" ref="AJ35:AJ41" si="37">AA35*AF35</f>
        <v>0</v>
      </c>
      <c r="AW35">
        <v>1</v>
      </c>
    </row>
    <row r="36" spans="1:54">
      <c r="A36" s="43">
        <v>39391</v>
      </c>
      <c r="C36">
        <v>1100</v>
      </c>
      <c r="D36">
        <v>32</v>
      </c>
      <c r="E36">
        <v>2</v>
      </c>
      <c r="F36">
        <v>5</v>
      </c>
      <c r="G36">
        <v>6</v>
      </c>
      <c r="H36">
        <v>5</v>
      </c>
      <c r="J36" s="117">
        <f t="shared" si="30"/>
        <v>35.911602209944753</v>
      </c>
      <c r="K36" s="119">
        <f t="shared" si="31"/>
        <v>248.50460413707668</v>
      </c>
      <c r="R36" s="117"/>
      <c r="X36">
        <v>13</v>
      </c>
      <c r="Z36" s="117"/>
      <c r="AA36" s="117">
        <f t="shared" si="32"/>
        <v>149.23469387755102</v>
      </c>
      <c r="AB36" s="119">
        <f t="shared" si="33"/>
        <v>20171.790188520768</v>
      </c>
      <c r="AD36">
        <v>0.80769999999999997</v>
      </c>
      <c r="AE36">
        <v>0.1923</v>
      </c>
      <c r="AG36" s="117">
        <f t="shared" si="34"/>
        <v>0</v>
      </c>
      <c r="AH36" s="117">
        <f t="shared" si="35"/>
        <v>120.53686224489796</v>
      </c>
      <c r="AI36" s="117">
        <f t="shared" si="36"/>
        <v>28.697831632653063</v>
      </c>
      <c r="AJ36" s="117">
        <f t="shared" si="37"/>
        <v>0</v>
      </c>
    </row>
    <row r="37" spans="1:54">
      <c r="A37" s="43">
        <v>39392</v>
      </c>
      <c r="C37">
        <v>830</v>
      </c>
      <c r="D37">
        <v>31.5</v>
      </c>
      <c r="E37">
        <v>1</v>
      </c>
      <c r="F37">
        <v>5</v>
      </c>
      <c r="G37">
        <v>6</v>
      </c>
      <c r="H37">
        <v>5</v>
      </c>
      <c r="J37" s="117">
        <f t="shared" si="30"/>
        <v>35.911602209944753</v>
      </c>
      <c r="K37" s="119">
        <f t="shared" si="31"/>
        <v>248.50460413707668</v>
      </c>
      <c r="R37" s="117"/>
      <c r="X37">
        <v>16</v>
      </c>
      <c r="Z37" s="117"/>
      <c r="AA37" s="117">
        <f t="shared" si="32"/>
        <v>183.67346938775509</v>
      </c>
      <c r="AB37" s="119">
        <f t="shared" si="33"/>
        <v>24964.994630812391</v>
      </c>
      <c r="AD37">
        <v>0.80769999999999997</v>
      </c>
      <c r="AE37">
        <v>0.1923</v>
      </c>
      <c r="AG37" s="117">
        <f t="shared" si="34"/>
        <v>0</v>
      </c>
      <c r="AH37" s="117">
        <f t="shared" si="35"/>
        <v>148.35306122448978</v>
      </c>
      <c r="AI37" s="117">
        <f t="shared" si="36"/>
        <v>35.320408163265306</v>
      </c>
      <c r="AJ37" s="117">
        <f t="shared" si="37"/>
        <v>0</v>
      </c>
    </row>
    <row r="38" spans="1:54">
      <c r="A38" s="43">
        <v>39393</v>
      </c>
      <c r="C38">
        <v>815</v>
      </c>
      <c r="D38">
        <v>31.5</v>
      </c>
      <c r="E38">
        <v>1</v>
      </c>
      <c r="F38">
        <v>5</v>
      </c>
      <c r="G38">
        <v>6</v>
      </c>
      <c r="H38">
        <v>2</v>
      </c>
      <c r="J38" s="117">
        <f t="shared" si="30"/>
        <v>14.364640883977902</v>
      </c>
      <c r="K38" s="119">
        <f t="shared" si="31"/>
        <v>93.044824449240366</v>
      </c>
      <c r="R38" s="117"/>
      <c r="X38">
        <v>10</v>
      </c>
      <c r="Z38" s="117"/>
      <c r="AA38" s="117">
        <f t="shared" si="32"/>
        <v>114.79591836734694</v>
      </c>
      <c r="AB38" s="119">
        <f t="shared" si="33"/>
        <v>15431.308610452385</v>
      </c>
      <c r="AD38">
        <v>0.80769999999999997</v>
      </c>
      <c r="AE38">
        <v>0.1923</v>
      </c>
      <c r="AG38" s="117">
        <f t="shared" si="34"/>
        <v>0</v>
      </c>
      <c r="AH38" s="117">
        <f t="shared" si="35"/>
        <v>92.720663265306129</v>
      </c>
      <c r="AI38" s="117">
        <f t="shared" si="36"/>
        <v>22.075255102040817</v>
      </c>
      <c r="AJ38" s="117">
        <f t="shared" si="37"/>
        <v>0</v>
      </c>
    </row>
    <row r="39" spans="1:54">
      <c r="A39" s="43">
        <v>39394</v>
      </c>
      <c r="C39">
        <v>830</v>
      </c>
      <c r="D39">
        <v>32</v>
      </c>
      <c r="E39">
        <v>1</v>
      </c>
      <c r="F39">
        <v>5</v>
      </c>
      <c r="G39">
        <v>6</v>
      </c>
      <c r="H39">
        <v>3</v>
      </c>
      <c r="J39" s="117">
        <f t="shared" si="30"/>
        <v>21.546961325966855</v>
      </c>
      <c r="K39" s="119">
        <f t="shared" si="31"/>
        <v>142.74574527665573</v>
      </c>
      <c r="R39" s="117"/>
      <c r="X39">
        <v>12</v>
      </c>
      <c r="Z39" s="117"/>
      <c r="AA39" s="117">
        <f t="shared" si="32"/>
        <v>137.75510204081633</v>
      </c>
      <c r="AB39" s="119">
        <f t="shared" si="33"/>
        <v>18585.77156647317</v>
      </c>
      <c r="AD39">
        <v>0.80769999999999997</v>
      </c>
      <c r="AE39">
        <v>0.1923</v>
      </c>
      <c r="AG39" s="117">
        <f t="shared" si="34"/>
        <v>0</v>
      </c>
      <c r="AH39" s="117">
        <f t="shared" si="35"/>
        <v>111.26479591836734</v>
      </c>
      <c r="AI39" s="117">
        <f t="shared" si="36"/>
        <v>26.490306122448978</v>
      </c>
      <c r="AJ39" s="117">
        <f t="shared" si="37"/>
        <v>0</v>
      </c>
    </row>
    <row r="40" spans="1:54">
      <c r="A40" s="43">
        <v>39395</v>
      </c>
      <c r="C40">
        <v>845</v>
      </c>
      <c r="D40">
        <v>32</v>
      </c>
      <c r="E40">
        <v>1</v>
      </c>
      <c r="F40">
        <v>5</v>
      </c>
      <c r="G40">
        <v>6</v>
      </c>
      <c r="H40">
        <v>4</v>
      </c>
      <c r="J40" s="117">
        <f t="shared" si="30"/>
        <v>28.729281767955804</v>
      </c>
      <c r="K40" s="119">
        <f t="shared" si="31"/>
        <v>194.56567183926782</v>
      </c>
      <c r="R40" s="117"/>
      <c r="X40">
        <v>7</v>
      </c>
      <c r="Z40" s="117"/>
      <c r="AA40" s="117">
        <f t="shared" si="32"/>
        <v>80.357142857142861</v>
      </c>
      <c r="AB40" s="119">
        <f t="shared" si="33"/>
        <v>10743.549896607239</v>
      </c>
      <c r="AD40">
        <v>0.80769999999999997</v>
      </c>
      <c r="AE40">
        <v>0.1923</v>
      </c>
      <c r="AG40" s="117">
        <f t="shared" si="34"/>
        <v>0</v>
      </c>
      <c r="AH40" s="117">
        <f t="shared" si="35"/>
        <v>64.904464285714283</v>
      </c>
      <c r="AI40" s="117">
        <f t="shared" si="36"/>
        <v>15.452678571428573</v>
      </c>
      <c r="AJ40" s="117">
        <f t="shared" si="37"/>
        <v>0</v>
      </c>
    </row>
    <row r="41" spans="1:54">
      <c r="A41" s="43">
        <v>39396</v>
      </c>
      <c r="C41">
        <v>1500</v>
      </c>
      <c r="D41">
        <v>32</v>
      </c>
      <c r="E41">
        <v>1</v>
      </c>
      <c r="F41">
        <v>5</v>
      </c>
      <c r="G41">
        <v>6</v>
      </c>
      <c r="H41">
        <v>3</v>
      </c>
      <c r="J41" s="117">
        <f t="shared" si="30"/>
        <v>21.546961325966855</v>
      </c>
      <c r="K41" s="119">
        <f t="shared" si="31"/>
        <v>142.74574527665573</v>
      </c>
      <c r="R41" s="117"/>
      <c r="X41">
        <v>2</v>
      </c>
      <c r="Z41" s="117"/>
      <c r="AA41" s="117">
        <f t="shared" si="32"/>
        <v>22.959183673469386</v>
      </c>
      <c r="AB41" s="119">
        <f t="shared" si="33"/>
        <v>3047.7806273614265</v>
      </c>
      <c r="AD41">
        <v>0.80769999999999997</v>
      </c>
      <c r="AE41">
        <v>0.1923</v>
      </c>
      <c r="AG41" s="117">
        <f t="shared" si="34"/>
        <v>0</v>
      </c>
      <c r="AH41" s="117">
        <f t="shared" si="35"/>
        <v>18.544132653061222</v>
      </c>
      <c r="AI41" s="117">
        <f t="shared" si="36"/>
        <v>4.4150510204081632</v>
      </c>
      <c r="AJ41" s="117">
        <f t="shared" si="37"/>
        <v>0</v>
      </c>
      <c r="AP41">
        <v>1</v>
      </c>
    </row>
    <row r="42" spans="1:54">
      <c r="A42" s="65"/>
      <c r="B42" s="65"/>
      <c r="C42" s="65"/>
      <c r="D42" s="65"/>
      <c r="E42" s="65"/>
      <c r="F42" s="65"/>
      <c r="G42" s="65"/>
      <c r="H42" s="65"/>
      <c r="I42" s="65"/>
      <c r="J42" s="159"/>
      <c r="K42" s="65"/>
      <c r="L42" s="65"/>
      <c r="M42" s="65"/>
      <c r="N42" s="65"/>
      <c r="O42" s="65"/>
      <c r="P42" s="65"/>
      <c r="Q42" s="65"/>
      <c r="R42" s="159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</row>
    <row r="43" spans="1:54">
      <c r="A43" s="43">
        <v>39397</v>
      </c>
      <c r="C43">
        <v>1130</v>
      </c>
      <c r="D43">
        <v>32</v>
      </c>
      <c r="E43">
        <v>1</v>
      </c>
      <c r="F43">
        <v>6</v>
      </c>
      <c r="G43">
        <v>6</v>
      </c>
      <c r="H43">
        <v>7</v>
      </c>
      <c r="J43" s="117">
        <f t="shared" ref="J43:J49" si="38">H43/Effbar</f>
        <v>50.276243093922659</v>
      </c>
      <c r="K43" s="119">
        <f t="shared" ref="K43:K49" si="39">IF(H43=0,0,(J43^2)*(((J43*Effbar*(1-Effbar))/(H43^2))+(Veffbar/(Effbar^2))))</f>
        <v>362.73948593828482</v>
      </c>
      <c r="R43" s="117"/>
      <c r="X43">
        <v>6</v>
      </c>
      <c r="Z43" s="117"/>
      <c r="AA43" s="117">
        <f t="shared" ref="AA43:AA49" si="40">X43/StHdEff</f>
        <v>68.877551020408163</v>
      </c>
      <c r="AB43" s="119">
        <f t="shared" ref="AB43:AB49" si="41">IF(X43=0,0,(AA43^2)*(((AA43+StHdEff*(1-StHdEff))/(X43^2))+(VaEffStHd/(StHdEff^2))))</f>
        <v>9192.6798507084659</v>
      </c>
      <c r="AD43">
        <v>0.89359999999999995</v>
      </c>
      <c r="AE43">
        <v>0.10639999999999999</v>
      </c>
      <c r="AG43" s="117">
        <f t="shared" ref="AG43:AG49" si="42">AA43*AC43</f>
        <v>0</v>
      </c>
      <c r="AH43" s="117">
        <f t="shared" ref="AH43:AH49" si="43">AA43*AD43</f>
        <v>61.548979591836734</v>
      </c>
      <c r="AI43" s="117">
        <f t="shared" ref="AI43:AI49" si="44">AA43*AE43</f>
        <v>7.3285714285714283</v>
      </c>
      <c r="AJ43" s="117">
        <f t="shared" ref="AJ43:AJ49" si="45">AA43*AF43</f>
        <v>0</v>
      </c>
    </row>
    <row r="44" spans="1:54">
      <c r="A44" s="43">
        <v>39398</v>
      </c>
      <c r="C44">
        <v>1130</v>
      </c>
      <c r="D44">
        <v>32</v>
      </c>
      <c r="E44">
        <v>1</v>
      </c>
      <c r="F44">
        <v>6</v>
      </c>
      <c r="G44">
        <v>6</v>
      </c>
      <c r="H44">
        <v>11</v>
      </c>
      <c r="J44" s="117">
        <f t="shared" si="38"/>
        <v>79.005524861878456</v>
      </c>
      <c r="K44" s="119">
        <f t="shared" si="39"/>
        <v>616.63731836306204</v>
      </c>
      <c r="R44" s="117"/>
      <c r="X44">
        <v>7</v>
      </c>
      <c r="Z44" s="117"/>
      <c r="AA44" s="117">
        <f t="shared" si="40"/>
        <v>80.357142857142861</v>
      </c>
      <c r="AB44" s="119">
        <f t="shared" si="41"/>
        <v>10743.549896607239</v>
      </c>
      <c r="AD44">
        <v>0.89359999999999995</v>
      </c>
      <c r="AE44">
        <v>0.10639999999999999</v>
      </c>
      <c r="AG44" s="117">
        <f t="shared" si="42"/>
        <v>0</v>
      </c>
      <c r="AH44" s="117">
        <f t="shared" si="43"/>
        <v>71.80714285714285</v>
      </c>
      <c r="AI44" s="117">
        <f t="shared" si="44"/>
        <v>8.5500000000000007</v>
      </c>
      <c r="AJ44" s="117">
        <f t="shared" si="45"/>
        <v>0</v>
      </c>
      <c r="AP44">
        <v>1</v>
      </c>
    </row>
    <row r="45" spans="1:54">
      <c r="A45" s="43">
        <v>39399</v>
      </c>
      <c r="C45">
        <v>830</v>
      </c>
      <c r="D45">
        <v>32.5</v>
      </c>
      <c r="E45">
        <v>3</v>
      </c>
      <c r="F45">
        <v>6</v>
      </c>
      <c r="G45">
        <v>6</v>
      </c>
      <c r="H45">
        <v>2</v>
      </c>
      <c r="J45" s="117">
        <f t="shared" si="38"/>
        <v>14.364640883977902</v>
      </c>
      <c r="K45" s="119">
        <f t="shared" si="39"/>
        <v>93.044824449240366</v>
      </c>
      <c r="R45" s="117"/>
      <c r="X45">
        <v>5</v>
      </c>
      <c r="Z45" s="117"/>
      <c r="AA45" s="117">
        <f t="shared" si="40"/>
        <v>57.397959183673471</v>
      </c>
      <c r="AB45" s="119">
        <f t="shared" si="41"/>
        <v>7647.6679008345009</v>
      </c>
      <c r="AD45">
        <v>0.89359999999999995</v>
      </c>
      <c r="AE45">
        <v>0.10639999999999999</v>
      </c>
      <c r="AG45" s="117">
        <f t="shared" si="42"/>
        <v>0</v>
      </c>
      <c r="AH45" s="117">
        <f t="shared" si="43"/>
        <v>51.29081632653061</v>
      </c>
      <c r="AI45" s="117">
        <f t="shared" si="44"/>
        <v>6.1071428571428568</v>
      </c>
      <c r="AJ45" s="117">
        <f t="shared" si="45"/>
        <v>0</v>
      </c>
    </row>
    <row r="46" spans="1:54">
      <c r="A46" s="43">
        <v>39400</v>
      </c>
      <c r="C46">
        <v>800</v>
      </c>
      <c r="D46">
        <v>33.5</v>
      </c>
      <c r="E46">
        <v>3</v>
      </c>
      <c r="F46">
        <v>6</v>
      </c>
      <c r="G46">
        <v>6</v>
      </c>
      <c r="H46">
        <v>0</v>
      </c>
      <c r="J46" s="117">
        <f t="shared" si="38"/>
        <v>0</v>
      </c>
      <c r="K46" s="119">
        <f t="shared" si="39"/>
        <v>0</v>
      </c>
      <c r="R46" s="117"/>
      <c r="X46">
        <v>0</v>
      </c>
      <c r="Z46" s="117"/>
      <c r="AA46" s="117">
        <f t="shared" si="40"/>
        <v>0</v>
      </c>
      <c r="AB46" s="119">
        <f t="shared" si="41"/>
        <v>0</v>
      </c>
      <c r="AD46">
        <v>0.89359999999999995</v>
      </c>
      <c r="AE46">
        <v>0.10639999999999999</v>
      </c>
      <c r="AG46" s="117">
        <f t="shared" si="42"/>
        <v>0</v>
      </c>
      <c r="AH46" s="117">
        <f t="shared" si="43"/>
        <v>0</v>
      </c>
      <c r="AI46" s="117">
        <f t="shared" si="44"/>
        <v>0</v>
      </c>
      <c r="AJ46" s="117">
        <f t="shared" si="45"/>
        <v>0</v>
      </c>
    </row>
    <row r="47" spans="1:54">
      <c r="A47" s="43">
        <v>39401</v>
      </c>
      <c r="C47">
        <v>900</v>
      </c>
      <c r="D47">
        <v>33</v>
      </c>
      <c r="E47">
        <v>1</v>
      </c>
      <c r="F47">
        <v>6</v>
      </c>
      <c r="G47">
        <v>6</v>
      </c>
      <c r="H47">
        <v>39</v>
      </c>
      <c r="J47" s="117">
        <f t="shared" si="38"/>
        <v>280.11049723756912</v>
      </c>
      <c r="K47" s="119">
        <f t="shared" si="39"/>
        <v>3343.2367147046593</v>
      </c>
      <c r="R47" s="117"/>
      <c r="X47">
        <v>47</v>
      </c>
      <c r="Z47" s="117"/>
      <c r="AA47" s="117">
        <f t="shared" si="40"/>
        <v>539.5408163265306</v>
      </c>
      <c r="AB47" s="119">
        <f t="shared" si="41"/>
        <v>77581.990472897931</v>
      </c>
      <c r="AD47">
        <v>0.89359999999999995</v>
      </c>
      <c r="AE47">
        <v>0.10639999999999999</v>
      </c>
      <c r="AG47" s="117">
        <f t="shared" si="42"/>
        <v>0</v>
      </c>
      <c r="AH47" s="117">
        <f t="shared" si="43"/>
        <v>482.1336734693877</v>
      </c>
      <c r="AI47" s="117">
        <f t="shared" si="44"/>
        <v>57.407142857142851</v>
      </c>
      <c r="AJ47" s="117">
        <f t="shared" si="45"/>
        <v>0</v>
      </c>
      <c r="AO47">
        <v>2</v>
      </c>
      <c r="AP47">
        <v>1</v>
      </c>
    </row>
    <row r="48" spans="1:54">
      <c r="A48" s="43">
        <v>39402</v>
      </c>
      <c r="C48" s="55">
        <v>1015</v>
      </c>
      <c r="D48" s="55">
        <v>32.5</v>
      </c>
      <c r="E48" s="55">
        <v>1</v>
      </c>
      <c r="F48">
        <v>6</v>
      </c>
      <c r="G48">
        <v>6</v>
      </c>
      <c r="H48">
        <v>16</v>
      </c>
      <c r="J48" s="117">
        <f t="shared" si="38"/>
        <v>114.91712707182322</v>
      </c>
      <c r="K48" s="119">
        <f t="shared" si="39"/>
        <v>981.68723793596155</v>
      </c>
      <c r="R48" s="117"/>
      <c r="X48">
        <v>45</v>
      </c>
      <c r="Z48" s="117"/>
      <c r="AA48" s="117">
        <f t="shared" si="40"/>
        <v>516.58163265306121</v>
      </c>
      <c r="AB48" s="119">
        <f t="shared" si="41"/>
        <v>74017.460795140811</v>
      </c>
      <c r="AD48">
        <v>0.89359999999999995</v>
      </c>
      <c r="AE48">
        <v>0.10639999999999999</v>
      </c>
      <c r="AG48" s="117">
        <f t="shared" si="42"/>
        <v>0</v>
      </c>
      <c r="AH48" s="117">
        <f t="shared" si="43"/>
        <v>461.61734693877548</v>
      </c>
      <c r="AI48" s="117">
        <f t="shared" si="44"/>
        <v>54.964285714285708</v>
      </c>
      <c r="AJ48" s="117">
        <f t="shared" si="45"/>
        <v>0</v>
      </c>
      <c r="AW48">
        <v>1</v>
      </c>
    </row>
    <row r="49" spans="1:54">
      <c r="A49" s="43">
        <v>39403</v>
      </c>
      <c r="B49" s="55"/>
      <c r="C49" s="55" t="s">
        <v>164</v>
      </c>
      <c r="D49" s="55"/>
      <c r="F49">
        <v>6</v>
      </c>
      <c r="J49" s="117">
        <f t="shared" si="38"/>
        <v>0</v>
      </c>
      <c r="K49" s="119">
        <f t="shared" si="39"/>
        <v>0</v>
      </c>
      <c r="R49" s="117"/>
      <c r="Z49" s="117"/>
      <c r="AA49" s="117">
        <f t="shared" si="40"/>
        <v>0</v>
      </c>
      <c r="AB49" s="119">
        <f t="shared" si="41"/>
        <v>0</v>
      </c>
      <c r="AD49">
        <v>0.89359999999999995</v>
      </c>
      <c r="AE49">
        <v>0.10639999999999999</v>
      </c>
      <c r="AG49" s="117">
        <f t="shared" si="42"/>
        <v>0</v>
      </c>
      <c r="AH49" s="117">
        <f t="shared" si="43"/>
        <v>0</v>
      </c>
      <c r="AI49" s="117">
        <f t="shared" si="44"/>
        <v>0</v>
      </c>
      <c r="AJ49" s="117">
        <f t="shared" si="45"/>
        <v>0</v>
      </c>
    </row>
    <row r="50" spans="1:54">
      <c r="A50" s="65"/>
      <c r="B50" s="65"/>
      <c r="C50" s="65"/>
      <c r="D50" s="65"/>
      <c r="E50" s="65"/>
      <c r="F50" s="65"/>
      <c r="G50" s="65"/>
      <c r="H50" s="65"/>
      <c r="I50" s="65"/>
      <c r="J50" s="159"/>
      <c r="K50" s="65"/>
      <c r="L50" s="65"/>
      <c r="M50" s="65"/>
      <c r="N50" s="65"/>
      <c r="O50" s="65"/>
      <c r="P50" s="65"/>
      <c r="Q50" s="65"/>
      <c r="R50" s="159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</row>
    <row r="51" spans="1:54">
      <c r="A51" s="43">
        <v>39404</v>
      </c>
      <c r="B51" s="55"/>
      <c r="C51" s="55">
        <v>1200</v>
      </c>
      <c r="D51" s="55">
        <v>34.5</v>
      </c>
      <c r="E51" s="55">
        <v>1</v>
      </c>
      <c r="F51">
        <v>7</v>
      </c>
      <c r="G51">
        <v>6</v>
      </c>
      <c r="H51">
        <v>5</v>
      </c>
      <c r="J51" s="117">
        <f t="shared" ref="J51:J57" si="46">H51/Effbar</f>
        <v>35.911602209944753</v>
      </c>
      <c r="K51" s="119">
        <f t="shared" ref="K51:K57" si="47">IF(H51=0,0,(J51^2)*(((J51*Effbar*(1-Effbar))/(H51^2))+(Veffbar/(Effbar^2))))</f>
        <v>248.50460413707668</v>
      </c>
      <c r="R51" s="117"/>
      <c r="X51">
        <v>19</v>
      </c>
      <c r="Z51" s="117"/>
      <c r="AA51" s="117">
        <f t="shared" ref="AA51:AA57" si="48">X51/StHdEff</f>
        <v>218.11224489795919</v>
      </c>
      <c r="AB51" s="119">
        <f t="shared" ref="AB51:AB57" si="49">IF(X51=0,0,(AA51^2)*(((AA51+StHdEff*(1-StHdEff))/(X51^2))+(VaEffStHd/(StHdEff^2))))</f>
        <v>29810.921937327264</v>
      </c>
      <c r="AD51">
        <v>0.66669999999999996</v>
      </c>
      <c r="AE51">
        <v>0.33329999999999999</v>
      </c>
      <c r="AG51" s="117">
        <f t="shared" ref="AG51:AG57" si="50">AA51*AC51</f>
        <v>0</v>
      </c>
      <c r="AH51" s="117">
        <f t="shared" ref="AH51:AH57" si="51">AA51*AD51</f>
        <v>145.41543367346938</v>
      </c>
      <c r="AI51" s="117">
        <f t="shared" ref="AI51:AI57" si="52">AA51*AE51</f>
        <v>72.696811224489792</v>
      </c>
      <c r="AJ51" s="117">
        <f t="shared" ref="AJ51:AJ57" si="53">AA51*AF51</f>
        <v>0</v>
      </c>
      <c r="AP51">
        <v>2</v>
      </c>
    </row>
    <row r="52" spans="1:54">
      <c r="A52" s="43">
        <v>39405</v>
      </c>
      <c r="C52" s="55">
        <v>830</v>
      </c>
      <c r="D52" s="55">
        <v>35</v>
      </c>
      <c r="E52" s="55">
        <v>1</v>
      </c>
      <c r="F52">
        <v>7</v>
      </c>
      <c r="G52">
        <v>5</v>
      </c>
      <c r="H52">
        <v>5</v>
      </c>
      <c r="J52" s="117">
        <f t="shared" si="46"/>
        <v>35.911602209944753</v>
      </c>
      <c r="K52" s="119">
        <f t="shared" si="47"/>
        <v>248.50460413707668</v>
      </c>
      <c r="R52" s="117"/>
      <c r="X52">
        <v>6</v>
      </c>
      <c r="Z52" s="117"/>
      <c r="AA52" s="117">
        <f t="shared" si="48"/>
        <v>68.877551020408163</v>
      </c>
      <c r="AB52" s="119">
        <f t="shared" si="49"/>
        <v>9192.6798507084659</v>
      </c>
      <c r="AD52">
        <v>0.66669999999999996</v>
      </c>
      <c r="AE52">
        <v>0.33329999999999999</v>
      </c>
      <c r="AG52" s="117">
        <f t="shared" si="50"/>
        <v>0</v>
      </c>
      <c r="AH52" s="117">
        <f t="shared" si="51"/>
        <v>45.920663265306118</v>
      </c>
      <c r="AI52" s="117">
        <f t="shared" si="52"/>
        <v>22.956887755102038</v>
      </c>
      <c r="AJ52" s="117">
        <f t="shared" si="53"/>
        <v>0</v>
      </c>
      <c r="AO52">
        <v>1</v>
      </c>
      <c r="AP52">
        <v>2</v>
      </c>
      <c r="AW52">
        <v>1</v>
      </c>
    </row>
    <row r="53" spans="1:54">
      <c r="A53" s="43">
        <v>39406</v>
      </c>
      <c r="C53" s="55">
        <v>815</v>
      </c>
      <c r="D53" s="55">
        <v>34.5</v>
      </c>
      <c r="E53" s="55">
        <v>1</v>
      </c>
      <c r="F53">
        <v>7</v>
      </c>
      <c r="G53">
        <v>6</v>
      </c>
      <c r="H53">
        <v>5</v>
      </c>
      <c r="J53" s="117">
        <f t="shared" si="46"/>
        <v>35.911602209944753</v>
      </c>
      <c r="K53" s="119">
        <f t="shared" si="47"/>
        <v>248.50460413707668</v>
      </c>
      <c r="R53" s="117"/>
      <c r="X53">
        <v>13</v>
      </c>
      <c r="Z53" s="117"/>
      <c r="AA53" s="117">
        <f t="shared" si="48"/>
        <v>149.23469387755102</v>
      </c>
      <c r="AB53" s="119">
        <f t="shared" si="49"/>
        <v>20171.790188520768</v>
      </c>
      <c r="AD53">
        <v>0.66669999999999996</v>
      </c>
      <c r="AE53">
        <v>0.33329999999999999</v>
      </c>
      <c r="AG53" s="117">
        <f t="shared" si="50"/>
        <v>0</v>
      </c>
      <c r="AH53" s="117">
        <f t="shared" si="51"/>
        <v>99.494770408163262</v>
      </c>
      <c r="AI53" s="117">
        <f t="shared" si="52"/>
        <v>49.739923469387755</v>
      </c>
      <c r="AJ53" s="117">
        <f t="shared" si="53"/>
        <v>0</v>
      </c>
      <c r="AO53">
        <v>2</v>
      </c>
      <c r="AW53">
        <v>2</v>
      </c>
    </row>
    <row r="54" spans="1:54">
      <c r="A54" s="43">
        <v>39407</v>
      </c>
      <c r="C54" s="55">
        <v>1130</v>
      </c>
      <c r="D54" s="55">
        <v>34</v>
      </c>
      <c r="E54" s="55">
        <v>1</v>
      </c>
      <c r="F54">
        <v>7</v>
      </c>
      <c r="G54">
        <v>6</v>
      </c>
      <c r="H54">
        <v>1</v>
      </c>
      <c r="J54" s="117">
        <f t="shared" si="46"/>
        <v>7.182320441988951</v>
      </c>
      <c r="K54" s="119">
        <f t="shared" si="47"/>
        <v>45.462909357021793</v>
      </c>
      <c r="R54" s="117"/>
      <c r="X54">
        <v>6</v>
      </c>
      <c r="Z54" s="117"/>
      <c r="AA54" s="117">
        <f t="shared" si="48"/>
        <v>68.877551020408163</v>
      </c>
      <c r="AB54" s="119">
        <f t="shared" si="49"/>
        <v>9192.6798507084659</v>
      </c>
      <c r="AD54">
        <v>0.66669999999999996</v>
      </c>
      <c r="AE54">
        <v>0.33329999999999999</v>
      </c>
      <c r="AG54" s="117">
        <f t="shared" si="50"/>
        <v>0</v>
      </c>
      <c r="AH54" s="117">
        <f t="shared" si="51"/>
        <v>45.920663265306118</v>
      </c>
      <c r="AI54" s="117">
        <f t="shared" si="52"/>
        <v>22.956887755102038</v>
      </c>
      <c r="AJ54" s="117">
        <f t="shared" si="53"/>
        <v>0</v>
      </c>
      <c r="AO54">
        <v>1</v>
      </c>
    </row>
    <row r="55" spans="1:54">
      <c r="A55" s="43">
        <v>39408</v>
      </c>
      <c r="C55" s="55" t="s">
        <v>164</v>
      </c>
      <c r="D55" s="55"/>
      <c r="F55">
        <v>7</v>
      </c>
      <c r="J55" s="117">
        <f t="shared" si="46"/>
        <v>0</v>
      </c>
      <c r="K55" s="119">
        <f t="shared" si="47"/>
        <v>0</v>
      </c>
      <c r="R55" s="117"/>
      <c r="Z55" s="117"/>
      <c r="AA55" s="117">
        <f t="shared" si="48"/>
        <v>0</v>
      </c>
      <c r="AB55" s="119">
        <f t="shared" si="49"/>
        <v>0</v>
      </c>
      <c r="AD55">
        <v>0.66669999999999996</v>
      </c>
      <c r="AE55">
        <v>0.33329999999999999</v>
      </c>
      <c r="AG55" s="117">
        <f t="shared" si="50"/>
        <v>0</v>
      </c>
      <c r="AH55" s="117">
        <f t="shared" si="51"/>
        <v>0</v>
      </c>
      <c r="AI55" s="117">
        <f t="shared" si="52"/>
        <v>0</v>
      </c>
      <c r="AJ55" s="117">
        <f t="shared" si="53"/>
        <v>0</v>
      </c>
    </row>
    <row r="56" spans="1:54">
      <c r="A56" s="43">
        <v>39409</v>
      </c>
      <c r="C56" t="s">
        <v>164</v>
      </c>
      <c r="F56">
        <v>7</v>
      </c>
      <c r="J56" s="117">
        <f t="shared" si="46"/>
        <v>0</v>
      </c>
      <c r="K56" s="119">
        <f t="shared" si="47"/>
        <v>0</v>
      </c>
      <c r="R56" s="117"/>
      <c r="Z56" s="117"/>
      <c r="AA56" s="117">
        <f t="shared" si="48"/>
        <v>0</v>
      </c>
      <c r="AB56" s="119">
        <f t="shared" si="49"/>
        <v>0</v>
      </c>
      <c r="AD56">
        <v>0.66669999999999996</v>
      </c>
      <c r="AE56">
        <v>0.33329999999999999</v>
      </c>
      <c r="AG56" s="117">
        <f t="shared" si="50"/>
        <v>0</v>
      </c>
      <c r="AH56" s="117">
        <f t="shared" si="51"/>
        <v>0</v>
      </c>
      <c r="AI56" s="117">
        <f t="shared" si="52"/>
        <v>0</v>
      </c>
      <c r="AJ56" s="117">
        <f t="shared" si="53"/>
        <v>0</v>
      </c>
    </row>
    <row r="57" spans="1:54">
      <c r="A57" s="43">
        <v>39410</v>
      </c>
      <c r="C57">
        <v>1200</v>
      </c>
      <c r="D57">
        <v>33</v>
      </c>
      <c r="E57">
        <v>1</v>
      </c>
      <c r="F57">
        <v>7</v>
      </c>
      <c r="G57">
        <v>6</v>
      </c>
      <c r="H57">
        <v>55</v>
      </c>
      <c r="J57" s="117">
        <f t="shared" si="46"/>
        <v>395.02762430939231</v>
      </c>
      <c r="K57" s="119">
        <f t="shared" si="47"/>
        <v>5647.183531403407</v>
      </c>
      <c r="R57" s="117"/>
      <c r="X57">
        <v>62</v>
      </c>
      <c r="Z57" s="117"/>
      <c r="AA57" s="117">
        <f t="shared" si="48"/>
        <v>711.73469387755097</v>
      </c>
      <c r="AB57" s="119">
        <f t="shared" si="49"/>
        <v>105062.87029923883</v>
      </c>
      <c r="AD57">
        <v>0.66669999999999996</v>
      </c>
      <c r="AE57">
        <v>0.33329999999999999</v>
      </c>
      <c r="AG57" s="117">
        <f t="shared" si="50"/>
        <v>0</v>
      </c>
      <c r="AH57" s="117">
        <f t="shared" si="51"/>
        <v>474.51352040816317</v>
      </c>
      <c r="AI57" s="117">
        <f t="shared" si="52"/>
        <v>237.22117346938774</v>
      </c>
      <c r="AJ57" s="117">
        <f t="shared" si="53"/>
        <v>0</v>
      </c>
      <c r="AO57">
        <v>2</v>
      </c>
    </row>
    <row r="58" spans="1:54">
      <c r="A58" s="65"/>
      <c r="B58" s="65"/>
      <c r="C58" s="65"/>
      <c r="D58" s="65"/>
      <c r="E58" s="65"/>
      <c r="F58" s="65"/>
      <c r="G58" s="65"/>
      <c r="H58" s="65"/>
      <c r="I58" s="65"/>
      <c r="J58" s="159"/>
      <c r="K58" s="65"/>
      <c r="L58" s="65"/>
      <c r="M58" s="65"/>
      <c r="N58" s="65"/>
      <c r="O58" s="65"/>
      <c r="P58" s="65"/>
      <c r="Q58" s="65"/>
      <c r="R58" s="159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</row>
    <row r="59" spans="1:54">
      <c r="A59" s="43">
        <v>39411</v>
      </c>
      <c r="C59" t="s">
        <v>164</v>
      </c>
      <c r="F59">
        <v>8</v>
      </c>
      <c r="J59" s="117">
        <f t="shared" ref="J59:J65" si="54">H59/Effbar</f>
        <v>0</v>
      </c>
      <c r="K59" s="119">
        <f t="shared" ref="K59:K65" si="55">IF(H59=0,0,(J59^2)*(((J59*Effbar*(1-Effbar))/(H59^2))+(Veffbar/(Effbar^2))))</f>
        <v>0</v>
      </c>
      <c r="R59" s="117"/>
      <c r="Z59" s="117"/>
      <c r="AA59" s="117">
        <f t="shared" ref="AA59:AA65" si="56">X59/StHdEff</f>
        <v>0</v>
      </c>
      <c r="AB59" s="119">
        <f t="shared" ref="AB59:AB65" si="57">IF(X59=0,0,(AA59^2)*(((AA59+StHdEff*(1-StHdEff))/(X59^2))+(VaEffStHd/(StHdEff^2))))</f>
        <v>0</v>
      </c>
      <c r="AD59">
        <v>0.87880000000000003</v>
      </c>
      <c r="AE59">
        <v>0.1212</v>
      </c>
      <c r="AG59" s="117">
        <f t="shared" ref="AG59:AG65" si="58">AA59*AC59</f>
        <v>0</v>
      </c>
      <c r="AH59" s="117">
        <f t="shared" ref="AH59:AH65" si="59">AA59*AD59</f>
        <v>0</v>
      </c>
      <c r="AI59" s="117">
        <f t="shared" ref="AI59:AI65" si="60">AA59*AE59</f>
        <v>0</v>
      </c>
      <c r="AJ59" s="117">
        <f t="shared" ref="AJ59:AJ65" si="61">AA59*AF59</f>
        <v>0</v>
      </c>
    </row>
    <row r="60" spans="1:54">
      <c r="A60" s="43">
        <v>39412</v>
      </c>
      <c r="C60">
        <v>1130</v>
      </c>
      <c r="D60">
        <v>33</v>
      </c>
      <c r="E60">
        <v>1</v>
      </c>
      <c r="F60">
        <v>8</v>
      </c>
      <c r="G60">
        <v>6</v>
      </c>
      <c r="H60">
        <v>14</v>
      </c>
      <c r="J60" s="117">
        <f t="shared" si="54"/>
        <v>100.55248618784532</v>
      </c>
      <c r="K60" s="119">
        <f t="shared" si="55"/>
        <v>829.31025290121147</v>
      </c>
      <c r="R60" s="117"/>
      <c r="X60">
        <v>24</v>
      </c>
      <c r="Z60" s="117"/>
      <c r="AA60" s="117">
        <f t="shared" si="56"/>
        <v>275.51020408163265</v>
      </c>
      <c r="AB60" s="119">
        <f t="shared" si="57"/>
        <v>38004.629368681475</v>
      </c>
      <c r="AD60">
        <v>0.87880000000000003</v>
      </c>
      <c r="AE60">
        <v>0.1212</v>
      </c>
      <c r="AG60" s="117">
        <f t="shared" si="58"/>
        <v>0</v>
      </c>
      <c r="AH60" s="117">
        <f t="shared" si="59"/>
        <v>242.11836734693878</v>
      </c>
      <c r="AI60" s="117">
        <f t="shared" si="60"/>
        <v>33.391836734693875</v>
      </c>
      <c r="AJ60" s="117">
        <f t="shared" si="61"/>
        <v>0</v>
      </c>
      <c r="AO60">
        <v>1</v>
      </c>
    </row>
    <row r="61" spans="1:54">
      <c r="A61" s="43">
        <v>39413</v>
      </c>
      <c r="C61">
        <v>830</v>
      </c>
      <c r="D61">
        <v>33</v>
      </c>
      <c r="E61">
        <v>1</v>
      </c>
      <c r="F61">
        <v>8</v>
      </c>
      <c r="G61">
        <v>6</v>
      </c>
      <c r="H61">
        <v>8</v>
      </c>
      <c r="J61" s="117">
        <f t="shared" si="54"/>
        <v>57.458563535911608</v>
      </c>
      <c r="K61" s="119">
        <f t="shared" si="55"/>
        <v>423.035435441684</v>
      </c>
      <c r="R61" s="117"/>
      <c r="X61">
        <v>9</v>
      </c>
      <c r="Z61" s="117"/>
      <c r="AA61" s="117">
        <f t="shared" si="56"/>
        <v>103.31632653061224</v>
      </c>
      <c r="AB61" s="119">
        <f t="shared" si="57"/>
        <v>13862.864276479193</v>
      </c>
      <c r="AD61">
        <v>0.87880000000000003</v>
      </c>
      <c r="AE61">
        <v>0.1212</v>
      </c>
      <c r="AG61" s="117">
        <f t="shared" si="58"/>
        <v>0</v>
      </c>
      <c r="AH61" s="117">
        <f t="shared" si="59"/>
        <v>90.794387755102036</v>
      </c>
      <c r="AI61" s="117">
        <f t="shared" si="60"/>
        <v>12.521938775510204</v>
      </c>
      <c r="AJ61" s="117">
        <f t="shared" si="61"/>
        <v>0</v>
      </c>
    </row>
    <row r="62" spans="1:54">
      <c r="A62" s="43">
        <v>39414</v>
      </c>
      <c r="C62">
        <v>930</v>
      </c>
      <c r="D62">
        <v>33</v>
      </c>
      <c r="E62">
        <v>1</v>
      </c>
      <c r="F62">
        <v>8</v>
      </c>
      <c r="G62">
        <v>6</v>
      </c>
      <c r="H62">
        <v>14</v>
      </c>
      <c r="J62" s="117">
        <f t="shared" si="54"/>
        <v>100.55248618784532</v>
      </c>
      <c r="K62" s="119">
        <f t="shared" si="55"/>
        <v>829.31025290121147</v>
      </c>
      <c r="R62" s="117"/>
      <c r="X62">
        <v>6</v>
      </c>
      <c r="Z62" s="117"/>
      <c r="AA62" s="117">
        <f t="shared" si="56"/>
        <v>68.877551020408163</v>
      </c>
      <c r="AB62" s="119">
        <f t="shared" si="57"/>
        <v>9192.6798507084659</v>
      </c>
      <c r="AD62">
        <v>0.87880000000000003</v>
      </c>
      <c r="AE62">
        <v>0.1212</v>
      </c>
      <c r="AG62" s="117">
        <f t="shared" si="58"/>
        <v>0</v>
      </c>
      <c r="AH62" s="117">
        <f t="shared" si="59"/>
        <v>60.529591836734696</v>
      </c>
      <c r="AI62" s="117">
        <f t="shared" si="60"/>
        <v>8.3479591836734688</v>
      </c>
      <c r="AJ62" s="117">
        <f t="shared" si="61"/>
        <v>0</v>
      </c>
    </row>
    <row r="63" spans="1:54">
      <c r="A63" s="43">
        <v>39415</v>
      </c>
      <c r="C63">
        <v>930</v>
      </c>
      <c r="D63">
        <v>32.5</v>
      </c>
      <c r="E63">
        <v>1</v>
      </c>
      <c r="F63">
        <v>8</v>
      </c>
      <c r="G63">
        <v>6</v>
      </c>
      <c r="H63">
        <v>12</v>
      </c>
      <c r="J63" s="117">
        <f t="shared" si="54"/>
        <v>86.187845303867419</v>
      </c>
      <c r="K63" s="119">
        <f t="shared" si="55"/>
        <v>685.40929080724857</v>
      </c>
      <c r="R63" s="117"/>
      <c r="X63">
        <v>3</v>
      </c>
      <c r="Z63" s="117"/>
      <c r="AA63" s="117">
        <f t="shared" si="56"/>
        <v>34.438775510204081</v>
      </c>
      <c r="AB63" s="119">
        <f t="shared" si="57"/>
        <v>4575.21828916098</v>
      </c>
      <c r="AD63">
        <v>0.87880000000000003</v>
      </c>
      <c r="AE63">
        <v>0.1212</v>
      </c>
      <c r="AG63" s="117">
        <f t="shared" si="58"/>
        <v>0</v>
      </c>
      <c r="AH63" s="117">
        <f t="shared" si="59"/>
        <v>30.264795918367348</v>
      </c>
      <c r="AI63" s="117">
        <f t="shared" si="60"/>
        <v>4.1739795918367344</v>
      </c>
      <c r="AJ63" s="117">
        <f t="shared" si="61"/>
        <v>0</v>
      </c>
      <c r="AO63">
        <v>2</v>
      </c>
    </row>
    <row r="64" spans="1:54">
      <c r="A64" s="43">
        <v>39416</v>
      </c>
      <c r="C64">
        <v>1430</v>
      </c>
      <c r="D64">
        <v>32.5</v>
      </c>
      <c r="E64">
        <v>1</v>
      </c>
      <c r="F64">
        <v>8</v>
      </c>
      <c r="G64">
        <v>6</v>
      </c>
      <c r="H64">
        <v>6</v>
      </c>
      <c r="J64" s="117">
        <f t="shared" si="54"/>
        <v>43.09392265193371</v>
      </c>
      <c r="K64" s="119">
        <f t="shared" si="55"/>
        <v>304.56254217008239</v>
      </c>
      <c r="R64" s="117"/>
      <c r="X64">
        <v>5</v>
      </c>
      <c r="Z64" s="117"/>
      <c r="AA64" s="117">
        <f t="shared" si="56"/>
        <v>57.397959183673471</v>
      </c>
      <c r="AB64" s="119">
        <f t="shared" si="57"/>
        <v>7647.6679008345009</v>
      </c>
      <c r="AD64">
        <v>0.87880000000000003</v>
      </c>
      <c r="AE64">
        <v>0.1212</v>
      </c>
      <c r="AG64" s="117">
        <f t="shared" si="58"/>
        <v>0</v>
      </c>
      <c r="AH64" s="117">
        <f t="shared" si="59"/>
        <v>50.441326530612251</v>
      </c>
      <c r="AI64" s="117">
        <f t="shared" si="60"/>
        <v>6.9566326530612246</v>
      </c>
      <c r="AJ64" s="117">
        <f t="shared" si="61"/>
        <v>0</v>
      </c>
      <c r="AW64">
        <v>1</v>
      </c>
    </row>
    <row r="65" spans="1:54">
      <c r="A65" s="43">
        <v>39417</v>
      </c>
      <c r="C65" t="s">
        <v>164</v>
      </c>
      <c r="F65">
        <v>8</v>
      </c>
      <c r="J65" s="117">
        <f t="shared" si="54"/>
        <v>0</v>
      </c>
      <c r="K65" s="119">
        <f t="shared" si="55"/>
        <v>0</v>
      </c>
      <c r="R65" s="117"/>
      <c r="Z65" s="117"/>
      <c r="AA65" s="117">
        <f t="shared" si="56"/>
        <v>0</v>
      </c>
      <c r="AB65" s="119">
        <f t="shared" si="57"/>
        <v>0</v>
      </c>
      <c r="AD65">
        <v>0.87880000000000003</v>
      </c>
      <c r="AE65">
        <v>0.1212</v>
      </c>
      <c r="AG65" s="117">
        <f t="shared" si="58"/>
        <v>0</v>
      </c>
      <c r="AH65" s="117">
        <f t="shared" si="59"/>
        <v>0</v>
      </c>
      <c r="AI65" s="117">
        <f t="shared" si="60"/>
        <v>0</v>
      </c>
      <c r="AJ65" s="117">
        <f t="shared" si="61"/>
        <v>0</v>
      </c>
    </row>
    <row r="66" spans="1:54">
      <c r="A66" s="65"/>
      <c r="B66" s="65"/>
      <c r="C66" s="65"/>
      <c r="D66" s="65"/>
      <c r="E66" s="65"/>
      <c r="F66" s="65"/>
      <c r="G66" s="65"/>
      <c r="H66" s="65"/>
      <c r="I66" s="65"/>
      <c r="J66" s="159"/>
      <c r="K66" s="65"/>
      <c r="L66" s="65"/>
      <c r="M66" s="65"/>
      <c r="N66" s="65"/>
      <c r="O66" s="65"/>
      <c r="P66" s="65"/>
      <c r="Q66" s="65"/>
      <c r="R66" s="159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</row>
    <row r="67" spans="1:54">
      <c r="A67" s="43">
        <v>39418</v>
      </c>
      <c r="C67" t="s">
        <v>164</v>
      </c>
      <c r="F67">
        <v>9</v>
      </c>
      <c r="J67" s="117">
        <f t="shared" ref="J67:J73" si="62">H67/Effbar</f>
        <v>0</v>
      </c>
      <c r="K67" s="119">
        <f t="shared" ref="K67:K73" si="63">IF(H67=0,0,(J67^2)*(((J67*Effbar*(1-Effbar))/(H67^2))+(Veffbar/(Effbar^2))))</f>
        <v>0</v>
      </c>
      <c r="R67" s="117"/>
      <c r="Z67" s="117"/>
      <c r="AA67" s="117">
        <f t="shared" ref="AA67:AA73" si="64">X67/StHdEff</f>
        <v>0</v>
      </c>
      <c r="AB67" s="119">
        <f t="shared" ref="AB67:AB73" si="65">IF(X67=0,0,(AA67^2)*(((AA67+StHdEff*(1-StHdEff))/(X67^2))+(VaEffStHd/(StHdEff^2))))</f>
        <v>0</v>
      </c>
      <c r="AD67">
        <v>0.83330000000000004</v>
      </c>
      <c r="AE67">
        <v>0.16669999999999999</v>
      </c>
      <c r="AG67" s="117">
        <f t="shared" ref="AG67:AG73" si="66">AA67*AC67</f>
        <v>0</v>
      </c>
      <c r="AH67" s="117">
        <f t="shared" ref="AH67:AH73" si="67">AA67*AD67</f>
        <v>0</v>
      </c>
      <c r="AI67" s="117">
        <f t="shared" ref="AI67:AI73" si="68">AA67*AE67</f>
        <v>0</v>
      </c>
      <c r="AJ67" s="117">
        <f t="shared" ref="AJ67:AJ73" si="69">AA67*AF67</f>
        <v>0</v>
      </c>
    </row>
    <row r="68" spans="1:54">
      <c r="A68" s="43">
        <v>39419</v>
      </c>
      <c r="C68">
        <v>815</v>
      </c>
      <c r="D68">
        <v>33</v>
      </c>
      <c r="E68">
        <v>1</v>
      </c>
      <c r="F68">
        <v>9</v>
      </c>
      <c r="G68">
        <v>6</v>
      </c>
      <c r="H68">
        <v>24</v>
      </c>
      <c r="J68" s="117">
        <f t="shared" si="62"/>
        <v>172.37569060773484</v>
      </c>
      <c r="K68" s="119">
        <f t="shared" si="63"/>
        <v>1675.9554074828327</v>
      </c>
      <c r="R68" s="117"/>
      <c r="X68">
        <v>3</v>
      </c>
      <c r="Z68" s="117"/>
      <c r="AA68" s="117">
        <f t="shared" si="64"/>
        <v>34.438775510204081</v>
      </c>
      <c r="AB68" s="119">
        <f t="shared" si="65"/>
        <v>4575.21828916098</v>
      </c>
      <c r="AD68">
        <v>0.83330000000000004</v>
      </c>
      <c r="AE68">
        <v>0.16669999999999999</v>
      </c>
      <c r="AG68" s="117">
        <f t="shared" si="66"/>
        <v>0</v>
      </c>
      <c r="AH68" s="117">
        <f t="shared" si="67"/>
        <v>28.697831632653063</v>
      </c>
      <c r="AI68" s="117">
        <f t="shared" si="68"/>
        <v>5.74094387755102</v>
      </c>
      <c r="AJ68" s="117">
        <f t="shared" si="69"/>
        <v>0</v>
      </c>
      <c r="AP68">
        <v>1</v>
      </c>
      <c r="AW68">
        <v>1</v>
      </c>
    </row>
    <row r="69" spans="1:54">
      <c r="A69" s="43">
        <v>39420</v>
      </c>
      <c r="C69">
        <v>915</v>
      </c>
      <c r="D69">
        <v>36</v>
      </c>
      <c r="E69">
        <v>1</v>
      </c>
      <c r="F69">
        <v>9</v>
      </c>
      <c r="G69">
        <v>2</v>
      </c>
      <c r="H69">
        <v>9</v>
      </c>
      <c r="J69" s="117">
        <f t="shared" si="62"/>
        <v>64.640883977900558</v>
      </c>
      <c r="K69" s="119">
        <f t="shared" si="63"/>
        <v>485.45039068028001</v>
      </c>
      <c r="R69" s="117"/>
      <c r="X69">
        <v>5</v>
      </c>
      <c r="Z69" s="117"/>
      <c r="AA69" s="117">
        <f t="shared" si="64"/>
        <v>57.397959183673471</v>
      </c>
      <c r="AB69" s="119">
        <f t="shared" si="65"/>
        <v>7647.6679008345009</v>
      </c>
      <c r="AD69">
        <v>0.83330000000000004</v>
      </c>
      <c r="AE69">
        <v>0.16669999999999999</v>
      </c>
      <c r="AG69" s="117">
        <f t="shared" si="66"/>
        <v>0</v>
      </c>
      <c r="AH69" s="117">
        <f t="shared" si="67"/>
        <v>47.829719387755105</v>
      </c>
      <c r="AI69" s="117">
        <f t="shared" si="68"/>
        <v>9.568239795918366</v>
      </c>
      <c r="AJ69" s="117">
        <f t="shared" si="69"/>
        <v>0</v>
      </c>
      <c r="AP69">
        <v>1</v>
      </c>
    </row>
    <row r="70" spans="1:54">
      <c r="A70" s="43">
        <v>39421</v>
      </c>
      <c r="C70">
        <v>945</v>
      </c>
      <c r="D70">
        <v>42</v>
      </c>
      <c r="E70">
        <v>3</v>
      </c>
      <c r="F70">
        <v>9</v>
      </c>
      <c r="G70">
        <v>1</v>
      </c>
      <c r="H70">
        <v>0</v>
      </c>
      <c r="J70" s="117">
        <f t="shared" si="62"/>
        <v>0</v>
      </c>
      <c r="K70" s="119">
        <f t="shared" si="63"/>
        <v>0</v>
      </c>
      <c r="R70" s="117"/>
      <c r="X70">
        <v>0</v>
      </c>
      <c r="Z70" s="117"/>
      <c r="AA70" s="117">
        <f t="shared" si="64"/>
        <v>0</v>
      </c>
      <c r="AB70" s="119">
        <f t="shared" si="65"/>
        <v>0</v>
      </c>
      <c r="AD70">
        <v>0.83330000000000004</v>
      </c>
      <c r="AE70">
        <v>0.16669999999999999</v>
      </c>
      <c r="AG70" s="117">
        <f t="shared" si="66"/>
        <v>0</v>
      </c>
      <c r="AH70" s="117">
        <f t="shared" si="67"/>
        <v>0</v>
      </c>
      <c r="AI70" s="117">
        <f t="shared" si="68"/>
        <v>0</v>
      </c>
      <c r="AJ70" s="117">
        <f t="shared" si="69"/>
        <v>0</v>
      </c>
      <c r="AO70">
        <v>7</v>
      </c>
    </row>
    <row r="71" spans="1:54">
      <c r="A71" s="43">
        <v>39422</v>
      </c>
      <c r="C71">
        <v>800</v>
      </c>
      <c r="D71">
        <v>41</v>
      </c>
      <c r="E71">
        <v>3</v>
      </c>
      <c r="F71">
        <v>9</v>
      </c>
      <c r="G71">
        <v>2</v>
      </c>
      <c r="H71">
        <v>1</v>
      </c>
      <c r="J71" s="117">
        <f t="shared" si="62"/>
        <v>7.182320441988951</v>
      </c>
      <c r="K71" s="119">
        <f t="shared" si="63"/>
        <v>45.462909357021793</v>
      </c>
      <c r="R71" s="117"/>
      <c r="X71">
        <v>1</v>
      </c>
      <c r="Z71" s="117"/>
      <c r="AA71" s="117">
        <f t="shared" si="64"/>
        <v>11.479591836734693</v>
      </c>
      <c r="AB71" s="119">
        <f t="shared" si="65"/>
        <v>1526.201061586678</v>
      </c>
      <c r="AD71">
        <v>0.83330000000000004</v>
      </c>
      <c r="AE71">
        <v>0.16669999999999999</v>
      </c>
      <c r="AG71" s="117">
        <f t="shared" si="66"/>
        <v>0</v>
      </c>
      <c r="AH71" s="117">
        <f t="shared" si="67"/>
        <v>9.565943877551021</v>
      </c>
      <c r="AI71" s="117">
        <f t="shared" si="68"/>
        <v>1.9136479591836733</v>
      </c>
      <c r="AJ71" s="117">
        <f t="shared" si="69"/>
        <v>0</v>
      </c>
      <c r="AO71">
        <v>11</v>
      </c>
    </row>
    <row r="72" spans="1:54">
      <c r="A72" s="43">
        <v>39423</v>
      </c>
      <c r="C72">
        <v>900</v>
      </c>
      <c r="D72">
        <v>40</v>
      </c>
      <c r="E72">
        <v>2</v>
      </c>
      <c r="F72">
        <v>9</v>
      </c>
      <c r="G72">
        <v>4</v>
      </c>
      <c r="H72">
        <v>13</v>
      </c>
      <c r="J72" s="117">
        <f t="shared" si="62"/>
        <v>93.370165745856369</v>
      </c>
      <c r="K72" s="119">
        <f t="shared" si="63"/>
        <v>756.30026898663175</v>
      </c>
      <c r="R72" s="117"/>
      <c r="X72">
        <v>16</v>
      </c>
      <c r="Z72" s="117"/>
      <c r="AA72" s="117">
        <f t="shared" si="64"/>
        <v>183.67346938775509</v>
      </c>
      <c r="AB72" s="119">
        <f t="shared" si="65"/>
        <v>24964.994630812391</v>
      </c>
      <c r="AD72">
        <v>0.83330000000000004</v>
      </c>
      <c r="AE72">
        <v>0.16669999999999999</v>
      </c>
      <c r="AG72" s="117">
        <f t="shared" si="66"/>
        <v>0</v>
      </c>
      <c r="AH72" s="117">
        <f t="shared" si="67"/>
        <v>153.05510204081634</v>
      </c>
      <c r="AI72" s="117">
        <f t="shared" si="68"/>
        <v>30.618367346938772</v>
      </c>
      <c r="AJ72" s="117">
        <f t="shared" si="69"/>
        <v>0</v>
      </c>
      <c r="AO72">
        <v>19</v>
      </c>
      <c r="AP72">
        <v>6</v>
      </c>
      <c r="AW72">
        <v>1</v>
      </c>
    </row>
    <row r="73" spans="1:54">
      <c r="A73" s="43">
        <v>39424</v>
      </c>
      <c r="C73" t="s">
        <v>164</v>
      </c>
      <c r="F73">
        <v>9</v>
      </c>
      <c r="J73" s="117">
        <f t="shared" si="62"/>
        <v>0</v>
      </c>
      <c r="K73" s="119">
        <f t="shared" si="63"/>
        <v>0</v>
      </c>
      <c r="R73" s="117"/>
      <c r="Z73" s="117"/>
      <c r="AA73" s="117">
        <f t="shared" si="64"/>
        <v>0</v>
      </c>
      <c r="AB73" s="119">
        <f t="shared" si="65"/>
        <v>0</v>
      </c>
      <c r="AD73">
        <v>0.83330000000000004</v>
      </c>
      <c r="AE73">
        <v>0.16669999999999999</v>
      </c>
      <c r="AG73" s="117">
        <f t="shared" si="66"/>
        <v>0</v>
      </c>
      <c r="AH73" s="117">
        <f t="shared" si="67"/>
        <v>0</v>
      </c>
      <c r="AI73" s="117">
        <f t="shared" si="68"/>
        <v>0</v>
      </c>
      <c r="AJ73" s="117">
        <f t="shared" si="69"/>
        <v>0</v>
      </c>
    </row>
    <row r="74" spans="1:54">
      <c r="A74" s="65"/>
      <c r="B74" s="65"/>
      <c r="C74" s="65"/>
      <c r="D74" s="65"/>
      <c r="E74" s="65"/>
      <c r="F74" s="65"/>
      <c r="G74" s="65"/>
      <c r="H74" s="65"/>
      <c r="I74" s="65"/>
      <c r="J74" s="159"/>
      <c r="K74" s="65"/>
      <c r="L74" s="65"/>
      <c r="M74" s="65"/>
      <c r="N74" s="65"/>
      <c r="O74" s="65"/>
      <c r="P74" s="65"/>
      <c r="Q74" s="65"/>
      <c r="R74" s="159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</row>
    <row r="75" spans="1:54">
      <c r="A75" s="43">
        <v>39425</v>
      </c>
      <c r="C75" t="s">
        <v>164</v>
      </c>
      <c r="F75">
        <v>10</v>
      </c>
      <c r="J75" s="117">
        <f t="shared" ref="J75:J81" si="70">H75/Effbar</f>
        <v>0</v>
      </c>
      <c r="K75" s="119">
        <f t="shared" ref="K75:K81" si="71">IF(H75=0,0,(J75^2)*(((J75*Effbar*(1-Effbar))/(H75^2))+(Veffbar/(Effbar^2))))</f>
        <v>0</v>
      </c>
      <c r="R75" s="117"/>
      <c r="Z75" s="117"/>
      <c r="AA75" s="117">
        <f t="shared" ref="AA75:AA81" si="72">X75/StHdEff</f>
        <v>0</v>
      </c>
      <c r="AB75" s="119">
        <f t="shared" ref="AB75:AB81" si="73">IF(X75=0,0,(AA75^2)*(((AA75+StHdEff*(1-StHdEff))/(X75^2))+(VaEffStHd/(StHdEff^2))))</f>
        <v>0</v>
      </c>
      <c r="AD75">
        <v>0.78759999999999997</v>
      </c>
      <c r="AE75">
        <v>0.21240000000000001</v>
      </c>
      <c r="AG75" s="117">
        <f t="shared" ref="AG75:AG81" si="74">AA75*AC75</f>
        <v>0</v>
      </c>
      <c r="AH75" s="117">
        <f t="shared" ref="AH75:AH81" si="75">AA75*AD75</f>
        <v>0</v>
      </c>
      <c r="AI75" s="117">
        <f t="shared" ref="AI75:AI81" si="76">AA75*AE75</f>
        <v>0</v>
      </c>
      <c r="AJ75" s="117">
        <f t="shared" ref="AJ75:AJ81" si="77">AA75*AF75</f>
        <v>0</v>
      </c>
    </row>
    <row r="76" spans="1:54">
      <c r="A76" s="43">
        <v>39426</v>
      </c>
      <c r="C76">
        <v>945</v>
      </c>
      <c r="D76">
        <v>37</v>
      </c>
      <c r="E76">
        <v>2</v>
      </c>
      <c r="F76">
        <v>10</v>
      </c>
      <c r="G76">
        <v>4</v>
      </c>
      <c r="H76">
        <v>112</v>
      </c>
      <c r="J76" s="117">
        <f t="shared" si="70"/>
        <v>804.41988950276254</v>
      </c>
      <c r="K76" s="119">
        <f t="shared" si="71"/>
        <v>18263.585497969583</v>
      </c>
      <c r="R76" s="117"/>
      <c r="X76">
        <v>142</v>
      </c>
      <c r="Z76" s="117"/>
      <c r="AA76" s="117">
        <f t="shared" si="72"/>
        <v>1630.1020408163265</v>
      </c>
      <c r="AB76" s="119">
        <f t="shared" si="73"/>
        <v>273888.32760064828</v>
      </c>
      <c r="AD76">
        <v>0.78759999999999997</v>
      </c>
      <c r="AE76">
        <v>0.21240000000000001</v>
      </c>
      <c r="AG76" s="117">
        <f t="shared" si="74"/>
        <v>0</v>
      </c>
      <c r="AH76" s="117">
        <f t="shared" si="75"/>
        <v>1283.8683673469386</v>
      </c>
      <c r="AI76" s="117">
        <f t="shared" si="76"/>
        <v>346.23367346938778</v>
      </c>
      <c r="AJ76" s="117">
        <f t="shared" si="77"/>
        <v>0</v>
      </c>
      <c r="AO76">
        <v>14</v>
      </c>
      <c r="AP76">
        <v>4</v>
      </c>
      <c r="AW76">
        <v>7</v>
      </c>
    </row>
    <row r="77" spans="1:54">
      <c r="A77" s="43">
        <v>39427</v>
      </c>
      <c r="C77">
        <v>1000</v>
      </c>
      <c r="D77">
        <v>36</v>
      </c>
      <c r="E77">
        <v>1</v>
      </c>
      <c r="F77">
        <v>10</v>
      </c>
      <c r="G77">
        <v>4</v>
      </c>
      <c r="H77">
        <v>50</v>
      </c>
      <c r="J77" s="117">
        <f t="shared" si="70"/>
        <v>359.11602209944755</v>
      </c>
      <c r="K77" s="119">
        <f t="shared" si="71"/>
        <v>4868.9274934671366</v>
      </c>
      <c r="R77" s="117"/>
      <c r="X77">
        <v>30</v>
      </c>
      <c r="Z77" s="117"/>
      <c r="AA77" s="117">
        <f t="shared" si="72"/>
        <v>344.38775510204084</v>
      </c>
      <c r="AB77" s="119">
        <f t="shared" si="73"/>
        <v>48030.395455125086</v>
      </c>
      <c r="AD77">
        <v>0.78759999999999997</v>
      </c>
      <c r="AE77">
        <v>0.21240000000000001</v>
      </c>
      <c r="AG77" s="117">
        <f t="shared" si="74"/>
        <v>0</v>
      </c>
      <c r="AH77" s="117">
        <f t="shared" si="75"/>
        <v>271.23979591836735</v>
      </c>
      <c r="AI77" s="117">
        <f t="shared" si="76"/>
        <v>73.147959183673478</v>
      </c>
      <c r="AJ77" s="117">
        <f t="shared" si="77"/>
        <v>0</v>
      </c>
      <c r="AO77">
        <v>2</v>
      </c>
      <c r="AP77">
        <v>1</v>
      </c>
      <c r="AW77">
        <v>1</v>
      </c>
    </row>
    <row r="78" spans="1:54">
      <c r="A78" s="43">
        <v>39428</v>
      </c>
      <c r="C78">
        <v>1000</v>
      </c>
      <c r="D78">
        <v>35</v>
      </c>
      <c r="E78">
        <v>1</v>
      </c>
      <c r="F78">
        <v>10</v>
      </c>
      <c r="G78">
        <v>5</v>
      </c>
      <c r="H78">
        <v>29</v>
      </c>
      <c r="J78" s="117">
        <f t="shared" si="70"/>
        <v>208.28729281767957</v>
      </c>
      <c r="K78" s="119">
        <f t="shared" si="71"/>
        <v>2178.7406998435213</v>
      </c>
      <c r="R78" s="117"/>
      <c r="X78">
        <v>22</v>
      </c>
      <c r="Z78" s="117"/>
      <c r="AA78" s="117">
        <f t="shared" si="72"/>
        <v>252.55102040816325</v>
      </c>
      <c r="AB78" s="119">
        <f t="shared" si="73"/>
        <v>34709.572108065368</v>
      </c>
      <c r="AD78">
        <v>0.78759999999999997</v>
      </c>
      <c r="AE78">
        <v>0.21240000000000001</v>
      </c>
      <c r="AG78" s="117">
        <f t="shared" si="74"/>
        <v>0</v>
      </c>
      <c r="AH78" s="117">
        <f t="shared" si="75"/>
        <v>198.90918367346936</v>
      </c>
      <c r="AI78" s="117">
        <f t="shared" si="76"/>
        <v>53.641836734693875</v>
      </c>
      <c r="AJ78" s="117">
        <f t="shared" si="77"/>
        <v>0</v>
      </c>
      <c r="AW78">
        <v>3</v>
      </c>
    </row>
    <row r="79" spans="1:54">
      <c r="A79" s="43">
        <v>39429</v>
      </c>
      <c r="C79">
        <v>900</v>
      </c>
      <c r="D79">
        <v>35</v>
      </c>
      <c r="E79">
        <v>1</v>
      </c>
      <c r="F79">
        <v>10</v>
      </c>
      <c r="G79">
        <v>6</v>
      </c>
      <c r="H79">
        <v>32</v>
      </c>
      <c r="J79" s="117">
        <f t="shared" si="70"/>
        <v>229.83425414364643</v>
      </c>
      <c r="K79" s="119">
        <f t="shared" si="71"/>
        <v>2505.8399440822968</v>
      </c>
      <c r="R79" s="117"/>
      <c r="X79">
        <v>30</v>
      </c>
      <c r="Z79" s="117"/>
      <c r="AA79" s="117">
        <f t="shared" si="72"/>
        <v>344.38775510204084</v>
      </c>
      <c r="AB79" s="119">
        <f t="shared" si="73"/>
        <v>48030.395455125086</v>
      </c>
      <c r="AD79">
        <v>0.78759999999999997</v>
      </c>
      <c r="AE79">
        <v>0.21240000000000001</v>
      </c>
      <c r="AG79" s="117">
        <f t="shared" si="74"/>
        <v>0</v>
      </c>
      <c r="AH79" s="117">
        <f t="shared" si="75"/>
        <v>271.23979591836735</v>
      </c>
      <c r="AI79" s="117">
        <f t="shared" si="76"/>
        <v>73.147959183673478</v>
      </c>
      <c r="AJ79" s="117">
        <f t="shared" si="77"/>
        <v>0</v>
      </c>
      <c r="AO79">
        <v>1</v>
      </c>
      <c r="AP79">
        <v>1</v>
      </c>
      <c r="AW79">
        <v>1</v>
      </c>
    </row>
    <row r="80" spans="1:54">
      <c r="A80" s="43">
        <v>39430</v>
      </c>
      <c r="C80">
        <v>1200</v>
      </c>
      <c r="D80">
        <v>35</v>
      </c>
      <c r="E80">
        <v>1</v>
      </c>
      <c r="F80">
        <v>10</v>
      </c>
      <c r="G80">
        <v>6</v>
      </c>
      <c r="H80">
        <v>32</v>
      </c>
      <c r="J80" s="117">
        <f t="shared" si="70"/>
        <v>229.83425414364643</v>
      </c>
      <c r="K80" s="119">
        <f t="shared" si="71"/>
        <v>2505.8399440822968</v>
      </c>
      <c r="R80" s="117"/>
      <c r="X80">
        <v>21</v>
      </c>
      <c r="Z80" s="117"/>
      <c r="AA80" s="117">
        <f t="shared" si="72"/>
        <v>241.07142857142858</v>
      </c>
      <c r="AB80" s="119">
        <f t="shared" si="73"/>
        <v>33070.830621794536</v>
      </c>
      <c r="AD80">
        <v>0.78759999999999997</v>
      </c>
      <c r="AE80">
        <v>0.21240000000000001</v>
      </c>
      <c r="AG80" s="117">
        <f t="shared" si="74"/>
        <v>0</v>
      </c>
      <c r="AH80" s="117">
        <f t="shared" si="75"/>
        <v>189.86785714285713</v>
      </c>
      <c r="AI80" s="117">
        <f t="shared" si="76"/>
        <v>51.203571428571429</v>
      </c>
      <c r="AJ80" s="117">
        <f t="shared" si="77"/>
        <v>0</v>
      </c>
      <c r="AO80">
        <v>1</v>
      </c>
      <c r="AP80">
        <v>1</v>
      </c>
      <c r="AW80">
        <v>1</v>
      </c>
    </row>
    <row r="81" spans="1:54">
      <c r="A81" s="43">
        <v>39431</v>
      </c>
      <c r="C81" t="s">
        <v>164</v>
      </c>
      <c r="F81">
        <v>10</v>
      </c>
      <c r="J81" s="117">
        <f t="shared" si="70"/>
        <v>0</v>
      </c>
      <c r="K81" s="119">
        <f t="shared" si="71"/>
        <v>0</v>
      </c>
      <c r="R81" s="117"/>
      <c r="Z81" s="117"/>
      <c r="AA81" s="117">
        <f t="shared" si="72"/>
        <v>0</v>
      </c>
      <c r="AB81" s="119">
        <f t="shared" si="73"/>
        <v>0</v>
      </c>
      <c r="AD81">
        <v>0.78759999999999997</v>
      </c>
      <c r="AE81">
        <v>0.21240000000000001</v>
      </c>
      <c r="AG81" s="117">
        <f t="shared" si="74"/>
        <v>0</v>
      </c>
      <c r="AH81" s="117">
        <f t="shared" si="75"/>
        <v>0</v>
      </c>
      <c r="AI81" s="117">
        <f t="shared" si="76"/>
        <v>0</v>
      </c>
      <c r="AJ81" s="117">
        <f t="shared" si="77"/>
        <v>0</v>
      </c>
    </row>
    <row r="82" spans="1:54">
      <c r="A82" s="65"/>
      <c r="B82" s="65"/>
      <c r="C82" s="65"/>
      <c r="D82" s="65"/>
      <c r="E82" s="65"/>
      <c r="F82" s="65"/>
      <c r="G82" s="65"/>
      <c r="H82" s="65"/>
      <c r="I82" s="65"/>
      <c r="J82" s="159"/>
      <c r="K82" s="65"/>
      <c r="L82" s="65"/>
      <c r="M82" s="65"/>
      <c r="N82" s="65"/>
      <c r="O82" s="65"/>
      <c r="P82" s="65"/>
      <c r="Q82" s="65"/>
      <c r="R82" s="159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</row>
    <row r="83" spans="1:54">
      <c r="A83" s="43">
        <v>39432</v>
      </c>
      <c r="C83" t="s">
        <v>164</v>
      </c>
      <c r="F83">
        <v>11</v>
      </c>
      <c r="J83" s="117">
        <f t="shared" ref="J83:J89" si="78">H83/Effbar</f>
        <v>0</v>
      </c>
      <c r="K83" s="119">
        <f t="shared" ref="K83:K89" si="79">IF(H83=0,0,(J83^2)*(((J83*Effbar*(1-Effbar))/(H83^2))+(Veffbar/(Effbar^2))))</f>
        <v>0</v>
      </c>
      <c r="R83" s="117"/>
      <c r="Z83" s="117"/>
      <c r="AA83" s="117">
        <f t="shared" ref="AA83:AA89" si="80">X83/StHdEff</f>
        <v>0</v>
      </c>
      <c r="AB83" s="119">
        <f t="shared" ref="AB83:AB89" si="81">IF(X83=0,0,(AA83^2)*(((AA83+StHdEff*(1-StHdEff))/(X83^2))+(VaEffStHd/(StHdEff^2))))</f>
        <v>0</v>
      </c>
      <c r="AD83">
        <v>0.85419999999999996</v>
      </c>
      <c r="AE83">
        <v>0.14580000000000001</v>
      </c>
      <c r="AG83" s="117">
        <f t="shared" ref="AG83:AG89" si="82">AA83*AC83</f>
        <v>0</v>
      </c>
      <c r="AH83" s="117">
        <f t="shared" ref="AH83:AH89" si="83">AA83*AD83</f>
        <v>0</v>
      </c>
      <c r="AI83" s="117">
        <f t="shared" ref="AI83:AI89" si="84">AA83*AE83</f>
        <v>0</v>
      </c>
      <c r="AJ83" s="117">
        <f t="shared" ref="AJ83:AJ89" si="85">AA83*AF83</f>
        <v>0</v>
      </c>
    </row>
    <row r="84" spans="1:54">
      <c r="A84" s="43">
        <v>39433</v>
      </c>
      <c r="C84">
        <v>1300</v>
      </c>
      <c r="D84">
        <v>34</v>
      </c>
      <c r="E84">
        <v>1</v>
      </c>
      <c r="F84">
        <v>11</v>
      </c>
      <c r="G84">
        <v>6</v>
      </c>
      <c r="H84">
        <v>12</v>
      </c>
      <c r="J84" s="117">
        <f t="shared" si="78"/>
        <v>86.187845303867419</v>
      </c>
      <c r="K84" s="119">
        <f t="shared" si="79"/>
        <v>685.40929080724857</v>
      </c>
      <c r="R84" s="117"/>
      <c r="X84">
        <v>14</v>
      </c>
      <c r="Z84" s="117"/>
      <c r="AA84" s="117">
        <f t="shared" si="80"/>
        <v>160.71428571428572</v>
      </c>
      <c r="AB84" s="119">
        <f t="shared" si="81"/>
        <v>21763.666906593175</v>
      </c>
      <c r="AD84">
        <v>0.85419999999999996</v>
      </c>
      <c r="AE84">
        <v>0.14580000000000001</v>
      </c>
      <c r="AG84" s="117">
        <f t="shared" si="82"/>
        <v>0</v>
      </c>
      <c r="AH84" s="117">
        <f t="shared" si="83"/>
        <v>137.28214285714284</v>
      </c>
      <c r="AI84" s="117">
        <f t="shared" si="84"/>
        <v>23.43214285714286</v>
      </c>
      <c r="AJ84" s="117">
        <f t="shared" si="85"/>
        <v>0</v>
      </c>
    </row>
    <row r="85" spans="1:54">
      <c r="A85" s="43">
        <v>39434</v>
      </c>
      <c r="C85">
        <v>1200</v>
      </c>
      <c r="D85">
        <v>34</v>
      </c>
      <c r="E85">
        <v>1</v>
      </c>
      <c r="F85">
        <v>11</v>
      </c>
      <c r="G85">
        <v>6</v>
      </c>
      <c r="H85">
        <v>11</v>
      </c>
      <c r="J85" s="117">
        <f t="shared" si="78"/>
        <v>79.005524861878456</v>
      </c>
      <c r="K85" s="119">
        <f t="shared" si="79"/>
        <v>616.63731836306204</v>
      </c>
      <c r="R85" s="117"/>
      <c r="X85">
        <v>18</v>
      </c>
      <c r="Z85" s="117"/>
      <c r="AA85" s="117">
        <f t="shared" si="80"/>
        <v>206.63265306122449</v>
      </c>
      <c r="AB85" s="119">
        <f t="shared" si="81"/>
        <v>28189.754739130836</v>
      </c>
      <c r="AD85">
        <v>0.85419999999999996</v>
      </c>
      <c r="AE85">
        <v>0.14580000000000001</v>
      </c>
      <c r="AG85" s="117">
        <f t="shared" si="82"/>
        <v>0</v>
      </c>
      <c r="AH85" s="117">
        <f t="shared" si="83"/>
        <v>176.50561224489795</v>
      </c>
      <c r="AI85" s="117">
        <f t="shared" si="84"/>
        <v>30.127040816326534</v>
      </c>
      <c r="AJ85" s="117">
        <f t="shared" si="85"/>
        <v>0</v>
      </c>
    </row>
    <row r="86" spans="1:54">
      <c r="A86" s="43">
        <v>39435</v>
      </c>
      <c r="C86" t="s">
        <v>164</v>
      </c>
      <c r="F86">
        <v>11</v>
      </c>
      <c r="J86" s="117">
        <f t="shared" si="78"/>
        <v>0</v>
      </c>
      <c r="K86" s="119">
        <f t="shared" si="79"/>
        <v>0</v>
      </c>
      <c r="R86" s="117"/>
      <c r="Z86" s="117"/>
      <c r="AA86" s="117">
        <f t="shared" si="80"/>
        <v>0</v>
      </c>
      <c r="AB86" s="119">
        <f t="shared" si="81"/>
        <v>0</v>
      </c>
      <c r="AD86">
        <v>0.85419999999999996</v>
      </c>
      <c r="AE86">
        <v>0.14580000000000001</v>
      </c>
      <c r="AG86" s="117">
        <f t="shared" si="82"/>
        <v>0</v>
      </c>
      <c r="AH86" s="117">
        <f t="shared" si="83"/>
        <v>0</v>
      </c>
      <c r="AI86" s="117">
        <f t="shared" si="84"/>
        <v>0</v>
      </c>
      <c r="AJ86" s="117">
        <f t="shared" si="85"/>
        <v>0</v>
      </c>
    </row>
    <row r="87" spans="1:54">
      <c r="A87" s="43">
        <v>39436</v>
      </c>
      <c r="C87">
        <v>930</v>
      </c>
      <c r="D87">
        <v>35</v>
      </c>
      <c r="E87">
        <v>1</v>
      </c>
      <c r="F87">
        <v>11</v>
      </c>
      <c r="G87">
        <v>6</v>
      </c>
      <c r="H87">
        <v>6</v>
      </c>
      <c r="J87" s="117">
        <f t="shared" si="78"/>
        <v>43.09392265193371</v>
      </c>
      <c r="K87" s="119">
        <f t="shared" si="79"/>
        <v>304.56254217008239</v>
      </c>
      <c r="R87" s="117"/>
      <c r="X87">
        <v>11</v>
      </c>
      <c r="Z87" s="117"/>
      <c r="AA87" s="117">
        <f t="shared" si="80"/>
        <v>126.27551020408163</v>
      </c>
      <c r="AB87" s="119">
        <f t="shared" si="81"/>
        <v>17005.611040450371</v>
      </c>
      <c r="AD87">
        <v>0.85419999999999996</v>
      </c>
      <c r="AE87">
        <v>0.14580000000000001</v>
      </c>
      <c r="AG87" s="117">
        <f t="shared" si="82"/>
        <v>0</v>
      </c>
      <c r="AH87" s="117">
        <f t="shared" si="83"/>
        <v>107.86454081632652</v>
      </c>
      <c r="AI87" s="117">
        <f t="shared" si="84"/>
        <v>18.410969387755102</v>
      </c>
      <c r="AJ87" s="117">
        <f t="shared" si="85"/>
        <v>0</v>
      </c>
      <c r="AO87">
        <v>2</v>
      </c>
      <c r="AP87">
        <v>1</v>
      </c>
    </row>
    <row r="88" spans="1:54">
      <c r="A88" s="43">
        <v>39437</v>
      </c>
      <c r="C88">
        <v>930</v>
      </c>
      <c r="D88">
        <v>35.5</v>
      </c>
      <c r="E88">
        <v>1</v>
      </c>
      <c r="F88">
        <v>11</v>
      </c>
      <c r="G88">
        <v>6</v>
      </c>
      <c r="H88">
        <v>3</v>
      </c>
      <c r="J88" s="117">
        <f t="shared" si="78"/>
        <v>21.546961325966855</v>
      </c>
      <c r="K88" s="119">
        <f t="shared" si="79"/>
        <v>142.74574527665573</v>
      </c>
      <c r="R88" s="117"/>
      <c r="X88">
        <v>8</v>
      </c>
      <c r="Z88" s="117"/>
      <c r="AA88" s="117">
        <f t="shared" si="80"/>
        <v>91.836734693877546</v>
      </c>
      <c r="AB88" s="119">
        <f t="shared" si="81"/>
        <v>12300.278038530812</v>
      </c>
      <c r="AD88">
        <v>0.85419999999999996</v>
      </c>
      <c r="AE88">
        <v>0.14580000000000001</v>
      </c>
      <c r="AG88" s="117">
        <f t="shared" si="82"/>
        <v>0</v>
      </c>
      <c r="AH88" s="117">
        <f t="shared" si="83"/>
        <v>78.446938775510191</v>
      </c>
      <c r="AI88" s="117">
        <f t="shared" si="84"/>
        <v>13.389795918367348</v>
      </c>
      <c r="AJ88" s="117">
        <f t="shared" si="85"/>
        <v>0</v>
      </c>
    </row>
    <row r="89" spans="1:54">
      <c r="A89" s="43">
        <v>39438</v>
      </c>
      <c r="C89" t="s">
        <v>164</v>
      </c>
      <c r="F89">
        <v>11</v>
      </c>
      <c r="J89" s="117">
        <f t="shared" si="78"/>
        <v>0</v>
      </c>
      <c r="K89" s="119">
        <f t="shared" si="79"/>
        <v>0</v>
      </c>
      <c r="R89" s="117"/>
      <c r="Z89" s="117"/>
      <c r="AA89" s="117">
        <f t="shared" si="80"/>
        <v>0</v>
      </c>
      <c r="AB89" s="119">
        <f t="shared" si="81"/>
        <v>0</v>
      </c>
      <c r="AD89">
        <v>0.85419999999999996</v>
      </c>
      <c r="AE89">
        <v>0.14580000000000001</v>
      </c>
      <c r="AG89" s="117">
        <f t="shared" si="82"/>
        <v>0</v>
      </c>
      <c r="AH89" s="117">
        <f t="shared" si="83"/>
        <v>0</v>
      </c>
      <c r="AI89" s="117">
        <f t="shared" si="84"/>
        <v>0</v>
      </c>
      <c r="AJ89" s="117">
        <f t="shared" si="85"/>
        <v>0</v>
      </c>
    </row>
    <row r="90" spans="1:54">
      <c r="A90" s="65"/>
      <c r="B90" s="65"/>
      <c r="C90" s="65"/>
      <c r="D90" s="65"/>
      <c r="E90" s="65"/>
      <c r="F90" s="65"/>
      <c r="G90" s="65"/>
      <c r="H90" s="65"/>
      <c r="I90" s="65"/>
      <c r="J90" s="159"/>
      <c r="K90" s="65"/>
      <c r="L90" s="65"/>
      <c r="M90" s="65"/>
      <c r="N90" s="65"/>
      <c r="O90" s="65"/>
      <c r="P90" s="65"/>
      <c r="Q90" s="65"/>
      <c r="R90" s="159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</row>
    <row r="91" spans="1:54">
      <c r="A91" s="43">
        <v>39439</v>
      </c>
      <c r="C91" t="s">
        <v>164</v>
      </c>
      <c r="F91">
        <v>12</v>
      </c>
      <c r="J91" s="117">
        <f t="shared" ref="J91:J97" si="86">H91/Effbar</f>
        <v>0</v>
      </c>
      <c r="K91" s="119">
        <f t="shared" ref="K91:K97" si="87">IF(H91=0,0,(J91^2)*(((J91*Effbar*(1-Effbar))/(H91^2))+(Veffbar/(Effbar^2))))</f>
        <v>0</v>
      </c>
      <c r="R91" s="117"/>
      <c r="Z91" s="117"/>
      <c r="AA91" s="117">
        <f t="shared" ref="AA91:AA97" si="88">X91/StHdEff</f>
        <v>0</v>
      </c>
      <c r="AB91" s="119">
        <f t="shared" ref="AB91:AB97" si="89">IF(X91=0,0,(AA91^2)*(((AA91+StHdEff*(1-StHdEff))/(X91^2))+(VaEffStHd/(StHdEff^2))))</f>
        <v>0</v>
      </c>
      <c r="AD91">
        <v>0.87880000000000003</v>
      </c>
      <c r="AE91">
        <v>0.1212</v>
      </c>
      <c r="AG91" s="117">
        <f t="shared" ref="AG91:AG97" si="90">AA91*AC91</f>
        <v>0</v>
      </c>
      <c r="AH91" s="117">
        <f t="shared" ref="AH91:AH97" si="91">AA91*AD91</f>
        <v>0</v>
      </c>
      <c r="AI91" s="117">
        <f t="shared" ref="AI91:AI97" si="92">AA91*AE91</f>
        <v>0</v>
      </c>
      <c r="AJ91" s="117">
        <f t="shared" ref="AJ91:AJ97" si="93">AA91*AF91</f>
        <v>0</v>
      </c>
    </row>
    <row r="92" spans="1:54">
      <c r="A92" s="43">
        <v>39440</v>
      </c>
      <c r="C92">
        <v>1000</v>
      </c>
      <c r="D92">
        <v>36.5</v>
      </c>
      <c r="E92">
        <v>1</v>
      </c>
      <c r="F92">
        <v>12</v>
      </c>
      <c r="G92">
        <v>6</v>
      </c>
      <c r="H92">
        <v>7</v>
      </c>
      <c r="J92" s="117">
        <f t="shared" si="86"/>
        <v>50.276243093922659</v>
      </c>
      <c r="K92" s="119">
        <f t="shared" si="87"/>
        <v>362.73948593828482</v>
      </c>
      <c r="R92" s="117"/>
      <c r="X92">
        <v>13</v>
      </c>
      <c r="Z92" s="117"/>
      <c r="AA92" s="117">
        <f t="shared" si="88"/>
        <v>149.23469387755102</v>
      </c>
      <c r="AB92" s="119">
        <f t="shared" si="89"/>
        <v>20171.790188520768</v>
      </c>
      <c r="AD92">
        <v>0.87880000000000003</v>
      </c>
      <c r="AE92">
        <v>0.1212</v>
      </c>
      <c r="AG92" s="117">
        <f t="shared" si="90"/>
        <v>0</v>
      </c>
      <c r="AH92" s="117">
        <f t="shared" si="91"/>
        <v>131.14744897959184</v>
      </c>
      <c r="AI92" s="117">
        <f t="shared" si="92"/>
        <v>18.087244897959184</v>
      </c>
      <c r="AJ92" s="117">
        <f t="shared" si="93"/>
        <v>0</v>
      </c>
      <c r="AO92">
        <v>1</v>
      </c>
    </row>
    <row r="93" spans="1:54">
      <c r="A93" s="43">
        <v>39441</v>
      </c>
      <c r="C93" t="s">
        <v>164</v>
      </c>
      <c r="F93">
        <v>12</v>
      </c>
      <c r="J93" s="117">
        <f t="shared" si="86"/>
        <v>0</v>
      </c>
      <c r="K93" s="119">
        <f t="shared" si="87"/>
        <v>0</v>
      </c>
      <c r="R93" s="117"/>
      <c r="Z93" s="117"/>
      <c r="AA93" s="117">
        <f t="shared" si="88"/>
        <v>0</v>
      </c>
      <c r="AB93" s="119">
        <f t="shared" si="89"/>
        <v>0</v>
      </c>
      <c r="AD93">
        <v>0.87880000000000003</v>
      </c>
      <c r="AE93">
        <v>0.1212</v>
      </c>
      <c r="AG93" s="117">
        <f t="shared" si="90"/>
        <v>0</v>
      </c>
      <c r="AH93" s="117">
        <f t="shared" si="91"/>
        <v>0</v>
      </c>
      <c r="AI93" s="117">
        <f t="shared" si="92"/>
        <v>0</v>
      </c>
      <c r="AJ93" s="117">
        <f t="shared" si="93"/>
        <v>0</v>
      </c>
    </row>
    <row r="94" spans="1:54">
      <c r="A94" s="43">
        <v>39442</v>
      </c>
      <c r="C94">
        <v>900</v>
      </c>
      <c r="D94">
        <v>37</v>
      </c>
      <c r="E94">
        <v>1</v>
      </c>
      <c r="F94">
        <v>12</v>
      </c>
      <c r="G94">
        <v>6</v>
      </c>
      <c r="H94">
        <v>15</v>
      </c>
      <c r="J94" s="117">
        <f t="shared" si="86"/>
        <v>107.73480662983427</v>
      </c>
      <c r="K94" s="119">
        <f t="shared" si="87"/>
        <v>904.43924255098807</v>
      </c>
      <c r="R94" s="117"/>
      <c r="X94">
        <v>33</v>
      </c>
      <c r="Z94" s="117"/>
      <c r="AA94" s="117">
        <f t="shared" si="88"/>
        <v>378.82653061224488</v>
      </c>
      <c r="AB94" s="119">
        <f t="shared" si="89"/>
        <v>53122.362794681736</v>
      </c>
      <c r="AD94">
        <v>0.87880000000000003</v>
      </c>
      <c r="AE94">
        <v>0.1212</v>
      </c>
      <c r="AG94" s="117">
        <f t="shared" si="90"/>
        <v>0</v>
      </c>
      <c r="AH94" s="117">
        <f t="shared" si="91"/>
        <v>332.91275510204082</v>
      </c>
      <c r="AI94" s="117">
        <f t="shared" si="92"/>
        <v>45.913775510204083</v>
      </c>
      <c r="AJ94" s="117">
        <f t="shared" si="93"/>
        <v>0</v>
      </c>
      <c r="AO94">
        <v>2</v>
      </c>
      <c r="AP94">
        <v>1</v>
      </c>
    </row>
    <row r="95" spans="1:54">
      <c r="A95" s="43">
        <v>39443</v>
      </c>
      <c r="C95">
        <v>830</v>
      </c>
      <c r="D95">
        <v>37</v>
      </c>
      <c r="E95">
        <v>1</v>
      </c>
      <c r="F95">
        <v>12</v>
      </c>
      <c r="G95">
        <v>6</v>
      </c>
      <c r="H95">
        <v>9</v>
      </c>
      <c r="J95" s="117">
        <f t="shared" si="86"/>
        <v>64.640883977900558</v>
      </c>
      <c r="K95" s="119">
        <f t="shared" si="87"/>
        <v>485.45039068028001</v>
      </c>
      <c r="R95" s="117"/>
      <c r="X95">
        <v>18</v>
      </c>
      <c r="Z95" s="117"/>
      <c r="AA95" s="117">
        <f t="shared" si="88"/>
        <v>206.63265306122449</v>
      </c>
      <c r="AB95" s="119">
        <f t="shared" si="89"/>
        <v>28189.754739130836</v>
      </c>
      <c r="AD95">
        <v>0.87880000000000003</v>
      </c>
      <c r="AE95">
        <v>0.1212</v>
      </c>
      <c r="AG95" s="117">
        <f t="shared" si="90"/>
        <v>0</v>
      </c>
      <c r="AH95" s="117">
        <f t="shared" si="91"/>
        <v>181.58877551020407</v>
      </c>
      <c r="AI95" s="117">
        <f t="shared" si="92"/>
        <v>25.043877551020408</v>
      </c>
      <c r="AJ95" s="117">
        <f t="shared" si="93"/>
        <v>0</v>
      </c>
      <c r="AO95">
        <v>1</v>
      </c>
    </row>
    <row r="96" spans="1:54">
      <c r="A96" s="43">
        <v>39444</v>
      </c>
      <c r="C96">
        <v>900</v>
      </c>
      <c r="D96">
        <v>37</v>
      </c>
      <c r="E96">
        <v>1</v>
      </c>
      <c r="F96">
        <v>12</v>
      </c>
      <c r="G96">
        <v>6</v>
      </c>
      <c r="H96">
        <v>9</v>
      </c>
      <c r="J96" s="117">
        <f t="shared" si="86"/>
        <v>64.640883977900558</v>
      </c>
      <c r="K96" s="119">
        <f t="shared" si="87"/>
        <v>485.45039068028001</v>
      </c>
      <c r="R96" s="117"/>
      <c r="X96">
        <v>17</v>
      </c>
      <c r="Z96" s="117"/>
      <c r="AA96" s="117">
        <f t="shared" si="88"/>
        <v>195.15306122448979</v>
      </c>
      <c r="AB96" s="119">
        <f t="shared" si="89"/>
        <v>26574.445636959208</v>
      </c>
      <c r="AD96">
        <v>0.87880000000000003</v>
      </c>
      <c r="AE96">
        <v>0.1212</v>
      </c>
      <c r="AG96" s="117">
        <f t="shared" si="90"/>
        <v>0</v>
      </c>
      <c r="AH96" s="117">
        <f t="shared" si="91"/>
        <v>171.50051020408162</v>
      </c>
      <c r="AI96" s="117">
        <f t="shared" si="92"/>
        <v>23.652551020408161</v>
      </c>
      <c r="AJ96" s="117">
        <f t="shared" si="93"/>
        <v>0</v>
      </c>
      <c r="AO96">
        <v>1</v>
      </c>
      <c r="AW96">
        <v>1</v>
      </c>
    </row>
    <row r="97" spans="1:54">
      <c r="A97" s="43">
        <v>39445</v>
      </c>
      <c r="C97" t="s">
        <v>164</v>
      </c>
      <c r="F97">
        <v>12</v>
      </c>
      <c r="J97" s="117">
        <f t="shared" si="86"/>
        <v>0</v>
      </c>
      <c r="K97" s="119">
        <f t="shared" si="87"/>
        <v>0</v>
      </c>
      <c r="R97" s="117"/>
      <c r="Z97" s="117"/>
      <c r="AA97" s="117">
        <f t="shared" si="88"/>
        <v>0</v>
      </c>
      <c r="AB97" s="119">
        <f t="shared" si="89"/>
        <v>0</v>
      </c>
      <c r="AD97">
        <v>0.87880000000000003</v>
      </c>
      <c r="AE97">
        <v>0.1212</v>
      </c>
      <c r="AG97" s="117">
        <f t="shared" si="90"/>
        <v>0</v>
      </c>
      <c r="AH97" s="117">
        <f t="shared" si="91"/>
        <v>0</v>
      </c>
      <c r="AI97" s="117">
        <f t="shared" si="92"/>
        <v>0</v>
      </c>
      <c r="AJ97" s="117">
        <f t="shared" si="93"/>
        <v>0</v>
      </c>
    </row>
    <row r="98" spans="1:54">
      <c r="A98" s="65"/>
      <c r="B98" s="65"/>
      <c r="C98" s="65"/>
      <c r="D98" s="65"/>
      <c r="E98" s="65"/>
      <c r="F98" s="65"/>
      <c r="G98" s="65"/>
      <c r="H98" s="65"/>
      <c r="I98" s="65"/>
      <c r="J98" s="159"/>
      <c r="K98" s="65"/>
      <c r="L98" s="65"/>
      <c r="M98" s="65"/>
      <c r="N98" s="65"/>
      <c r="O98" s="65"/>
      <c r="P98" s="65"/>
      <c r="Q98" s="65"/>
      <c r="R98" s="159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</row>
    <row r="99" spans="1:54">
      <c r="A99" s="43">
        <v>39446</v>
      </c>
      <c r="C99" t="s">
        <v>164</v>
      </c>
      <c r="F99">
        <v>13</v>
      </c>
      <c r="J99" s="117">
        <f t="shared" ref="J99:J105" si="94">H99/Effbar</f>
        <v>0</v>
      </c>
      <c r="K99" s="119">
        <f t="shared" ref="K99:K105" si="95">IF(H99=0,0,(J99^2)*(((J99*Effbar*(1-Effbar))/(H99^2))+(Veffbar/(Effbar^2))))</f>
        <v>0</v>
      </c>
      <c r="R99" s="117"/>
      <c r="Z99" s="117"/>
      <c r="AA99" s="117">
        <f t="shared" ref="AA99:AA105" si="96">X99/StHdEff</f>
        <v>0</v>
      </c>
      <c r="AB99" s="119">
        <f t="shared" ref="AB99:AB105" si="97">IF(X99=0,0,(AA99^2)*(((AA99+StHdEff*(1-StHdEff))/(X99^2))+(VaEffStHd/(StHdEff^2))))</f>
        <v>0</v>
      </c>
      <c r="AD99">
        <v>0.87880000000000003</v>
      </c>
      <c r="AE99">
        <v>0.1212</v>
      </c>
      <c r="AG99" s="117">
        <f t="shared" ref="AG99:AG105" si="98">AA99*AC99</f>
        <v>0</v>
      </c>
      <c r="AH99" s="117">
        <f t="shared" ref="AH99:AH105" si="99">AA99*AD99</f>
        <v>0</v>
      </c>
      <c r="AI99" s="117">
        <f t="shared" ref="AI99:AI105" si="100">AA99*AE99</f>
        <v>0</v>
      </c>
      <c r="AJ99" s="117">
        <f t="shared" ref="AJ99:AJ105" si="101">AA99*AF99</f>
        <v>0</v>
      </c>
    </row>
    <row r="100" spans="1:54">
      <c r="A100" s="43">
        <v>39447</v>
      </c>
      <c r="C100">
        <v>815</v>
      </c>
      <c r="D100">
        <v>36</v>
      </c>
      <c r="E100">
        <v>1</v>
      </c>
      <c r="F100">
        <v>13</v>
      </c>
      <c r="G100">
        <v>6</v>
      </c>
      <c r="H100">
        <v>15</v>
      </c>
      <c r="J100" s="117">
        <f t="shared" si="94"/>
        <v>107.73480662983427</v>
      </c>
      <c r="K100" s="119">
        <f t="shared" si="95"/>
        <v>904.43924255098807</v>
      </c>
      <c r="R100" s="117"/>
      <c r="X100">
        <v>10</v>
      </c>
      <c r="Z100" s="117"/>
      <c r="AA100" s="117">
        <f t="shared" si="96"/>
        <v>114.79591836734694</v>
      </c>
      <c r="AB100" s="119">
        <f t="shared" si="97"/>
        <v>15431.308610452385</v>
      </c>
      <c r="AD100">
        <v>0.87880000000000003</v>
      </c>
      <c r="AE100">
        <v>0.1212</v>
      </c>
      <c r="AG100" s="117">
        <f t="shared" si="98"/>
        <v>0</v>
      </c>
      <c r="AH100" s="117">
        <f t="shared" si="99"/>
        <v>100.8826530612245</v>
      </c>
      <c r="AI100" s="117">
        <f t="shared" si="100"/>
        <v>13.913265306122449</v>
      </c>
      <c r="AJ100" s="117">
        <f t="shared" si="101"/>
        <v>0</v>
      </c>
      <c r="AO100">
        <v>1</v>
      </c>
      <c r="AP100">
        <v>1</v>
      </c>
    </row>
    <row r="101" spans="1:54">
      <c r="A101" s="43">
        <v>39448</v>
      </c>
      <c r="C101" t="s">
        <v>164</v>
      </c>
      <c r="F101">
        <v>13</v>
      </c>
      <c r="J101" s="117">
        <f t="shared" si="94"/>
        <v>0</v>
      </c>
      <c r="K101" s="119">
        <f t="shared" si="95"/>
        <v>0</v>
      </c>
      <c r="R101" s="117"/>
      <c r="Z101" s="117"/>
      <c r="AA101" s="117">
        <f t="shared" si="96"/>
        <v>0</v>
      </c>
      <c r="AB101" s="119">
        <f t="shared" si="97"/>
        <v>0</v>
      </c>
      <c r="AC101">
        <v>0.4</v>
      </c>
      <c r="AD101">
        <v>0.57499999999999996</v>
      </c>
      <c r="AE101">
        <v>2.5000000000000001E-2</v>
      </c>
      <c r="AG101" s="117">
        <f t="shared" si="98"/>
        <v>0</v>
      </c>
      <c r="AH101" s="117">
        <f t="shared" si="99"/>
        <v>0</v>
      </c>
      <c r="AI101" s="117">
        <f t="shared" si="100"/>
        <v>0</v>
      </c>
      <c r="AJ101" s="117">
        <f t="shared" si="101"/>
        <v>0</v>
      </c>
    </row>
    <row r="102" spans="1:54">
      <c r="A102" s="43">
        <v>39449</v>
      </c>
      <c r="C102">
        <v>900</v>
      </c>
      <c r="D102">
        <v>35</v>
      </c>
      <c r="E102">
        <v>1</v>
      </c>
      <c r="F102">
        <v>13</v>
      </c>
      <c r="G102">
        <v>6</v>
      </c>
      <c r="H102">
        <v>17</v>
      </c>
      <c r="J102" s="117">
        <f t="shared" si="94"/>
        <v>122.09944751381217</v>
      </c>
      <c r="K102" s="119">
        <f t="shared" si="95"/>
        <v>1061.0542390561318</v>
      </c>
      <c r="R102" s="117"/>
      <c r="X102">
        <v>20</v>
      </c>
      <c r="Z102" s="117"/>
      <c r="AA102" s="117">
        <f t="shared" si="96"/>
        <v>229.59183673469389</v>
      </c>
      <c r="AB102" s="119">
        <f t="shared" si="97"/>
        <v>31437.9472315485</v>
      </c>
      <c r="AC102">
        <v>0.4</v>
      </c>
      <c r="AD102">
        <v>0.57499999999999996</v>
      </c>
      <c r="AE102">
        <v>2.5000000000000001E-2</v>
      </c>
      <c r="AG102" s="117">
        <f t="shared" si="98"/>
        <v>91.83673469387756</v>
      </c>
      <c r="AH102" s="117">
        <f t="shared" si="99"/>
        <v>132.01530612244898</v>
      </c>
      <c r="AI102" s="117">
        <f t="shared" si="100"/>
        <v>5.7397959183673475</v>
      </c>
      <c r="AJ102" s="117">
        <f t="shared" si="101"/>
        <v>0</v>
      </c>
      <c r="AW102">
        <v>1</v>
      </c>
    </row>
    <row r="103" spans="1:54">
      <c r="A103" s="43">
        <v>39450</v>
      </c>
      <c r="C103">
        <v>930</v>
      </c>
      <c r="D103">
        <v>35</v>
      </c>
      <c r="E103">
        <v>1</v>
      </c>
      <c r="F103">
        <v>13</v>
      </c>
      <c r="G103">
        <v>6</v>
      </c>
      <c r="H103">
        <v>2</v>
      </c>
      <c r="J103" s="117">
        <f t="shared" si="94"/>
        <v>14.364640883977902</v>
      </c>
      <c r="K103" s="119">
        <f t="shared" si="95"/>
        <v>93.044824449240366</v>
      </c>
      <c r="R103" s="117"/>
      <c r="X103">
        <v>3</v>
      </c>
      <c r="Z103" s="117"/>
      <c r="AA103" s="117">
        <f t="shared" si="96"/>
        <v>34.438775510204081</v>
      </c>
      <c r="AB103" s="119">
        <f t="shared" si="97"/>
        <v>4575.21828916098</v>
      </c>
      <c r="AC103">
        <v>0.4</v>
      </c>
      <c r="AD103">
        <v>0.57499999999999996</v>
      </c>
      <c r="AE103">
        <v>2.5000000000000001E-2</v>
      </c>
      <c r="AG103" s="117">
        <f t="shared" si="98"/>
        <v>13.775510204081634</v>
      </c>
      <c r="AH103" s="117">
        <f t="shared" si="99"/>
        <v>19.802295918367346</v>
      </c>
      <c r="AI103" s="117">
        <f t="shared" si="100"/>
        <v>0.86096938775510212</v>
      </c>
      <c r="AJ103" s="117">
        <f t="shared" si="101"/>
        <v>0</v>
      </c>
      <c r="AO103">
        <v>1</v>
      </c>
    </row>
    <row r="104" spans="1:54">
      <c r="A104" s="43">
        <v>39451</v>
      </c>
      <c r="C104">
        <v>900</v>
      </c>
      <c r="D104">
        <v>34.5</v>
      </c>
      <c r="E104">
        <v>1</v>
      </c>
      <c r="F104">
        <v>13</v>
      </c>
      <c r="G104">
        <v>6</v>
      </c>
      <c r="H104">
        <v>7</v>
      </c>
      <c r="J104" s="117">
        <f t="shared" si="94"/>
        <v>50.276243093922659</v>
      </c>
      <c r="K104" s="119">
        <f t="shared" si="95"/>
        <v>362.73948593828482</v>
      </c>
      <c r="R104" s="117"/>
      <c r="X104">
        <v>8</v>
      </c>
      <c r="Z104" s="117"/>
      <c r="AA104" s="117">
        <f t="shared" si="96"/>
        <v>91.836734693877546</v>
      </c>
      <c r="AB104" s="119">
        <f t="shared" si="97"/>
        <v>12300.278038530812</v>
      </c>
      <c r="AC104">
        <v>0.4</v>
      </c>
      <c r="AD104">
        <v>0.57499999999999996</v>
      </c>
      <c r="AE104">
        <v>2.5000000000000001E-2</v>
      </c>
      <c r="AG104" s="117">
        <f t="shared" si="98"/>
        <v>36.734693877551017</v>
      </c>
      <c r="AH104" s="117">
        <f t="shared" si="99"/>
        <v>52.806122448979586</v>
      </c>
      <c r="AI104" s="117">
        <f t="shared" si="100"/>
        <v>2.2959183673469385</v>
      </c>
      <c r="AJ104" s="117">
        <f t="shared" si="101"/>
        <v>0</v>
      </c>
    </row>
    <row r="105" spans="1:54">
      <c r="A105" s="43">
        <v>39452</v>
      </c>
      <c r="C105" t="s">
        <v>164</v>
      </c>
      <c r="F105">
        <v>13</v>
      </c>
      <c r="J105" s="117">
        <f t="shared" si="94"/>
        <v>0</v>
      </c>
      <c r="K105" s="119">
        <f t="shared" si="95"/>
        <v>0</v>
      </c>
      <c r="R105" s="117"/>
      <c r="Z105" s="117"/>
      <c r="AA105" s="117">
        <f t="shared" si="96"/>
        <v>0</v>
      </c>
      <c r="AB105" s="119">
        <f t="shared" si="97"/>
        <v>0</v>
      </c>
      <c r="AC105">
        <v>0.4</v>
      </c>
      <c r="AD105">
        <v>0.57499999999999996</v>
      </c>
      <c r="AE105">
        <v>2.5000000000000001E-2</v>
      </c>
      <c r="AG105" s="117">
        <f t="shared" si="98"/>
        <v>0</v>
      </c>
      <c r="AH105" s="117">
        <f t="shared" si="99"/>
        <v>0</v>
      </c>
      <c r="AI105" s="117">
        <f t="shared" si="100"/>
        <v>0</v>
      </c>
      <c r="AJ105" s="117">
        <f t="shared" si="101"/>
        <v>0</v>
      </c>
    </row>
    <row r="106" spans="1:54">
      <c r="A106" s="65"/>
      <c r="B106" s="65"/>
      <c r="C106" s="65"/>
      <c r="D106" s="65"/>
      <c r="E106" s="65"/>
      <c r="F106" s="65"/>
      <c r="G106" s="65"/>
      <c r="H106" s="65"/>
      <c r="I106" s="65"/>
      <c r="J106" s="159"/>
      <c r="K106" s="65"/>
      <c r="L106" s="65"/>
      <c r="M106" s="65"/>
      <c r="N106" s="65"/>
      <c r="O106" s="65"/>
      <c r="P106" s="65"/>
      <c r="Q106" s="65"/>
      <c r="R106" s="159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</row>
    <row r="107" spans="1:54">
      <c r="A107" s="43">
        <v>39453</v>
      </c>
      <c r="C107" t="s">
        <v>164</v>
      </c>
      <c r="F107">
        <v>14</v>
      </c>
      <c r="J107" s="117">
        <f t="shared" ref="J107:J113" si="102">H107/Effbar</f>
        <v>0</v>
      </c>
      <c r="K107" s="119">
        <f t="shared" ref="K107:K113" si="103">IF(H107=0,0,(J107^2)*(((J107*Effbar*(1-Effbar))/(H107^2))+(Veffbar/(Effbar^2))))</f>
        <v>0</v>
      </c>
      <c r="R107" s="117"/>
      <c r="Z107" s="117"/>
      <c r="AA107" s="117">
        <f t="shared" ref="AA107:AA113" si="104">X107/StHdEff</f>
        <v>0</v>
      </c>
      <c r="AB107" s="119">
        <f t="shared" ref="AB107:AB113" si="105">IF(X107=0,0,(AA107^2)*(((AA107+StHdEff*(1-StHdEff))/(X107^2))+(VaEffStHd/(StHdEff^2))))</f>
        <v>0</v>
      </c>
      <c r="AC107">
        <v>0.375</v>
      </c>
      <c r="AD107">
        <v>0.625</v>
      </c>
      <c r="AG107" s="117">
        <f t="shared" ref="AG107:AG113" si="106">AA107*AC107</f>
        <v>0</v>
      </c>
      <c r="AH107" s="117">
        <f t="shared" ref="AH107:AH113" si="107">AA107*AD107</f>
        <v>0</v>
      </c>
      <c r="AI107" s="117">
        <f t="shared" ref="AI107:AI113" si="108">AA107*AE107</f>
        <v>0</v>
      </c>
      <c r="AJ107" s="117">
        <f t="shared" ref="AJ107:AJ113" si="109">AA107*AF107</f>
        <v>0</v>
      </c>
    </row>
    <row r="108" spans="1:54">
      <c r="A108" s="43">
        <v>39454</v>
      </c>
      <c r="C108">
        <v>1200</v>
      </c>
      <c r="D108">
        <v>35</v>
      </c>
      <c r="E108">
        <v>1</v>
      </c>
      <c r="F108">
        <v>14</v>
      </c>
      <c r="G108">
        <v>6</v>
      </c>
      <c r="H108">
        <v>2</v>
      </c>
      <c r="J108" s="117">
        <f t="shared" si="102"/>
        <v>14.364640883977902</v>
      </c>
      <c r="K108" s="119">
        <f t="shared" si="103"/>
        <v>93.044824449240366</v>
      </c>
      <c r="R108" s="117"/>
      <c r="X108">
        <v>1</v>
      </c>
      <c r="Z108" s="117"/>
      <c r="AA108" s="117">
        <f t="shared" si="104"/>
        <v>11.479591836734693</v>
      </c>
      <c r="AB108" s="119">
        <f t="shared" si="105"/>
        <v>1526.201061586678</v>
      </c>
      <c r="AC108">
        <v>0.375</v>
      </c>
      <c r="AD108">
        <v>0.625</v>
      </c>
      <c r="AG108" s="117">
        <f t="shared" si="106"/>
        <v>4.3048469387755102</v>
      </c>
      <c r="AH108" s="117">
        <f t="shared" si="107"/>
        <v>7.174744897959183</v>
      </c>
      <c r="AI108" s="117">
        <f t="shared" si="108"/>
        <v>0</v>
      </c>
      <c r="AJ108" s="117">
        <f t="shared" si="109"/>
        <v>0</v>
      </c>
      <c r="AO108">
        <v>2</v>
      </c>
      <c r="AP108">
        <v>2</v>
      </c>
    </row>
    <row r="109" spans="1:54">
      <c r="A109" s="43">
        <v>39455</v>
      </c>
      <c r="C109">
        <v>1000</v>
      </c>
      <c r="D109">
        <v>35</v>
      </c>
      <c r="E109">
        <v>1</v>
      </c>
      <c r="F109">
        <v>14</v>
      </c>
      <c r="G109">
        <v>6</v>
      </c>
      <c r="H109">
        <v>8</v>
      </c>
      <c r="J109" s="117">
        <f t="shared" si="102"/>
        <v>57.458563535911608</v>
      </c>
      <c r="K109" s="119">
        <f t="shared" si="103"/>
        <v>423.035435441684</v>
      </c>
      <c r="R109" s="117"/>
      <c r="X109">
        <v>4</v>
      </c>
      <c r="Z109" s="117"/>
      <c r="AA109" s="117">
        <f t="shared" si="104"/>
        <v>45.918367346938773</v>
      </c>
      <c r="AB109" s="119">
        <f t="shared" si="105"/>
        <v>6108.5140469853359</v>
      </c>
      <c r="AC109">
        <v>0.375</v>
      </c>
      <c r="AD109">
        <v>0.625</v>
      </c>
      <c r="AG109" s="117">
        <f t="shared" si="106"/>
        <v>17.219387755102041</v>
      </c>
      <c r="AH109" s="117">
        <f t="shared" si="107"/>
        <v>28.698979591836732</v>
      </c>
      <c r="AI109" s="117">
        <f t="shared" si="108"/>
        <v>0</v>
      </c>
      <c r="AJ109" s="117">
        <f t="shared" si="109"/>
        <v>0</v>
      </c>
      <c r="AO109">
        <v>3</v>
      </c>
      <c r="AW109">
        <v>1</v>
      </c>
    </row>
    <row r="110" spans="1:54">
      <c r="A110" s="43">
        <v>39456</v>
      </c>
      <c r="C110">
        <v>1030</v>
      </c>
      <c r="D110">
        <v>35</v>
      </c>
      <c r="E110">
        <v>1</v>
      </c>
      <c r="F110">
        <v>14</v>
      </c>
      <c r="G110">
        <v>6</v>
      </c>
      <c r="H110">
        <v>3</v>
      </c>
      <c r="J110" s="117">
        <f t="shared" si="102"/>
        <v>21.546961325966855</v>
      </c>
      <c r="K110" s="119">
        <f t="shared" si="103"/>
        <v>142.74574527665573</v>
      </c>
      <c r="R110" s="117"/>
      <c r="X110">
        <v>0</v>
      </c>
      <c r="Z110" s="117"/>
      <c r="AA110" s="117">
        <f t="shared" si="104"/>
        <v>0</v>
      </c>
      <c r="AB110" s="119">
        <f t="shared" si="105"/>
        <v>0</v>
      </c>
      <c r="AC110">
        <v>0.375</v>
      </c>
      <c r="AD110">
        <v>0.625</v>
      </c>
      <c r="AG110" s="117">
        <f t="shared" si="106"/>
        <v>0</v>
      </c>
      <c r="AH110" s="117">
        <f t="shared" si="107"/>
        <v>0</v>
      </c>
      <c r="AI110" s="117">
        <f t="shared" si="108"/>
        <v>0</v>
      </c>
      <c r="AJ110" s="117">
        <f t="shared" si="109"/>
        <v>0</v>
      </c>
      <c r="AO110">
        <v>2</v>
      </c>
      <c r="AP110">
        <v>2</v>
      </c>
    </row>
    <row r="111" spans="1:54">
      <c r="A111" s="43">
        <v>39457</v>
      </c>
      <c r="C111">
        <v>1000</v>
      </c>
      <c r="D111">
        <v>35</v>
      </c>
      <c r="E111">
        <v>1</v>
      </c>
      <c r="F111">
        <v>14</v>
      </c>
      <c r="G111">
        <v>6</v>
      </c>
      <c r="H111">
        <v>5</v>
      </c>
      <c r="J111" s="117">
        <f t="shared" si="102"/>
        <v>35.911602209944753</v>
      </c>
      <c r="K111" s="119">
        <f t="shared" si="103"/>
        <v>248.50460413707668</v>
      </c>
      <c r="R111" s="117"/>
      <c r="X111">
        <v>2</v>
      </c>
      <c r="Z111" s="117"/>
      <c r="AA111" s="117">
        <f t="shared" si="104"/>
        <v>22.959183673469386</v>
      </c>
      <c r="AB111" s="119">
        <f t="shared" si="105"/>
        <v>3047.7806273614265</v>
      </c>
      <c r="AC111">
        <v>0.375</v>
      </c>
      <c r="AD111">
        <v>0.625</v>
      </c>
      <c r="AG111" s="117">
        <f t="shared" si="106"/>
        <v>8.6096938775510203</v>
      </c>
      <c r="AH111" s="117">
        <f t="shared" si="107"/>
        <v>14.349489795918366</v>
      </c>
      <c r="AI111" s="117">
        <f t="shared" si="108"/>
        <v>0</v>
      </c>
      <c r="AJ111" s="117">
        <f t="shared" si="109"/>
        <v>0</v>
      </c>
    </row>
    <row r="112" spans="1:54">
      <c r="A112" s="43">
        <v>39458</v>
      </c>
      <c r="C112">
        <v>845</v>
      </c>
      <c r="D112">
        <v>35</v>
      </c>
      <c r="E112">
        <v>1</v>
      </c>
      <c r="F112">
        <v>14</v>
      </c>
      <c r="G112">
        <v>6</v>
      </c>
      <c r="H112">
        <v>3</v>
      </c>
      <c r="J112" s="117">
        <f t="shared" si="102"/>
        <v>21.546961325966855</v>
      </c>
      <c r="K112" s="119">
        <f t="shared" si="103"/>
        <v>142.74574527665573</v>
      </c>
      <c r="R112" s="117"/>
      <c r="X112">
        <v>1</v>
      </c>
      <c r="Z112" s="117"/>
      <c r="AA112" s="117">
        <f t="shared" si="104"/>
        <v>11.479591836734693</v>
      </c>
      <c r="AB112" s="119">
        <f t="shared" si="105"/>
        <v>1526.201061586678</v>
      </c>
      <c r="AC112">
        <v>0.375</v>
      </c>
      <c r="AD112">
        <v>0.625</v>
      </c>
      <c r="AG112" s="117">
        <f t="shared" si="106"/>
        <v>4.3048469387755102</v>
      </c>
      <c r="AH112" s="117">
        <f t="shared" si="107"/>
        <v>7.174744897959183</v>
      </c>
      <c r="AI112" s="117">
        <f t="shared" si="108"/>
        <v>0</v>
      </c>
      <c r="AJ112" s="117">
        <f t="shared" si="109"/>
        <v>0</v>
      </c>
    </row>
    <row r="113" spans="1:54">
      <c r="A113" s="43">
        <v>39459</v>
      </c>
      <c r="C113" t="s">
        <v>164</v>
      </c>
      <c r="F113">
        <v>14</v>
      </c>
      <c r="J113" s="117">
        <f t="shared" si="102"/>
        <v>0</v>
      </c>
      <c r="K113" s="119">
        <f t="shared" si="103"/>
        <v>0</v>
      </c>
      <c r="R113" s="117"/>
      <c r="Z113" s="117"/>
      <c r="AA113" s="117">
        <f t="shared" si="104"/>
        <v>0</v>
      </c>
      <c r="AB113" s="119">
        <f t="shared" si="105"/>
        <v>0</v>
      </c>
      <c r="AC113">
        <v>0.375</v>
      </c>
      <c r="AD113">
        <v>0.625</v>
      </c>
      <c r="AG113" s="117">
        <f t="shared" si="106"/>
        <v>0</v>
      </c>
      <c r="AH113" s="117">
        <f t="shared" si="107"/>
        <v>0</v>
      </c>
      <c r="AI113" s="117">
        <f t="shared" si="108"/>
        <v>0</v>
      </c>
      <c r="AJ113" s="117">
        <f t="shared" si="109"/>
        <v>0</v>
      </c>
    </row>
    <row r="114" spans="1:54">
      <c r="A114" s="65"/>
      <c r="B114" s="65"/>
      <c r="C114" s="65"/>
      <c r="D114" s="65"/>
      <c r="E114" s="65"/>
      <c r="F114" s="65"/>
      <c r="G114" s="65"/>
      <c r="H114" s="65"/>
      <c r="I114" s="65"/>
      <c r="J114" s="159"/>
      <c r="K114" s="65"/>
      <c r="L114" s="65"/>
      <c r="M114" s="65"/>
      <c r="N114" s="65"/>
      <c r="O114" s="65"/>
      <c r="P114" s="65"/>
      <c r="Q114" s="65"/>
      <c r="R114" s="159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</row>
    <row r="115" spans="1:54">
      <c r="A115" s="43">
        <v>39460</v>
      </c>
      <c r="C115" t="s">
        <v>164</v>
      </c>
      <c r="F115">
        <v>15</v>
      </c>
      <c r="J115" s="117">
        <f t="shared" ref="J115:J121" si="110">H115/Effbar</f>
        <v>0</v>
      </c>
      <c r="K115" s="119">
        <f t="shared" ref="K115:K121" si="111">IF(H115=0,0,(J115^2)*(((J115*Effbar*(1-Effbar))/(H115^2))+(Veffbar/(Effbar^2))))</f>
        <v>0</v>
      </c>
      <c r="R115" s="117"/>
      <c r="Z115" s="117"/>
      <c r="AA115" s="117">
        <f t="shared" ref="AA115:AA121" si="112">X115/StHdEff</f>
        <v>0</v>
      </c>
      <c r="AB115" s="119">
        <f t="shared" ref="AB115:AB121" si="113">IF(X115=0,0,(AA115^2)*(((AA115+StHdEff*(1-StHdEff))/(X115^2))+(VaEffStHd/(StHdEff^2))))</f>
        <v>0</v>
      </c>
      <c r="AC115">
        <v>0.33329999999999999</v>
      </c>
      <c r="AD115">
        <v>0.66669999999999996</v>
      </c>
      <c r="AG115" s="117">
        <f t="shared" ref="AG115:AG121" si="114">AA115*AC115</f>
        <v>0</v>
      </c>
      <c r="AH115" s="117">
        <f t="shared" ref="AH115:AH121" si="115">AA115*AD115</f>
        <v>0</v>
      </c>
      <c r="AI115" s="117">
        <f t="shared" ref="AI115:AI121" si="116">AA115*AE115</f>
        <v>0</v>
      </c>
      <c r="AJ115" s="117">
        <f t="shared" ref="AJ115:AJ121" si="117">AA115*AF115</f>
        <v>0</v>
      </c>
    </row>
    <row r="116" spans="1:54">
      <c r="A116" s="43">
        <v>39461</v>
      </c>
      <c r="C116">
        <v>830</v>
      </c>
      <c r="D116">
        <v>35.5</v>
      </c>
      <c r="E116">
        <v>1</v>
      </c>
      <c r="F116">
        <v>15</v>
      </c>
      <c r="G116">
        <v>6</v>
      </c>
      <c r="H116">
        <v>1</v>
      </c>
      <c r="J116" s="117">
        <f t="shared" si="110"/>
        <v>7.182320441988951</v>
      </c>
      <c r="K116" s="119">
        <f t="shared" si="111"/>
        <v>45.462909357021793</v>
      </c>
      <c r="R116" s="117"/>
      <c r="X116">
        <v>4</v>
      </c>
      <c r="Z116" s="117"/>
      <c r="AA116" s="117">
        <f t="shared" si="112"/>
        <v>45.918367346938773</v>
      </c>
      <c r="AB116" s="119">
        <f t="shared" si="113"/>
        <v>6108.5140469853359</v>
      </c>
      <c r="AC116">
        <v>0.33329999999999999</v>
      </c>
      <c r="AD116">
        <v>0.66669999999999996</v>
      </c>
      <c r="AG116" s="117">
        <f t="shared" si="114"/>
        <v>15.304591836734692</v>
      </c>
      <c r="AH116" s="117">
        <f t="shared" si="115"/>
        <v>30.613775510204079</v>
      </c>
      <c r="AI116" s="117">
        <f t="shared" si="116"/>
        <v>0</v>
      </c>
      <c r="AJ116" s="117">
        <f t="shared" si="117"/>
        <v>0</v>
      </c>
      <c r="AP116">
        <v>1</v>
      </c>
    </row>
    <row r="117" spans="1:54">
      <c r="A117" s="43">
        <v>39462</v>
      </c>
      <c r="C117" t="s">
        <v>164</v>
      </c>
      <c r="F117">
        <v>15</v>
      </c>
      <c r="J117" s="117">
        <f t="shared" si="110"/>
        <v>0</v>
      </c>
      <c r="K117" s="119">
        <f t="shared" si="111"/>
        <v>0</v>
      </c>
      <c r="R117" s="117"/>
      <c r="Z117" s="117"/>
      <c r="AA117" s="117">
        <f t="shared" si="112"/>
        <v>0</v>
      </c>
      <c r="AB117" s="119">
        <f t="shared" si="113"/>
        <v>0</v>
      </c>
      <c r="AC117">
        <v>0.33329999999999999</v>
      </c>
      <c r="AD117">
        <v>0.66669999999999996</v>
      </c>
      <c r="AG117" s="117">
        <f t="shared" si="114"/>
        <v>0</v>
      </c>
      <c r="AH117" s="117">
        <f t="shared" si="115"/>
        <v>0</v>
      </c>
      <c r="AI117" s="117">
        <f t="shared" si="116"/>
        <v>0</v>
      </c>
      <c r="AJ117" s="117">
        <f t="shared" si="117"/>
        <v>0</v>
      </c>
    </row>
    <row r="118" spans="1:54">
      <c r="A118" s="43">
        <v>39463</v>
      </c>
      <c r="C118">
        <v>830</v>
      </c>
      <c r="D118">
        <v>36</v>
      </c>
      <c r="E118">
        <v>1</v>
      </c>
      <c r="F118">
        <v>15</v>
      </c>
      <c r="G118">
        <v>6</v>
      </c>
      <c r="H118">
        <v>10</v>
      </c>
      <c r="J118" s="117">
        <f t="shared" si="110"/>
        <v>71.823204419889507</v>
      </c>
      <c r="K118" s="119">
        <f t="shared" si="111"/>
        <v>549.98435165407273</v>
      </c>
      <c r="R118" s="117"/>
      <c r="X118">
        <v>3</v>
      </c>
      <c r="Z118" s="117"/>
      <c r="AA118" s="117">
        <f t="shared" si="112"/>
        <v>34.438775510204081</v>
      </c>
      <c r="AB118" s="119">
        <f t="shared" si="113"/>
        <v>4575.21828916098</v>
      </c>
      <c r="AC118">
        <v>0.33329999999999999</v>
      </c>
      <c r="AD118">
        <v>0.66669999999999996</v>
      </c>
      <c r="AG118" s="117">
        <f t="shared" si="114"/>
        <v>11.478443877551019</v>
      </c>
      <c r="AH118" s="117">
        <f t="shared" si="115"/>
        <v>22.960331632653059</v>
      </c>
      <c r="AI118" s="117">
        <f t="shared" si="116"/>
        <v>0</v>
      </c>
      <c r="AJ118" s="117">
        <f t="shared" si="117"/>
        <v>0</v>
      </c>
      <c r="AO118">
        <v>1</v>
      </c>
      <c r="AW118">
        <v>2</v>
      </c>
    </row>
    <row r="119" spans="1:54">
      <c r="A119" s="43">
        <v>39464</v>
      </c>
      <c r="C119">
        <v>1130</v>
      </c>
      <c r="D119">
        <v>35.5</v>
      </c>
      <c r="E119">
        <v>1</v>
      </c>
      <c r="F119">
        <v>15</v>
      </c>
      <c r="G119">
        <v>6</v>
      </c>
      <c r="H119">
        <v>3</v>
      </c>
      <c r="J119" s="117">
        <f t="shared" si="110"/>
        <v>21.546961325966855</v>
      </c>
      <c r="K119" s="119">
        <f t="shared" si="111"/>
        <v>142.74574527665573</v>
      </c>
      <c r="R119" s="117"/>
      <c r="X119">
        <v>4</v>
      </c>
      <c r="Z119" s="117"/>
      <c r="AA119" s="117">
        <f t="shared" si="112"/>
        <v>45.918367346938773</v>
      </c>
      <c r="AB119" s="119">
        <f t="shared" si="113"/>
        <v>6108.5140469853359</v>
      </c>
      <c r="AC119">
        <v>0.33329999999999999</v>
      </c>
      <c r="AD119">
        <v>0.66669999999999996</v>
      </c>
      <c r="AG119" s="117">
        <f t="shared" si="114"/>
        <v>15.304591836734692</v>
      </c>
      <c r="AH119" s="117">
        <f t="shared" si="115"/>
        <v>30.613775510204079</v>
      </c>
      <c r="AI119" s="117">
        <f t="shared" si="116"/>
        <v>0</v>
      </c>
      <c r="AJ119" s="117">
        <f t="shared" si="117"/>
        <v>0</v>
      </c>
      <c r="AK119">
        <v>1</v>
      </c>
    </row>
    <row r="120" spans="1:54">
      <c r="A120" s="43">
        <v>39465</v>
      </c>
      <c r="C120" t="s">
        <v>164</v>
      </c>
      <c r="F120">
        <v>15</v>
      </c>
      <c r="J120" s="117">
        <f t="shared" si="110"/>
        <v>0</v>
      </c>
      <c r="K120" s="119">
        <f t="shared" si="111"/>
        <v>0</v>
      </c>
      <c r="R120" s="117"/>
      <c r="Z120" s="117"/>
      <c r="AA120" s="117">
        <f t="shared" si="112"/>
        <v>0</v>
      </c>
      <c r="AB120" s="119">
        <f t="shared" si="113"/>
        <v>0</v>
      </c>
      <c r="AC120">
        <v>0.33329999999999999</v>
      </c>
      <c r="AD120">
        <v>0.66669999999999996</v>
      </c>
      <c r="AG120" s="117">
        <f t="shared" si="114"/>
        <v>0</v>
      </c>
      <c r="AH120" s="117">
        <f t="shared" si="115"/>
        <v>0</v>
      </c>
      <c r="AI120" s="117">
        <f t="shared" si="116"/>
        <v>0</v>
      </c>
      <c r="AJ120" s="117">
        <f t="shared" si="117"/>
        <v>0</v>
      </c>
    </row>
    <row r="121" spans="1:54">
      <c r="A121" s="43">
        <v>39466</v>
      </c>
      <c r="C121" t="s">
        <v>164</v>
      </c>
      <c r="F121">
        <v>15</v>
      </c>
      <c r="J121" s="117">
        <f t="shared" si="110"/>
        <v>0</v>
      </c>
      <c r="K121" s="119">
        <f t="shared" si="111"/>
        <v>0</v>
      </c>
      <c r="R121" s="117"/>
      <c r="Z121" s="117"/>
      <c r="AA121" s="117">
        <f t="shared" si="112"/>
        <v>0</v>
      </c>
      <c r="AB121" s="119">
        <f t="shared" si="113"/>
        <v>0</v>
      </c>
      <c r="AC121">
        <v>0.33329999999999999</v>
      </c>
      <c r="AD121">
        <v>0.66669999999999996</v>
      </c>
      <c r="AG121" s="117">
        <f t="shared" si="114"/>
        <v>0</v>
      </c>
      <c r="AH121" s="117">
        <f t="shared" si="115"/>
        <v>0</v>
      </c>
      <c r="AI121" s="117">
        <f t="shared" si="116"/>
        <v>0</v>
      </c>
      <c r="AJ121" s="117">
        <f t="shared" si="117"/>
        <v>0</v>
      </c>
    </row>
    <row r="122" spans="1:54">
      <c r="A122" s="65"/>
      <c r="B122" s="65"/>
      <c r="C122" s="65"/>
      <c r="D122" s="65"/>
      <c r="E122" s="65"/>
      <c r="F122" s="65"/>
      <c r="G122" s="65"/>
      <c r="H122" s="65"/>
      <c r="I122" s="65"/>
      <c r="J122" s="159"/>
      <c r="K122" s="65"/>
      <c r="L122" s="65"/>
      <c r="M122" s="65"/>
      <c r="N122" s="65"/>
      <c r="O122" s="65"/>
      <c r="P122" s="65"/>
      <c r="Q122" s="65"/>
      <c r="R122" s="159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</row>
    <row r="123" spans="1:54">
      <c r="A123" s="43">
        <v>39467</v>
      </c>
      <c r="C123" t="s">
        <v>164</v>
      </c>
      <c r="F123">
        <v>16</v>
      </c>
      <c r="J123" s="117">
        <f t="shared" ref="J123:J129" si="118">H123/Effbar</f>
        <v>0</v>
      </c>
      <c r="K123" s="119">
        <f t="shared" ref="K123:K129" si="119">IF(H123=0,0,(J123^2)*(((J123*Effbar*(1-Effbar))/(H123^2))+(Veffbar/(Effbar^2))))</f>
        <v>0</v>
      </c>
      <c r="R123" s="117"/>
      <c r="Z123" s="117"/>
      <c r="AA123" s="117">
        <f t="shared" ref="AA123:AA129" si="120">X123/StHdEff</f>
        <v>0</v>
      </c>
      <c r="AB123" s="119">
        <f t="shared" ref="AB123:AB129" si="121">IF(X123=0,0,(AA123^2)*(((AA123+StHdEff*(1-StHdEff))/(X123^2))+(VaEffStHd/(StHdEff^2))))</f>
        <v>0</v>
      </c>
      <c r="AC123">
        <v>0.33329999999999999</v>
      </c>
      <c r="AD123">
        <v>0.66669999999999996</v>
      </c>
      <c r="AG123" s="117">
        <f t="shared" ref="AG123:AG129" si="122">AA123*AC123</f>
        <v>0</v>
      </c>
      <c r="AH123" s="117">
        <f t="shared" ref="AH123:AH129" si="123">AA123*AD123</f>
        <v>0</v>
      </c>
      <c r="AI123" s="117">
        <f t="shared" ref="AI123:AI129" si="124">AA123*AE123</f>
        <v>0</v>
      </c>
      <c r="AJ123" s="117">
        <f t="shared" ref="AJ123:AJ129" si="125">AA123*AF123</f>
        <v>0</v>
      </c>
    </row>
    <row r="124" spans="1:54">
      <c r="A124" s="43">
        <v>39468</v>
      </c>
      <c r="C124" t="s">
        <v>164</v>
      </c>
      <c r="F124">
        <v>16</v>
      </c>
      <c r="J124" s="117">
        <f t="shared" si="118"/>
        <v>0</v>
      </c>
      <c r="K124" s="119">
        <f t="shared" si="119"/>
        <v>0</v>
      </c>
      <c r="R124" s="117"/>
      <c r="Z124" s="117"/>
      <c r="AA124" s="117">
        <f t="shared" si="120"/>
        <v>0</v>
      </c>
      <c r="AB124" s="119">
        <f t="shared" si="121"/>
        <v>0</v>
      </c>
      <c r="AC124">
        <v>0.33329999999999999</v>
      </c>
      <c r="AD124">
        <v>0.66669999999999996</v>
      </c>
      <c r="AG124" s="117">
        <f t="shared" si="122"/>
        <v>0</v>
      </c>
      <c r="AH124" s="117">
        <f t="shared" si="123"/>
        <v>0</v>
      </c>
      <c r="AI124" s="117">
        <f t="shared" si="124"/>
        <v>0</v>
      </c>
      <c r="AJ124" s="117">
        <f t="shared" si="125"/>
        <v>0</v>
      </c>
    </row>
    <row r="125" spans="1:54">
      <c r="A125" s="43">
        <v>39469</v>
      </c>
      <c r="C125">
        <v>930</v>
      </c>
      <c r="D125">
        <v>32</v>
      </c>
      <c r="E125">
        <v>1</v>
      </c>
      <c r="F125">
        <v>16</v>
      </c>
      <c r="G125">
        <v>6</v>
      </c>
      <c r="H125">
        <v>12</v>
      </c>
      <c r="J125" s="117">
        <f t="shared" si="118"/>
        <v>86.187845303867419</v>
      </c>
      <c r="K125" s="119">
        <f t="shared" si="119"/>
        <v>685.40929080724857</v>
      </c>
      <c r="R125" s="117"/>
      <c r="X125">
        <v>20</v>
      </c>
      <c r="Z125" s="117"/>
      <c r="AA125" s="117">
        <f t="shared" si="120"/>
        <v>229.59183673469389</v>
      </c>
      <c r="AB125" s="119">
        <f t="shared" si="121"/>
        <v>31437.9472315485</v>
      </c>
      <c r="AC125">
        <v>0.33329999999999999</v>
      </c>
      <c r="AD125">
        <v>0.66669999999999996</v>
      </c>
      <c r="AG125" s="117">
        <f t="shared" si="122"/>
        <v>76.522959183673464</v>
      </c>
      <c r="AH125" s="117">
        <f t="shared" si="123"/>
        <v>153.06887755102039</v>
      </c>
      <c r="AI125" s="117">
        <f t="shared" si="124"/>
        <v>0</v>
      </c>
      <c r="AJ125" s="117">
        <f t="shared" si="125"/>
        <v>0</v>
      </c>
      <c r="AP125">
        <v>2</v>
      </c>
    </row>
    <row r="126" spans="1:54">
      <c r="A126" s="43">
        <v>39470</v>
      </c>
      <c r="C126" t="s">
        <v>164</v>
      </c>
      <c r="F126">
        <v>16</v>
      </c>
      <c r="J126" s="117">
        <f t="shared" si="118"/>
        <v>0</v>
      </c>
      <c r="K126" s="119">
        <f t="shared" si="119"/>
        <v>0</v>
      </c>
      <c r="M126" s="117"/>
      <c r="N126" s="119"/>
      <c r="R126" s="117"/>
      <c r="Z126" s="117"/>
      <c r="AA126" s="117">
        <f t="shared" si="120"/>
        <v>0</v>
      </c>
      <c r="AB126" s="119">
        <f t="shared" si="121"/>
        <v>0</v>
      </c>
      <c r="AC126">
        <v>0.33329999999999999</v>
      </c>
      <c r="AD126">
        <v>0.66669999999999996</v>
      </c>
      <c r="AG126" s="117">
        <f t="shared" si="122"/>
        <v>0</v>
      </c>
      <c r="AH126" s="117">
        <f t="shared" si="123"/>
        <v>0</v>
      </c>
      <c r="AI126" s="117">
        <f t="shared" si="124"/>
        <v>0</v>
      </c>
      <c r="AJ126" s="117">
        <f t="shared" si="125"/>
        <v>0</v>
      </c>
    </row>
    <row r="127" spans="1:54">
      <c r="A127" s="43">
        <v>39471</v>
      </c>
      <c r="C127">
        <v>1145</v>
      </c>
      <c r="D127">
        <v>32</v>
      </c>
      <c r="E127">
        <v>1</v>
      </c>
      <c r="F127">
        <v>16</v>
      </c>
      <c r="G127">
        <v>6</v>
      </c>
      <c r="H127">
        <v>6</v>
      </c>
      <c r="J127" s="117">
        <f t="shared" si="118"/>
        <v>43.09392265193371</v>
      </c>
      <c r="K127" s="119">
        <f t="shared" si="119"/>
        <v>304.56254217008239</v>
      </c>
      <c r="M127" s="117"/>
      <c r="N127" s="119"/>
      <c r="R127" s="117"/>
      <c r="X127">
        <v>4</v>
      </c>
      <c r="Z127" s="117"/>
      <c r="AA127" s="117">
        <f t="shared" si="120"/>
        <v>45.918367346938773</v>
      </c>
      <c r="AB127" s="119">
        <f t="shared" si="121"/>
        <v>6108.5140469853359</v>
      </c>
      <c r="AC127">
        <v>0.33329999999999999</v>
      </c>
      <c r="AD127">
        <v>0.66669999999999996</v>
      </c>
      <c r="AG127" s="117">
        <f t="shared" si="122"/>
        <v>15.304591836734692</v>
      </c>
      <c r="AH127" s="117">
        <f t="shared" si="123"/>
        <v>30.613775510204079</v>
      </c>
      <c r="AI127" s="117">
        <f t="shared" si="124"/>
        <v>0</v>
      </c>
      <c r="AJ127" s="117">
        <f t="shared" si="125"/>
        <v>0</v>
      </c>
    </row>
    <row r="128" spans="1:54">
      <c r="A128" s="43">
        <v>39472</v>
      </c>
      <c r="C128">
        <v>900</v>
      </c>
      <c r="D128">
        <v>33</v>
      </c>
      <c r="E128">
        <v>1</v>
      </c>
      <c r="F128">
        <v>16</v>
      </c>
      <c r="G128">
        <v>6</v>
      </c>
      <c r="H128">
        <v>11</v>
      </c>
      <c r="J128" s="117">
        <f t="shared" si="118"/>
        <v>79.005524861878456</v>
      </c>
      <c r="K128" s="119">
        <f t="shared" si="119"/>
        <v>616.63731836306204</v>
      </c>
      <c r="M128" s="117"/>
      <c r="N128" s="119"/>
      <c r="R128" s="117"/>
      <c r="X128">
        <v>11</v>
      </c>
      <c r="Z128" s="117"/>
      <c r="AA128" s="117">
        <f t="shared" si="120"/>
        <v>126.27551020408163</v>
      </c>
      <c r="AB128" s="119">
        <f t="shared" si="121"/>
        <v>17005.611040450371</v>
      </c>
      <c r="AC128">
        <v>0.33329999999999999</v>
      </c>
      <c r="AD128">
        <v>0.66669999999999996</v>
      </c>
      <c r="AG128" s="117">
        <f t="shared" si="122"/>
        <v>42.087627551020404</v>
      </c>
      <c r="AH128" s="117">
        <f t="shared" si="123"/>
        <v>84.187882653061209</v>
      </c>
      <c r="AI128" s="117">
        <f t="shared" si="124"/>
        <v>0</v>
      </c>
      <c r="AJ128" s="117">
        <f t="shared" si="125"/>
        <v>0</v>
      </c>
    </row>
    <row r="129" spans="1:54">
      <c r="A129" s="43">
        <v>39473</v>
      </c>
      <c r="C129" t="s">
        <v>164</v>
      </c>
      <c r="F129">
        <v>16</v>
      </c>
      <c r="J129" s="117">
        <f t="shared" si="118"/>
        <v>0</v>
      </c>
      <c r="K129" s="119">
        <f t="shared" si="119"/>
        <v>0</v>
      </c>
      <c r="M129" s="117"/>
      <c r="N129" s="119"/>
      <c r="R129" s="117"/>
      <c r="Z129" s="117"/>
      <c r="AA129" s="117">
        <f t="shared" si="120"/>
        <v>0</v>
      </c>
      <c r="AB129" s="119">
        <f t="shared" si="121"/>
        <v>0</v>
      </c>
      <c r="AC129">
        <v>0.33329999999999999</v>
      </c>
      <c r="AD129">
        <v>0.66669999999999996</v>
      </c>
      <c r="AG129" s="117">
        <f t="shared" si="122"/>
        <v>0</v>
      </c>
      <c r="AH129" s="117">
        <f t="shared" si="123"/>
        <v>0</v>
      </c>
      <c r="AI129" s="117">
        <f t="shared" si="124"/>
        <v>0</v>
      </c>
      <c r="AJ129" s="117">
        <f t="shared" si="125"/>
        <v>0</v>
      </c>
    </row>
    <row r="130" spans="1:54">
      <c r="A130" s="65"/>
      <c r="B130" s="65"/>
      <c r="C130" s="65"/>
      <c r="D130" s="65"/>
      <c r="E130" s="65"/>
      <c r="F130" s="65"/>
      <c r="G130" s="65"/>
      <c r="H130" s="65"/>
      <c r="I130" s="65"/>
      <c r="J130" s="159"/>
      <c r="K130" s="65"/>
      <c r="L130" s="65"/>
      <c r="M130" s="65"/>
      <c r="N130" s="65"/>
      <c r="O130" s="65"/>
      <c r="P130" s="65"/>
      <c r="Q130" s="65"/>
      <c r="R130" s="159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</row>
    <row r="131" spans="1:54">
      <c r="A131" s="43">
        <v>39474</v>
      </c>
      <c r="C131" t="s">
        <v>164</v>
      </c>
      <c r="F131">
        <v>17</v>
      </c>
      <c r="J131" s="117">
        <f t="shared" ref="J131:J137" si="126">H131/Effbar</f>
        <v>0</v>
      </c>
      <c r="K131" s="119">
        <f t="shared" ref="K131:K137" si="127">IF(H131=0,0,(J131^2)*(((J131*Effbar*(1-Effbar))/(H131^2))+(Veffbar/(Effbar^2))))</f>
        <v>0</v>
      </c>
      <c r="M131" s="117"/>
      <c r="N131" s="119"/>
      <c r="R131" s="117"/>
      <c r="Z131" s="117"/>
      <c r="AA131" s="117">
        <f t="shared" ref="AA131:AA137" si="128">X131/StHdEff</f>
        <v>0</v>
      </c>
      <c r="AB131" s="119">
        <f t="shared" ref="AB131:AB137" si="129">IF(X131=0,0,(AA131^2)*(((AA131+StHdEff*(1-StHdEff))/(X131^2))+(VaEffStHd/(StHdEff^2))))</f>
        <v>0</v>
      </c>
      <c r="AC131">
        <v>0.4118</v>
      </c>
      <c r="AD131">
        <v>0.55879999999999996</v>
      </c>
      <c r="AE131">
        <v>2.9399999999999999E-2</v>
      </c>
      <c r="AG131" s="117">
        <f t="shared" ref="AG131:AG137" si="130">AA131*AC131</f>
        <v>0</v>
      </c>
      <c r="AH131" s="117">
        <f t="shared" ref="AH131:AH137" si="131">AA131*AD131</f>
        <v>0</v>
      </c>
      <c r="AI131" s="117">
        <f t="shared" ref="AI131:AI137" si="132">AA131*AE131</f>
        <v>0</v>
      </c>
      <c r="AJ131" s="117">
        <f t="shared" ref="AJ131:AJ137" si="133">AA131*AF131</f>
        <v>0</v>
      </c>
    </row>
    <row r="132" spans="1:54">
      <c r="A132" s="43">
        <v>39475</v>
      </c>
      <c r="C132">
        <v>930</v>
      </c>
      <c r="D132">
        <v>34</v>
      </c>
      <c r="E132">
        <v>1</v>
      </c>
      <c r="F132">
        <v>17</v>
      </c>
      <c r="G132">
        <v>6</v>
      </c>
      <c r="H132">
        <v>24</v>
      </c>
      <c r="J132" s="117">
        <f t="shared" si="126"/>
        <v>172.37569060773484</v>
      </c>
      <c r="K132" s="119">
        <f t="shared" si="127"/>
        <v>1675.9554074828327</v>
      </c>
      <c r="M132" s="117"/>
      <c r="N132" s="119"/>
      <c r="R132" s="117"/>
      <c r="X132">
        <v>35</v>
      </c>
      <c r="Z132" s="117"/>
      <c r="AA132" s="117">
        <f t="shared" si="128"/>
        <v>401.78571428571428</v>
      </c>
      <c r="AB132" s="119">
        <f t="shared" si="129"/>
        <v>56546.298167843532</v>
      </c>
      <c r="AC132">
        <v>0.4118</v>
      </c>
      <c r="AD132">
        <v>0.55879999999999996</v>
      </c>
      <c r="AE132">
        <v>2.9399999999999999E-2</v>
      </c>
      <c r="AG132" s="117">
        <f t="shared" si="130"/>
        <v>165.45535714285714</v>
      </c>
      <c r="AH132" s="117">
        <f t="shared" si="131"/>
        <v>224.51785714285711</v>
      </c>
      <c r="AI132" s="117">
        <f t="shared" si="132"/>
        <v>11.8125</v>
      </c>
      <c r="AJ132" s="117">
        <f t="shared" si="133"/>
        <v>0</v>
      </c>
      <c r="AL132">
        <v>1</v>
      </c>
      <c r="AM132" s="117">
        <f>AL132/EdShEff</f>
        <v>18.433179723502306</v>
      </c>
      <c r="AN132">
        <f>IF(AL132=0,0,(AM132^2)*(((AM132*EdShEff*(1-EdShEff))/(AL132^2))+(VaEffEdSh/(EdShEff^2))))</f>
        <v>349.33029060601478</v>
      </c>
    </row>
    <row r="133" spans="1:54">
      <c r="A133" s="43">
        <v>39476</v>
      </c>
      <c r="C133">
        <v>1245</v>
      </c>
      <c r="D133">
        <v>34</v>
      </c>
      <c r="E133">
        <v>1</v>
      </c>
      <c r="F133">
        <v>17</v>
      </c>
      <c r="G133">
        <v>6</v>
      </c>
      <c r="H133">
        <v>1</v>
      </c>
      <c r="J133" s="117">
        <f t="shared" si="126"/>
        <v>7.182320441988951</v>
      </c>
      <c r="K133" s="119">
        <f t="shared" si="127"/>
        <v>45.462909357021793</v>
      </c>
      <c r="M133" s="117"/>
      <c r="N133" s="119"/>
      <c r="R133" s="117"/>
      <c r="X133">
        <v>4</v>
      </c>
      <c r="Z133" s="117"/>
      <c r="AA133" s="117">
        <f t="shared" si="128"/>
        <v>45.918367346938773</v>
      </c>
      <c r="AB133" s="119">
        <f t="shared" si="129"/>
        <v>6108.5140469853359</v>
      </c>
      <c r="AC133">
        <v>0.4118</v>
      </c>
      <c r="AD133">
        <v>0.55879999999999996</v>
      </c>
      <c r="AE133">
        <v>2.9399999999999999E-2</v>
      </c>
      <c r="AG133" s="117">
        <f t="shared" si="130"/>
        <v>18.909183673469386</v>
      </c>
      <c r="AH133" s="117">
        <f t="shared" si="131"/>
        <v>25.659183673469386</v>
      </c>
      <c r="AI133" s="117">
        <f t="shared" si="132"/>
        <v>1.3499999999999999</v>
      </c>
      <c r="AJ133" s="117">
        <f t="shared" si="133"/>
        <v>0</v>
      </c>
    </row>
    <row r="134" spans="1:54">
      <c r="A134" s="43">
        <v>39477</v>
      </c>
      <c r="C134" t="s">
        <v>164</v>
      </c>
      <c r="F134">
        <v>17</v>
      </c>
      <c r="J134" s="117">
        <f t="shared" si="126"/>
        <v>0</v>
      </c>
      <c r="K134" s="119">
        <f t="shared" si="127"/>
        <v>0</v>
      </c>
      <c r="M134" s="117"/>
      <c r="N134" s="119"/>
      <c r="R134" s="117"/>
      <c r="Z134" s="117"/>
      <c r="AA134" s="117">
        <f t="shared" si="128"/>
        <v>0</v>
      </c>
      <c r="AB134" s="119">
        <f t="shared" si="129"/>
        <v>0</v>
      </c>
      <c r="AC134">
        <v>0.4118</v>
      </c>
      <c r="AD134">
        <v>0.55879999999999996</v>
      </c>
      <c r="AE134">
        <v>2.9399999999999999E-2</v>
      </c>
      <c r="AG134" s="117">
        <f t="shared" si="130"/>
        <v>0</v>
      </c>
      <c r="AH134" s="117">
        <f t="shared" si="131"/>
        <v>0</v>
      </c>
      <c r="AI134" s="117">
        <f t="shared" si="132"/>
        <v>0</v>
      </c>
      <c r="AJ134" s="117">
        <f t="shared" si="133"/>
        <v>0</v>
      </c>
    </row>
    <row r="135" spans="1:54">
      <c r="A135" s="43">
        <v>39478</v>
      </c>
      <c r="C135" t="s">
        <v>164</v>
      </c>
      <c r="F135">
        <v>17</v>
      </c>
      <c r="J135" s="117">
        <f t="shared" si="126"/>
        <v>0</v>
      </c>
      <c r="K135" s="119">
        <f t="shared" si="127"/>
        <v>0</v>
      </c>
      <c r="M135" s="117"/>
      <c r="N135" s="119"/>
      <c r="R135" s="117"/>
      <c r="Z135" s="117"/>
      <c r="AA135" s="117">
        <f t="shared" si="128"/>
        <v>0</v>
      </c>
      <c r="AB135" s="119">
        <f t="shared" si="129"/>
        <v>0</v>
      </c>
      <c r="AC135">
        <v>0.4118</v>
      </c>
      <c r="AD135">
        <v>0.55879999999999996</v>
      </c>
      <c r="AE135">
        <v>2.9399999999999999E-2</v>
      </c>
      <c r="AG135" s="117">
        <f t="shared" si="130"/>
        <v>0</v>
      </c>
      <c r="AH135" s="117">
        <f t="shared" si="131"/>
        <v>0</v>
      </c>
      <c r="AI135" s="117">
        <f t="shared" si="132"/>
        <v>0</v>
      </c>
      <c r="AJ135" s="117">
        <f t="shared" si="133"/>
        <v>0</v>
      </c>
    </row>
    <row r="136" spans="1:54">
      <c r="A136" s="43">
        <v>39479</v>
      </c>
      <c r="C136">
        <v>1030</v>
      </c>
      <c r="D136">
        <v>35.5</v>
      </c>
      <c r="E136">
        <v>1</v>
      </c>
      <c r="F136">
        <v>17</v>
      </c>
      <c r="G136">
        <v>2</v>
      </c>
      <c r="H136">
        <v>8</v>
      </c>
      <c r="J136" s="117">
        <f t="shared" si="126"/>
        <v>57.458563535911608</v>
      </c>
      <c r="K136" s="119">
        <f t="shared" si="127"/>
        <v>423.035435441684</v>
      </c>
      <c r="M136" s="117"/>
      <c r="N136" s="119"/>
      <c r="R136" s="117"/>
      <c r="X136">
        <v>15</v>
      </c>
      <c r="Z136" s="117"/>
      <c r="AA136" s="117">
        <f t="shared" si="128"/>
        <v>172.19387755102042</v>
      </c>
      <c r="AB136" s="119">
        <f t="shared" si="129"/>
        <v>23361.401720690388</v>
      </c>
      <c r="AC136">
        <v>0.4118</v>
      </c>
      <c r="AD136">
        <v>0.55879999999999996</v>
      </c>
      <c r="AE136">
        <v>2.9399999999999999E-2</v>
      </c>
      <c r="AG136" s="117">
        <f t="shared" si="130"/>
        <v>70.90943877551021</v>
      </c>
      <c r="AH136" s="117">
        <f t="shared" si="131"/>
        <v>96.22193877551021</v>
      </c>
      <c r="AI136" s="117">
        <f t="shared" si="132"/>
        <v>5.0625</v>
      </c>
      <c r="AJ136" s="117">
        <f t="shared" si="133"/>
        <v>0</v>
      </c>
      <c r="AO136">
        <v>25</v>
      </c>
      <c r="AP136">
        <v>36</v>
      </c>
    </row>
    <row r="137" spans="1:54">
      <c r="A137" s="43">
        <v>39480</v>
      </c>
      <c r="C137" t="s">
        <v>164</v>
      </c>
      <c r="F137">
        <v>17</v>
      </c>
      <c r="J137" s="117">
        <f t="shared" si="126"/>
        <v>0</v>
      </c>
      <c r="K137" s="119">
        <f t="shared" si="127"/>
        <v>0</v>
      </c>
      <c r="M137" s="117"/>
      <c r="N137" s="119"/>
      <c r="R137" s="117"/>
      <c r="Z137" s="117"/>
      <c r="AA137" s="117">
        <f t="shared" si="128"/>
        <v>0</v>
      </c>
      <c r="AB137" s="119">
        <f t="shared" si="129"/>
        <v>0</v>
      </c>
      <c r="AC137">
        <v>0.4118</v>
      </c>
      <c r="AD137">
        <v>0.55879999999999996</v>
      </c>
      <c r="AE137">
        <v>2.9399999999999999E-2</v>
      </c>
      <c r="AG137" s="117">
        <f t="shared" si="130"/>
        <v>0</v>
      </c>
      <c r="AH137" s="117">
        <f t="shared" si="131"/>
        <v>0</v>
      </c>
      <c r="AI137" s="117">
        <f t="shared" si="132"/>
        <v>0</v>
      </c>
      <c r="AJ137" s="117">
        <f t="shared" si="133"/>
        <v>0</v>
      </c>
    </row>
    <row r="138" spans="1:54">
      <c r="A138" s="65"/>
      <c r="B138" s="65"/>
      <c r="C138" s="65"/>
      <c r="D138" s="65"/>
      <c r="E138" s="65"/>
      <c r="F138" s="65"/>
      <c r="G138" s="65"/>
      <c r="H138" s="65"/>
      <c r="I138" s="65"/>
      <c r="J138" s="159"/>
      <c r="K138" s="65"/>
      <c r="L138" s="65"/>
      <c r="M138" s="65"/>
      <c r="N138" s="65"/>
      <c r="O138" s="65"/>
      <c r="P138" s="65"/>
      <c r="Q138" s="65"/>
      <c r="R138" s="159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</row>
    <row r="139" spans="1:54">
      <c r="A139" s="43">
        <v>39481</v>
      </c>
      <c r="C139" t="s">
        <v>164</v>
      </c>
      <c r="F139">
        <v>18</v>
      </c>
      <c r="J139" s="117">
        <f t="shared" ref="J139:J145" si="134">H139/Effbar</f>
        <v>0</v>
      </c>
      <c r="K139" s="119">
        <f t="shared" ref="K139:K145" si="135">IF(H139=0,0,(J139^2)*(((J139*Effbar*(1-Effbar))/(H139^2))+(Veffbar/(Effbar^2))))</f>
        <v>0</v>
      </c>
      <c r="M139" s="117"/>
      <c r="N139" s="119"/>
      <c r="R139" s="117"/>
      <c r="Z139" s="117"/>
      <c r="AA139" s="117">
        <f t="shared" ref="AA139:AA145" si="136">X139/StHdEff</f>
        <v>0</v>
      </c>
      <c r="AB139" s="119">
        <f t="shared" ref="AB139:AB145" si="137">IF(X139=0,0,(AA139^2)*(((AA139+StHdEff*(1-StHdEff))/(X139^2))+(VaEffStHd/(StHdEff^2))))</f>
        <v>0</v>
      </c>
      <c r="AC139">
        <v>0.66669999999999996</v>
      </c>
      <c r="AD139">
        <v>0.33329999999999999</v>
      </c>
      <c r="AG139" s="117">
        <f t="shared" ref="AG139:AG145" si="138">AA139*AC139</f>
        <v>0</v>
      </c>
      <c r="AH139" s="117">
        <f t="shared" ref="AH139:AH145" si="139">AA139*AD139</f>
        <v>0</v>
      </c>
      <c r="AI139" s="117">
        <f t="shared" ref="AI139:AI145" si="140">AA139*AE139</f>
        <v>0</v>
      </c>
      <c r="AJ139" s="117">
        <f t="shared" ref="AJ139:AJ145" si="141">AA139*AF139</f>
        <v>0</v>
      </c>
    </row>
    <row r="140" spans="1:54">
      <c r="A140" s="43">
        <v>39482</v>
      </c>
      <c r="C140">
        <v>1030</v>
      </c>
      <c r="D140">
        <v>34</v>
      </c>
      <c r="E140">
        <v>1</v>
      </c>
      <c r="F140">
        <v>18</v>
      </c>
      <c r="G140">
        <v>6</v>
      </c>
      <c r="H140">
        <v>8</v>
      </c>
      <c r="J140" s="117">
        <f t="shared" si="134"/>
        <v>57.458563535911608</v>
      </c>
      <c r="K140" s="119">
        <f t="shared" si="135"/>
        <v>423.035435441684</v>
      </c>
      <c r="M140" s="117"/>
      <c r="N140" s="119"/>
      <c r="R140" s="117"/>
      <c r="X140">
        <v>22</v>
      </c>
      <c r="Z140" s="117"/>
      <c r="AA140" s="117">
        <f t="shared" si="136"/>
        <v>252.55102040816325</v>
      </c>
      <c r="AB140" s="119">
        <f t="shared" si="137"/>
        <v>34709.572108065368</v>
      </c>
      <c r="AC140">
        <v>0.66669999999999996</v>
      </c>
      <c r="AD140">
        <v>0.33329999999999999</v>
      </c>
      <c r="AG140" s="117">
        <f t="shared" si="138"/>
        <v>168.37576530612242</v>
      </c>
      <c r="AH140" s="117">
        <f t="shared" si="139"/>
        <v>84.175255102040808</v>
      </c>
      <c r="AI140" s="117">
        <f t="shared" si="140"/>
        <v>0</v>
      </c>
      <c r="AJ140" s="117">
        <f t="shared" si="141"/>
        <v>0</v>
      </c>
      <c r="AO140">
        <v>2</v>
      </c>
    </row>
    <row r="141" spans="1:54">
      <c r="A141" s="43">
        <v>39483</v>
      </c>
      <c r="C141">
        <v>915</v>
      </c>
      <c r="D141">
        <v>34</v>
      </c>
      <c r="E141">
        <v>1</v>
      </c>
      <c r="F141">
        <v>18</v>
      </c>
      <c r="G141">
        <v>6</v>
      </c>
      <c r="H141">
        <v>3</v>
      </c>
      <c r="J141" s="117">
        <f t="shared" si="134"/>
        <v>21.546961325966855</v>
      </c>
      <c r="K141" s="119">
        <f t="shared" si="135"/>
        <v>142.74574527665573</v>
      </c>
      <c r="M141" s="117"/>
      <c r="N141" s="119"/>
      <c r="R141" s="117"/>
      <c r="X141">
        <v>4</v>
      </c>
      <c r="Z141" s="117"/>
      <c r="AA141" s="117">
        <f t="shared" si="136"/>
        <v>45.918367346938773</v>
      </c>
      <c r="AB141" s="119">
        <f t="shared" si="137"/>
        <v>6108.5140469853359</v>
      </c>
      <c r="AC141">
        <v>0.66669999999999996</v>
      </c>
      <c r="AD141">
        <v>0.33329999999999999</v>
      </c>
      <c r="AG141" s="117">
        <f t="shared" si="138"/>
        <v>30.613775510204079</v>
      </c>
      <c r="AH141" s="117">
        <f t="shared" si="139"/>
        <v>15.304591836734692</v>
      </c>
      <c r="AI141" s="117">
        <f t="shared" si="140"/>
        <v>0</v>
      </c>
      <c r="AJ141" s="117">
        <f t="shared" si="141"/>
        <v>0</v>
      </c>
      <c r="AO141">
        <v>2</v>
      </c>
      <c r="AP141">
        <v>1</v>
      </c>
    </row>
    <row r="142" spans="1:54">
      <c r="A142" s="43">
        <v>39484</v>
      </c>
      <c r="C142" t="s">
        <v>164</v>
      </c>
      <c r="F142">
        <v>18</v>
      </c>
      <c r="J142" s="117">
        <f t="shared" si="134"/>
        <v>0</v>
      </c>
      <c r="K142" s="119">
        <f t="shared" si="135"/>
        <v>0</v>
      </c>
      <c r="M142" s="117"/>
      <c r="N142" s="119"/>
      <c r="R142" s="117"/>
      <c r="Z142" s="117"/>
      <c r="AA142" s="117">
        <f t="shared" si="136"/>
        <v>0</v>
      </c>
      <c r="AB142" s="119">
        <f t="shared" si="137"/>
        <v>0</v>
      </c>
      <c r="AC142">
        <v>0.66669999999999996</v>
      </c>
      <c r="AD142">
        <v>0.33329999999999999</v>
      </c>
      <c r="AG142" s="117">
        <f t="shared" si="138"/>
        <v>0</v>
      </c>
      <c r="AH142" s="117">
        <f t="shared" si="139"/>
        <v>0</v>
      </c>
      <c r="AI142" s="117">
        <f t="shared" si="140"/>
        <v>0</v>
      </c>
      <c r="AJ142" s="117">
        <f t="shared" si="141"/>
        <v>0</v>
      </c>
    </row>
    <row r="143" spans="1:54">
      <c r="A143" s="43">
        <v>39485</v>
      </c>
      <c r="C143">
        <v>1200</v>
      </c>
      <c r="D143">
        <v>34.5</v>
      </c>
      <c r="E143">
        <v>1</v>
      </c>
      <c r="F143">
        <v>18</v>
      </c>
      <c r="G143">
        <v>3</v>
      </c>
      <c r="H143">
        <v>3</v>
      </c>
      <c r="J143" s="117">
        <f t="shared" si="134"/>
        <v>21.546961325966855</v>
      </c>
      <c r="K143" s="119">
        <f t="shared" si="135"/>
        <v>142.74574527665573</v>
      </c>
      <c r="M143" s="117"/>
      <c r="N143" s="119"/>
      <c r="R143" s="117"/>
      <c r="X143">
        <v>7</v>
      </c>
      <c r="Z143" s="117"/>
      <c r="AA143" s="117">
        <f t="shared" si="136"/>
        <v>80.357142857142861</v>
      </c>
      <c r="AB143" s="119">
        <f t="shared" si="137"/>
        <v>10743.549896607239</v>
      </c>
      <c r="AC143">
        <v>0.66669999999999996</v>
      </c>
      <c r="AD143">
        <v>0.33329999999999999</v>
      </c>
      <c r="AG143" s="117">
        <f t="shared" si="138"/>
        <v>53.574107142857144</v>
      </c>
      <c r="AH143" s="117">
        <f t="shared" si="139"/>
        <v>26.783035714285713</v>
      </c>
      <c r="AI143" s="117">
        <f t="shared" si="140"/>
        <v>0</v>
      </c>
      <c r="AJ143" s="117">
        <f t="shared" si="141"/>
        <v>0</v>
      </c>
      <c r="AO143">
        <v>0</v>
      </c>
      <c r="AP143">
        <v>1</v>
      </c>
    </row>
    <row r="144" spans="1:54">
      <c r="A144" s="43">
        <v>39486</v>
      </c>
      <c r="C144">
        <v>830</v>
      </c>
      <c r="D144">
        <v>35</v>
      </c>
      <c r="E144">
        <v>1</v>
      </c>
      <c r="F144">
        <v>18</v>
      </c>
      <c r="G144">
        <v>1</v>
      </c>
      <c r="H144">
        <v>0</v>
      </c>
      <c r="J144" s="117">
        <f t="shared" si="134"/>
        <v>0</v>
      </c>
      <c r="K144" s="119">
        <f t="shared" si="135"/>
        <v>0</v>
      </c>
      <c r="M144" s="117"/>
      <c r="N144" s="119"/>
      <c r="R144" s="117"/>
      <c r="X144">
        <v>1</v>
      </c>
      <c r="Z144" s="117"/>
      <c r="AA144" s="117">
        <f t="shared" si="136"/>
        <v>11.479591836734693</v>
      </c>
      <c r="AB144" s="119">
        <f t="shared" si="137"/>
        <v>1526.201061586678</v>
      </c>
      <c r="AC144">
        <v>0.66669999999999996</v>
      </c>
      <c r="AD144">
        <v>0.33329999999999999</v>
      </c>
      <c r="AG144" s="117">
        <f t="shared" si="138"/>
        <v>7.6534438775510196</v>
      </c>
      <c r="AH144" s="117">
        <f t="shared" si="139"/>
        <v>3.8261479591836731</v>
      </c>
      <c r="AI144" s="117">
        <f t="shared" si="140"/>
        <v>0</v>
      </c>
      <c r="AJ144" s="117">
        <f t="shared" si="141"/>
        <v>0</v>
      </c>
      <c r="AO144">
        <v>1</v>
      </c>
      <c r="AP144">
        <v>1</v>
      </c>
    </row>
    <row r="145" spans="1:54">
      <c r="A145" s="43">
        <v>39487</v>
      </c>
      <c r="C145" t="s">
        <v>164</v>
      </c>
      <c r="F145">
        <v>18</v>
      </c>
      <c r="J145" s="117">
        <f t="shared" si="134"/>
        <v>0</v>
      </c>
      <c r="K145" s="119">
        <f t="shared" si="135"/>
        <v>0</v>
      </c>
      <c r="M145" s="117"/>
      <c r="N145" s="119"/>
      <c r="R145" s="117"/>
      <c r="Z145" s="117"/>
      <c r="AA145" s="117">
        <f t="shared" si="136"/>
        <v>0</v>
      </c>
      <c r="AB145" s="119">
        <f t="shared" si="137"/>
        <v>0</v>
      </c>
      <c r="AC145">
        <v>0.66669999999999996</v>
      </c>
      <c r="AD145">
        <v>0.33329999999999999</v>
      </c>
      <c r="AG145" s="117">
        <f t="shared" si="138"/>
        <v>0</v>
      </c>
      <c r="AH145" s="117">
        <f t="shared" si="139"/>
        <v>0</v>
      </c>
      <c r="AI145" s="117">
        <f t="shared" si="140"/>
        <v>0</v>
      </c>
      <c r="AJ145" s="117">
        <f t="shared" si="141"/>
        <v>0</v>
      </c>
    </row>
    <row r="146" spans="1:54">
      <c r="A146" s="65"/>
      <c r="B146" s="65"/>
      <c r="C146" s="65"/>
      <c r="D146" s="65"/>
      <c r="E146" s="65"/>
      <c r="F146" s="65"/>
      <c r="G146" s="65"/>
      <c r="H146" s="65"/>
      <c r="I146" s="65"/>
      <c r="J146" s="159"/>
      <c r="K146" s="65"/>
      <c r="L146" s="65"/>
      <c r="M146" s="65"/>
      <c r="N146" s="65"/>
      <c r="O146" s="65"/>
      <c r="P146" s="65"/>
      <c r="Q146" s="65"/>
      <c r="R146" s="159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</row>
    <row r="147" spans="1:54">
      <c r="A147" s="43">
        <v>39488</v>
      </c>
      <c r="C147" t="s">
        <v>164</v>
      </c>
      <c r="F147">
        <v>19</v>
      </c>
      <c r="J147" s="117">
        <f t="shared" ref="J147:J153" si="142">H147/Effbar</f>
        <v>0</v>
      </c>
      <c r="K147" s="119">
        <f t="shared" ref="K147:K153" si="143">IF(H147=0,0,(J147^2)*(((J147*Effbar*(1-Effbar))/(H147^2))+(Veffbar/(Effbar^2))))</f>
        <v>0</v>
      </c>
      <c r="M147" s="117"/>
      <c r="N147" s="119"/>
      <c r="R147" s="117"/>
      <c r="Z147" s="117"/>
      <c r="AA147" s="117">
        <f t="shared" ref="AA147:AA153" si="144">X147/StHdEff</f>
        <v>0</v>
      </c>
      <c r="AB147" s="119">
        <f t="shared" ref="AB147:AB153" si="145">IF(X147=0,0,(AA147^2)*(((AA147+StHdEff*(1-StHdEff))/(X147^2))+(VaEffStHd/(StHdEff^2))))</f>
        <v>0</v>
      </c>
      <c r="AC147">
        <v>0.51849999999999996</v>
      </c>
      <c r="AD147">
        <v>0.48149999999999998</v>
      </c>
      <c r="AG147" s="117">
        <f t="shared" ref="AG147:AG153" si="146">AA147*AC147</f>
        <v>0</v>
      </c>
      <c r="AH147" s="117">
        <f t="shared" ref="AH147:AH153" si="147">AA147*AD147</f>
        <v>0</v>
      </c>
      <c r="AI147" s="117">
        <f t="shared" ref="AI147:AI153" si="148">AA147*AE147</f>
        <v>0</v>
      </c>
      <c r="AJ147" s="117">
        <f t="shared" ref="AJ147:AJ153" si="149">AA147*AF147</f>
        <v>0</v>
      </c>
    </row>
    <row r="148" spans="1:54">
      <c r="A148" s="43">
        <v>39489</v>
      </c>
      <c r="C148">
        <v>815</v>
      </c>
      <c r="D148">
        <v>38</v>
      </c>
      <c r="E148">
        <v>2</v>
      </c>
      <c r="F148">
        <v>19</v>
      </c>
      <c r="G148">
        <v>1</v>
      </c>
      <c r="H148">
        <v>2</v>
      </c>
      <c r="J148" s="117">
        <f t="shared" si="142"/>
        <v>14.364640883977902</v>
      </c>
      <c r="K148" s="119">
        <f t="shared" si="143"/>
        <v>93.044824449240366</v>
      </c>
      <c r="M148" s="117"/>
      <c r="N148" s="119"/>
      <c r="R148" s="117"/>
      <c r="X148">
        <v>7</v>
      </c>
      <c r="Z148" s="117"/>
      <c r="AA148" s="117">
        <f t="shared" si="144"/>
        <v>80.357142857142861</v>
      </c>
      <c r="AB148" s="119">
        <f t="shared" si="145"/>
        <v>10743.549896607239</v>
      </c>
      <c r="AC148">
        <v>0.51849999999999996</v>
      </c>
      <c r="AD148">
        <v>0.48149999999999998</v>
      </c>
      <c r="AG148" s="117">
        <f t="shared" si="146"/>
        <v>41.665178571428569</v>
      </c>
      <c r="AH148" s="117">
        <f t="shared" si="147"/>
        <v>38.691964285714285</v>
      </c>
      <c r="AI148" s="117">
        <f t="shared" si="148"/>
        <v>0</v>
      </c>
      <c r="AJ148" s="117">
        <f t="shared" si="149"/>
        <v>0</v>
      </c>
      <c r="AO148">
        <v>3</v>
      </c>
      <c r="AP148">
        <v>2</v>
      </c>
    </row>
    <row r="149" spans="1:54">
      <c r="A149" s="43">
        <v>39490</v>
      </c>
      <c r="C149">
        <v>900</v>
      </c>
      <c r="D149">
        <v>40</v>
      </c>
      <c r="E149">
        <v>2</v>
      </c>
      <c r="F149">
        <v>19</v>
      </c>
      <c r="G149">
        <v>1</v>
      </c>
      <c r="H149">
        <v>4</v>
      </c>
      <c r="J149" s="117">
        <f t="shared" si="142"/>
        <v>28.729281767955804</v>
      </c>
      <c r="K149" s="119">
        <f t="shared" si="143"/>
        <v>194.56567183926782</v>
      </c>
      <c r="M149" s="117"/>
      <c r="N149" s="119"/>
      <c r="R149" s="117"/>
      <c r="X149">
        <v>11</v>
      </c>
      <c r="Z149" s="117"/>
      <c r="AA149" s="117">
        <f t="shared" si="144"/>
        <v>126.27551020408163</v>
      </c>
      <c r="AB149" s="119">
        <f t="shared" si="145"/>
        <v>17005.611040450371</v>
      </c>
      <c r="AC149">
        <v>0.51849999999999996</v>
      </c>
      <c r="AD149">
        <v>0.48149999999999998</v>
      </c>
      <c r="AG149" s="117">
        <f t="shared" si="146"/>
        <v>65.473852040816325</v>
      </c>
      <c r="AH149" s="117">
        <f t="shared" si="147"/>
        <v>60.801658163265301</v>
      </c>
      <c r="AI149" s="117">
        <f t="shared" si="148"/>
        <v>0</v>
      </c>
      <c r="AJ149" s="117">
        <f t="shared" si="149"/>
        <v>0</v>
      </c>
      <c r="AO149">
        <v>10</v>
      </c>
      <c r="AP149">
        <v>3</v>
      </c>
    </row>
    <row r="150" spans="1:54">
      <c r="A150" s="43">
        <v>39491</v>
      </c>
      <c r="C150">
        <v>1030</v>
      </c>
      <c r="D150">
        <v>42</v>
      </c>
      <c r="E150">
        <v>2</v>
      </c>
      <c r="F150">
        <v>19</v>
      </c>
      <c r="G150">
        <v>1</v>
      </c>
      <c r="H150">
        <v>3</v>
      </c>
      <c r="J150" s="117">
        <f t="shared" si="142"/>
        <v>21.546961325966855</v>
      </c>
      <c r="K150" s="119">
        <f t="shared" si="143"/>
        <v>142.74574527665573</v>
      </c>
      <c r="M150" s="117"/>
      <c r="N150" s="119"/>
      <c r="R150" s="117"/>
      <c r="X150">
        <v>10</v>
      </c>
      <c r="Z150" s="117"/>
      <c r="AA150" s="117">
        <f t="shared" si="144"/>
        <v>114.79591836734694</v>
      </c>
      <c r="AB150" s="119">
        <f t="shared" si="145"/>
        <v>15431.308610452385</v>
      </c>
      <c r="AC150">
        <v>0.51849999999999996</v>
      </c>
      <c r="AD150">
        <v>0.48149999999999998</v>
      </c>
      <c r="AG150" s="117">
        <f t="shared" si="146"/>
        <v>59.521683673469383</v>
      </c>
      <c r="AH150" s="117">
        <f t="shared" si="147"/>
        <v>55.274234693877553</v>
      </c>
      <c r="AI150" s="117">
        <f t="shared" si="148"/>
        <v>0</v>
      </c>
      <c r="AJ150" s="117">
        <f t="shared" si="149"/>
        <v>0</v>
      </c>
      <c r="AO150">
        <v>8</v>
      </c>
      <c r="AP150">
        <v>2</v>
      </c>
    </row>
    <row r="151" spans="1:54">
      <c r="A151" s="43">
        <v>39492</v>
      </c>
      <c r="C151">
        <v>1045</v>
      </c>
      <c r="D151">
        <v>43</v>
      </c>
      <c r="E151">
        <v>2</v>
      </c>
      <c r="F151">
        <v>19</v>
      </c>
      <c r="G151">
        <v>1</v>
      </c>
      <c r="H151">
        <v>1</v>
      </c>
      <c r="J151" s="117">
        <f t="shared" si="142"/>
        <v>7.182320441988951</v>
      </c>
      <c r="K151" s="119">
        <f t="shared" si="143"/>
        <v>45.462909357021793</v>
      </c>
      <c r="M151" s="117"/>
      <c r="N151" s="119"/>
      <c r="R151" s="117"/>
      <c r="X151">
        <v>3</v>
      </c>
      <c r="Z151" s="117"/>
      <c r="AA151" s="117">
        <f t="shared" si="144"/>
        <v>34.438775510204081</v>
      </c>
      <c r="AB151" s="119">
        <f t="shared" si="145"/>
        <v>4575.21828916098</v>
      </c>
      <c r="AC151">
        <v>0.51849999999999996</v>
      </c>
      <c r="AD151">
        <v>0.48149999999999998</v>
      </c>
      <c r="AG151" s="117">
        <f t="shared" si="146"/>
        <v>17.856505102040813</v>
      </c>
      <c r="AH151" s="117">
        <f t="shared" si="147"/>
        <v>16.582270408163264</v>
      </c>
      <c r="AI151" s="117">
        <f t="shared" si="148"/>
        <v>0</v>
      </c>
      <c r="AJ151" s="117">
        <f t="shared" si="149"/>
        <v>0</v>
      </c>
      <c r="AO151">
        <v>8</v>
      </c>
      <c r="AP151">
        <v>0</v>
      </c>
    </row>
    <row r="152" spans="1:54">
      <c r="A152" s="43">
        <v>39493</v>
      </c>
      <c r="C152">
        <v>830</v>
      </c>
      <c r="D152">
        <v>42.5</v>
      </c>
      <c r="E152">
        <v>1</v>
      </c>
      <c r="F152">
        <v>19</v>
      </c>
      <c r="G152">
        <v>2</v>
      </c>
      <c r="H152">
        <v>0</v>
      </c>
      <c r="J152" s="117">
        <f t="shared" si="142"/>
        <v>0</v>
      </c>
      <c r="K152" s="119">
        <f t="shared" si="143"/>
        <v>0</v>
      </c>
      <c r="M152" s="117"/>
      <c r="N152" s="119"/>
      <c r="R152" s="117"/>
      <c r="X152">
        <v>2</v>
      </c>
      <c r="Z152" s="117"/>
      <c r="AA152" s="117">
        <f t="shared" si="144"/>
        <v>22.959183673469386</v>
      </c>
      <c r="AB152" s="119">
        <f t="shared" si="145"/>
        <v>3047.7806273614265</v>
      </c>
      <c r="AC152">
        <v>0.51849999999999996</v>
      </c>
      <c r="AD152">
        <v>0.48149999999999998</v>
      </c>
      <c r="AG152" s="117">
        <f t="shared" si="146"/>
        <v>11.904336734693876</v>
      </c>
      <c r="AH152" s="117">
        <f t="shared" si="147"/>
        <v>11.054846938775508</v>
      </c>
      <c r="AI152" s="117">
        <f t="shared" si="148"/>
        <v>0</v>
      </c>
      <c r="AJ152" s="117">
        <f t="shared" si="149"/>
        <v>0</v>
      </c>
      <c r="AO152">
        <v>1</v>
      </c>
      <c r="AP152">
        <v>0</v>
      </c>
    </row>
    <row r="153" spans="1:54">
      <c r="A153" s="43">
        <v>39494</v>
      </c>
      <c r="C153" t="s">
        <v>164</v>
      </c>
      <c r="F153">
        <v>19</v>
      </c>
      <c r="J153" s="117">
        <f t="shared" si="142"/>
        <v>0</v>
      </c>
      <c r="K153" s="119">
        <f t="shared" si="143"/>
        <v>0</v>
      </c>
      <c r="M153" s="117"/>
      <c r="N153" s="119"/>
      <c r="R153" s="117"/>
      <c r="Z153" s="117"/>
      <c r="AA153" s="117">
        <f t="shared" si="144"/>
        <v>0</v>
      </c>
      <c r="AB153" s="119">
        <f t="shared" si="145"/>
        <v>0</v>
      </c>
      <c r="AC153">
        <v>0.51849999999999996</v>
      </c>
      <c r="AD153">
        <v>0.48149999999999998</v>
      </c>
      <c r="AG153" s="117">
        <f t="shared" si="146"/>
        <v>0</v>
      </c>
      <c r="AH153" s="117">
        <f t="shared" si="147"/>
        <v>0</v>
      </c>
      <c r="AI153" s="117">
        <f t="shared" si="148"/>
        <v>0</v>
      </c>
      <c r="AJ153" s="117">
        <f t="shared" si="149"/>
        <v>0</v>
      </c>
    </row>
    <row r="154" spans="1:54">
      <c r="A154" s="65"/>
      <c r="B154" s="65"/>
      <c r="C154" s="65"/>
      <c r="D154" s="65"/>
      <c r="E154" s="65"/>
      <c r="F154" s="65"/>
      <c r="G154" s="65"/>
      <c r="H154" s="65"/>
      <c r="I154" s="65"/>
      <c r="J154" s="159"/>
      <c r="K154" s="65"/>
      <c r="L154" s="65"/>
      <c r="M154" s="65"/>
      <c r="N154" s="65"/>
      <c r="O154" s="65"/>
      <c r="P154" s="65"/>
      <c r="Q154" s="65"/>
      <c r="R154" s="159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</row>
    <row r="155" spans="1:54">
      <c r="A155" s="43">
        <v>39495</v>
      </c>
      <c r="C155" t="s">
        <v>164</v>
      </c>
      <c r="F155">
        <v>20</v>
      </c>
      <c r="J155" s="117">
        <f t="shared" ref="J155:J161" si="150">H155/Effbar</f>
        <v>0</v>
      </c>
      <c r="K155" s="119">
        <f t="shared" ref="K155:K161" si="151">IF(H155=0,0,(J155^2)*(((J155*Effbar*(1-Effbar))/(H155^2))+(Veffbar/(Effbar^2))))</f>
        <v>0</v>
      </c>
      <c r="M155" s="117"/>
      <c r="N155" s="119"/>
      <c r="R155" s="117"/>
      <c r="Z155" s="117"/>
      <c r="AA155" s="117">
        <f t="shared" ref="AA155:AA161" si="152">X155/StHdEff</f>
        <v>0</v>
      </c>
      <c r="AB155" s="119">
        <f t="shared" ref="AB155:AB161" si="153">IF(X155=0,0,(AA155^2)*(((AA155+StHdEff*(1-StHdEff))/(X155^2))+(VaEffStHd/(StHdEff^2))))</f>
        <v>0</v>
      </c>
      <c r="AC155">
        <v>0.2</v>
      </c>
      <c r="AD155">
        <v>0.8</v>
      </c>
      <c r="AG155" s="117">
        <f t="shared" ref="AG155:AG161" si="154">AA155*AC155</f>
        <v>0</v>
      </c>
      <c r="AH155" s="117">
        <f t="shared" ref="AH155:AH161" si="155">AA155*AD155</f>
        <v>0</v>
      </c>
      <c r="AI155" s="117">
        <f t="shared" ref="AI155:AI161" si="156">AA155*AE155</f>
        <v>0</v>
      </c>
      <c r="AJ155" s="117">
        <f t="shared" ref="AJ155:AJ161" si="157">AA155*AF155</f>
        <v>0</v>
      </c>
    </row>
    <row r="156" spans="1:54">
      <c r="A156" s="43">
        <v>39496</v>
      </c>
      <c r="C156" t="s">
        <v>164</v>
      </c>
      <c r="F156">
        <v>20</v>
      </c>
      <c r="J156" s="117">
        <f t="shared" si="150"/>
        <v>0</v>
      </c>
      <c r="K156" s="119">
        <f t="shared" si="151"/>
        <v>0</v>
      </c>
      <c r="M156" s="117"/>
      <c r="N156" s="119"/>
      <c r="R156" s="117"/>
      <c r="Z156" s="117"/>
      <c r="AA156" s="117">
        <f t="shared" si="152"/>
        <v>0</v>
      </c>
      <c r="AB156" s="119">
        <f t="shared" si="153"/>
        <v>0</v>
      </c>
      <c r="AC156">
        <v>0.2</v>
      </c>
      <c r="AD156">
        <v>0.8</v>
      </c>
      <c r="AG156" s="117">
        <f t="shared" si="154"/>
        <v>0</v>
      </c>
      <c r="AH156" s="117">
        <f t="shared" si="155"/>
        <v>0</v>
      </c>
      <c r="AI156" s="117">
        <f t="shared" si="156"/>
        <v>0</v>
      </c>
      <c r="AJ156" s="117">
        <f t="shared" si="157"/>
        <v>0</v>
      </c>
    </row>
    <row r="157" spans="1:54">
      <c r="A157" s="43">
        <v>39497</v>
      </c>
      <c r="C157">
        <v>845</v>
      </c>
      <c r="D157">
        <v>39.5</v>
      </c>
      <c r="E157">
        <v>2</v>
      </c>
      <c r="F157">
        <v>20</v>
      </c>
      <c r="G157">
        <v>4</v>
      </c>
      <c r="H157">
        <v>6</v>
      </c>
      <c r="J157" s="117">
        <f t="shared" si="150"/>
        <v>43.09392265193371</v>
      </c>
      <c r="K157" s="119">
        <f t="shared" si="151"/>
        <v>304.56254217008239</v>
      </c>
      <c r="M157" s="117"/>
      <c r="N157" s="119"/>
      <c r="R157" s="117"/>
      <c r="X157">
        <v>3</v>
      </c>
      <c r="Z157" s="117"/>
      <c r="AA157" s="117">
        <f t="shared" si="152"/>
        <v>34.438775510204081</v>
      </c>
      <c r="AB157" s="119">
        <f t="shared" si="153"/>
        <v>4575.21828916098</v>
      </c>
      <c r="AC157">
        <v>0.2</v>
      </c>
      <c r="AD157">
        <v>0.8</v>
      </c>
      <c r="AG157" s="117">
        <f t="shared" si="154"/>
        <v>6.887755102040817</v>
      </c>
      <c r="AH157" s="117">
        <f t="shared" si="155"/>
        <v>27.551020408163268</v>
      </c>
      <c r="AI157" s="117">
        <f t="shared" si="156"/>
        <v>0</v>
      </c>
      <c r="AJ157" s="117">
        <f t="shared" si="157"/>
        <v>0</v>
      </c>
      <c r="AO157">
        <v>8</v>
      </c>
      <c r="AP157">
        <v>1</v>
      </c>
    </row>
    <row r="158" spans="1:54">
      <c r="A158" s="43">
        <v>39498</v>
      </c>
      <c r="C158">
        <v>930</v>
      </c>
      <c r="D158">
        <v>39.5</v>
      </c>
      <c r="E158">
        <v>1</v>
      </c>
      <c r="F158">
        <v>20</v>
      </c>
      <c r="G158">
        <v>4</v>
      </c>
      <c r="H158">
        <v>3</v>
      </c>
      <c r="J158" s="117">
        <f t="shared" si="150"/>
        <v>21.546961325966855</v>
      </c>
      <c r="K158" s="119">
        <f t="shared" si="151"/>
        <v>142.74574527665573</v>
      </c>
      <c r="M158" s="117"/>
      <c r="N158" s="119"/>
      <c r="R158" s="117"/>
      <c r="U158">
        <v>1</v>
      </c>
      <c r="V158" s="117">
        <f>U158/HaChEff</f>
        <v>12.544802867383511</v>
      </c>
      <c r="W158" s="119">
        <f>IF(U158=0,0,(V158^2)*(((V158*HaChEff*(1-HaChEff))/(U158^2))+(VaEffHaCh/(HaChEff^2))))</f>
        <v>156.43017468048296</v>
      </c>
      <c r="X158">
        <v>0</v>
      </c>
      <c r="Z158" s="117"/>
      <c r="AA158" s="117">
        <f t="shared" si="152"/>
        <v>0</v>
      </c>
      <c r="AB158" s="119">
        <f t="shared" si="153"/>
        <v>0</v>
      </c>
      <c r="AC158">
        <v>0.2</v>
      </c>
      <c r="AD158">
        <v>0.8</v>
      </c>
      <c r="AG158" s="117">
        <f t="shared" si="154"/>
        <v>0</v>
      </c>
      <c r="AH158" s="117">
        <f t="shared" si="155"/>
        <v>0</v>
      </c>
      <c r="AI158" s="117">
        <f t="shared" si="156"/>
        <v>0</v>
      </c>
      <c r="AJ158" s="117">
        <f t="shared" si="157"/>
        <v>0</v>
      </c>
      <c r="AO158">
        <v>4</v>
      </c>
      <c r="AP158">
        <v>0</v>
      </c>
    </row>
    <row r="159" spans="1:54">
      <c r="A159" s="43">
        <v>39499</v>
      </c>
      <c r="C159">
        <v>930</v>
      </c>
      <c r="D159">
        <v>39</v>
      </c>
      <c r="E159">
        <v>1</v>
      </c>
      <c r="F159">
        <v>20</v>
      </c>
      <c r="G159">
        <v>4</v>
      </c>
      <c r="H159">
        <v>1</v>
      </c>
      <c r="J159" s="117">
        <f t="shared" si="150"/>
        <v>7.182320441988951</v>
      </c>
      <c r="K159" s="119">
        <f t="shared" si="151"/>
        <v>45.462909357021793</v>
      </c>
      <c r="M159" s="117"/>
      <c r="N159" s="119"/>
      <c r="R159" s="117"/>
      <c r="V159" s="117">
        <f>U159/HaChEff</f>
        <v>0</v>
      </c>
      <c r="W159" s="119">
        <f>IF(U159=0,0,(V159^2)*(((V159*HaChEff*(1-HaChEff))/(U159^2))+(VaEffHaCh/(HaChEff^2))))</f>
        <v>0</v>
      </c>
      <c r="X159">
        <v>0</v>
      </c>
      <c r="Z159" s="117"/>
      <c r="AA159" s="117">
        <f t="shared" si="152"/>
        <v>0</v>
      </c>
      <c r="AB159" s="119">
        <f t="shared" si="153"/>
        <v>0</v>
      </c>
      <c r="AC159">
        <v>0.2</v>
      </c>
      <c r="AD159">
        <v>0.8</v>
      </c>
      <c r="AG159" s="117">
        <f t="shared" si="154"/>
        <v>0</v>
      </c>
      <c r="AH159" s="117">
        <f t="shared" si="155"/>
        <v>0</v>
      </c>
      <c r="AI159" s="117">
        <f t="shared" si="156"/>
        <v>0</v>
      </c>
      <c r="AJ159" s="117">
        <f t="shared" si="157"/>
        <v>0</v>
      </c>
      <c r="AO159">
        <v>0</v>
      </c>
      <c r="AP159">
        <v>0</v>
      </c>
    </row>
    <row r="160" spans="1:54">
      <c r="A160" s="43">
        <v>39500</v>
      </c>
      <c r="C160">
        <v>900</v>
      </c>
      <c r="D160">
        <v>39</v>
      </c>
      <c r="E160">
        <v>1</v>
      </c>
      <c r="F160">
        <v>20</v>
      </c>
      <c r="G160">
        <v>4</v>
      </c>
      <c r="H160">
        <v>1</v>
      </c>
      <c r="J160" s="117">
        <f t="shared" si="150"/>
        <v>7.182320441988951</v>
      </c>
      <c r="K160" s="119">
        <f t="shared" si="151"/>
        <v>45.462909357021793</v>
      </c>
      <c r="M160" s="117"/>
      <c r="N160" s="119"/>
      <c r="R160" s="117"/>
      <c r="U160">
        <v>1</v>
      </c>
      <c r="V160" s="117">
        <f>U160/HaChEff</f>
        <v>12.544802867383511</v>
      </c>
      <c r="W160" s="119">
        <f>IF(U160=0,0,(V160^2)*(((V160*HaChEff*(1-HaChEff))/(U160^2))+(VaEffHaCh/(HaChEff^2))))</f>
        <v>156.43017468048296</v>
      </c>
      <c r="X160">
        <v>0</v>
      </c>
      <c r="Z160" s="117"/>
      <c r="AA160" s="117">
        <f t="shared" si="152"/>
        <v>0</v>
      </c>
      <c r="AB160" s="119">
        <f t="shared" si="153"/>
        <v>0</v>
      </c>
      <c r="AC160">
        <v>0.2</v>
      </c>
      <c r="AD160">
        <v>0.8</v>
      </c>
      <c r="AG160" s="117">
        <f t="shared" si="154"/>
        <v>0</v>
      </c>
      <c r="AH160" s="117">
        <f t="shared" si="155"/>
        <v>0</v>
      </c>
      <c r="AI160" s="117">
        <f t="shared" si="156"/>
        <v>0</v>
      </c>
      <c r="AJ160" s="117">
        <f t="shared" si="157"/>
        <v>0</v>
      </c>
      <c r="AO160">
        <v>0</v>
      </c>
      <c r="AP160">
        <v>0</v>
      </c>
    </row>
    <row r="161" spans="1:54">
      <c r="A161" s="43">
        <v>39501</v>
      </c>
      <c r="C161" t="s">
        <v>164</v>
      </c>
      <c r="F161">
        <v>20</v>
      </c>
      <c r="J161" s="117">
        <f t="shared" si="150"/>
        <v>0</v>
      </c>
      <c r="K161" s="119">
        <f t="shared" si="151"/>
        <v>0</v>
      </c>
      <c r="M161" s="117"/>
      <c r="N161" s="119"/>
      <c r="R161" s="117"/>
      <c r="V161" s="117">
        <f>U161/HaChEff</f>
        <v>0</v>
      </c>
      <c r="W161" s="119">
        <f>IF(U161=0,0,(V161^2)*(((V161*HaChEff*(1-HaChEff))/(U161^2))+(VaEffHaCh/(HaChEff^2))))</f>
        <v>0</v>
      </c>
      <c r="Z161" s="117"/>
      <c r="AA161" s="117">
        <f t="shared" si="152"/>
        <v>0</v>
      </c>
      <c r="AB161" s="119">
        <f t="shared" si="153"/>
        <v>0</v>
      </c>
      <c r="AC161">
        <v>0.2</v>
      </c>
      <c r="AD161">
        <v>0.8</v>
      </c>
      <c r="AG161" s="117">
        <f t="shared" si="154"/>
        <v>0</v>
      </c>
      <c r="AH161" s="117">
        <f t="shared" si="155"/>
        <v>0</v>
      </c>
      <c r="AI161" s="117">
        <f t="shared" si="156"/>
        <v>0</v>
      </c>
      <c r="AJ161" s="117">
        <f t="shared" si="157"/>
        <v>0</v>
      </c>
    </row>
    <row r="162" spans="1:54">
      <c r="A162" s="65"/>
      <c r="B162" s="65"/>
      <c r="C162" s="65"/>
      <c r="D162" s="65"/>
      <c r="E162" s="65"/>
      <c r="F162" s="65"/>
      <c r="G162" s="65"/>
      <c r="H162" s="65"/>
      <c r="I162" s="65"/>
      <c r="J162" s="159"/>
      <c r="K162" s="65"/>
      <c r="L162" s="65"/>
      <c r="M162" s="65"/>
      <c r="N162" s="65"/>
      <c r="O162" s="65"/>
      <c r="P162" s="65"/>
      <c r="Q162" s="65"/>
      <c r="R162" s="159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</row>
    <row r="163" spans="1:54">
      <c r="A163" s="43">
        <v>39502</v>
      </c>
      <c r="C163" t="s">
        <v>164</v>
      </c>
      <c r="F163">
        <v>21</v>
      </c>
      <c r="J163" s="117">
        <f t="shared" ref="J163:J169" si="158">H163/Effbar</f>
        <v>0</v>
      </c>
      <c r="K163" s="119">
        <f t="shared" ref="K163:K169" si="159">IF(H163=0,0,(J163^2)*(((J163*Effbar*(1-Effbar))/(H163^2))+(Veffbar/(Effbar^2))))</f>
        <v>0</v>
      </c>
      <c r="M163" s="117"/>
      <c r="N163" s="119"/>
      <c r="R163" s="117"/>
      <c r="Z163" s="117"/>
      <c r="AA163" s="117">
        <f t="shared" ref="AA163:AA169" si="160">X163/StHdEff</f>
        <v>0</v>
      </c>
      <c r="AB163" s="119">
        <f t="shared" ref="AB163:AB169" si="161">IF(X163=0,0,(AA163^2)*(((AA163+StHdEff*(1-StHdEff))/(X163^2))+(VaEffStHd/(StHdEff^2))))</f>
        <v>0</v>
      </c>
      <c r="AC163">
        <v>0.33329999999999999</v>
      </c>
      <c r="AD163">
        <v>0.66669999999999996</v>
      </c>
      <c r="AG163" s="117">
        <f t="shared" ref="AG163:AG169" si="162">AA163*AC163</f>
        <v>0</v>
      </c>
      <c r="AH163" s="117">
        <f t="shared" ref="AH163:AH169" si="163">AA163*AD163</f>
        <v>0</v>
      </c>
      <c r="AI163" s="117">
        <f t="shared" ref="AI163:AI169" si="164">AA163*AE163</f>
        <v>0</v>
      </c>
      <c r="AJ163" s="117">
        <f t="shared" ref="AJ163:AJ169" si="165">AA163*AF163</f>
        <v>0</v>
      </c>
    </row>
    <row r="164" spans="1:54">
      <c r="A164" s="43">
        <v>39503</v>
      </c>
      <c r="C164">
        <v>900</v>
      </c>
      <c r="D164">
        <v>39</v>
      </c>
      <c r="E164">
        <v>2</v>
      </c>
      <c r="F164">
        <v>21</v>
      </c>
      <c r="G164">
        <v>5</v>
      </c>
      <c r="H164">
        <v>4</v>
      </c>
      <c r="J164" s="117">
        <f t="shared" si="158"/>
        <v>28.729281767955804</v>
      </c>
      <c r="K164" s="119">
        <f t="shared" si="159"/>
        <v>194.56567183926782</v>
      </c>
      <c r="M164" s="117"/>
      <c r="N164" s="119"/>
      <c r="R164" s="117"/>
      <c r="U164">
        <v>1</v>
      </c>
      <c r="V164" s="117">
        <f>U164/HaChEff</f>
        <v>12.544802867383511</v>
      </c>
      <c r="W164" s="119">
        <f>IF(U164=0,0,(V164^2)*(((V164*HaChEff*(1-HaChEff))/(U164^2))+(VaEffHaCh/(HaChEff^2))))</f>
        <v>156.43017468048296</v>
      </c>
      <c r="X164">
        <v>3</v>
      </c>
      <c r="Z164" s="117"/>
      <c r="AA164" s="117">
        <f t="shared" si="160"/>
        <v>34.438775510204081</v>
      </c>
      <c r="AB164" s="119">
        <f t="shared" si="161"/>
        <v>4575.21828916098</v>
      </c>
      <c r="AC164">
        <v>0.33329999999999999</v>
      </c>
      <c r="AD164">
        <v>0.66669999999999996</v>
      </c>
      <c r="AG164" s="117">
        <f t="shared" si="162"/>
        <v>11.478443877551019</v>
      </c>
      <c r="AH164" s="117">
        <f t="shared" si="163"/>
        <v>22.960331632653059</v>
      </c>
      <c r="AI164" s="117">
        <f t="shared" si="164"/>
        <v>0</v>
      </c>
      <c r="AJ164" s="117">
        <f t="shared" si="165"/>
        <v>0</v>
      </c>
      <c r="AO164">
        <v>12</v>
      </c>
      <c r="AP164">
        <v>2</v>
      </c>
    </row>
    <row r="165" spans="1:54">
      <c r="A165" s="43">
        <v>39504</v>
      </c>
      <c r="C165">
        <v>830</v>
      </c>
      <c r="D165">
        <v>38.5</v>
      </c>
      <c r="E165">
        <v>1</v>
      </c>
      <c r="F165">
        <v>21</v>
      </c>
      <c r="G165">
        <v>6</v>
      </c>
      <c r="H165">
        <v>6</v>
      </c>
      <c r="J165" s="117">
        <f t="shared" si="158"/>
        <v>43.09392265193371</v>
      </c>
      <c r="K165" s="119">
        <f t="shared" si="159"/>
        <v>304.56254217008239</v>
      </c>
      <c r="M165" s="117"/>
      <c r="N165" s="119"/>
      <c r="R165" s="117"/>
      <c r="X165">
        <v>0</v>
      </c>
      <c r="Z165" s="117"/>
      <c r="AA165" s="117">
        <f t="shared" si="160"/>
        <v>0</v>
      </c>
      <c r="AB165" s="119">
        <f t="shared" si="161"/>
        <v>0</v>
      </c>
      <c r="AC165">
        <v>0.33329999999999999</v>
      </c>
      <c r="AD165">
        <v>0.66669999999999996</v>
      </c>
      <c r="AG165" s="117">
        <f t="shared" si="162"/>
        <v>0</v>
      </c>
      <c r="AH165" s="117">
        <f t="shared" si="163"/>
        <v>0</v>
      </c>
      <c r="AI165" s="117">
        <f t="shared" si="164"/>
        <v>0</v>
      </c>
      <c r="AJ165" s="117">
        <f t="shared" si="165"/>
        <v>0</v>
      </c>
      <c r="AO165">
        <v>2</v>
      </c>
      <c r="AP165">
        <v>1</v>
      </c>
    </row>
    <row r="166" spans="1:54">
      <c r="A166" s="43">
        <v>39505</v>
      </c>
      <c r="C166">
        <v>1000</v>
      </c>
      <c r="D166">
        <v>38.5</v>
      </c>
      <c r="E166">
        <v>1</v>
      </c>
      <c r="F166">
        <v>21</v>
      </c>
      <c r="G166">
        <v>6</v>
      </c>
      <c r="H166">
        <v>3</v>
      </c>
      <c r="J166" s="117">
        <f t="shared" si="158"/>
        <v>21.546961325966855</v>
      </c>
      <c r="K166" s="119">
        <f t="shared" si="159"/>
        <v>142.74574527665573</v>
      </c>
      <c r="M166" s="117"/>
      <c r="N166" s="119"/>
      <c r="R166" s="117"/>
      <c r="V166" s="117"/>
      <c r="W166" s="119"/>
      <c r="X166">
        <v>3</v>
      </c>
      <c r="Z166" s="117"/>
      <c r="AA166" s="117">
        <f t="shared" si="160"/>
        <v>34.438775510204081</v>
      </c>
      <c r="AB166" s="119">
        <f t="shared" si="161"/>
        <v>4575.21828916098</v>
      </c>
      <c r="AC166">
        <v>0.33329999999999999</v>
      </c>
      <c r="AD166">
        <v>0.66669999999999996</v>
      </c>
      <c r="AG166" s="117">
        <f t="shared" si="162"/>
        <v>11.478443877551019</v>
      </c>
      <c r="AH166" s="117">
        <f t="shared" si="163"/>
        <v>22.960331632653059</v>
      </c>
      <c r="AI166" s="117">
        <f t="shared" si="164"/>
        <v>0</v>
      </c>
      <c r="AJ166" s="117">
        <f t="shared" si="165"/>
        <v>0</v>
      </c>
      <c r="AO166">
        <v>4</v>
      </c>
      <c r="AP166">
        <v>0</v>
      </c>
    </row>
    <row r="167" spans="1:54">
      <c r="A167" s="43">
        <v>39506</v>
      </c>
      <c r="C167">
        <v>830</v>
      </c>
      <c r="D167">
        <v>39</v>
      </c>
      <c r="E167">
        <v>1</v>
      </c>
      <c r="F167">
        <v>21</v>
      </c>
      <c r="G167">
        <v>6</v>
      </c>
      <c r="H167">
        <v>3</v>
      </c>
      <c r="J167" s="117">
        <f t="shared" si="158"/>
        <v>21.546961325966855</v>
      </c>
      <c r="K167" s="119">
        <f t="shared" si="159"/>
        <v>142.74574527665573</v>
      </c>
      <c r="M167" s="117"/>
      <c r="N167" s="119"/>
      <c r="R167" s="117"/>
      <c r="V167" s="117"/>
      <c r="W167" s="119"/>
      <c r="X167">
        <v>1</v>
      </c>
      <c r="Z167" s="117"/>
      <c r="AA167" s="117">
        <f t="shared" si="160"/>
        <v>11.479591836734693</v>
      </c>
      <c r="AB167" s="119">
        <f t="shared" si="161"/>
        <v>1526.201061586678</v>
      </c>
      <c r="AC167">
        <v>0.33329999999999999</v>
      </c>
      <c r="AD167">
        <v>0.66669999999999996</v>
      </c>
      <c r="AG167" s="117">
        <f t="shared" si="162"/>
        <v>3.8261479591836731</v>
      </c>
      <c r="AH167" s="117">
        <f t="shared" si="163"/>
        <v>7.6534438775510196</v>
      </c>
      <c r="AI167" s="117">
        <f t="shared" si="164"/>
        <v>0</v>
      </c>
      <c r="AJ167" s="117">
        <f t="shared" si="165"/>
        <v>0</v>
      </c>
      <c r="AO167">
        <v>1</v>
      </c>
      <c r="AP167">
        <v>0</v>
      </c>
      <c r="AS167">
        <v>1</v>
      </c>
    </row>
    <row r="168" spans="1:54">
      <c r="A168" s="43">
        <v>39507</v>
      </c>
      <c r="C168">
        <v>800</v>
      </c>
      <c r="D168">
        <v>40</v>
      </c>
      <c r="E168">
        <v>2</v>
      </c>
      <c r="F168">
        <v>21</v>
      </c>
      <c r="G168">
        <v>6</v>
      </c>
      <c r="H168">
        <v>5</v>
      </c>
      <c r="J168" s="117">
        <f t="shared" si="158"/>
        <v>35.911602209944753</v>
      </c>
      <c r="K168" s="119">
        <f t="shared" si="159"/>
        <v>248.50460413707668</v>
      </c>
      <c r="L168">
        <v>1</v>
      </c>
      <c r="M168" s="117"/>
      <c r="N168" s="119"/>
      <c r="R168" s="117"/>
      <c r="V168" s="117"/>
      <c r="W168" s="119"/>
      <c r="X168">
        <v>0</v>
      </c>
      <c r="Z168" s="117"/>
      <c r="AA168" s="117">
        <f t="shared" si="160"/>
        <v>0</v>
      </c>
      <c r="AB168" s="119">
        <f t="shared" si="161"/>
        <v>0</v>
      </c>
      <c r="AC168">
        <v>0.33329999999999999</v>
      </c>
      <c r="AD168">
        <v>0.66669999999999996</v>
      </c>
      <c r="AG168" s="117">
        <f t="shared" si="162"/>
        <v>0</v>
      </c>
      <c r="AH168" s="117">
        <f t="shared" si="163"/>
        <v>0</v>
      </c>
      <c r="AI168" s="117">
        <f t="shared" si="164"/>
        <v>0</v>
      </c>
      <c r="AJ168" s="117">
        <f t="shared" si="165"/>
        <v>0</v>
      </c>
      <c r="AO168">
        <v>4</v>
      </c>
      <c r="AP168">
        <v>0</v>
      </c>
    </row>
    <row r="169" spans="1:54">
      <c r="A169" s="43">
        <v>39508</v>
      </c>
      <c r="C169" t="s">
        <v>164</v>
      </c>
      <c r="F169">
        <v>21</v>
      </c>
      <c r="J169" s="117">
        <f t="shared" si="158"/>
        <v>0</v>
      </c>
      <c r="K169" s="119">
        <f t="shared" si="159"/>
        <v>0</v>
      </c>
      <c r="M169" s="117"/>
      <c r="N169" s="119"/>
      <c r="R169" s="117"/>
      <c r="V169" s="117"/>
      <c r="W169" s="119"/>
      <c r="Z169" s="117"/>
      <c r="AA169" s="117">
        <f t="shared" si="160"/>
        <v>0</v>
      </c>
      <c r="AB169" s="119">
        <f t="shared" si="161"/>
        <v>0</v>
      </c>
      <c r="AC169">
        <v>0.33329999999999999</v>
      </c>
      <c r="AD169">
        <v>0.66669999999999996</v>
      </c>
      <c r="AG169" s="117">
        <f t="shared" si="162"/>
        <v>0</v>
      </c>
      <c r="AH169" s="117">
        <f t="shared" si="163"/>
        <v>0</v>
      </c>
      <c r="AI169" s="117">
        <f t="shared" si="164"/>
        <v>0</v>
      </c>
      <c r="AJ169" s="117">
        <f t="shared" si="165"/>
        <v>0</v>
      </c>
    </row>
    <row r="170" spans="1:54">
      <c r="A170" s="65"/>
      <c r="B170" s="65"/>
      <c r="C170" s="65"/>
      <c r="D170" s="65"/>
      <c r="E170" s="65"/>
      <c r="F170" s="65"/>
      <c r="G170" s="65"/>
      <c r="H170" s="65"/>
      <c r="I170" s="65"/>
      <c r="J170" s="159"/>
      <c r="K170" s="65"/>
      <c r="L170" s="65"/>
      <c r="M170" s="65"/>
      <c r="N170" s="65"/>
      <c r="O170" s="65"/>
      <c r="P170" s="65"/>
      <c r="Q170" s="65"/>
      <c r="R170" s="159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</row>
    <row r="171" spans="1:54">
      <c r="A171" s="43">
        <v>39509</v>
      </c>
      <c r="C171" t="s">
        <v>164</v>
      </c>
      <c r="F171">
        <v>22</v>
      </c>
      <c r="J171" s="117">
        <f t="shared" ref="J171:J177" si="166">H171/Effbar</f>
        <v>0</v>
      </c>
      <c r="K171" s="119">
        <f t="shared" ref="K171:K177" si="167">IF(H171=0,0,(J171^2)*(((J171*Effbar*(1-Effbar))/(H171^2))+(Veffbar/(Effbar^2))))</f>
        <v>0</v>
      </c>
      <c r="M171" s="117"/>
      <c r="N171" s="119"/>
      <c r="R171" s="117"/>
      <c r="V171" s="117"/>
      <c r="W171" s="119"/>
      <c r="Z171" s="117"/>
      <c r="AA171" s="117">
        <f t="shared" ref="AA171:AA177" si="168">X171/StHdEff</f>
        <v>0</v>
      </c>
      <c r="AB171" s="119">
        <f t="shared" ref="AB171:AB177" si="169">IF(X171=0,0,(AA171^2)*(((AA171+StHdEff*(1-StHdEff))/(X171^2))+(VaEffStHd/(StHdEff^2))))</f>
        <v>0</v>
      </c>
      <c r="AC171">
        <v>0.28570000000000001</v>
      </c>
      <c r="AD171">
        <v>0.71430000000000005</v>
      </c>
      <c r="AG171" s="117">
        <f t="shared" ref="AG171:AG177" si="170">AA171*AC171</f>
        <v>0</v>
      </c>
      <c r="AH171" s="117">
        <f t="shared" ref="AH171:AH177" si="171">AA171*AD171</f>
        <v>0</v>
      </c>
      <c r="AI171" s="117">
        <f t="shared" ref="AI171:AI177" si="172">AA171*AE171</f>
        <v>0</v>
      </c>
      <c r="AJ171" s="117">
        <f t="shared" ref="AJ171:AJ177" si="173">AA171*AF171</f>
        <v>0</v>
      </c>
    </row>
    <row r="172" spans="1:54">
      <c r="A172" s="43">
        <v>39510</v>
      </c>
      <c r="C172">
        <v>1100</v>
      </c>
      <c r="D172">
        <v>45</v>
      </c>
      <c r="E172">
        <v>3</v>
      </c>
      <c r="F172">
        <v>22</v>
      </c>
      <c r="G172">
        <v>1</v>
      </c>
      <c r="H172">
        <v>1</v>
      </c>
      <c r="J172" s="117">
        <f t="shared" si="166"/>
        <v>7.182320441988951</v>
      </c>
      <c r="K172" s="119">
        <f t="shared" si="167"/>
        <v>45.462909357021793</v>
      </c>
      <c r="M172" s="117"/>
      <c r="N172" s="119"/>
      <c r="R172" s="117"/>
      <c r="V172" s="117"/>
      <c r="W172" s="119"/>
      <c r="X172">
        <v>0</v>
      </c>
      <c r="Z172" s="117"/>
      <c r="AA172" s="117">
        <f t="shared" si="168"/>
        <v>0</v>
      </c>
      <c r="AB172" s="119">
        <f t="shared" si="169"/>
        <v>0</v>
      </c>
      <c r="AC172">
        <v>0.28570000000000001</v>
      </c>
      <c r="AD172">
        <v>0.71430000000000005</v>
      </c>
      <c r="AG172" s="117">
        <f t="shared" si="170"/>
        <v>0</v>
      </c>
      <c r="AH172" s="117">
        <f t="shared" si="171"/>
        <v>0</v>
      </c>
      <c r="AI172" s="117">
        <f t="shared" si="172"/>
        <v>0</v>
      </c>
      <c r="AJ172" s="117">
        <f t="shared" si="173"/>
        <v>0</v>
      </c>
      <c r="AO172">
        <v>17</v>
      </c>
      <c r="AP172">
        <v>25</v>
      </c>
    </row>
    <row r="173" spans="1:54">
      <c r="A173" s="43">
        <v>39511</v>
      </c>
      <c r="C173">
        <v>930</v>
      </c>
      <c r="D173">
        <v>44</v>
      </c>
      <c r="E173">
        <v>2</v>
      </c>
      <c r="F173">
        <v>22</v>
      </c>
      <c r="G173">
        <v>3</v>
      </c>
      <c r="H173">
        <v>0</v>
      </c>
      <c r="J173" s="117">
        <f t="shared" si="166"/>
        <v>0</v>
      </c>
      <c r="K173" s="119">
        <f t="shared" si="167"/>
        <v>0</v>
      </c>
      <c r="M173" s="117"/>
      <c r="N173" s="119"/>
      <c r="R173" s="117"/>
      <c r="V173" s="117"/>
      <c r="W173" s="119"/>
      <c r="X173">
        <v>1</v>
      </c>
      <c r="Z173" s="117"/>
      <c r="AA173" s="117">
        <f t="shared" si="168"/>
        <v>11.479591836734693</v>
      </c>
      <c r="AB173" s="119">
        <f t="shared" si="169"/>
        <v>1526.201061586678</v>
      </c>
      <c r="AC173">
        <v>0.28570000000000001</v>
      </c>
      <c r="AD173">
        <v>0.71430000000000005</v>
      </c>
      <c r="AG173" s="117">
        <f t="shared" si="170"/>
        <v>3.2797193877551019</v>
      </c>
      <c r="AH173" s="117">
        <f t="shared" si="171"/>
        <v>8.1998724489795922</v>
      </c>
      <c r="AI173" s="117">
        <f t="shared" si="172"/>
        <v>0</v>
      </c>
      <c r="AJ173" s="117">
        <f t="shared" si="173"/>
        <v>0</v>
      </c>
      <c r="AO173">
        <v>24</v>
      </c>
      <c r="AP173">
        <v>1</v>
      </c>
    </row>
    <row r="174" spans="1:54">
      <c r="A174" s="43">
        <v>39512</v>
      </c>
      <c r="C174">
        <v>900</v>
      </c>
      <c r="D174">
        <v>43</v>
      </c>
      <c r="E174">
        <v>2</v>
      </c>
      <c r="F174">
        <v>22</v>
      </c>
      <c r="G174">
        <v>3</v>
      </c>
      <c r="H174">
        <v>6</v>
      </c>
      <c r="J174" s="117">
        <f t="shared" si="166"/>
        <v>43.09392265193371</v>
      </c>
      <c r="K174" s="119">
        <f t="shared" si="167"/>
        <v>304.56254217008239</v>
      </c>
      <c r="M174" s="117"/>
      <c r="N174" s="119"/>
      <c r="R174" s="117"/>
      <c r="V174" s="117"/>
      <c r="W174" s="119"/>
      <c r="X174">
        <v>2</v>
      </c>
      <c r="Z174" s="117"/>
      <c r="AA174" s="117">
        <f t="shared" si="168"/>
        <v>22.959183673469386</v>
      </c>
      <c r="AB174" s="119">
        <f t="shared" si="169"/>
        <v>3047.7806273614265</v>
      </c>
      <c r="AC174">
        <v>0.28570000000000001</v>
      </c>
      <c r="AD174">
        <v>0.71430000000000005</v>
      </c>
      <c r="AG174" s="117">
        <f t="shared" si="170"/>
        <v>6.5594387755102037</v>
      </c>
      <c r="AH174" s="117">
        <f t="shared" si="171"/>
        <v>16.399744897959184</v>
      </c>
      <c r="AI174" s="117">
        <f t="shared" si="172"/>
        <v>0</v>
      </c>
      <c r="AJ174" s="117">
        <f t="shared" si="173"/>
        <v>0</v>
      </c>
      <c r="AO174">
        <v>12</v>
      </c>
      <c r="AP174">
        <v>0</v>
      </c>
    </row>
    <row r="175" spans="1:54">
      <c r="A175" s="43">
        <v>39513</v>
      </c>
      <c r="C175">
        <v>830</v>
      </c>
      <c r="D175">
        <v>41</v>
      </c>
      <c r="E175">
        <v>1</v>
      </c>
      <c r="F175">
        <v>22</v>
      </c>
      <c r="G175">
        <v>4</v>
      </c>
      <c r="H175">
        <v>4</v>
      </c>
      <c r="J175" s="117">
        <f t="shared" si="166"/>
        <v>28.729281767955804</v>
      </c>
      <c r="K175" s="119">
        <f t="shared" si="167"/>
        <v>194.56567183926782</v>
      </c>
      <c r="M175" s="117"/>
      <c r="N175" s="119"/>
      <c r="R175" s="117"/>
      <c r="V175" s="117"/>
      <c r="W175" s="119"/>
      <c r="X175">
        <v>2</v>
      </c>
      <c r="Z175" s="117"/>
      <c r="AA175" s="117">
        <f t="shared" si="168"/>
        <v>22.959183673469386</v>
      </c>
      <c r="AB175" s="119">
        <f t="shared" si="169"/>
        <v>3047.7806273614265</v>
      </c>
      <c r="AC175">
        <v>0.28570000000000001</v>
      </c>
      <c r="AD175">
        <v>0.71430000000000005</v>
      </c>
      <c r="AG175" s="117">
        <f t="shared" si="170"/>
        <v>6.5594387755102037</v>
      </c>
      <c r="AH175" s="117">
        <f t="shared" si="171"/>
        <v>16.399744897959184</v>
      </c>
      <c r="AI175" s="117">
        <f t="shared" si="172"/>
        <v>0</v>
      </c>
      <c r="AJ175" s="117">
        <f t="shared" si="173"/>
        <v>0</v>
      </c>
      <c r="AO175">
        <v>9</v>
      </c>
      <c r="AP175">
        <v>1</v>
      </c>
      <c r="AS175">
        <v>1</v>
      </c>
    </row>
    <row r="176" spans="1:54">
      <c r="A176" s="43">
        <v>39514</v>
      </c>
      <c r="C176">
        <v>930</v>
      </c>
      <c r="D176">
        <v>40</v>
      </c>
      <c r="E176">
        <v>1</v>
      </c>
      <c r="F176">
        <v>22</v>
      </c>
      <c r="G176">
        <v>5</v>
      </c>
      <c r="H176">
        <v>6</v>
      </c>
      <c r="J176" s="117">
        <f t="shared" si="166"/>
        <v>43.09392265193371</v>
      </c>
      <c r="K176" s="119">
        <f t="shared" si="167"/>
        <v>304.56254217008239</v>
      </c>
      <c r="M176" s="117"/>
      <c r="N176" s="119"/>
      <c r="R176" s="117"/>
      <c r="V176" s="117"/>
      <c r="W176" s="119"/>
      <c r="X176">
        <v>2</v>
      </c>
      <c r="Z176" s="117"/>
      <c r="AA176" s="117">
        <f t="shared" si="168"/>
        <v>22.959183673469386</v>
      </c>
      <c r="AB176" s="119">
        <f t="shared" si="169"/>
        <v>3047.7806273614265</v>
      </c>
      <c r="AC176">
        <v>0.28570000000000001</v>
      </c>
      <c r="AD176">
        <v>0.71430000000000005</v>
      </c>
      <c r="AG176" s="117">
        <f t="shared" si="170"/>
        <v>6.5594387755102037</v>
      </c>
      <c r="AH176" s="117">
        <f t="shared" si="171"/>
        <v>16.399744897959184</v>
      </c>
      <c r="AI176" s="117">
        <f t="shared" si="172"/>
        <v>0</v>
      </c>
      <c r="AJ176" s="117">
        <f t="shared" si="173"/>
        <v>0</v>
      </c>
      <c r="AO176">
        <v>1</v>
      </c>
      <c r="AP176">
        <v>0</v>
      </c>
    </row>
    <row r="177" spans="1:54">
      <c r="A177" s="43">
        <v>39515</v>
      </c>
      <c r="C177" t="s">
        <v>164</v>
      </c>
      <c r="F177">
        <v>22</v>
      </c>
      <c r="J177" s="117">
        <f t="shared" si="166"/>
        <v>0</v>
      </c>
      <c r="K177" s="119">
        <f t="shared" si="167"/>
        <v>0</v>
      </c>
      <c r="M177" s="117"/>
      <c r="N177" s="119"/>
      <c r="R177" s="117"/>
      <c r="V177" s="117"/>
      <c r="W177" s="119"/>
      <c r="Z177" s="117"/>
      <c r="AA177" s="117">
        <f t="shared" si="168"/>
        <v>0</v>
      </c>
      <c r="AB177" s="119">
        <f t="shared" si="169"/>
        <v>0</v>
      </c>
      <c r="AC177">
        <v>0.28570000000000001</v>
      </c>
      <c r="AD177">
        <v>0.71430000000000005</v>
      </c>
      <c r="AG177" s="117">
        <f t="shared" si="170"/>
        <v>0</v>
      </c>
      <c r="AH177" s="117">
        <f t="shared" si="171"/>
        <v>0</v>
      </c>
      <c r="AI177" s="117">
        <f t="shared" si="172"/>
        <v>0</v>
      </c>
      <c r="AJ177" s="117">
        <f t="shared" si="173"/>
        <v>0</v>
      </c>
    </row>
    <row r="178" spans="1:54">
      <c r="A178" s="65"/>
      <c r="B178" s="65"/>
      <c r="C178" s="65"/>
      <c r="D178" s="65"/>
      <c r="E178" s="65"/>
      <c r="F178" s="65"/>
      <c r="G178" s="65"/>
      <c r="H178" s="65"/>
      <c r="I178" s="65"/>
      <c r="J178" s="159"/>
      <c r="K178" s="65"/>
      <c r="L178" s="65"/>
      <c r="M178" s="65"/>
      <c r="N178" s="65"/>
      <c r="O178" s="65"/>
      <c r="P178" s="65"/>
      <c r="Q178" s="65"/>
      <c r="R178" s="159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</row>
    <row r="179" spans="1:54">
      <c r="A179" s="43">
        <v>39516</v>
      </c>
      <c r="C179" t="s">
        <v>164</v>
      </c>
      <c r="F179">
        <v>23</v>
      </c>
      <c r="J179" s="117">
        <f t="shared" ref="J179:J185" si="174">H179/Effbar</f>
        <v>0</v>
      </c>
      <c r="K179" s="119">
        <f t="shared" ref="K179:K185" si="175">IF(H179=0,0,(J179^2)*(((J179*Effbar*(1-Effbar))/(H179^2))+(Veffbar/(Effbar^2))))</f>
        <v>0</v>
      </c>
      <c r="M179" s="117"/>
      <c r="N179" s="119"/>
      <c r="R179" s="117"/>
      <c r="V179" s="117"/>
      <c r="W179" s="119"/>
      <c r="Z179" s="117"/>
      <c r="AA179" s="117">
        <f t="shared" ref="AA179:AA185" si="176">X179/StHdEff</f>
        <v>0</v>
      </c>
      <c r="AB179" s="119">
        <f t="shared" ref="AB179:AB185" si="177">IF(X179=0,0,(AA179^2)*(((AA179+StHdEff*(1-StHdEff))/(X179^2))+(VaEffStHd/(StHdEff^2))))</f>
        <v>0</v>
      </c>
      <c r="AC179">
        <v>6.25E-2</v>
      </c>
      <c r="AD179">
        <v>0.9375</v>
      </c>
      <c r="AG179" s="117">
        <f t="shared" ref="AG179:AG185" si="178">AA179*AC179</f>
        <v>0</v>
      </c>
      <c r="AH179" s="117">
        <f t="shared" ref="AH179:AH185" si="179">AA179*AD179</f>
        <v>0</v>
      </c>
      <c r="AI179" s="117">
        <f t="shared" ref="AI179:AI185" si="180">AA179*AE179</f>
        <v>0</v>
      </c>
      <c r="AJ179" s="117">
        <f t="shared" ref="AJ179:AJ185" si="181">AA179*AF179</f>
        <v>0</v>
      </c>
    </row>
    <row r="180" spans="1:54">
      <c r="A180" s="43">
        <v>39517</v>
      </c>
      <c r="C180">
        <v>945</v>
      </c>
      <c r="D180">
        <v>39</v>
      </c>
      <c r="E180">
        <v>1</v>
      </c>
      <c r="F180">
        <v>23</v>
      </c>
      <c r="G180">
        <v>5</v>
      </c>
      <c r="H180">
        <v>14</v>
      </c>
      <c r="J180" s="117">
        <f t="shared" si="174"/>
        <v>100.55248618784532</v>
      </c>
      <c r="K180" s="119">
        <f t="shared" si="175"/>
        <v>829.31025290121147</v>
      </c>
      <c r="M180" s="117"/>
      <c r="N180" s="119"/>
      <c r="P180" s="117"/>
      <c r="Q180" s="119"/>
      <c r="R180" s="117"/>
      <c r="S180" s="119"/>
      <c r="T180" s="119"/>
      <c r="V180" s="117"/>
      <c r="W180" s="119"/>
      <c r="X180">
        <v>8</v>
      </c>
      <c r="Z180" s="117"/>
      <c r="AA180" s="117">
        <f t="shared" si="176"/>
        <v>91.836734693877546</v>
      </c>
      <c r="AB180" s="119">
        <f t="shared" si="177"/>
        <v>12300.278038530812</v>
      </c>
      <c r="AC180">
        <v>6.25E-2</v>
      </c>
      <c r="AD180">
        <v>0.9375</v>
      </c>
      <c r="AG180" s="117">
        <f t="shared" si="178"/>
        <v>5.7397959183673466</v>
      </c>
      <c r="AH180" s="117">
        <f t="shared" si="179"/>
        <v>86.096938775510196</v>
      </c>
      <c r="AI180" s="117">
        <f t="shared" si="180"/>
        <v>0</v>
      </c>
      <c r="AJ180" s="117">
        <f t="shared" si="181"/>
        <v>0</v>
      </c>
      <c r="AM180" s="117"/>
      <c r="AN180" s="119"/>
      <c r="AO180">
        <v>1</v>
      </c>
      <c r="AP180">
        <v>0</v>
      </c>
    </row>
    <row r="181" spans="1:54">
      <c r="A181" s="43">
        <v>39518</v>
      </c>
      <c r="C181">
        <v>1000</v>
      </c>
      <c r="D181">
        <v>40</v>
      </c>
      <c r="E181">
        <v>1</v>
      </c>
      <c r="F181">
        <v>23</v>
      </c>
      <c r="G181">
        <v>4</v>
      </c>
      <c r="H181">
        <v>6</v>
      </c>
      <c r="J181" s="117">
        <f t="shared" si="174"/>
        <v>43.09392265193371</v>
      </c>
      <c r="K181" s="119">
        <f t="shared" si="175"/>
        <v>304.56254217008239</v>
      </c>
      <c r="M181" s="117"/>
      <c r="N181" s="119"/>
      <c r="P181" s="117"/>
      <c r="Q181" s="119"/>
      <c r="R181" s="117"/>
      <c r="S181" s="119"/>
      <c r="T181" s="119"/>
      <c r="V181" s="117"/>
      <c r="W181" s="119"/>
      <c r="X181">
        <v>2</v>
      </c>
      <c r="Z181" s="117"/>
      <c r="AA181" s="117">
        <f t="shared" si="176"/>
        <v>22.959183673469386</v>
      </c>
      <c r="AB181" s="119">
        <f t="shared" si="177"/>
        <v>3047.7806273614265</v>
      </c>
      <c r="AC181">
        <v>6.25E-2</v>
      </c>
      <c r="AD181">
        <v>0.9375</v>
      </c>
      <c r="AG181" s="117">
        <f t="shared" si="178"/>
        <v>1.4349489795918366</v>
      </c>
      <c r="AH181" s="117">
        <f t="shared" si="179"/>
        <v>21.524234693877549</v>
      </c>
      <c r="AI181" s="117">
        <f t="shared" si="180"/>
        <v>0</v>
      </c>
      <c r="AJ181" s="117">
        <f t="shared" si="181"/>
        <v>0</v>
      </c>
      <c r="AM181" s="117"/>
      <c r="AN181" s="119"/>
      <c r="AO181">
        <v>1</v>
      </c>
      <c r="AP181">
        <v>0</v>
      </c>
    </row>
    <row r="182" spans="1:54">
      <c r="A182" s="43">
        <v>39519</v>
      </c>
      <c r="C182">
        <v>1330</v>
      </c>
      <c r="D182">
        <v>42</v>
      </c>
      <c r="E182">
        <v>3</v>
      </c>
      <c r="F182">
        <v>23</v>
      </c>
      <c r="G182">
        <v>3</v>
      </c>
      <c r="H182">
        <v>7</v>
      </c>
      <c r="J182" s="117">
        <f t="shared" si="174"/>
        <v>50.276243093922659</v>
      </c>
      <c r="K182" s="119">
        <f t="shared" si="175"/>
        <v>362.73948593828482</v>
      </c>
      <c r="M182" s="117"/>
      <c r="N182" s="119"/>
      <c r="P182" s="117"/>
      <c r="Q182" s="119"/>
      <c r="R182" s="117"/>
      <c r="S182" s="119"/>
      <c r="T182" s="119"/>
      <c r="V182" s="117"/>
      <c r="W182" s="119"/>
      <c r="X182">
        <v>0</v>
      </c>
      <c r="Z182" s="117"/>
      <c r="AA182" s="117">
        <f t="shared" si="176"/>
        <v>0</v>
      </c>
      <c r="AB182" s="119">
        <f t="shared" si="177"/>
        <v>0</v>
      </c>
      <c r="AC182">
        <v>6.25E-2</v>
      </c>
      <c r="AD182">
        <v>0.9375</v>
      </c>
      <c r="AG182" s="117">
        <f t="shared" si="178"/>
        <v>0</v>
      </c>
      <c r="AH182" s="117">
        <f t="shared" si="179"/>
        <v>0</v>
      </c>
      <c r="AI182" s="117">
        <f t="shared" si="180"/>
        <v>0</v>
      </c>
      <c r="AJ182" s="117">
        <f t="shared" si="181"/>
        <v>0</v>
      </c>
      <c r="AM182" s="117"/>
      <c r="AN182" s="119"/>
      <c r="AO182">
        <v>3</v>
      </c>
      <c r="AP182">
        <v>0</v>
      </c>
    </row>
    <row r="183" spans="1:54">
      <c r="A183" s="43">
        <v>39520</v>
      </c>
      <c r="C183">
        <v>800</v>
      </c>
      <c r="D183">
        <v>43</v>
      </c>
      <c r="E183">
        <v>2</v>
      </c>
      <c r="F183">
        <v>23</v>
      </c>
      <c r="G183">
        <v>2</v>
      </c>
      <c r="H183">
        <v>8</v>
      </c>
      <c r="J183" s="117">
        <f t="shared" si="174"/>
        <v>57.458563535911608</v>
      </c>
      <c r="K183" s="119">
        <f t="shared" si="175"/>
        <v>423.035435441684</v>
      </c>
      <c r="M183" s="117"/>
      <c r="N183" s="119"/>
      <c r="P183" s="117"/>
      <c r="Q183" s="119"/>
      <c r="R183" s="117"/>
      <c r="S183" s="119"/>
      <c r="T183" s="119"/>
      <c r="V183" s="117"/>
      <c r="W183" s="119"/>
      <c r="X183">
        <v>3</v>
      </c>
      <c r="Z183" s="117"/>
      <c r="AA183" s="117">
        <f t="shared" si="176"/>
        <v>34.438775510204081</v>
      </c>
      <c r="AB183" s="119">
        <f t="shared" si="177"/>
        <v>4575.21828916098</v>
      </c>
      <c r="AC183">
        <v>6.25E-2</v>
      </c>
      <c r="AD183">
        <v>0.9375</v>
      </c>
      <c r="AG183" s="117">
        <f t="shared" si="178"/>
        <v>2.1524234693877551</v>
      </c>
      <c r="AH183" s="117">
        <f t="shared" si="179"/>
        <v>32.286352040816325</v>
      </c>
      <c r="AI183" s="117">
        <f t="shared" si="180"/>
        <v>0</v>
      </c>
      <c r="AJ183" s="117">
        <f t="shared" si="181"/>
        <v>0</v>
      </c>
      <c r="AM183" s="117"/>
      <c r="AN183" s="119"/>
      <c r="AO183">
        <v>1</v>
      </c>
      <c r="AP183">
        <v>0</v>
      </c>
    </row>
    <row r="184" spans="1:54">
      <c r="A184" s="43">
        <v>39521</v>
      </c>
      <c r="C184">
        <v>830</v>
      </c>
      <c r="D184">
        <v>43.5</v>
      </c>
      <c r="E184">
        <v>2</v>
      </c>
      <c r="F184">
        <v>23</v>
      </c>
      <c r="G184">
        <v>3</v>
      </c>
      <c r="H184">
        <v>11</v>
      </c>
      <c r="J184" s="117">
        <f t="shared" si="174"/>
        <v>79.005524861878456</v>
      </c>
      <c r="K184" s="119">
        <f t="shared" si="175"/>
        <v>616.63731836306204</v>
      </c>
      <c r="M184" s="117"/>
      <c r="N184" s="119"/>
      <c r="P184" s="117"/>
      <c r="Q184" s="119"/>
      <c r="R184" s="117"/>
      <c r="S184" s="119"/>
      <c r="T184" s="119"/>
      <c r="V184" s="117"/>
      <c r="W184" s="119"/>
      <c r="X184">
        <v>5</v>
      </c>
      <c r="Z184" s="117"/>
      <c r="AA184" s="117">
        <f t="shared" si="176"/>
        <v>57.397959183673471</v>
      </c>
      <c r="AB184" s="119">
        <f t="shared" si="177"/>
        <v>7647.6679008345009</v>
      </c>
      <c r="AC184">
        <v>6.25E-2</v>
      </c>
      <c r="AD184">
        <v>0.9375</v>
      </c>
      <c r="AG184" s="117">
        <f t="shared" si="178"/>
        <v>3.587372448979592</v>
      </c>
      <c r="AH184" s="117">
        <f t="shared" si="179"/>
        <v>53.810586734693878</v>
      </c>
      <c r="AI184" s="117">
        <f t="shared" si="180"/>
        <v>0</v>
      </c>
      <c r="AJ184" s="117">
        <f t="shared" si="181"/>
        <v>0</v>
      </c>
      <c r="AM184" s="117"/>
      <c r="AN184" s="119"/>
      <c r="AO184">
        <v>14</v>
      </c>
      <c r="AP184">
        <v>0</v>
      </c>
    </row>
    <row r="185" spans="1:54">
      <c r="A185" s="43">
        <v>39522</v>
      </c>
      <c r="C185" t="s">
        <v>164</v>
      </c>
      <c r="F185">
        <v>23</v>
      </c>
      <c r="J185" s="117">
        <f t="shared" si="174"/>
        <v>0</v>
      </c>
      <c r="K185" s="119">
        <f t="shared" si="175"/>
        <v>0</v>
      </c>
      <c r="M185" s="117"/>
      <c r="N185" s="119"/>
      <c r="P185" s="117"/>
      <c r="Q185" s="119"/>
      <c r="R185" s="117"/>
      <c r="S185" s="119"/>
      <c r="T185" s="119"/>
      <c r="V185" s="117"/>
      <c r="W185" s="119"/>
      <c r="Z185" s="117"/>
      <c r="AA185" s="117">
        <f t="shared" si="176"/>
        <v>0</v>
      </c>
      <c r="AB185" s="119">
        <f t="shared" si="177"/>
        <v>0</v>
      </c>
      <c r="AC185">
        <v>6.25E-2</v>
      </c>
      <c r="AD185">
        <v>0.9375</v>
      </c>
      <c r="AG185" s="117">
        <f t="shared" si="178"/>
        <v>0</v>
      </c>
      <c r="AH185" s="117">
        <f t="shared" si="179"/>
        <v>0</v>
      </c>
      <c r="AI185" s="117">
        <f t="shared" si="180"/>
        <v>0</v>
      </c>
      <c r="AJ185" s="117">
        <f t="shared" si="181"/>
        <v>0</v>
      </c>
      <c r="AM185" s="117"/>
      <c r="AN185" s="119"/>
    </row>
    <row r="186" spans="1:54">
      <c r="A186" s="65"/>
      <c r="B186" s="65"/>
      <c r="C186" s="65"/>
      <c r="D186" s="65"/>
      <c r="E186" s="65"/>
      <c r="F186" s="65"/>
      <c r="G186" s="65"/>
      <c r="H186" s="65"/>
      <c r="I186" s="65"/>
      <c r="J186" s="159"/>
      <c r="K186" s="65"/>
      <c r="L186" s="65"/>
      <c r="M186" s="65"/>
      <c r="N186" s="65"/>
      <c r="O186" s="65"/>
      <c r="P186" s="65"/>
      <c r="Q186" s="65"/>
      <c r="R186" s="159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</row>
    <row r="187" spans="1:54">
      <c r="A187" s="43">
        <v>39523</v>
      </c>
      <c r="C187" t="s">
        <v>164</v>
      </c>
      <c r="F187">
        <v>24</v>
      </c>
      <c r="J187" s="117">
        <f t="shared" ref="J187:J193" si="182">H187/Effbar</f>
        <v>0</v>
      </c>
      <c r="K187" s="119">
        <f t="shared" ref="K187:K193" si="183">IF(H187=0,0,(J187^2)*(((J187*Effbar*(1-Effbar))/(H187^2))+(Veffbar/(Effbar^2))))</f>
        <v>0</v>
      </c>
      <c r="M187" s="117"/>
      <c r="N187" s="119"/>
      <c r="P187" s="117"/>
      <c r="Q187" s="119"/>
      <c r="R187" s="117"/>
      <c r="S187" s="119"/>
      <c r="T187" s="119"/>
      <c r="V187" s="117"/>
      <c r="W187" s="119"/>
      <c r="Z187" s="117"/>
      <c r="AA187" s="117">
        <f t="shared" ref="AA187:AA193" si="184">X187/StHdEff</f>
        <v>0</v>
      </c>
      <c r="AB187" s="119">
        <f t="shared" ref="AB187:AB193" si="185">IF(X187=0,0,(AA187^2)*(((AA187+StHdEff*(1-StHdEff))/(X187^2))+(VaEffStHd/(StHdEff^2))))</f>
        <v>0</v>
      </c>
      <c r="AC187">
        <v>0.42859999999999998</v>
      </c>
      <c r="AD187">
        <v>0.57140000000000002</v>
      </c>
      <c r="AG187" s="117">
        <f t="shared" ref="AG187:AG193" si="186">AA187*AC187</f>
        <v>0</v>
      </c>
      <c r="AH187" s="117">
        <f t="shared" ref="AH187:AH193" si="187">AA187*AD187</f>
        <v>0</v>
      </c>
      <c r="AI187" s="117">
        <f t="shared" ref="AI187:AI193" si="188">AA187*AE187</f>
        <v>0</v>
      </c>
      <c r="AJ187" s="117">
        <f t="shared" ref="AJ187:AJ193" si="189">AA187*AF187</f>
        <v>0</v>
      </c>
      <c r="AM187" s="117"/>
      <c r="AN187" s="119"/>
    </row>
    <row r="188" spans="1:54">
      <c r="A188" s="43">
        <v>39524</v>
      </c>
      <c r="C188">
        <v>1200</v>
      </c>
      <c r="D188">
        <v>41</v>
      </c>
      <c r="E188">
        <v>2</v>
      </c>
      <c r="F188">
        <v>24</v>
      </c>
      <c r="G188">
        <v>4</v>
      </c>
      <c r="H188">
        <v>11</v>
      </c>
      <c r="J188" s="117">
        <f t="shared" si="182"/>
        <v>79.005524861878456</v>
      </c>
      <c r="K188" s="119">
        <f t="shared" si="183"/>
        <v>616.63731836306204</v>
      </c>
      <c r="M188" s="117"/>
      <c r="N188" s="119"/>
      <c r="P188" s="117"/>
      <c r="Q188" s="119"/>
      <c r="R188" s="117"/>
      <c r="S188" s="119"/>
      <c r="T188" s="119"/>
      <c r="V188" s="117"/>
      <c r="W188" s="119"/>
      <c r="X188">
        <v>1</v>
      </c>
      <c r="Z188" s="117"/>
      <c r="AA188" s="117">
        <f t="shared" si="184"/>
        <v>11.479591836734693</v>
      </c>
      <c r="AB188" s="119">
        <f t="shared" si="185"/>
        <v>1526.201061586678</v>
      </c>
      <c r="AC188">
        <v>0.42859999999999998</v>
      </c>
      <c r="AD188">
        <v>0.57140000000000002</v>
      </c>
      <c r="AG188" s="117">
        <f t="shared" si="186"/>
        <v>4.9201530612244895</v>
      </c>
      <c r="AH188" s="117">
        <f t="shared" si="187"/>
        <v>6.5594387755102037</v>
      </c>
      <c r="AI188" s="117">
        <f t="shared" si="188"/>
        <v>0</v>
      </c>
      <c r="AJ188" s="117">
        <f t="shared" si="189"/>
        <v>0</v>
      </c>
      <c r="AM188" s="117"/>
      <c r="AN188" s="119"/>
      <c r="AO188">
        <v>10</v>
      </c>
      <c r="AP188">
        <v>3</v>
      </c>
      <c r="AS188">
        <v>3</v>
      </c>
    </row>
    <row r="189" spans="1:54">
      <c r="A189" s="43">
        <v>39525</v>
      </c>
      <c r="C189">
        <v>900</v>
      </c>
      <c r="D189">
        <v>40</v>
      </c>
      <c r="E189">
        <v>1</v>
      </c>
      <c r="F189">
        <v>24</v>
      </c>
      <c r="G189">
        <v>4</v>
      </c>
      <c r="H189">
        <v>14</v>
      </c>
      <c r="J189" s="117">
        <f t="shared" si="182"/>
        <v>100.55248618784532</v>
      </c>
      <c r="K189" s="119">
        <f t="shared" si="183"/>
        <v>829.31025290121147</v>
      </c>
      <c r="M189" s="117"/>
      <c r="N189" s="119"/>
      <c r="P189" s="117"/>
      <c r="Q189" s="119"/>
      <c r="R189" s="117"/>
      <c r="S189" s="119"/>
      <c r="T189" s="119"/>
      <c r="V189" s="117"/>
      <c r="W189" s="119"/>
      <c r="X189">
        <v>3</v>
      </c>
      <c r="Z189" s="117"/>
      <c r="AA189" s="117">
        <f t="shared" si="184"/>
        <v>34.438775510204081</v>
      </c>
      <c r="AB189" s="119">
        <f t="shared" si="185"/>
        <v>4575.21828916098</v>
      </c>
      <c r="AC189">
        <v>0.42859999999999998</v>
      </c>
      <c r="AD189">
        <v>0.57140000000000002</v>
      </c>
      <c r="AG189" s="117">
        <f t="shared" si="186"/>
        <v>14.760459183673468</v>
      </c>
      <c r="AH189" s="117">
        <f t="shared" si="187"/>
        <v>19.678316326530613</v>
      </c>
      <c r="AI189" s="117">
        <f t="shared" si="188"/>
        <v>0</v>
      </c>
      <c r="AJ189" s="117">
        <f t="shared" si="189"/>
        <v>0</v>
      </c>
      <c r="AM189" s="117"/>
      <c r="AN189" s="119"/>
      <c r="AO189">
        <v>1</v>
      </c>
      <c r="AP189">
        <v>0</v>
      </c>
      <c r="AS189">
        <v>1</v>
      </c>
    </row>
    <row r="190" spans="1:54">
      <c r="A190" s="43">
        <v>39526</v>
      </c>
      <c r="C190">
        <v>945</v>
      </c>
      <c r="D190">
        <v>40</v>
      </c>
      <c r="E190">
        <v>1</v>
      </c>
      <c r="F190">
        <v>24</v>
      </c>
      <c r="G190">
        <v>4</v>
      </c>
      <c r="H190">
        <v>7</v>
      </c>
      <c r="J190" s="117">
        <f t="shared" si="182"/>
        <v>50.276243093922659</v>
      </c>
      <c r="K190" s="119">
        <f t="shared" si="183"/>
        <v>362.73948593828482</v>
      </c>
      <c r="M190" s="117"/>
      <c r="N190" s="119"/>
      <c r="P190" s="117"/>
      <c r="Q190" s="119"/>
      <c r="R190" s="117"/>
      <c r="S190" s="119"/>
      <c r="T190" s="119"/>
      <c r="V190" s="117"/>
      <c r="W190" s="119"/>
      <c r="X190">
        <v>0</v>
      </c>
      <c r="Z190" s="117"/>
      <c r="AA190" s="117">
        <f t="shared" si="184"/>
        <v>0</v>
      </c>
      <c r="AB190" s="119">
        <f t="shared" si="185"/>
        <v>0</v>
      </c>
      <c r="AC190">
        <v>0.42859999999999998</v>
      </c>
      <c r="AD190">
        <v>0.57140000000000002</v>
      </c>
      <c r="AG190" s="117">
        <f t="shared" si="186"/>
        <v>0</v>
      </c>
      <c r="AH190" s="117">
        <f t="shared" si="187"/>
        <v>0</v>
      </c>
      <c r="AI190" s="117">
        <f t="shared" si="188"/>
        <v>0</v>
      </c>
      <c r="AJ190" s="117">
        <f t="shared" si="189"/>
        <v>0</v>
      </c>
      <c r="AM190" s="117"/>
      <c r="AN190" s="119"/>
      <c r="AO190">
        <v>1</v>
      </c>
      <c r="AP190">
        <v>0</v>
      </c>
    </row>
    <row r="191" spans="1:54">
      <c r="A191" s="43">
        <v>39527</v>
      </c>
      <c r="C191">
        <v>1000</v>
      </c>
      <c r="D191">
        <v>40</v>
      </c>
      <c r="E191">
        <v>1</v>
      </c>
      <c r="F191">
        <v>24</v>
      </c>
      <c r="G191">
        <v>4</v>
      </c>
      <c r="H191">
        <v>13</v>
      </c>
      <c r="J191" s="117">
        <f t="shared" si="182"/>
        <v>93.370165745856369</v>
      </c>
      <c r="K191" s="119">
        <f t="shared" si="183"/>
        <v>756.30026898663175</v>
      </c>
      <c r="M191" s="117"/>
      <c r="N191" s="119"/>
      <c r="P191" s="117"/>
      <c r="Q191" s="119"/>
      <c r="R191" s="117"/>
      <c r="S191" s="119"/>
      <c r="T191" s="119"/>
      <c r="V191" s="117"/>
      <c r="W191" s="119"/>
      <c r="X191">
        <v>2</v>
      </c>
      <c r="Z191" s="117"/>
      <c r="AA191" s="117">
        <f t="shared" si="184"/>
        <v>22.959183673469386</v>
      </c>
      <c r="AB191" s="119">
        <f t="shared" si="185"/>
        <v>3047.7806273614265</v>
      </c>
      <c r="AC191">
        <v>0.42859999999999998</v>
      </c>
      <c r="AD191">
        <v>0.57140000000000002</v>
      </c>
      <c r="AG191" s="117">
        <f t="shared" si="186"/>
        <v>9.840306122448979</v>
      </c>
      <c r="AH191" s="117">
        <f t="shared" si="187"/>
        <v>13.118877551020407</v>
      </c>
      <c r="AI191" s="117">
        <f t="shared" si="188"/>
        <v>0</v>
      </c>
      <c r="AJ191" s="117">
        <f t="shared" si="189"/>
        <v>0</v>
      </c>
      <c r="AM191" s="117"/>
      <c r="AN191" s="119"/>
      <c r="AO191">
        <v>0</v>
      </c>
      <c r="AP191">
        <v>0</v>
      </c>
    </row>
    <row r="192" spans="1:54">
      <c r="A192" s="43">
        <v>39528</v>
      </c>
      <c r="C192">
        <v>1100</v>
      </c>
      <c r="D192">
        <v>39</v>
      </c>
      <c r="E192">
        <v>1</v>
      </c>
      <c r="F192">
        <v>24</v>
      </c>
      <c r="G192">
        <v>5</v>
      </c>
      <c r="H192">
        <v>12</v>
      </c>
      <c r="J192" s="117">
        <f t="shared" si="182"/>
        <v>86.187845303867419</v>
      </c>
      <c r="K192" s="119">
        <f t="shared" si="183"/>
        <v>685.40929080724857</v>
      </c>
      <c r="M192" s="117"/>
      <c r="N192" s="119"/>
      <c r="P192" s="117"/>
      <c r="Q192" s="119"/>
      <c r="R192" s="117"/>
      <c r="S192" s="119"/>
      <c r="T192" s="119"/>
      <c r="V192" s="117"/>
      <c r="W192" s="119"/>
      <c r="X192">
        <v>1</v>
      </c>
      <c r="Z192" s="117"/>
      <c r="AA192" s="117">
        <f t="shared" si="184"/>
        <v>11.479591836734693</v>
      </c>
      <c r="AB192" s="119">
        <f t="shared" si="185"/>
        <v>1526.201061586678</v>
      </c>
      <c r="AC192">
        <v>0.42859999999999998</v>
      </c>
      <c r="AD192">
        <v>0.57140000000000002</v>
      </c>
      <c r="AG192" s="117">
        <f t="shared" si="186"/>
        <v>4.9201530612244895</v>
      </c>
      <c r="AH192" s="117">
        <f t="shared" si="187"/>
        <v>6.5594387755102037</v>
      </c>
      <c r="AI192" s="117">
        <f t="shared" si="188"/>
        <v>0</v>
      </c>
      <c r="AJ192" s="117">
        <f t="shared" si="189"/>
        <v>0</v>
      </c>
      <c r="AM192" s="117"/>
      <c r="AN192" s="119"/>
      <c r="AO192">
        <v>0</v>
      </c>
      <c r="AP192">
        <v>0</v>
      </c>
    </row>
    <row r="193" spans="1:54">
      <c r="A193" s="43">
        <v>39529</v>
      </c>
      <c r="C193" t="s">
        <v>164</v>
      </c>
      <c r="F193">
        <v>24</v>
      </c>
      <c r="J193" s="117">
        <f t="shared" si="182"/>
        <v>0</v>
      </c>
      <c r="K193" s="119">
        <f t="shared" si="183"/>
        <v>0</v>
      </c>
      <c r="M193" s="117"/>
      <c r="N193" s="119"/>
      <c r="P193" s="117"/>
      <c r="Q193" s="119"/>
      <c r="R193" s="117"/>
      <c r="S193" s="119"/>
      <c r="T193" s="119"/>
      <c r="V193" s="117"/>
      <c r="W193" s="119"/>
      <c r="Z193" s="117"/>
      <c r="AA193" s="117">
        <f t="shared" si="184"/>
        <v>0</v>
      </c>
      <c r="AB193" s="119">
        <f t="shared" si="185"/>
        <v>0</v>
      </c>
      <c r="AC193">
        <v>0.42859999999999998</v>
      </c>
      <c r="AD193">
        <v>0.57140000000000002</v>
      </c>
      <c r="AG193" s="117">
        <f t="shared" si="186"/>
        <v>0</v>
      </c>
      <c r="AH193" s="117">
        <f t="shared" si="187"/>
        <v>0</v>
      </c>
      <c r="AI193" s="117">
        <f t="shared" si="188"/>
        <v>0</v>
      </c>
      <c r="AJ193" s="117">
        <f t="shared" si="189"/>
        <v>0</v>
      </c>
      <c r="AM193" s="117"/>
      <c r="AN193" s="119"/>
    </row>
    <row r="194" spans="1:54">
      <c r="A194" s="65"/>
      <c r="B194" s="65"/>
      <c r="C194" s="65"/>
      <c r="D194" s="65"/>
      <c r="E194" s="65"/>
      <c r="F194" s="65"/>
      <c r="G194" s="65"/>
      <c r="H194" s="65"/>
      <c r="I194" s="65"/>
      <c r="J194" s="159"/>
      <c r="K194" s="65"/>
      <c r="L194" s="65"/>
      <c r="M194" s="65"/>
      <c r="N194" s="65"/>
      <c r="O194" s="65"/>
      <c r="P194" s="65"/>
      <c r="Q194" s="65"/>
      <c r="R194" s="159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</row>
    <row r="195" spans="1:54">
      <c r="A195" s="43">
        <v>39530</v>
      </c>
      <c r="C195" t="s">
        <v>164</v>
      </c>
      <c r="F195">
        <v>25</v>
      </c>
      <c r="J195" s="117">
        <f t="shared" ref="J195:J201" si="190">H195/Effbar</f>
        <v>0</v>
      </c>
      <c r="K195" s="119">
        <f t="shared" ref="K195:K201" si="191">IF(H195=0,0,(J195^2)*(((J195*Effbar*(1-Effbar))/(H195^2))+(Veffbar/(Effbar^2))))</f>
        <v>0</v>
      </c>
      <c r="M195" s="117"/>
      <c r="N195" s="119"/>
      <c r="P195" s="117"/>
      <c r="Q195" s="119"/>
      <c r="R195" s="117"/>
      <c r="S195" s="119"/>
      <c r="T195" s="119"/>
      <c r="V195" s="117"/>
      <c r="W195" s="119"/>
      <c r="Z195" s="117"/>
      <c r="AA195" s="117">
        <f t="shared" ref="AA195:AA201" si="192">X195/StHdEff</f>
        <v>0</v>
      </c>
      <c r="AB195" s="119">
        <f t="shared" ref="AB195:AB201" si="193">IF(X195=0,0,(AA195^2)*(((AA195+StHdEff*(1-StHdEff))/(X195^2))+(VaEffStHd/(StHdEff^2))))</f>
        <v>0</v>
      </c>
      <c r="AC195">
        <v>0.25</v>
      </c>
      <c r="AD195">
        <v>0.75</v>
      </c>
      <c r="AG195" s="117">
        <f t="shared" ref="AG195:AG201" si="194">AA195*AC195</f>
        <v>0</v>
      </c>
      <c r="AH195" s="117">
        <f t="shared" ref="AH195:AH201" si="195">AA195*AD195</f>
        <v>0</v>
      </c>
      <c r="AI195" s="117">
        <f t="shared" ref="AI195:AI201" si="196">AA195*AE195</f>
        <v>0</v>
      </c>
      <c r="AJ195" s="117">
        <f t="shared" ref="AJ195:AJ201" si="197">AA195*AF195</f>
        <v>0</v>
      </c>
      <c r="AM195" s="117"/>
      <c r="AN195" s="119"/>
    </row>
    <row r="196" spans="1:54">
      <c r="A196" s="43">
        <v>39531</v>
      </c>
      <c r="C196">
        <v>900</v>
      </c>
      <c r="D196">
        <v>39</v>
      </c>
      <c r="E196">
        <v>1</v>
      </c>
      <c r="F196">
        <v>25</v>
      </c>
      <c r="G196">
        <v>4</v>
      </c>
      <c r="H196">
        <v>28</v>
      </c>
      <c r="J196" s="117">
        <f t="shared" si="190"/>
        <v>201.10497237569064</v>
      </c>
      <c r="K196" s="119">
        <f t="shared" si="191"/>
        <v>2073.9456299009908</v>
      </c>
      <c r="M196" s="117"/>
      <c r="N196" s="119"/>
      <c r="P196" s="117"/>
      <c r="Q196" s="119"/>
      <c r="R196" s="117"/>
      <c r="S196" s="119"/>
      <c r="T196" s="119"/>
      <c r="V196" s="117"/>
      <c r="W196" s="119"/>
      <c r="X196">
        <v>1</v>
      </c>
      <c r="Z196" s="117"/>
      <c r="AA196" s="117">
        <f t="shared" si="192"/>
        <v>11.479591836734693</v>
      </c>
      <c r="AB196" s="119">
        <f t="shared" si="193"/>
        <v>1526.201061586678</v>
      </c>
      <c r="AC196">
        <v>0.25</v>
      </c>
      <c r="AD196">
        <v>0.75</v>
      </c>
      <c r="AG196" s="117">
        <f t="shared" si="194"/>
        <v>2.8698979591836733</v>
      </c>
      <c r="AH196" s="117">
        <f t="shared" si="195"/>
        <v>8.6096938775510203</v>
      </c>
      <c r="AI196" s="117">
        <f t="shared" si="196"/>
        <v>0</v>
      </c>
      <c r="AJ196" s="117">
        <f t="shared" si="197"/>
        <v>0</v>
      </c>
      <c r="AM196" s="117"/>
      <c r="AN196" s="119"/>
      <c r="AO196">
        <v>6</v>
      </c>
      <c r="AP196">
        <v>1</v>
      </c>
    </row>
    <row r="197" spans="1:54">
      <c r="A197" s="43">
        <v>39532</v>
      </c>
      <c r="C197">
        <v>945</v>
      </c>
      <c r="D197">
        <v>40</v>
      </c>
      <c r="E197">
        <v>1</v>
      </c>
      <c r="F197">
        <v>25</v>
      </c>
      <c r="G197">
        <v>4</v>
      </c>
      <c r="H197">
        <v>71</v>
      </c>
      <c r="J197" s="117">
        <f t="shared" si="190"/>
        <v>509.94475138121555</v>
      </c>
      <c r="K197" s="119">
        <f t="shared" si="191"/>
        <v>8493.5958163125288</v>
      </c>
      <c r="M197" s="117"/>
      <c r="N197" s="119"/>
      <c r="P197" s="117"/>
      <c r="Q197" s="119"/>
      <c r="R197" s="117"/>
      <c r="S197" s="119"/>
      <c r="T197" s="119"/>
      <c r="V197" s="117"/>
      <c r="W197" s="119"/>
      <c r="X197">
        <v>3</v>
      </c>
      <c r="Z197" s="117"/>
      <c r="AA197" s="117">
        <f t="shared" si="192"/>
        <v>34.438775510204081</v>
      </c>
      <c r="AB197" s="119">
        <f t="shared" si="193"/>
        <v>4575.21828916098</v>
      </c>
      <c r="AC197">
        <v>0.25</v>
      </c>
      <c r="AD197">
        <v>0.75</v>
      </c>
      <c r="AG197" s="117">
        <f t="shared" si="194"/>
        <v>8.6096938775510203</v>
      </c>
      <c r="AH197" s="117">
        <f t="shared" si="195"/>
        <v>25.829081632653061</v>
      </c>
      <c r="AI197" s="117">
        <f t="shared" si="196"/>
        <v>0</v>
      </c>
      <c r="AJ197" s="117">
        <f t="shared" si="197"/>
        <v>0</v>
      </c>
      <c r="AM197" s="117"/>
      <c r="AN197" s="119"/>
      <c r="AO197">
        <v>2</v>
      </c>
      <c r="AP197">
        <v>0</v>
      </c>
      <c r="AS197">
        <v>1</v>
      </c>
    </row>
    <row r="198" spans="1:54">
      <c r="A198" s="43">
        <v>39533</v>
      </c>
      <c r="C198">
        <v>820</v>
      </c>
      <c r="D198">
        <v>40</v>
      </c>
      <c r="E198">
        <v>1</v>
      </c>
      <c r="F198">
        <v>25</v>
      </c>
      <c r="G198">
        <v>4</v>
      </c>
      <c r="H198">
        <v>26</v>
      </c>
      <c r="J198" s="117">
        <f t="shared" si="190"/>
        <v>186.74033149171274</v>
      </c>
      <c r="K198" s="119">
        <f t="shared" si="191"/>
        <v>1870.7125072215181</v>
      </c>
      <c r="M198" s="117"/>
      <c r="N198" s="119"/>
      <c r="P198" s="117"/>
      <c r="Q198" s="119"/>
      <c r="R198" s="117"/>
      <c r="S198" s="119"/>
      <c r="T198" s="119"/>
      <c r="V198" s="117"/>
      <c r="W198" s="119"/>
      <c r="X198">
        <v>0</v>
      </c>
      <c r="Z198" s="117"/>
      <c r="AA198" s="117">
        <f t="shared" si="192"/>
        <v>0</v>
      </c>
      <c r="AB198" s="119">
        <f t="shared" si="193"/>
        <v>0</v>
      </c>
      <c r="AC198">
        <v>0.25</v>
      </c>
      <c r="AD198">
        <v>0.75</v>
      </c>
      <c r="AG198" s="117">
        <f t="shared" si="194"/>
        <v>0</v>
      </c>
      <c r="AH198" s="117">
        <f t="shared" si="195"/>
        <v>0</v>
      </c>
      <c r="AI198" s="117">
        <f t="shared" si="196"/>
        <v>0</v>
      </c>
      <c r="AJ198" s="117">
        <f t="shared" si="197"/>
        <v>0</v>
      </c>
      <c r="AM198" s="117"/>
      <c r="AN198" s="119"/>
      <c r="AO198">
        <v>3</v>
      </c>
      <c r="AP198">
        <v>0</v>
      </c>
      <c r="AS198">
        <v>1</v>
      </c>
    </row>
    <row r="199" spans="1:54">
      <c r="A199" s="43">
        <v>39534</v>
      </c>
      <c r="C199">
        <v>830</v>
      </c>
      <c r="D199">
        <v>40</v>
      </c>
      <c r="E199">
        <v>1</v>
      </c>
      <c r="F199">
        <v>25</v>
      </c>
      <c r="G199">
        <v>4</v>
      </c>
      <c r="H199">
        <v>48</v>
      </c>
      <c r="J199" s="117">
        <f t="shared" si="190"/>
        <v>344.75138121546968</v>
      </c>
      <c r="K199" s="119">
        <f t="shared" si="191"/>
        <v>4572.4581184390072</v>
      </c>
      <c r="M199" s="117"/>
      <c r="N199" s="119"/>
      <c r="P199" s="117"/>
      <c r="Q199" s="119"/>
      <c r="R199" s="117"/>
      <c r="S199" s="119"/>
      <c r="T199" s="119"/>
      <c r="V199" s="117"/>
      <c r="W199" s="119"/>
      <c r="X199">
        <v>2</v>
      </c>
      <c r="Z199" s="117"/>
      <c r="AA199" s="117">
        <f t="shared" si="192"/>
        <v>22.959183673469386</v>
      </c>
      <c r="AB199" s="119">
        <f t="shared" si="193"/>
        <v>3047.7806273614265</v>
      </c>
      <c r="AC199">
        <v>0.25</v>
      </c>
      <c r="AD199">
        <v>0.75</v>
      </c>
      <c r="AG199" s="117">
        <f t="shared" si="194"/>
        <v>5.7397959183673466</v>
      </c>
      <c r="AH199" s="117">
        <f t="shared" si="195"/>
        <v>17.219387755102041</v>
      </c>
      <c r="AI199" s="117">
        <f t="shared" si="196"/>
        <v>0</v>
      </c>
      <c r="AJ199" s="117">
        <f t="shared" si="197"/>
        <v>0</v>
      </c>
      <c r="AM199" s="117"/>
      <c r="AN199" s="119"/>
      <c r="AO199">
        <v>0</v>
      </c>
      <c r="AP199">
        <v>0</v>
      </c>
    </row>
    <row r="200" spans="1:54">
      <c r="A200" s="43">
        <v>39535</v>
      </c>
      <c r="C200">
        <v>830</v>
      </c>
      <c r="D200">
        <v>39</v>
      </c>
      <c r="E200">
        <v>2</v>
      </c>
      <c r="F200">
        <v>25</v>
      </c>
      <c r="G200">
        <v>4</v>
      </c>
      <c r="H200">
        <v>43</v>
      </c>
      <c r="J200" s="117">
        <f t="shared" si="190"/>
        <v>308.83977900552492</v>
      </c>
      <c r="K200" s="119">
        <f t="shared" si="191"/>
        <v>3868.3672812346235</v>
      </c>
      <c r="M200" s="117"/>
      <c r="N200" s="119"/>
      <c r="P200" s="117"/>
      <c r="Q200" s="119"/>
      <c r="R200" s="117"/>
      <c r="S200" s="119"/>
      <c r="T200" s="119"/>
      <c r="V200" s="117"/>
      <c r="W200" s="119"/>
      <c r="X200">
        <v>1</v>
      </c>
      <c r="Z200" s="117"/>
      <c r="AA200" s="117">
        <f t="shared" si="192"/>
        <v>11.479591836734693</v>
      </c>
      <c r="AB200" s="119">
        <f t="shared" si="193"/>
        <v>1526.201061586678</v>
      </c>
      <c r="AC200">
        <v>0.25</v>
      </c>
      <c r="AD200">
        <v>0.75</v>
      </c>
      <c r="AG200" s="117">
        <f t="shared" si="194"/>
        <v>2.8698979591836733</v>
      </c>
      <c r="AH200" s="117">
        <f t="shared" si="195"/>
        <v>8.6096938775510203</v>
      </c>
      <c r="AI200" s="117">
        <f t="shared" si="196"/>
        <v>0</v>
      </c>
      <c r="AJ200" s="117">
        <f t="shared" si="197"/>
        <v>0</v>
      </c>
      <c r="AM200" s="117"/>
      <c r="AN200" s="119"/>
      <c r="AO200">
        <v>3</v>
      </c>
      <c r="AP200">
        <v>1</v>
      </c>
    </row>
    <row r="201" spans="1:54">
      <c r="A201" s="43">
        <v>39536</v>
      </c>
      <c r="C201" t="s">
        <v>164</v>
      </c>
      <c r="F201">
        <v>25</v>
      </c>
      <c r="J201" s="117">
        <f t="shared" si="190"/>
        <v>0</v>
      </c>
      <c r="K201" s="119">
        <f t="shared" si="191"/>
        <v>0</v>
      </c>
      <c r="M201" s="117"/>
      <c r="N201" s="119"/>
      <c r="P201" s="117"/>
      <c r="Q201" s="119"/>
      <c r="R201" s="117"/>
      <c r="S201" s="119"/>
      <c r="T201" s="119"/>
      <c r="V201" s="117"/>
      <c r="W201" s="119"/>
      <c r="Z201" s="117"/>
      <c r="AA201" s="117">
        <f t="shared" si="192"/>
        <v>0</v>
      </c>
      <c r="AB201" s="119">
        <f t="shared" si="193"/>
        <v>0</v>
      </c>
      <c r="AC201">
        <v>0.25</v>
      </c>
      <c r="AD201">
        <v>0.75</v>
      </c>
      <c r="AG201" s="117">
        <f t="shared" si="194"/>
        <v>0</v>
      </c>
      <c r="AH201" s="117">
        <f t="shared" si="195"/>
        <v>0</v>
      </c>
      <c r="AI201" s="117">
        <f t="shared" si="196"/>
        <v>0</v>
      </c>
      <c r="AJ201" s="117">
        <f t="shared" si="197"/>
        <v>0</v>
      </c>
      <c r="AM201" s="117"/>
      <c r="AN201" s="119"/>
    </row>
    <row r="202" spans="1:54">
      <c r="A202" s="65"/>
      <c r="B202" s="65"/>
      <c r="C202" s="65"/>
      <c r="D202" s="65"/>
      <c r="E202" s="65"/>
      <c r="F202" s="65"/>
      <c r="G202" s="65"/>
      <c r="H202" s="65"/>
      <c r="I202" s="65"/>
      <c r="J202" s="159"/>
      <c r="K202" s="65"/>
      <c r="L202" s="65"/>
      <c r="M202" s="65"/>
      <c r="N202" s="65"/>
      <c r="O202" s="65"/>
      <c r="P202" s="65"/>
      <c r="Q202" s="65"/>
      <c r="R202" s="159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</row>
    <row r="203" spans="1:54">
      <c r="A203" s="43">
        <v>39537</v>
      </c>
      <c r="C203" t="s">
        <v>164</v>
      </c>
      <c r="F203">
        <v>26</v>
      </c>
      <c r="J203" s="117">
        <f t="shared" ref="J203:J209" si="198">H203/Effbar</f>
        <v>0</v>
      </c>
      <c r="K203" s="119">
        <f t="shared" ref="K203:K209" si="199">IF(H203=0,0,(J203^2)*(((J203*Effbar*(1-Effbar))/(H203^2))+(Veffbar/(Effbar^2))))</f>
        <v>0</v>
      </c>
      <c r="M203" s="117"/>
      <c r="N203" s="119"/>
      <c r="P203" s="117"/>
      <c r="Q203" s="119"/>
      <c r="R203" s="117"/>
      <c r="S203" s="119"/>
      <c r="T203" s="119"/>
      <c r="V203" s="117"/>
      <c r="W203" s="119"/>
      <c r="Z203" s="117"/>
      <c r="AA203" s="117">
        <f t="shared" ref="AA203:AA208" si="200">X203/StHdEff</f>
        <v>0</v>
      </c>
      <c r="AB203" s="119">
        <f t="shared" ref="AB203:AB209" si="201">IF(X203=0,0,(AA203^2)*(((AA203+StHdEff*(1-StHdEff))/(X203^2))+(VaEffStHd/(StHdEff^2))))</f>
        <v>0</v>
      </c>
      <c r="AC203">
        <v>0.4</v>
      </c>
      <c r="AD203">
        <v>0.6</v>
      </c>
      <c r="AG203" s="117">
        <f t="shared" ref="AG203:AG209" si="202">AA203*AC203</f>
        <v>0</v>
      </c>
      <c r="AH203" s="117">
        <f t="shared" ref="AH203:AH209" si="203">AA203*AD203</f>
        <v>0</v>
      </c>
      <c r="AI203" s="117">
        <f t="shared" ref="AI203:AI209" si="204">AA203*AE203</f>
        <v>0</v>
      </c>
      <c r="AJ203" s="117">
        <f t="shared" ref="AJ203:AJ209" si="205">AA203*AF203</f>
        <v>0</v>
      </c>
      <c r="AM203" s="117"/>
      <c r="AN203" s="119"/>
    </row>
    <row r="204" spans="1:54">
      <c r="A204" s="43">
        <v>39538</v>
      </c>
      <c r="C204">
        <v>840</v>
      </c>
      <c r="D204">
        <v>39</v>
      </c>
      <c r="E204">
        <v>2</v>
      </c>
      <c r="F204">
        <v>26</v>
      </c>
      <c r="G204">
        <v>5</v>
      </c>
      <c r="H204">
        <v>80</v>
      </c>
      <c r="J204" s="117">
        <f t="shared" si="198"/>
        <v>574.58563535911605</v>
      </c>
      <c r="K204" s="119">
        <f t="shared" si="199"/>
        <v>10333.090871783546</v>
      </c>
      <c r="M204" s="117"/>
      <c r="N204" s="119"/>
      <c r="P204" s="117"/>
      <c r="Q204" s="119"/>
      <c r="R204" s="117"/>
      <c r="S204" s="119"/>
      <c r="T204" s="119"/>
      <c r="V204" s="117"/>
      <c r="W204" s="119"/>
      <c r="X204">
        <v>19</v>
      </c>
      <c r="Z204" s="117"/>
      <c r="AA204" s="117">
        <f t="shared" si="200"/>
        <v>218.11224489795919</v>
      </c>
      <c r="AB204" s="119">
        <f t="shared" si="201"/>
        <v>29810.921937327264</v>
      </c>
      <c r="AC204">
        <v>0.4</v>
      </c>
      <c r="AD204">
        <v>0.6</v>
      </c>
      <c r="AG204" s="117">
        <f t="shared" si="202"/>
        <v>87.244897959183675</v>
      </c>
      <c r="AH204" s="117">
        <f t="shared" si="203"/>
        <v>130.86734693877551</v>
      </c>
      <c r="AI204" s="117">
        <f t="shared" si="204"/>
        <v>0</v>
      </c>
      <c r="AJ204" s="117">
        <f t="shared" si="205"/>
        <v>0</v>
      </c>
      <c r="AM204" s="117"/>
      <c r="AN204" s="119"/>
      <c r="AO204">
        <v>1</v>
      </c>
      <c r="AP204">
        <v>0</v>
      </c>
      <c r="AS204">
        <v>1</v>
      </c>
    </row>
    <row r="205" spans="1:54">
      <c r="A205" s="43">
        <v>39539</v>
      </c>
      <c r="C205">
        <v>930</v>
      </c>
      <c r="D205">
        <v>37.5</v>
      </c>
      <c r="E205">
        <v>1</v>
      </c>
      <c r="F205">
        <v>26</v>
      </c>
      <c r="G205">
        <v>5</v>
      </c>
      <c r="H205">
        <v>39</v>
      </c>
      <c r="J205" s="117">
        <f t="shared" si="198"/>
        <v>280.11049723756912</v>
      </c>
      <c r="K205" s="119">
        <f t="shared" si="199"/>
        <v>3343.2367147046593</v>
      </c>
      <c r="L205">
        <v>1</v>
      </c>
      <c r="M205" s="117"/>
      <c r="N205" s="119"/>
      <c r="P205" s="117"/>
      <c r="Q205" s="119"/>
      <c r="R205" s="117"/>
      <c r="S205" s="119"/>
      <c r="T205" s="119"/>
      <c r="V205" s="117"/>
      <c r="W205" s="119"/>
      <c r="X205">
        <v>4</v>
      </c>
      <c r="Z205" s="117"/>
      <c r="AA205" s="117">
        <f t="shared" si="200"/>
        <v>45.918367346938773</v>
      </c>
      <c r="AB205" s="119">
        <f t="shared" si="201"/>
        <v>6108.5140469853359</v>
      </c>
      <c r="AC205">
        <v>0.4</v>
      </c>
      <c r="AD205">
        <v>0.6</v>
      </c>
      <c r="AG205" s="117">
        <f t="shared" si="202"/>
        <v>18.367346938775508</v>
      </c>
      <c r="AH205" s="117">
        <f t="shared" si="203"/>
        <v>27.551020408163264</v>
      </c>
      <c r="AI205" s="117">
        <f t="shared" si="204"/>
        <v>0</v>
      </c>
      <c r="AJ205" s="117">
        <f t="shared" si="205"/>
        <v>0</v>
      </c>
      <c r="AM205" s="117"/>
      <c r="AN205" s="119"/>
      <c r="AO205">
        <v>1</v>
      </c>
      <c r="AS205">
        <v>1</v>
      </c>
    </row>
    <row r="206" spans="1:54">
      <c r="A206" s="43">
        <v>39540</v>
      </c>
      <c r="C206">
        <v>845</v>
      </c>
      <c r="D206">
        <v>37</v>
      </c>
      <c r="E206">
        <v>1</v>
      </c>
      <c r="F206">
        <v>26</v>
      </c>
      <c r="G206">
        <v>4.5</v>
      </c>
      <c r="H206">
        <v>7</v>
      </c>
      <c r="J206" s="117">
        <f t="shared" si="198"/>
        <v>50.276243093922659</v>
      </c>
      <c r="K206" s="119">
        <f t="shared" si="199"/>
        <v>362.73948593828482</v>
      </c>
      <c r="L206">
        <v>2</v>
      </c>
      <c r="M206" s="117"/>
      <c r="N206" s="119"/>
      <c r="P206" s="117"/>
      <c r="Q206" s="119"/>
      <c r="R206" s="117"/>
      <c r="S206" s="119"/>
      <c r="T206" s="119"/>
      <c r="V206" s="117"/>
      <c r="W206" s="119"/>
      <c r="X206">
        <v>4</v>
      </c>
      <c r="Z206" s="117"/>
      <c r="AA206" s="117">
        <f t="shared" si="200"/>
        <v>45.918367346938773</v>
      </c>
      <c r="AB206" s="119">
        <f t="shared" si="201"/>
        <v>6108.5140469853359</v>
      </c>
      <c r="AC206">
        <v>0.4</v>
      </c>
      <c r="AD206">
        <v>0.6</v>
      </c>
      <c r="AG206" s="117">
        <f t="shared" si="202"/>
        <v>18.367346938775508</v>
      </c>
      <c r="AH206" s="117">
        <f t="shared" si="203"/>
        <v>27.551020408163264</v>
      </c>
      <c r="AI206" s="117">
        <f t="shared" si="204"/>
        <v>0</v>
      </c>
      <c r="AJ206" s="117">
        <f t="shared" si="205"/>
        <v>0</v>
      </c>
      <c r="AM206" s="117"/>
      <c r="AN206" s="119"/>
      <c r="AO206">
        <v>1</v>
      </c>
    </row>
    <row r="207" spans="1:54">
      <c r="A207" s="43">
        <v>39541</v>
      </c>
      <c r="C207">
        <v>815</v>
      </c>
      <c r="D207">
        <v>36.5</v>
      </c>
      <c r="E207">
        <v>1</v>
      </c>
      <c r="F207">
        <v>26</v>
      </c>
      <c r="G207">
        <v>4</v>
      </c>
      <c r="H207">
        <v>15</v>
      </c>
      <c r="J207" s="117">
        <f t="shared" si="198"/>
        <v>107.73480662983427</v>
      </c>
      <c r="K207" s="119">
        <f t="shared" si="199"/>
        <v>904.43924255098807</v>
      </c>
      <c r="M207" s="117"/>
      <c r="N207" s="119"/>
      <c r="P207" s="117"/>
      <c r="Q207" s="119"/>
      <c r="R207" s="117"/>
      <c r="S207" s="119"/>
      <c r="T207" s="119"/>
      <c r="V207" s="117"/>
      <c r="W207" s="119"/>
      <c r="X207">
        <v>4</v>
      </c>
      <c r="Z207" s="117"/>
      <c r="AA207" s="117">
        <f t="shared" si="200"/>
        <v>45.918367346938773</v>
      </c>
      <c r="AB207" s="119">
        <f t="shared" si="201"/>
        <v>6108.5140469853359</v>
      </c>
      <c r="AC207">
        <v>0.4</v>
      </c>
      <c r="AD207">
        <v>0.6</v>
      </c>
      <c r="AG207" s="117">
        <f t="shared" si="202"/>
        <v>18.367346938775508</v>
      </c>
      <c r="AH207" s="117">
        <f t="shared" si="203"/>
        <v>27.551020408163264</v>
      </c>
      <c r="AI207" s="117">
        <f t="shared" si="204"/>
        <v>0</v>
      </c>
      <c r="AJ207" s="117">
        <f t="shared" si="205"/>
        <v>0</v>
      </c>
      <c r="AM207" s="117"/>
      <c r="AN207" s="119"/>
      <c r="AO207">
        <v>1</v>
      </c>
      <c r="AP207">
        <v>2</v>
      </c>
    </row>
    <row r="208" spans="1:54">
      <c r="A208" s="43">
        <v>39542</v>
      </c>
      <c r="C208">
        <v>820</v>
      </c>
      <c r="D208">
        <v>36</v>
      </c>
      <c r="E208">
        <v>1</v>
      </c>
      <c r="F208">
        <v>26</v>
      </c>
      <c r="G208">
        <v>5</v>
      </c>
      <c r="H208">
        <v>32</v>
      </c>
      <c r="J208" s="117">
        <f t="shared" si="198"/>
        <v>229.83425414364643</v>
      </c>
      <c r="K208" s="119">
        <f t="shared" si="199"/>
        <v>2505.8399440822968</v>
      </c>
      <c r="M208" s="117"/>
      <c r="N208" s="119"/>
      <c r="P208" s="117"/>
      <c r="Q208" s="119"/>
      <c r="R208" s="117"/>
      <c r="S208" s="119"/>
      <c r="T208" s="119"/>
      <c r="U208">
        <v>1</v>
      </c>
      <c r="V208" s="117">
        <f>U208/HaChEff</f>
        <v>12.544802867383511</v>
      </c>
      <c r="W208" s="119">
        <f>IF(U208=0,0,(V208^2)*(((V208*HaChEff*(1-HaChEff))/(U208^2))+(VaEffHaCh/(HaChEff^2))))</f>
        <v>156.43017468048296</v>
      </c>
      <c r="X208">
        <v>4</v>
      </c>
      <c r="Z208" s="117"/>
      <c r="AA208" s="117">
        <f t="shared" si="200"/>
        <v>45.918367346938773</v>
      </c>
      <c r="AB208" s="119">
        <f t="shared" si="201"/>
        <v>6108.5140469853359</v>
      </c>
      <c r="AC208">
        <v>0.4</v>
      </c>
      <c r="AD208">
        <v>0.6</v>
      </c>
      <c r="AG208" s="117">
        <f t="shared" si="202"/>
        <v>18.367346938775508</v>
      </c>
      <c r="AH208" s="117">
        <f t="shared" si="203"/>
        <v>27.551020408163264</v>
      </c>
      <c r="AI208" s="117">
        <f t="shared" si="204"/>
        <v>0</v>
      </c>
      <c r="AJ208" s="117">
        <f t="shared" si="205"/>
        <v>0</v>
      </c>
      <c r="AM208" s="117"/>
      <c r="AN208" s="119"/>
      <c r="AP208">
        <v>1</v>
      </c>
    </row>
    <row r="209" spans="1:54">
      <c r="A209" s="43">
        <v>39543</v>
      </c>
      <c r="C209" t="s">
        <v>164</v>
      </c>
      <c r="F209">
        <v>26</v>
      </c>
      <c r="J209" s="117">
        <f t="shared" si="198"/>
        <v>0</v>
      </c>
      <c r="K209" s="119">
        <f t="shared" si="199"/>
        <v>0</v>
      </c>
      <c r="M209" s="117"/>
      <c r="N209" s="119"/>
      <c r="P209" s="117"/>
      <c r="Q209" s="119"/>
      <c r="R209" s="117"/>
      <c r="S209" s="119"/>
      <c r="T209" s="119"/>
      <c r="V209" s="117"/>
      <c r="W209" s="119"/>
      <c r="Z209" s="117"/>
      <c r="AA209" s="117"/>
      <c r="AB209" s="119">
        <f t="shared" si="201"/>
        <v>0</v>
      </c>
      <c r="AC209">
        <v>0.4</v>
      </c>
      <c r="AD209">
        <v>0.6</v>
      </c>
      <c r="AG209" s="117">
        <f t="shared" si="202"/>
        <v>0</v>
      </c>
      <c r="AH209" s="117">
        <f t="shared" si="203"/>
        <v>0</v>
      </c>
      <c r="AI209" s="117">
        <f t="shared" si="204"/>
        <v>0</v>
      </c>
      <c r="AJ209" s="117">
        <f t="shared" si="205"/>
        <v>0</v>
      </c>
      <c r="AM209" s="117"/>
      <c r="AN209" s="119"/>
    </row>
    <row r="210" spans="1:54">
      <c r="A210" s="65"/>
      <c r="B210" s="65"/>
      <c r="C210" s="65"/>
      <c r="D210" s="65"/>
      <c r="E210" s="65"/>
      <c r="F210" s="65"/>
      <c r="G210" s="65"/>
      <c r="H210" s="65"/>
      <c r="I210" s="65"/>
      <c r="J210" s="159"/>
      <c r="K210" s="65"/>
      <c r="L210" s="65"/>
      <c r="M210" s="65"/>
      <c r="N210" s="65"/>
      <c r="O210" s="65"/>
      <c r="P210" s="65"/>
      <c r="Q210" s="65"/>
      <c r="R210" s="159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</row>
    <row r="211" spans="1:54">
      <c r="A211" s="43">
        <v>39544</v>
      </c>
      <c r="C211" t="s">
        <v>164</v>
      </c>
      <c r="F211">
        <v>27</v>
      </c>
      <c r="J211" s="117">
        <f t="shared" ref="J211:J217" si="206">H211/Effbar</f>
        <v>0</v>
      </c>
      <c r="K211" s="119">
        <f t="shared" ref="K211:K217" si="207">IF(H211=0,0,(J211^2)*(((J211*Effbar*(1-Effbar))/(H211^2))+(Veffbar/(Effbar^2))))</f>
        <v>0</v>
      </c>
      <c r="M211" s="117"/>
      <c r="N211" s="119"/>
      <c r="P211" s="117"/>
      <c r="Q211" s="119"/>
      <c r="R211" s="117"/>
      <c r="S211" s="119"/>
      <c r="T211" s="119"/>
      <c r="V211" s="117"/>
      <c r="W211" s="119"/>
      <c r="Z211" s="117"/>
      <c r="AA211" s="117">
        <f t="shared" ref="AA211:AA217" si="208">X211/StHdEff</f>
        <v>0</v>
      </c>
      <c r="AB211" s="119">
        <f t="shared" ref="AB211:AB217" si="209">IF(X211=0,0,(AA211^2)*(((AA211+StHdEff*(1-StHdEff))/(X211^2))+(VaEffStHd/(StHdEff^2))))</f>
        <v>0</v>
      </c>
      <c r="AC211">
        <v>0.4667</v>
      </c>
      <c r="AD211">
        <v>0.5333</v>
      </c>
      <c r="AG211" s="117">
        <f t="shared" ref="AG211:AG217" si="210">AA211*AC211</f>
        <v>0</v>
      </c>
      <c r="AH211" s="117">
        <f t="shared" ref="AH211:AH217" si="211">AA211*AD211</f>
        <v>0</v>
      </c>
      <c r="AI211" s="117">
        <f t="shared" ref="AI211:AI217" si="212">AA211*AE211</f>
        <v>0</v>
      </c>
      <c r="AJ211" s="117">
        <f t="shared" ref="AJ211:AJ217" si="213">AA211*AF211</f>
        <v>0</v>
      </c>
      <c r="AM211" s="117"/>
      <c r="AN211" s="119"/>
    </row>
    <row r="212" spans="1:54">
      <c r="A212" s="43">
        <v>39545</v>
      </c>
      <c r="C212">
        <v>830</v>
      </c>
      <c r="D212">
        <v>36</v>
      </c>
      <c r="E212">
        <v>2</v>
      </c>
      <c r="F212">
        <v>27</v>
      </c>
      <c r="H212">
        <v>20</v>
      </c>
      <c r="J212" s="117">
        <f t="shared" si="206"/>
        <v>143.64640883977901</v>
      </c>
      <c r="K212" s="119">
        <f t="shared" si="207"/>
        <v>1311.8692768278227</v>
      </c>
      <c r="L212">
        <v>1</v>
      </c>
      <c r="M212" s="117"/>
      <c r="N212" s="119"/>
      <c r="P212" s="117"/>
      <c r="Q212" s="119"/>
      <c r="R212" s="117"/>
      <c r="S212" s="119"/>
      <c r="T212" s="119"/>
      <c r="V212" s="117"/>
      <c r="W212" s="119"/>
      <c r="X212">
        <v>7</v>
      </c>
      <c r="Z212" s="117"/>
      <c r="AA212" s="117">
        <f t="shared" si="208"/>
        <v>80.357142857142861</v>
      </c>
      <c r="AB212" s="119">
        <f t="shared" si="209"/>
        <v>10743.549896607239</v>
      </c>
      <c r="AC212">
        <v>0.4667</v>
      </c>
      <c r="AD212">
        <v>0.5333</v>
      </c>
      <c r="AG212" s="117">
        <f t="shared" si="210"/>
        <v>37.502678571428575</v>
      </c>
      <c r="AH212" s="117">
        <f t="shared" si="211"/>
        <v>42.854464285714286</v>
      </c>
      <c r="AI212" s="117">
        <f t="shared" si="212"/>
        <v>0</v>
      </c>
      <c r="AJ212" s="117">
        <f t="shared" si="213"/>
        <v>0</v>
      </c>
      <c r="AM212" s="117"/>
      <c r="AN212" s="119"/>
      <c r="AO212">
        <v>4</v>
      </c>
      <c r="AP212">
        <v>2</v>
      </c>
      <c r="AS212">
        <v>3</v>
      </c>
    </row>
    <row r="213" spans="1:54">
      <c r="A213" s="43">
        <v>39546</v>
      </c>
      <c r="C213">
        <v>1345</v>
      </c>
      <c r="D213">
        <v>37</v>
      </c>
      <c r="E213">
        <v>1</v>
      </c>
      <c r="F213">
        <v>27</v>
      </c>
      <c r="H213">
        <v>6</v>
      </c>
      <c r="J213" s="117">
        <f t="shared" si="206"/>
        <v>43.09392265193371</v>
      </c>
      <c r="K213" s="119">
        <f t="shared" si="207"/>
        <v>304.56254217008239</v>
      </c>
      <c r="M213" s="117"/>
      <c r="N213" s="119"/>
      <c r="P213" s="117"/>
      <c r="Q213" s="119"/>
      <c r="R213" s="117"/>
      <c r="S213" s="119"/>
      <c r="T213" s="119"/>
      <c r="V213" s="117"/>
      <c r="W213" s="119"/>
      <c r="X213">
        <v>3</v>
      </c>
      <c r="Z213" s="117"/>
      <c r="AA213" s="117">
        <f t="shared" si="208"/>
        <v>34.438775510204081</v>
      </c>
      <c r="AB213" s="119">
        <f t="shared" si="209"/>
        <v>4575.21828916098</v>
      </c>
      <c r="AC213">
        <v>0.4667</v>
      </c>
      <c r="AD213">
        <v>0.5333</v>
      </c>
      <c r="AG213" s="117">
        <f t="shared" si="210"/>
        <v>16.072576530612245</v>
      </c>
      <c r="AH213" s="117">
        <f t="shared" si="211"/>
        <v>18.366198979591836</v>
      </c>
      <c r="AI213" s="117">
        <f t="shared" si="212"/>
        <v>0</v>
      </c>
      <c r="AJ213" s="117">
        <f t="shared" si="213"/>
        <v>0</v>
      </c>
      <c r="AM213" s="117"/>
      <c r="AN213" s="119"/>
      <c r="AP213">
        <v>1</v>
      </c>
    </row>
    <row r="214" spans="1:54">
      <c r="A214" s="43">
        <v>39547</v>
      </c>
      <c r="C214">
        <v>1000</v>
      </c>
      <c r="D214">
        <v>38</v>
      </c>
      <c r="E214">
        <v>1</v>
      </c>
      <c r="F214">
        <v>27</v>
      </c>
      <c r="H214">
        <v>12</v>
      </c>
      <c r="J214" s="117">
        <f t="shared" si="206"/>
        <v>86.187845303867419</v>
      </c>
      <c r="K214" s="119">
        <f t="shared" si="207"/>
        <v>685.40929080724857</v>
      </c>
      <c r="L214">
        <v>2</v>
      </c>
      <c r="M214" s="117"/>
      <c r="N214" s="119"/>
      <c r="P214" s="117"/>
      <c r="Q214" s="119"/>
      <c r="R214" s="117"/>
      <c r="S214" s="119"/>
      <c r="T214" s="119"/>
      <c r="U214">
        <v>1</v>
      </c>
      <c r="V214" s="117">
        <f>U214/HaChEff</f>
        <v>12.544802867383511</v>
      </c>
      <c r="W214" s="119">
        <f>IF(U214=0,0,(V214^2)*(((V214*HaChEff*(1-HaChEff))/(U214^2))+(VaEffHaCh/(HaChEff^2))))</f>
        <v>156.43017468048296</v>
      </c>
      <c r="X214">
        <v>3</v>
      </c>
      <c r="Z214" s="117"/>
      <c r="AA214" s="117">
        <f t="shared" si="208"/>
        <v>34.438775510204081</v>
      </c>
      <c r="AB214" s="119">
        <f t="shared" si="209"/>
        <v>4575.21828916098</v>
      </c>
      <c r="AC214">
        <v>0.4667</v>
      </c>
      <c r="AD214">
        <v>0.5333</v>
      </c>
      <c r="AG214" s="117">
        <f t="shared" si="210"/>
        <v>16.072576530612245</v>
      </c>
      <c r="AH214" s="117">
        <f t="shared" si="211"/>
        <v>18.366198979591836</v>
      </c>
      <c r="AI214" s="117">
        <f t="shared" si="212"/>
        <v>0</v>
      </c>
      <c r="AJ214" s="117">
        <f t="shared" si="213"/>
        <v>0</v>
      </c>
      <c r="AM214" s="117"/>
      <c r="AN214" s="119"/>
    </row>
    <row r="215" spans="1:54">
      <c r="A215" s="43">
        <v>39548</v>
      </c>
      <c r="C215">
        <v>915</v>
      </c>
      <c r="D215">
        <v>38</v>
      </c>
      <c r="E215">
        <v>1</v>
      </c>
      <c r="F215">
        <v>27</v>
      </c>
      <c r="H215">
        <v>16</v>
      </c>
      <c r="J215" s="117">
        <f t="shared" si="206"/>
        <v>114.91712707182322</v>
      </c>
      <c r="K215" s="119">
        <f t="shared" si="207"/>
        <v>981.68723793596155</v>
      </c>
      <c r="M215" s="117"/>
      <c r="N215" s="119"/>
      <c r="P215" s="117"/>
      <c r="Q215" s="119"/>
      <c r="R215" s="117"/>
      <c r="S215" s="119"/>
      <c r="T215" s="119"/>
      <c r="V215" s="117"/>
      <c r="W215" s="119"/>
      <c r="X215">
        <v>3</v>
      </c>
      <c r="Z215" s="117"/>
      <c r="AA215" s="117">
        <f t="shared" si="208"/>
        <v>34.438775510204081</v>
      </c>
      <c r="AB215" s="119">
        <f t="shared" si="209"/>
        <v>4575.21828916098</v>
      </c>
      <c r="AC215">
        <v>0.4667</v>
      </c>
      <c r="AD215">
        <v>0.5333</v>
      </c>
      <c r="AG215" s="117">
        <f t="shared" si="210"/>
        <v>16.072576530612245</v>
      </c>
      <c r="AH215" s="117">
        <f t="shared" si="211"/>
        <v>18.366198979591836</v>
      </c>
      <c r="AI215" s="117">
        <f t="shared" si="212"/>
        <v>0</v>
      </c>
      <c r="AJ215" s="117">
        <f t="shared" si="213"/>
        <v>0</v>
      </c>
      <c r="AM215" s="117"/>
      <c r="AN215" s="119"/>
      <c r="AS215">
        <v>1</v>
      </c>
    </row>
    <row r="216" spans="1:54">
      <c r="A216" s="43">
        <v>39549</v>
      </c>
      <c r="C216">
        <v>900</v>
      </c>
      <c r="D216">
        <v>38</v>
      </c>
      <c r="E216">
        <v>1</v>
      </c>
      <c r="F216">
        <v>27</v>
      </c>
      <c r="G216">
        <v>4.5</v>
      </c>
      <c r="H216">
        <v>7</v>
      </c>
      <c r="J216" s="117">
        <f t="shared" si="206"/>
        <v>50.276243093922659</v>
      </c>
      <c r="K216" s="119">
        <f t="shared" si="207"/>
        <v>362.73948593828482</v>
      </c>
      <c r="L216">
        <v>3</v>
      </c>
      <c r="M216" s="117"/>
      <c r="N216" s="119"/>
      <c r="P216" s="117"/>
      <c r="Q216" s="119"/>
      <c r="R216" s="117">
        <v>1</v>
      </c>
      <c r="S216" s="117">
        <f>R216/HaChEff</f>
        <v>12.544802867383511</v>
      </c>
      <c r="T216" s="119">
        <f>IF(R216=0,0,(S216^2)*(((S216*HaChEff*(1-HaChEff))/(R216^2))+(VaEffHaCh/(HaChEff^2))))</f>
        <v>156.43017468048296</v>
      </c>
      <c r="V216" s="117"/>
      <c r="W216" s="119"/>
      <c r="X216">
        <v>4</v>
      </c>
      <c r="Y216">
        <v>1</v>
      </c>
      <c r="Z216" s="117"/>
      <c r="AA216" s="117">
        <f t="shared" si="208"/>
        <v>45.918367346938773</v>
      </c>
      <c r="AB216" s="119">
        <f t="shared" si="209"/>
        <v>6108.5140469853359</v>
      </c>
      <c r="AC216">
        <v>0.4667</v>
      </c>
      <c r="AD216">
        <v>0.5333</v>
      </c>
      <c r="AG216" s="117">
        <f t="shared" si="210"/>
        <v>21.430102040816326</v>
      </c>
      <c r="AH216" s="117">
        <f t="shared" si="211"/>
        <v>24.488265306122447</v>
      </c>
      <c r="AI216" s="117">
        <f t="shared" si="212"/>
        <v>0</v>
      </c>
      <c r="AJ216" s="117">
        <f t="shared" si="213"/>
        <v>0</v>
      </c>
      <c r="AM216" s="117"/>
      <c r="AN216" s="119"/>
    </row>
    <row r="217" spans="1:54">
      <c r="A217" s="43">
        <v>39550</v>
      </c>
      <c r="C217" t="s">
        <v>164</v>
      </c>
      <c r="F217">
        <v>27</v>
      </c>
      <c r="J217" s="117">
        <f t="shared" si="206"/>
        <v>0</v>
      </c>
      <c r="K217" s="119">
        <f t="shared" si="207"/>
        <v>0</v>
      </c>
      <c r="M217" s="117"/>
      <c r="N217" s="119"/>
      <c r="P217" s="117"/>
      <c r="Q217" s="119"/>
      <c r="R217" s="117"/>
      <c r="S217" s="119"/>
      <c r="T217" s="119"/>
      <c r="V217" s="117"/>
      <c r="W217" s="119"/>
      <c r="Z217" s="117"/>
      <c r="AA217" s="117">
        <f t="shared" si="208"/>
        <v>0</v>
      </c>
      <c r="AB217" s="119">
        <f t="shared" si="209"/>
        <v>0</v>
      </c>
      <c r="AC217">
        <v>0.4667</v>
      </c>
      <c r="AD217">
        <v>0.5333</v>
      </c>
      <c r="AG217" s="117">
        <f t="shared" si="210"/>
        <v>0</v>
      </c>
      <c r="AH217" s="117">
        <f t="shared" si="211"/>
        <v>0</v>
      </c>
      <c r="AI217" s="117">
        <f t="shared" si="212"/>
        <v>0</v>
      </c>
      <c r="AJ217" s="117">
        <f t="shared" si="213"/>
        <v>0</v>
      </c>
      <c r="AM217" s="117"/>
      <c r="AN217" s="119"/>
    </row>
    <row r="218" spans="1:54">
      <c r="A218" s="65"/>
      <c r="B218" s="65"/>
      <c r="C218" s="65"/>
      <c r="D218" s="65"/>
      <c r="E218" s="65"/>
      <c r="F218" s="65"/>
      <c r="G218" s="65"/>
      <c r="H218" s="65"/>
      <c r="I218" s="65"/>
      <c r="J218" s="159"/>
      <c r="K218" s="65"/>
      <c r="L218" s="65"/>
      <c r="M218" s="65"/>
      <c r="N218" s="65"/>
      <c r="O218" s="65"/>
      <c r="P218" s="65"/>
      <c r="Q218" s="65"/>
      <c r="R218" s="159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</row>
    <row r="219" spans="1:54">
      <c r="A219" s="43">
        <v>39551</v>
      </c>
      <c r="C219" t="s">
        <v>164</v>
      </c>
      <c r="F219">
        <v>28</v>
      </c>
      <c r="J219" s="117">
        <f t="shared" ref="J219:J225" si="214">H219/Effbar</f>
        <v>0</v>
      </c>
      <c r="K219" s="119">
        <f t="shared" ref="K219:K225" si="215">IF(H219=0,0,(J219^2)*(((J219*Effbar*(1-Effbar))/(H219^2))+(Veffbar/(Effbar^2))))</f>
        <v>0</v>
      </c>
      <c r="M219" s="117"/>
      <c r="N219" s="119"/>
      <c r="P219" s="117"/>
      <c r="Q219" s="119"/>
      <c r="R219" s="117"/>
      <c r="S219" s="119"/>
      <c r="T219" s="119"/>
      <c r="V219" s="117"/>
      <c r="W219" s="119"/>
      <c r="AA219" s="117">
        <f t="shared" ref="AA219:AA225" si="216">X219/StHdEff</f>
        <v>0</v>
      </c>
      <c r="AB219" s="119">
        <f t="shared" ref="AB219:AB225" si="217">IF(X219=0,0,(AA219^2)*(((AA219+StHdEff*(1-StHdEff))/(X219^2))+(VaEffStHd/(StHdEff^2))))</f>
        <v>0</v>
      </c>
      <c r="AC219">
        <v>0.26740000000000003</v>
      </c>
      <c r="AD219">
        <v>0.68610000000000004</v>
      </c>
      <c r="AE219">
        <v>4.65E-2</v>
      </c>
      <c r="AG219" s="117">
        <f t="shared" ref="AG219:AG225" si="218">AA219*AC219</f>
        <v>0</v>
      </c>
      <c r="AH219" s="117">
        <f t="shared" ref="AH219:AH225" si="219">AA219*AD219</f>
        <v>0</v>
      </c>
      <c r="AI219" s="117">
        <f t="shared" ref="AI219:AI225" si="220">AA219*AE219</f>
        <v>0</v>
      </c>
      <c r="AJ219" s="117">
        <f t="shared" ref="AJ219:AJ225" si="221">AA219*AF219</f>
        <v>0</v>
      </c>
      <c r="AM219" s="117"/>
      <c r="AN219" s="119"/>
    </row>
    <row r="220" spans="1:54">
      <c r="A220" s="43">
        <v>39552</v>
      </c>
      <c r="C220">
        <v>830</v>
      </c>
      <c r="D220">
        <v>42</v>
      </c>
      <c r="E220">
        <v>3</v>
      </c>
      <c r="F220">
        <v>28</v>
      </c>
      <c r="G220">
        <v>4</v>
      </c>
      <c r="H220">
        <v>17</v>
      </c>
      <c r="J220" s="117">
        <f t="shared" si="214"/>
        <v>122.09944751381217</v>
      </c>
      <c r="K220" s="119">
        <f t="shared" si="215"/>
        <v>1061.0542390561318</v>
      </c>
      <c r="L220">
        <v>1</v>
      </c>
      <c r="M220" s="117"/>
      <c r="N220" s="119"/>
      <c r="P220" s="117"/>
      <c r="Q220" s="119"/>
      <c r="R220" s="117"/>
      <c r="S220" s="119"/>
      <c r="T220" s="119"/>
      <c r="V220" s="117"/>
      <c r="W220" s="119"/>
      <c r="X220">
        <v>16</v>
      </c>
      <c r="AA220" s="117">
        <f t="shared" si="216"/>
        <v>183.67346938775509</v>
      </c>
      <c r="AB220" s="119">
        <f t="shared" si="217"/>
        <v>24964.994630812391</v>
      </c>
      <c r="AC220">
        <v>0.26740000000000003</v>
      </c>
      <c r="AD220">
        <v>0.68610000000000004</v>
      </c>
      <c r="AE220">
        <v>4.65E-2</v>
      </c>
      <c r="AG220" s="117">
        <f t="shared" si="218"/>
        <v>49.114285714285714</v>
      </c>
      <c r="AH220" s="117">
        <f t="shared" si="219"/>
        <v>126.01836734693877</v>
      </c>
      <c r="AI220" s="117">
        <f t="shared" si="220"/>
        <v>8.5408163265306118</v>
      </c>
      <c r="AJ220" s="117">
        <f t="shared" si="221"/>
        <v>0</v>
      </c>
      <c r="AM220" s="117"/>
      <c r="AN220" s="119"/>
      <c r="AO220">
        <v>1</v>
      </c>
      <c r="AP220">
        <v>1</v>
      </c>
      <c r="AS220">
        <v>2</v>
      </c>
    </row>
    <row r="221" spans="1:54">
      <c r="A221" s="43">
        <v>39553</v>
      </c>
      <c r="D221">
        <v>52.8</v>
      </c>
      <c r="E221">
        <v>2.5</v>
      </c>
      <c r="F221">
        <v>28</v>
      </c>
      <c r="G221">
        <v>1</v>
      </c>
      <c r="H221">
        <v>4</v>
      </c>
      <c r="J221" s="117">
        <f t="shared" si="214"/>
        <v>28.729281767955804</v>
      </c>
      <c r="K221" s="119">
        <f t="shared" si="215"/>
        <v>194.56567183926782</v>
      </c>
      <c r="M221" s="117"/>
      <c r="N221" s="119"/>
      <c r="P221" s="117"/>
      <c r="Q221" s="119"/>
      <c r="R221" s="117"/>
      <c r="S221" s="119"/>
      <c r="T221" s="119"/>
      <c r="V221" s="117"/>
      <c r="W221" s="119"/>
      <c r="X221">
        <v>27</v>
      </c>
      <c r="AA221" s="117">
        <f t="shared" si="216"/>
        <v>309.94897959183675</v>
      </c>
      <c r="AB221" s="119">
        <f t="shared" si="217"/>
        <v>42991.150979791659</v>
      </c>
      <c r="AC221">
        <v>0.26740000000000003</v>
      </c>
      <c r="AD221">
        <v>0.68610000000000004</v>
      </c>
      <c r="AE221">
        <v>4.65E-2</v>
      </c>
      <c r="AG221" s="117">
        <f t="shared" si="218"/>
        <v>82.88035714285715</v>
      </c>
      <c r="AH221" s="117">
        <f t="shared" si="219"/>
        <v>212.6559948979592</v>
      </c>
      <c r="AI221" s="117">
        <f t="shared" si="220"/>
        <v>14.412627551020408</v>
      </c>
      <c r="AJ221" s="117">
        <f t="shared" si="221"/>
        <v>0</v>
      </c>
      <c r="AM221" s="117"/>
      <c r="AN221" s="119"/>
      <c r="AO221">
        <v>49</v>
      </c>
      <c r="AP221">
        <v>25</v>
      </c>
    </row>
    <row r="222" spans="1:54">
      <c r="A222" s="43">
        <v>39554</v>
      </c>
      <c r="D222">
        <v>49.3</v>
      </c>
      <c r="E222">
        <v>2</v>
      </c>
      <c r="F222">
        <v>28</v>
      </c>
      <c r="G222">
        <v>2.5</v>
      </c>
      <c r="H222">
        <v>22</v>
      </c>
      <c r="J222" s="117">
        <f t="shared" si="214"/>
        <v>158.01104972375691</v>
      </c>
      <c r="K222" s="119">
        <f t="shared" si="215"/>
        <v>1489.6743306849337</v>
      </c>
      <c r="L222">
        <v>2</v>
      </c>
      <c r="M222" s="117"/>
      <c r="N222" s="119"/>
      <c r="P222" s="117"/>
      <c r="Q222" s="119"/>
      <c r="R222" s="117"/>
      <c r="S222" s="119"/>
      <c r="T222" s="119"/>
      <c r="V222" s="117"/>
      <c r="W222" s="119"/>
      <c r="X222">
        <v>90</v>
      </c>
      <c r="AA222" s="117">
        <f t="shared" si="216"/>
        <v>1033.1632653061224</v>
      </c>
      <c r="AB222" s="119">
        <f t="shared" si="217"/>
        <v>159887.08644867432</v>
      </c>
      <c r="AC222">
        <v>0.26740000000000003</v>
      </c>
      <c r="AD222">
        <v>0.68610000000000004</v>
      </c>
      <c r="AE222">
        <v>4.65E-2</v>
      </c>
      <c r="AG222" s="117">
        <f t="shared" si="218"/>
        <v>276.26785714285717</v>
      </c>
      <c r="AH222" s="117">
        <f t="shared" si="219"/>
        <v>708.8533163265306</v>
      </c>
      <c r="AI222" s="117">
        <f t="shared" si="220"/>
        <v>48.042091836734691</v>
      </c>
      <c r="AJ222" s="117">
        <f t="shared" si="221"/>
        <v>0</v>
      </c>
      <c r="AM222" s="117"/>
      <c r="AN222" s="119"/>
      <c r="AO222">
        <v>4</v>
      </c>
      <c r="AP222">
        <v>2</v>
      </c>
    </row>
    <row r="223" spans="1:54">
      <c r="A223" s="43">
        <v>39555</v>
      </c>
      <c r="D223">
        <v>46.8</v>
      </c>
      <c r="E223">
        <v>1.3</v>
      </c>
      <c r="F223">
        <v>28</v>
      </c>
      <c r="G223">
        <v>3</v>
      </c>
      <c r="H223">
        <v>63</v>
      </c>
      <c r="J223" s="117">
        <f t="shared" si="214"/>
        <v>452.4861878453039</v>
      </c>
      <c r="K223" s="119">
        <f t="shared" si="215"/>
        <v>7002.5814903316714</v>
      </c>
      <c r="L223">
        <v>4</v>
      </c>
      <c r="M223" s="117"/>
      <c r="N223" s="119"/>
      <c r="P223" s="117"/>
      <c r="Q223" s="119"/>
      <c r="R223" s="117"/>
      <c r="S223" s="119"/>
      <c r="T223" s="119"/>
      <c r="U223">
        <v>1</v>
      </c>
      <c r="V223" s="117">
        <f>U223/HaChEff</f>
        <v>12.544802867383511</v>
      </c>
      <c r="W223" s="119">
        <f>IF(U223=0,0,(V223^2)*(((V223*HaChEff*(1-HaChEff))/(U223^2))+(VaEffHaCh/(HaChEff^2))))</f>
        <v>156.43017468048296</v>
      </c>
      <c r="X223">
        <v>32</v>
      </c>
      <c r="AA223" s="117">
        <f t="shared" si="216"/>
        <v>367.34693877551018</v>
      </c>
      <c r="AB223" s="119">
        <f t="shared" si="217"/>
        <v>51419.182252138038</v>
      </c>
      <c r="AC223">
        <v>0.26740000000000003</v>
      </c>
      <c r="AD223">
        <v>0.68610000000000004</v>
      </c>
      <c r="AE223">
        <v>4.65E-2</v>
      </c>
      <c r="AG223" s="117">
        <f t="shared" si="218"/>
        <v>98.228571428571428</v>
      </c>
      <c r="AH223" s="117">
        <f t="shared" si="219"/>
        <v>252.03673469387755</v>
      </c>
      <c r="AI223" s="117">
        <f t="shared" si="220"/>
        <v>17.081632653061224</v>
      </c>
      <c r="AJ223" s="117">
        <f t="shared" si="221"/>
        <v>0</v>
      </c>
      <c r="AM223" s="117"/>
      <c r="AN223" s="119"/>
      <c r="AO223">
        <v>6</v>
      </c>
      <c r="AS223">
        <v>1</v>
      </c>
    </row>
    <row r="224" spans="1:54">
      <c r="A224" s="43">
        <v>39556</v>
      </c>
      <c r="D224">
        <v>46</v>
      </c>
      <c r="E224">
        <v>1</v>
      </c>
      <c r="F224">
        <v>28</v>
      </c>
      <c r="G224">
        <v>4</v>
      </c>
      <c r="H224">
        <v>125</v>
      </c>
      <c r="J224" s="117">
        <f t="shared" si="214"/>
        <v>897.79005524861884</v>
      </c>
      <c r="K224" s="119">
        <f t="shared" si="215"/>
        <v>22105.158117402712</v>
      </c>
      <c r="L224">
        <v>4</v>
      </c>
      <c r="M224" s="117"/>
      <c r="N224" s="119"/>
      <c r="O224">
        <v>1</v>
      </c>
      <c r="P224" s="117">
        <f>O224/HaChEff</f>
        <v>12.544802867383511</v>
      </c>
      <c r="Q224" s="119">
        <f>IF(O224=0,0,(P224^2)*(((P224*HaChEff*(1-HaChEff))/O224^2))+(VaEffHaCh/(HaChEff^2)))</f>
        <v>144.90100519390992</v>
      </c>
      <c r="R224" s="117"/>
      <c r="S224" s="119"/>
      <c r="T224" s="119"/>
      <c r="U224">
        <v>2</v>
      </c>
      <c r="V224" s="117">
        <f>U224/HaChEff</f>
        <v>25.089605734767023</v>
      </c>
      <c r="W224" s="119">
        <f>IF(U224=0,0,(V224^2)*(((V224*HaChEff*(1-HaChEff))/(U224^2))+(VaEffHaCh/(HaChEff^2))))</f>
        <v>336.06614649367168</v>
      </c>
      <c r="X224">
        <v>23</v>
      </c>
      <c r="AA224" s="117">
        <f t="shared" si="216"/>
        <v>264.03061224489795</v>
      </c>
      <c r="AB224" s="119">
        <f t="shared" si="217"/>
        <v>36354.171690361021</v>
      </c>
      <c r="AC224">
        <v>0.26740000000000003</v>
      </c>
      <c r="AD224">
        <v>0.68610000000000004</v>
      </c>
      <c r="AE224">
        <v>4.65E-2</v>
      </c>
      <c r="AG224" s="117">
        <f t="shared" si="218"/>
        <v>70.601785714285725</v>
      </c>
      <c r="AH224" s="117">
        <f t="shared" si="219"/>
        <v>181.1514030612245</v>
      </c>
      <c r="AI224" s="117">
        <f t="shared" si="220"/>
        <v>12.277423469387754</v>
      </c>
      <c r="AJ224" s="117">
        <f t="shared" si="221"/>
        <v>0</v>
      </c>
      <c r="AL224">
        <v>3</v>
      </c>
      <c r="AM224" s="117">
        <f>AL224/EdShEff</f>
        <v>55.299539170506911</v>
      </c>
      <c r="AN224">
        <f>IF(AL224=0,0,(AM224^2)*(((AM224*EdShEff*(1-EdShEff))/(AL224^2))+(VaEffEdSh/(EdShEff^2))))</f>
        <v>1215.8790054815272</v>
      </c>
      <c r="AO224">
        <v>1</v>
      </c>
    </row>
    <row r="225" spans="1:54">
      <c r="A225" s="43">
        <v>39557</v>
      </c>
      <c r="D225">
        <v>45.8</v>
      </c>
      <c r="E225">
        <v>1</v>
      </c>
      <c r="F225">
        <v>28</v>
      </c>
      <c r="H225">
        <v>22</v>
      </c>
      <c r="J225" s="117">
        <f t="shared" si="214"/>
        <v>158.01104972375691</v>
      </c>
      <c r="K225" s="119">
        <f t="shared" si="215"/>
        <v>1489.6743306849337</v>
      </c>
      <c r="M225" s="117"/>
      <c r="N225" s="119"/>
      <c r="O225">
        <v>1</v>
      </c>
      <c r="P225" s="117">
        <f>O225/HaChEff</f>
        <v>12.544802867383511</v>
      </c>
      <c r="Q225" s="119">
        <f>IF(O225=0,0,(P225^2)*(((P225*HaChEff*(1-HaChEff))/O225^2))+(VaEffHaCh/(HaChEff^2)))</f>
        <v>144.90100519390992</v>
      </c>
      <c r="R225" s="117"/>
      <c r="S225" s="119"/>
      <c r="T225" s="119"/>
      <c r="U225">
        <v>1</v>
      </c>
      <c r="V225" s="117">
        <f>U225/HaChEff</f>
        <v>12.544802867383511</v>
      </c>
      <c r="W225" s="119">
        <f>IF(U225=0,0,(V225^2)*(((V225*HaChEff*(1-HaChEff))/(U225^2))+(VaEffHaCh/(HaChEff^2))))</f>
        <v>156.43017468048296</v>
      </c>
      <c r="X225">
        <v>7</v>
      </c>
      <c r="AA225" s="117">
        <f t="shared" si="216"/>
        <v>80.357142857142861</v>
      </c>
      <c r="AB225" s="119">
        <f t="shared" si="217"/>
        <v>10743.549896607239</v>
      </c>
      <c r="AC225">
        <v>0.26740000000000003</v>
      </c>
      <c r="AD225">
        <v>0.68610000000000004</v>
      </c>
      <c r="AE225">
        <v>4.65E-2</v>
      </c>
      <c r="AG225" s="117">
        <f t="shared" si="218"/>
        <v>21.487500000000004</v>
      </c>
      <c r="AH225" s="117">
        <f t="shared" si="219"/>
        <v>55.133035714285718</v>
      </c>
      <c r="AI225" s="117">
        <f t="shared" si="220"/>
        <v>3.7366071428571432</v>
      </c>
      <c r="AJ225" s="117">
        <f t="shared" si="221"/>
        <v>0</v>
      </c>
      <c r="AL225">
        <v>3</v>
      </c>
      <c r="AM225" s="117">
        <f>AL225/EdShEff</f>
        <v>55.299539170506911</v>
      </c>
      <c r="AN225">
        <f>IF(AL225=0,0,(AM225^2)*(((AM225*EdShEff*(1-EdShEff))/(AL225^2))+(VaEffEdSh/(EdShEff^2))))</f>
        <v>1215.8790054815272</v>
      </c>
      <c r="AS225">
        <v>1</v>
      </c>
    </row>
    <row r="226" spans="1:54">
      <c r="A226" s="65"/>
      <c r="B226" s="65"/>
      <c r="C226" s="65"/>
      <c r="D226" s="65"/>
      <c r="E226" s="65"/>
      <c r="F226" s="65"/>
      <c r="G226" s="65"/>
      <c r="H226" s="65"/>
      <c r="I226" s="65"/>
      <c r="J226" s="159"/>
      <c r="K226" s="65"/>
      <c r="L226" s="65"/>
      <c r="M226" s="65"/>
      <c r="N226" s="65"/>
      <c r="O226" s="65"/>
      <c r="P226" s="65"/>
      <c r="Q226" s="65"/>
      <c r="R226" s="159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</row>
    <row r="227" spans="1:54">
      <c r="A227" s="43">
        <v>39558</v>
      </c>
      <c r="D227">
        <v>45.3</v>
      </c>
      <c r="E227">
        <v>1</v>
      </c>
      <c r="F227">
        <v>29</v>
      </c>
      <c r="G227">
        <v>4.5</v>
      </c>
      <c r="H227">
        <v>105</v>
      </c>
      <c r="J227" s="117">
        <f t="shared" ref="J227:J233" si="222">H227/Effbar</f>
        <v>754.14364640883991</v>
      </c>
      <c r="K227" s="119">
        <f t="shared" ref="K227:K233" si="223">IF(H227=0,0,(J227^2)*(((J227*Effbar*(1-Effbar))/(H227^2))+(Veffbar/(Effbar^2))))</f>
        <v>16343.376796661671</v>
      </c>
      <c r="M227" s="117"/>
      <c r="N227" s="119"/>
      <c r="O227">
        <v>2</v>
      </c>
      <c r="P227" s="117">
        <f t="shared" ref="P227:P233" si="224">O227/HaChEff</f>
        <v>25.089605734767023</v>
      </c>
      <c r="Q227" s="119">
        <f t="shared" ref="Q227:Q233" si="225">IF(O227=0,0,(P227^2)*(((P227*HaChEff*(1-HaChEff))/O227^2))+(VaEffHaCh/(HaChEff^2)))</f>
        <v>289.72828130803998</v>
      </c>
      <c r="R227" s="117">
        <v>2</v>
      </c>
      <c r="S227" s="117">
        <f t="shared" ref="S227:S233" si="226">R227/HaChEff</f>
        <v>25.089605734767023</v>
      </c>
      <c r="T227" s="119">
        <f t="shared" ref="T227:T233" si="227">IF(R227=0,0,(S227^2)*(((S227*HaChEff*(1-HaChEff))/(R227^2))+(VaEffHaCh/(HaChEff^2))))</f>
        <v>336.06614649367168</v>
      </c>
      <c r="U227">
        <v>7</v>
      </c>
      <c r="V227" s="117">
        <f t="shared" ref="V227:V233" si="228">U227/HaChEff</f>
        <v>87.813620071684582</v>
      </c>
      <c r="W227" s="119">
        <f t="shared" ref="W227:W233" si="229">IF(U227=0,0,(V227^2)*(((V227*HaChEff*(1-HaChEff))/(U227^2))+(VaEffHaCh/(HaChEff^2))))</f>
        <v>1582.3329625502026</v>
      </c>
      <c r="X227">
        <v>25</v>
      </c>
      <c r="AA227" s="117">
        <f t="shared" ref="AA227:AA233" si="230">X227/StHdEff</f>
        <v>286.98979591836735</v>
      </c>
      <c r="AB227" s="119">
        <f t="shared" ref="AB227:AB233" si="231">IF(X227=0,0,(AA227^2)*(((AA227+StHdEff*(1-StHdEff))/(X227^2))+(VaEffStHd/(StHdEff^2))))</f>
        <v>39660.945143026729</v>
      </c>
      <c r="AC227">
        <v>0.36030000000000001</v>
      </c>
      <c r="AD227">
        <v>0.63229999999999997</v>
      </c>
      <c r="AE227">
        <v>7.4000000000000003E-3</v>
      </c>
      <c r="AG227" s="117">
        <f t="shared" ref="AG227:AG233" si="232">AA227*AC227</f>
        <v>103.40242346938776</v>
      </c>
      <c r="AH227" s="117">
        <f t="shared" ref="AH227:AH233" si="233">AA227*AD227</f>
        <v>181.46364795918367</v>
      </c>
      <c r="AI227" s="117">
        <f t="shared" ref="AI227:AI233" si="234">AA227*AE227</f>
        <v>2.1237244897959187</v>
      </c>
      <c r="AJ227" s="117">
        <f t="shared" ref="AJ227:AJ233" si="235">AA227*AF227</f>
        <v>0</v>
      </c>
      <c r="AL227">
        <v>8</v>
      </c>
      <c r="AM227" s="117">
        <f t="shared" ref="AM227:AM233" si="236">AL227/EdShEff</f>
        <v>147.46543778801845</v>
      </c>
      <c r="AN227">
        <f t="shared" ref="AN227:AN233" si="237">IF(AL227=0,0,(AM227^2)*(((AM227*EdShEff*(1-EdShEff))/(AL227^2))+(VaEffEdSh/(EdShEff^2))))</f>
        <v>4361.598239040627</v>
      </c>
      <c r="AO227">
        <v>1</v>
      </c>
      <c r="AS227">
        <v>1</v>
      </c>
    </row>
    <row r="228" spans="1:54">
      <c r="A228" s="43">
        <v>39559</v>
      </c>
      <c r="D228">
        <v>44</v>
      </c>
      <c r="E228">
        <v>1</v>
      </c>
      <c r="F228">
        <v>29</v>
      </c>
      <c r="G228">
        <v>4.5</v>
      </c>
      <c r="H228">
        <v>79</v>
      </c>
      <c r="J228" s="117">
        <f t="shared" si="222"/>
        <v>567.40331491712709</v>
      </c>
      <c r="K228" s="119">
        <f t="shared" si="223"/>
        <v>10120.226509345976</v>
      </c>
      <c r="L228">
        <v>2</v>
      </c>
      <c r="M228" s="117"/>
      <c r="N228" s="119"/>
      <c r="O228">
        <v>8</v>
      </c>
      <c r="P228" s="117">
        <f t="shared" si="224"/>
        <v>100.35842293906809</v>
      </c>
      <c r="Q228" s="119">
        <f t="shared" si="225"/>
        <v>1158.6919379928204</v>
      </c>
      <c r="R228" s="117">
        <v>5</v>
      </c>
      <c r="S228" s="117">
        <f t="shared" si="226"/>
        <v>62.724014336917556</v>
      </c>
      <c r="T228" s="119">
        <f t="shared" si="227"/>
        <v>1014.2088447294727</v>
      </c>
      <c r="U228">
        <v>21</v>
      </c>
      <c r="V228" s="117">
        <f t="shared" si="228"/>
        <v>263.44086021505376</v>
      </c>
      <c r="W228" s="119">
        <f t="shared" si="229"/>
        <v>8158.251066158361</v>
      </c>
      <c r="X228">
        <v>27</v>
      </c>
      <c r="AA228" s="117">
        <f t="shared" si="230"/>
        <v>309.94897959183675</v>
      </c>
      <c r="AB228" s="119">
        <f t="shared" si="231"/>
        <v>42991.150979791659</v>
      </c>
      <c r="AC228">
        <v>0.36030000000000001</v>
      </c>
      <c r="AD228">
        <v>0.63229999999999997</v>
      </c>
      <c r="AE228">
        <v>7.4000000000000003E-3</v>
      </c>
      <c r="AG228" s="117">
        <f t="shared" si="232"/>
        <v>111.67461734693879</v>
      </c>
      <c r="AH228" s="117">
        <f t="shared" si="233"/>
        <v>195.98073979591837</v>
      </c>
      <c r="AI228" s="117">
        <f t="shared" si="234"/>
        <v>2.2936224489795922</v>
      </c>
      <c r="AJ228" s="117">
        <f t="shared" si="235"/>
        <v>0</v>
      </c>
      <c r="AL228">
        <v>26</v>
      </c>
      <c r="AM228" s="117">
        <f t="shared" si="236"/>
        <v>479.26267281105993</v>
      </c>
      <c r="AN228">
        <f t="shared" si="237"/>
        <v>27270.468702633712</v>
      </c>
      <c r="AS228">
        <v>1</v>
      </c>
    </row>
    <row r="229" spans="1:54">
      <c r="A229" s="43">
        <v>39560</v>
      </c>
      <c r="D229">
        <v>42.8</v>
      </c>
      <c r="E229">
        <v>1</v>
      </c>
      <c r="F229">
        <v>29</v>
      </c>
      <c r="G229">
        <v>5</v>
      </c>
      <c r="H229">
        <v>65</v>
      </c>
      <c r="J229" s="117">
        <f t="shared" si="222"/>
        <v>466.85082872928183</v>
      </c>
      <c r="K229" s="119">
        <f t="shared" si="223"/>
        <v>7362.6210374157054</v>
      </c>
      <c r="L229">
        <v>10</v>
      </c>
      <c r="M229" s="117"/>
      <c r="N229" s="119"/>
      <c r="O229">
        <v>16</v>
      </c>
      <c r="P229" s="117">
        <f t="shared" si="224"/>
        <v>200.71684587813618</v>
      </c>
      <c r="Q229" s="119">
        <f t="shared" si="225"/>
        <v>2317.3101469058606</v>
      </c>
      <c r="R229" s="117">
        <v>10</v>
      </c>
      <c r="S229" s="117">
        <f t="shared" si="226"/>
        <v>125.44802867383511</v>
      </c>
      <c r="T229" s="119">
        <f t="shared" si="227"/>
        <v>2608.5626177765907</v>
      </c>
      <c r="U229">
        <v>29</v>
      </c>
      <c r="V229" s="117">
        <f t="shared" si="228"/>
        <v>363.79928315412184</v>
      </c>
      <c r="W229" s="119">
        <f t="shared" si="229"/>
        <v>13958.02870161256</v>
      </c>
      <c r="X229">
        <v>13</v>
      </c>
      <c r="AA229" s="117">
        <f t="shared" si="230"/>
        <v>149.23469387755102</v>
      </c>
      <c r="AB229" s="119">
        <f t="shared" si="231"/>
        <v>20171.790188520768</v>
      </c>
      <c r="AC229">
        <v>0.36030000000000001</v>
      </c>
      <c r="AD229">
        <v>0.63229999999999997</v>
      </c>
      <c r="AE229">
        <v>7.4000000000000003E-3</v>
      </c>
      <c r="AG229" s="117">
        <f t="shared" si="232"/>
        <v>53.769260204081633</v>
      </c>
      <c r="AH229" s="117">
        <f t="shared" si="233"/>
        <v>94.361096938775503</v>
      </c>
      <c r="AI229" s="117">
        <f t="shared" si="234"/>
        <v>1.1043367346938777</v>
      </c>
      <c r="AJ229" s="117">
        <f t="shared" si="235"/>
        <v>0</v>
      </c>
      <c r="AL229">
        <v>29</v>
      </c>
      <c r="AM229" s="117">
        <f t="shared" si="236"/>
        <v>534.56221198156686</v>
      </c>
      <c r="AN229">
        <f t="shared" si="237"/>
        <v>32851.439183365801</v>
      </c>
      <c r="AO229">
        <v>3</v>
      </c>
      <c r="AS229">
        <v>2</v>
      </c>
    </row>
    <row r="230" spans="1:54">
      <c r="A230" s="43">
        <v>39561</v>
      </c>
      <c r="D230">
        <v>41.3</v>
      </c>
      <c r="E230">
        <v>1</v>
      </c>
      <c r="F230">
        <v>29</v>
      </c>
      <c r="G230">
        <v>5.5</v>
      </c>
      <c r="H230">
        <v>28</v>
      </c>
      <c r="J230" s="117">
        <f t="shared" si="222"/>
        <v>201.10497237569064</v>
      </c>
      <c r="K230" s="119">
        <f t="shared" si="223"/>
        <v>2073.9456299009908</v>
      </c>
      <c r="M230" s="117"/>
      <c r="N230" s="119"/>
      <c r="O230">
        <v>11</v>
      </c>
      <c r="P230" s="117">
        <f t="shared" si="224"/>
        <v>137.99283154121864</v>
      </c>
      <c r="Q230" s="119">
        <f t="shared" si="225"/>
        <v>1593.1737663352108</v>
      </c>
      <c r="R230" s="117">
        <v>4</v>
      </c>
      <c r="S230" s="117">
        <f t="shared" si="226"/>
        <v>50.179211469534046</v>
      </c>
      <c r="T230" s="119">
        <f t="shared" si="227"/>
        <v>764.95548151816661</v>
      </c>
      <c r="U230">
        <v>24</v>
      </c>
      <c r="V230" s="117">
        <f t="shared" si="228"/>
        <v>301.07526881720429</v>
      </c>
      <c r="W230" s="119">
        <f t="shared" si="229"/>
        <v>10159.124200958393</v>
      </c>
      <c r="X230">
        <v>15</v>
      </c>
      <c r="AA230" s="117">
        <f t="shared" si="230"/>
        <v>172.19387755102042</v>
      </c>
      <c r="AB230" s="119">
        <f t="shared" si="231"/>
        <v>23361.401720690388</v>
      </c>
      <c r="AC230">
        <v>0.36030000000000001</v>
      </c>
      <c r="AD230">
        <v>0.63229999999999997</v>
      </c>
      <c r="AE230">
        <v>7.4000000000000003E-3</v>
      </c>
      <c r="AG230" s="117">
        <f t="shared" si="232"/>
        <v>62.041454081632658</v>
      </c>
      <c r="AH230" s="117">
        <f t="shared" si="233"/>
        <v>108.87818877551021</v>
      </c>
      <c r="AI230" s="117">
        <f t="shared" si="234"/>
        <v>1.2742346938775511</v>
      </c>
      <c r="AJ230" s="117">
        <f t="shared" si="235"/>
        <v>0</v>
      </c>
      <c r="AL230">
        <v>29</v>
      </c>
      <c r="AM230" s="117">
        <f t="shared" si="236"/>
        <v>534.56221198156686</v>
      </c>
      <c r="AN230">
        <f t="shared" si="237"/>
        <v>32851.439183365801</v>
      </c>
      <c r="AS230">
        <v>1</v>
      </c>
    </row>
    <row r="231" spans="1:54">
      <c r="A231" s="43">
        <v>39562</v>
      </c>
      <c r="D231">
        <v>40.700000000000003</v>
      </c>
      <c r="E231">
        <v>1</v>
      </c>
      <c r="F231">
        <v>29</v>
      </c>
      <c r="G231">
        <v>5.5</v>
      </c>
      <c r="H231">
        <v>75</v>
      </c>
      <c r="J231" s="117">
        <f t="shared" si="222"/>
        <v>538.67403314917135</v>
      </c>
      <c r="K231" s="119">
        <f t="shared" si="223"/>
        <v>9289.9591169476807</v>
      </c>
      <c r="L231">
        <v>3</v>
      </c>
      <c r="M231" s="117"/>
      <c r="N231" s="119"/>
      <c r="O231">
        <v>24</v>
      </c>
      <c r="P231" s="117">
        <f t="shared" si="224"/>
        <v>301.07526881720429</v>
      </c>
      <c r="Q231" s="119">
        <f t="shared" si="225"/>
        <v>3475.9283558189022</v>
      </c>
      <c r="R231" s="117">
        <v>22</v>
      </c>
      <c r="S231" s="117">
        <f t="shared" si="226"/>
        <v>275.98566308243727</v>
      </c>
      <c r="T231" s="119">
        <f t="shared" si="227"/>
        <v>8802.0029806256662</v>
      </c>
      <c r="U231">
        <v>40</v>
      </c>
      <c r="V231" s="117">
        <f t="shared" si="228"/>
        <v>501.79211469534044</v>
      </c>
      <c r="W231" s="119">
        <f t="shared" si="229"/>
        <v>24357.728750729842</v>
      </c>
      <c r="X231">
        <v>24</v>
      </c>
      <c r="AA231" s="117">
        <f t="shared" si="230"/>
        <v>275.51020408163265</v>
      </c>
      <c r="AB231" s="119">
        <f t="shared" si="231"/>
        <v>38004.629368681475</v>
      </c>
      <c r="AC231">
        <v>0.36030000000000001</v>
      </c>
      <c r="AD231">
        <v>0.63229999999999997</v>
      </c>
      <c r="AE231">
        <v>7.4000000000000003E-3</v>
      </c>
      <c r="AG231" s="117">
        <f t="shared" si="232"/>
        <v>99.266326530612247</v>
      </c>
      <c r="AH231" s="117">
        <f t="shared" si="233"/>
        <v>174.20510204081631</v>
      </c>
      <c r="AI231" s="117">
        <f t="shared" si="234"/>
        <v>2.0387755102040819</v>
      </c>
      <c r="AJ231" s="117">
        <f t="shared" si="235"/>
        <v>0</v>
      </c>
      <c r="AL231">
        <v>42</v>
      </c>
      <c r="AM231" s="117">
        <f t="shared" si="236"/>
        <v>774.19354838709683</v>
      </c>
      <c r="AN231">
        <f t="shared" si="237"/>
        <v>62855.766566872262</v>
      </c>
      <c r="AS231">
        <v>1</v>
      </c>
    </row>
    <row r="232" spans="1:54">
      <c r="A232" s="43">
        <v>39563</v>
      </c>
      <c r="D232">
        <v>40.700000000000003</v>
      </c>
      <c r="E232">
        <v>1</v>
      </c>
      <c r="F232">
        <v>29</v>
      </c>
      <c r="H232">
        <v>106</v>
      </c>
      <c r="J232" s="117">
        <f t="shared" si="222"/>
        <v>761.32596685082888</v>
      </c>
      <c r="K232" s="119">
        <f t="shared" si="223"/>
        <v>16611.335308214355</v>
      </c>
      <c r="L232">
        <v>6</v>
      </c>
      <c r="M232" s="117"/>
      <c r="N232" s="119"/>
      <c r="O232">
        <v>35</v>
      </c>
      <c r="P232" s="117">
        <f t="shared" si="224"/>
        <v>439.0681003584229</v>
      </c>
      <c r="Q232" s="119">
        <f t="shared" si="225"/>
        <v>5069.0283930743326</v>
      </c>
      <c r="R232" s="117">
        <v>33</v>
      </c>
      <c r="S232" s="117">
        <f t="shared" si="226"/>
        <v>413.97849462365588</v>
      </c>
      <c r="T232" s="119">
        <f t="shared" si="227"/>
        <v>17414.856650524602</v>
      </c>
      <c r="U232">
        <v>91</v>
      </c>
      <c r="V232" s="117">
        <f t="shared" si="228"/>
        <v>1141.5770609318995</v>
      </c>
      <c r="W232" s="119">
        <f t="shared" si="229"/>
        <v>109262.8851543542</v>
      </c>
      <c r="X232">
        <v>32</v>
      </c>
      <c r="AA232" s="117">
        <f t="shared" si="230"/>
        <v>367.34693877551018</v>
      </c>
      <c r="AB232" s="119">
        <f t="shared" si="231"/>
        <v>51419.182252138038</v>
      </c>
      <c r="AC232">
        <v>0.36030000000000001</v>
      </c>
      <c r="AD232">
        <v>0.63229999999999997</v>
      </c>
      <c r="AE232">
        <v>7.4000000000000003E-3</v>
      </c>
      <c r="AG232" s="117">
        <f t="shared" si="232"/>
        <v>132.35510204081632</v>
      </c>
      <c r="AH232" s="117">
        <f t="shared" si="233"/>
        <v>232.27346938775509</v>
      </c>
      <c r="AI232" s="117">
        <f t="shared" si="234"/>
        <v>2.7183673469387757</v>
      </c>
      <c r="AJ232" s="117">
        <f t="shared" si="235"/>
        <v>0</v>
      </c>
      <c r="AL232">
        <v>38</v>
      </c>
      <c r="AM232" s="117">
        <f t="shared" si="236"/>
        <v>700.46082949308754</v>
      </c>
      <c r="AN232">
        <f t="shared" si="237"/>
        <v>52616.33703150475</v>
      </c>
      <c r="AS232">
        <v>5</v>
      </c>
    </row>
    <row r="233" spans="1:54">
      <c r="A233" s="43">
        <v>39564</v>
      </c>
      <c r="D233">
        <v>40.799999999999997</v>
      </c>
      <c r="E233">
        <v>1</v>
      </c>
      <c r="F233">
        <v>29</v>
      </c>
      <c r="G233">
        <v>6</v>
      </c>
      <c r="H233">
        <v>95</v>
      </c>
      <c r="J233" s="117">
        <f t="shared" si="222"/>
        <v>682.32044198895039</v>
      </c>
      <c r="K233" s="119">
        <f t="shared" si="223"/>
        <v>13780.336996570664</v>
      </c>
      <c r="L233">
        <v>5</v>
      </c>
      <c r="M233" s="117"/>
      <c r="N233" s="119"/>
      <c r="O233">
        <v>33</v>
      </c>
      <c r="P233" s="117">
        <f t="shared" si="224"/>
        <v>413.97849462365588</v>
      </c>
      <c r="Q233" s="119">
        <f t="shared" si="225"/>
        <v>4779.3738408460722</v>
      </c>
      <c r="R233" s="117">
        <v>40</v>
      </c>
      <c r="S233" s="117">
        <f t="shared" si="226"/>
        <v>501.79211469534044</v>
      </c>
      <c r="T233" s="119">
        <f t="shared" si="227"/>
        <v>24357.728750729842</v>
      </c>
      <c r="U233">
        <v>102</v>
      </c>
      <c r="V233" s="117">
        <f t="shared" si="228"/>
        <v>1279.5698924731182</v>
      </c>
      <c r="W233" s="119">
        <f t="shared" si="229"/>
        <v>135488.93884797685</v>
      </c>
      <c r="X233">
        <v>32</v>
      </c>
      <c r="AA233" s="117">
        <f t="shared" si="230"/>
        <v>367.34693877551018</v>
      </c>
      <c r="AB233" s="119">
        <f t="shared" si="231"/>
        <v>51419.182252138038</v>
      </c>
      <c r="AC233">
        <v>0.36030000000000001</v>
      </c>
      <c r="AD233">
        <v>0.63229999999999997</v>
      </c>
      <c r="AE233">
        <v>7.4000000000000003E-3</v>
      </c>
      <c r="AG233" s="117">
        <f t="shared" si="232"/>
        <v>132.35510204081632</v>
      </c>
      <c r="AH233" s="117">
        <f t="shared" si="233"/>
        <v>232.27346938775509</v>
      </c>
      <c r="AI233" s="117">
        <f t="shared" si="234"/>
        <v>2.7183673469387757</v>
      </c>
      <c r="AJ233" s="117">
        <f t="shared" si="235"/>
        <v>0</v>
      </c>
      <c r="AL233">
        <v>21</v>
      </c>
      <c r="AM233" s="117">
        <f t="shared" si="236"/>
        <v>387.09677419354841</v>
      </c>
      <c r="AN233">
        <f t="shared" si="237"/>
        <v>19088.105459170125</v>
      </c>
      <c r="AO233">
        <v>1</v>
      </c>
      <c r="AS233">
        <v>3</v>
      </c>
    </row>
    <row r="234" spans="1:54">
      <c r="A234" s="65"/>
      <c r="B234" s="65"/>
      <c r="C234" s="65"/>
      <c r="D234" s="65"/>
      <c r="E234" s="65"/>
      <c r="F234" s="65"/>
      <c r="G234" s="65"/>
      <c r="H234" s="65"/>
      <c r="I234" s="65"/>
      <c r="J234" s="159"/>
      <c r="K234" s="65"/>
      <c r="L234" s="65"/>
      <c r="M234" s="65"/>
      <c r="N234" s="65"/>
      <c r="O234" s="65"/>
      <c r="P234" s="65"/>
      <c r="Q234" s="65"/>
      <c r="R234" s="159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</row>
    <row r="235" spans="1:54">
      <c r="A235" s="43">
        <v>39565</v>
      </c>
      <c r="D235">
        <v>40</v>
      </c>
      <c r="E235">
        <v>1</v>
      </c>
      <c r="F235">
        <v>30</v>
      </c>
      <c r="G235">
        <v>6</v>
      </c>
      <c r="H235">
        <v>59</v>
      </c>
      <c r="J235" s="117">
        <f t="shared" ref="J235:J241" si="238">H235/Effbar</f>
        <v>423.75690607734811</v>
      </c>
      <c r="K235" s="119">
        <f t="shared" ref="K235:K241" si="239">IF(H235=0,0,(J235^2)*(((J235*Effbar*(1-Effbar))/(H235^2))+(Veffbar/(Effbar^2))))</f>
        <v>6307.930464985965</v>
      </c>
      <c r="L235">
        <v>26</v>
      </c>
      <c r="M235" s="117"/>
      <c r="N235" s="119"/>
      <c r="O235">
        <v>23</v>
      </c>
      <c r="P235" s="117">
        <f t="shared" ref="P235:P241" si="240">O235/HaChEff</f>
        <v>288.53046594982078</v>
      </c>
      <c r="Q235" s="119">
        <f t="shared" ref="Q235:Q241" si="241">IF(O235=0,0,(P235^2)*(((P235*HaChEff*(1-HaChEff))/O235^2))+(VaEffHaCh/(HaChEff^2)))</f>
        <v>3331.1010797047716</v>
      </c>
      <c r="R235" s="117">
        <v>31</v>
      </c>
      <c r="S235" s="117">
        <f t="shared" ref="S235:S241" si="242">R235/HaChEff</f>
        <v>388.88888888888886</v>
      </c>
      <c r="T235" s="119">
        <f t="shared" ref="T235:T241" si="243">IF(R235=0,0,(S235^2)*(((S235*HaChEff*(1-HaChEff))/(R235^2))+(VaEffHaCh/(HaChEff^2))))</f>
        <v>15640.031081803168</v>
      </c>
      <c r="U235">
        <v>52</v>
      </c>
      <c r="V235" s="117">
        <f t="shared" ref="V235:V241" si="244">U235/HaChEff</f>
        <v>652.32974910394262</v>
      </c>
      <c r="W235" s="119">
        <f t="shared" ref="W235:W241" si="245">IF(U235=0,0,(V235^2)*(((V235*HaChEff*(1-HaChEff))/(U235^2))+(VaEffHaCh/(HaChEff^2))))</f>
        <v>38905.256081353007</v>
      </c>
      <c r="X235">
        <v>33</v>
      </c>
      <c r="AA235" s="117">
        <f t="shared" ref="AA235:AA241" si="246">X235/StHdEff</f>
        <v>378.82653061224488</v>
      </c>
      <c r="AB235" s="119">
        <f t="shared" ref="AB235:AB241" si="247">IF(X235=0,0,(AA235^2)*(((AA235+StHdEff*(1-StHdEff))/(X235^2))+(VaEffStHd/(StHdEff^2))))</f>
        <v>53122.362794681736</v>
      </c>
      <c r="AC235">
        <v>0.7</v>
      </c>
      <c r="AD235">
        <v>0.3</v>
      </c>
      <c r="AG235" s="117">
        <f t="shared" ref="AG235:AG241" si="248">AA235*AC235</f>
        <v>265.17857142857139</v>
      </c>
      <c r="AH235" s="117">
        <f t="shared" ref="AH235:AH241" si="249">AA235*AD235</f>
        <v>113.64795918367346</v>
      </c>
      <c r="AI235" s="117">
        <f t="shared" ref="AI235:AI241" si="250">AA235*AE235</f>
        <v>0</v>
      </c>
      <c r="AJ235" s="117">
        <f t="shared" ref="AJ235:AJ241" si="251">AA235*AF235</f>
        <v>0</v>
      </c>
      <c r="AL235">
        <v>14</v>
      </c>
      <c r="AM235" s="117">
        <f t="shared" ref="AM235:AM240" si="252">AL235/EdShEff</f>
        <v>258.06451612903226</v>
      </c>
      <c r="AN235">
        <f t="shared" ref="AN235:AN240" si="253">IF(AL235=0,0,(AM235^2)*(((AM235*EdShEff*(1-EdShEff))/(AL235^2))+(VaEffEdSh/(EdShEff^2))))</f>
        <v>9983.2307896098573</v>
      </c>
    </row>
    <row r="236" spans="1:54">
      <c r="A236" s="43">
        <v>39566</v>
      </c>
      <c r="D236">
        <v>41.3</v>
      </c>
      <c r="E236">
        <v>1.3</v>
      </c>
      <c r="F236">
        <v>30</v>
      </c>
      <c r="G236">
        <v>5.5</v>
      </c>
      <c r="H236">
        <v>82</v>
      </c>
      <c r="J236" s="117">
        <f t="shared" si="238"/>
        <v>588.95027624309398</v>
      </c>
      <c r="K236" s="119">
        <f t="shared" si="239"/>
        <v>10765.176613864271</v>
      </c>
      <c r="L236">
        <v>21</v>
      </c>
      <c r="M236" s="117"/>
      <c r="N236" s="119"/>
      <c r="O236">
        <v>27</v>
      </c>
      <c r="P236" s="117">
        <f t="shared" si="240"/>
        <v>338.70967741935482</v>
      </c>
      <c r="Q236" s="119">
        <f t="shared" si="241"/>
        <v>3910.4101841612915</v>
      </c>
      <c r="R236" s="117">
        <v>39</v>
      </c>
      <c r="S236" s="117">
        <f t="shared" si="242"/>
        <v>489.24731182795693</v>
      </c>
      <c r="T236" s="119">
        <f t="shared" si="243"/>
        <v>23296.27248787383</v>
      </c>
      <c r="U236">
        <v>86</v>
      </c>
      <c r="V236" s="117">
        <f t="shared" si="244"/>
        <v>1078.8530465949821</v>
      </c>
      <c r="W236" s="119">
        <f t="shared" si="245"/>
        <v>98270.183542561266</v>
      </c>
      <c r="X236">
        <v>56</v>
      </c>
      <c r="AA236" s="117">
        <f t="shared" si="246"/>
        <v>642.85714285714289</v>
      </c>
      <c r="AB236" s="119">
        <f t="shared" si="247"/>
        <v>93912.349776032774</v>
      </c>
      <c r="AC236">
        <v>0.7</v>
      </c>
      <c r="AD236">
        <v>0.3</v>
      </c>
      <c r="AG236" s="117">
        <f t="shared" si="248"/>
        <v>450</v>
      </c>
      <c r="AH236" s="117">
        <f t="shared" si="249"/>
        <v>192.85714285714286</v>
      </c>
      <c r="AI236" s="117">
        <f t="shared" si="250"/>
        <v>0</v>
      </c>
      <c r="AJ236" s="117">
        <f t="shared" si="251"/>
        <v>0</v>
      </c>
      <c r="AL236">
        <v>31</v>
      </c>
      <c r="AM236" s="117">
        <f t="shared" si="252"/>
        <v>571.42857142857144</v>
      </c>
      <c r="AN236">
        <f t="shared" si="253"/>
        <v>36851.899726626332</v>
      </c>
      <c r="AS236">
        <v>2</v>
      </c>
    </row>
    <row r="237" spans="1:54">
      <c r="A237" s="43">
        <v>39567</v>
      </c>
      <c r="D237">
        <v>45.3</v>
      </c>
      <c r="E237">
        <v>2.2999999999999998</v>
      </c>
      <c r="F237">
        <v>30</v>
      </c>
      <c r="G237">
        <v>3</v>
      </c>
      <c r="H237">
        <v>84</v>
      </c>
      <c r="J237" s="117">
        <f t="shared" si="238"/>
        <v>603.31491712707191</v>
      </c>
      <c r="K237" s="119">
        <f t="shared" si="239"/>
        <v>11205.738378885782</v>
      </c>
      <c r="L237">
        <v>6</v>
      </c>
      <c r="M237" s="117"/>
      <c r="N237" s="119"/>
      <c r="O237">
        <v>49</v>
      </c>
      <c r="P237" s="117">
        <f t="shared" si="240"/>
        <v>614.69534050179209</v>
      </c>
      <c r="Q237" s="119">
        <f t="shared" si="241"/>
        <v>7096.6102586721545</v>
      </c>
      <c r="R237" s="117">
        <v>54</v>
      </c>
      <c r="S237" s="117">
        <f t="shared" si="242"/>
        <v>677.41935483870964</v>
      </c>
      <c r="T237" s="119">
        <f t="shared" si="243"/>
        <v>41654.725129648083</v>
      </c>
      <c r="U237">
        <v>86</v>
      </c>
      <c r="V237" s="117">
        <f t="shared" si="244"/>
        <v>1078.8530465949821</v>
      </c>
      <c r="W237" s="119">
        <f t="shared" si="245"/>
        <v>98270.183542561266</v>
      </c>
      <c r="X237">
        <v>82</v>
      </c>
      <c r="AA237" s="117">
        <f t="shared" si="246"/>
        <v>941.32653061224494</v>
      </c>
      <c r="AB237" s="119">
        <f t="shared" si="247"/>
        <v>143754.37700970843</v>
      </c>
      <c r="AC237">
        <v>0.7</v>
      </c>
      <c r="AD237">
        <v>0.3</v>
      </c>
      <c r="AG237" s="117">
        <f t="shared" si="248"/>
        <v>658.92857142857144</v>
      </c>
      <c r="AH237" s="117">
        <f t="shared" si="249"/>
        <v>282.39795918367349</v>
      </c>
      <c r="AI237" s="117">
        <f t="shared" si="250"/>
        <v>0</v>
      </c>
      <c r="AJ237" s="117">
        <f t="shared" si="251"/>
        <v>0</v>
      </c>
      <c r="AL237">
        <v>45</v>
      </c>
      <c r="AM237" s="117">
        <f t="shared" si="252"/>
        <v>829.49308755760364</v>
      </c>
      <c r="AN237">
        <f t="shared" si="253"/>
        <v>71122.947186220059</v>
      </c>
      <c r="AS237">
        <v>4</v>
      </c>
    </row>
    <row r="238" spans="1:54">
      <c r="A238" s="43">
        <v>39568</v>
      </c>
      <c r="D238">
        <v>49</v>
      </c>
      <c r="E238">
        <v>1.7</v>
      </c>
      <c r="F238">
        <v>30</v>
      </c>
      <c r="G238">
        <v>3</v>
      </c>
      <c r="H238">
        <v>113</v>
      </c>
      <c r="J238" s="117">
        <f t="shared" si="238"/>
        <v>811.60220994475151</v>
      </c>
      <c r="K238" s="119">
        <f t="shared" si="239"/>
        <v>18546.377049668645</v>
      </c>
      <c r="M238" s="117"/>
      <c r="N238" s="119"/>
      <c r="O238">
        <v>90</v>
      </c>
      <c r="P238" s="117">
        <f t="shared" si="240"/>
        <v>1129.0322580645161</v>
      </c>
      <c r="Q238" s="119">
        <f t="shared" si="241"/>
        <v>13034.52857935149</v>
      </c>
      <c r="R238" s="117">
        <v>89</v>
      </c>
      <c r="S238" s="117">
        <f t="shared" si="242"/>
        <v>1116.4874551971325</v>
      </c>
      <c r="T238" s="119">
        <f t="shared" si="243"/>
        <v>104796.1871182389</v>
      </c>
      <c r="U238">
        <v>205</v>
      </c>
      <c r="V238" s="117">
        <f t="shared" si="244"/>
        <v>2571.6845878136196</v>
      </c>
      <c r="W238" s="119">
        <f t="shared" si="245"/>
        <v>517301.40385437722</v>
      </c>
      <c r="X238">
        <v>231</v>
      </c>
      <c r="AA238" s="117">
        <f t="shared" si="246"/>
        <v>2651.7857142857142</v>
      </c>
      <c r="AB238" s="119">
        <f t="shared" si="247"/>
        <v>505762.46000300971</v>
      </c>
      <c r="AC238">
        <v>0.7</v>
      </c>
      <c r="AD238">
        <v>0.3</v>
      </c>
      <c r="AG238" s="117">
        <f t="shared" si="248"/>
        <v>1856.2499999999998</v>
      </c>
      <c r="AH238" s="117">
        <f t="shared" si="249"/>
        <v>795.53571428571422</v>
      </c>
      <c r="AI238" s="117">
        <f t="shared" si="250"/>
        <v>0</v>
      </c>
      <c r="AJ238" s="117">
        <f t="shared" si="251"/>
        <v>0</v>
      </c>
      <c r="AK238">
        <v>1</v>
      </c>
      <c r="AL238">
        <v>276</v>
      </c>
      <c r="AM238" s="117">
        <f t="shared" si="252"/>
        <v>5087.557603686636</v>
      </c>
      <c r="AN238">
        <f t="shared" si="253"/>
        <v>2220200.0510503207</v>
      </c>
      <c r="AO238">
        <v>3</v>
      </c>
      <c r="AS238">
        <v>2</v>
      </c>
    </row>
    <row r="239" spans="1:54">
      <c r="A239" s="43">
        <v>39569</v>
      </c>
      <c r="D239">
        <v>48.5</v>
      </c>
      <c r="E239">
        <v>1</v>
      </c>
      <c r="F239">
        <v>30</v>
      </c>
      <c r="G239">
        <v>3.5</v>
      </c>
      <c r="H239">
        <v>62</v>
      </c>
      <c r="J239" s="117">
        <f t="shared" si="238"/>
        <v>445.303867403315</v>
      </c>
      <c r="K239" s="119">
        <f t="shared" si="239"/>
        <v>6825.7402253924502</v>
      </c>
      <c r="L239">
        <v>1</v>
      </c>
      <c r="M239" s="117"/>
      <c r="N239" s="119"/>
      <c r="O239">
        <v>86</v>
      </c>
      <c r="P239" s="117">
        <f t="shared" si="240"/>
        <v>1078.8530465949821</v>
      </c>
      <c r="Q239" s="119">
        <f t="shared" si="241"/>
        <v>12455.219474894971</v>
      </c>
      <c r="R239" s="117">
        <v>104</v>
      </c>
      <c r="S239" s="117">
        <f t="shared" si="242"/>
        <v>1304.6594982078852</v>
      </c>
      <c r="T239" s="119">
        <f t="shared" si="243"/>
        <v>140558.9876095425</v>
      </c>
      <c r="U239">
        <v>158</v>
      </c>
      <c r="V239" s="117">
        <f t="shared" si="244"/>
        <v>1982.0788530465948</v>
      </c>
      <c r="W239" s="119">
        <f t="shared" si="245"/>
        <v>312537.46943646629</v>
      </c>
      <c r="X239">
        <v>88</v>
      </c>
      <c r="AA239" s="117">
        <f t="shared" si="246"/>
        <v>1010.204081632653</v>
      </c>
      <c r="AB239" s="119">
        <f t="shared" si="247"/>
        <v>155818.76051278404</v>
      </c>
      <c r="AC239">
        <v>0.7</v>
      </c>
      <c r="AD239">
        <v>0.3</v>
      </c>
      <c r="AG239" s="117">
        <f t="shared" si="248"/>
        <v>707.14285714285711</v>
      </c>
      <c r="AH239" s="117">
        <f t="shared" si="249"/>
        <v>303.0612244897959</v>
      </c>
      <c r="AI239" s="117">
        <f t="shared" si="250"/>
        <v>0</v>
      </c>
      <c r="AJ239" s="117">
        <f t="shared" si="251"/>
        <v>0</v>
      </c>
      <c r="AL239">
        <v>90</v>
      </c>
      <c r="AM239" s="117">
        <f t="shared" si="252"/>
        <v>1658.9861751152073</v>
      </c>
      <c r="AN239">
        <f t="shared" si="253"/>
        <v>255570.38459529117</v>
      </c>
      <c r="AO239">
        <v>5</v>
      </c>
    </row>
    <row r="240" spans="1:54">
      <c r="A240" s="43">
        <v>39570</v>
      </c>
      <c r="D240">
        <v>46</v>
      </c>
      <c r="E240">
        <v>1</v>
      </c>
      <c r="F240">
        <v>30</v>
      </c>
      <c r="G240">
        <v>4</v>
      </c>
      <c r="H240">
        <v>51</v>
      </c>
      <c r="J240" s="117">
        <f t="shared" si="238"/>
        <v>366.29834254143651</v>
      </c>
      <c r="K240" s="119">
        <f t="shared" si="239"/>
        <v>5020.3406895839971</v>
      </c>
      <c r="L240">
        <v>2</v>
      </c>
      <c r="M240" s="117"/>
      <c r="N240" s="119"/>
      <c r="O240">
        <v>16</v>
      </c>
      <c r="P240" s="117">
        <f t="shared" si="240"/>
        <v>200.71684587813618</v>
      </c>
      <c r="Q240" s="119">
        <f t="shared" si="241"/>
        <v>2317.3101469058606</v>
      </c>
      <c r="R240" s="117">
        <v>24</v>
      </c>
      <c r="S240" s="117">
        <f t="shared" si="242"/>
        <v>301.07526881720429</v>
      </c>
      <c r="T240" s="119">
        <f t="shared" si="243"/>
        <v>10159.124200958393</v>
      </c>
      <c r="U240">
        <v>52</v>
      </c>
      <c r="V240" s="117">
        <f t="shared" si="244"/>
        <v>652.32974910394262</v>
      </c>
      <c r="W240" s="119">
        <f t="shared" si="245"/>
        <v>38905.256081353007</v>
      </c>
      <c r="X240">
        <v>4</v>
      </c>
      <c r="AA240" s="117">
        <f t="shared" si="246"/>
        <v>45.918367346938773</v>
      </c>
      <c r="AB240" s="119">
        <f t="shared" si="247"/>
        <v>6108.5140469853359</v>
      </c>
      <c r="AC240">
        <v>0.7</v>
      </c>
      <c r="AD240">
        <v>0.3</v>
      </c>
      <c r="AG240" s="117">
        <f t="shared" si="248"/>
        <v>32.142857142857139</v>
      </c>
      <c r="AH240" s="117">
        <f t="shared" si="249"/>
        <v>13.775510204081632</v>
      </c>
      <c r="AI240" s="117">
        <f t="shared" si="250"/>
        <v>0</v>
      </c>
      <c r="AJ240" s="117">
        <f t="shared" si="251"/>
        <v>0</v>
      </c>
      <c r="AM240" s="117">
        <f t="shared" si="252"/>
        <v>0</v>
      </c>
      <c r="AN240">
        <f t="shared" si="253"/>
        <v>0</v>
      </c>
      <c r="AO240">
        <v>4</v>
      </c>
      <c r="AS240">
        <v>1</v>
      </c>
    </row>
    <row r="241" spans="1:54">
      <c r="A241" s="43">
        <v>39571</v>
      </c>
      <c r="D241">
        <v>44.3</v>
      </c>
      <c r="E241">
        <v>1</v>
      </c>
      <c r="F241">
        <v>30</v>
      </c>
      <c r="G241">
        <v>4</v>
      </c>
      <c r="H241">
        <v>40</v>
      </c>
      <c r="J241" s="117">
        <f t="shared" si="238"/>
        <v>287.29281767955803</v>
      </c>
      <c r="K241" s="119">
        <f t="shared" si="239"/>
        <v>3471.3408477343546</v>
      </c>
      <c r="L241">
        <v>3</v>
      </c>
      <c r="M241" s="117"/>
      <c r="N241" s="119"/>
      <c r="O241">
        <v>26</v>
      </c>
      <c r="P241" s="117">
        <f t="shared" si="240"/>
        <v>326.16487455197131</v>
      </c>
      <c r="Q241" s="119">
        <f t="shared" si="241"/>
        <v>3765.5829080471613</v>
      </c>
      <c r="R241" s="117">
        <v>33</v>
      </c>
      <c r="S241" s="117">
        <f t="shared" si="242"/>
        <v>413.97849462365588</v>
      </c>
      <c r="T241" s="119">
        <f t="shared" si="243"/>
        <v>17414.856650524602</v>
      </c>
      <c r="U241">
        <v>43</v>
      </c>
      <c r="V241" s="117">
        <f t="shared" si="244"/>
        <v>539.42652329749103</v>
      </c>
      <c r="W241" s="119">
        <f t="shared" si="245"/>
        <v>27681.332322094113</v>
      </c>
      <c r="X241">
        <v>6</v>
      </c>
      <c r="AA241" s="117">
        <f t="shared" si="246"/>
        <v>68.877551020408163</v>
      </c>
      <c r="AB241" s="119">
        <f t="shared" si="247"/>
        <v>9192.6798507084659</v>
      </c>
      <c r="AC241">
        <v>0.7</v>
      </c>
      <c r="AD241">
        <v>0.3</v>
      </c>
      <c r="AG241" s="117">
        <f t="shared" si="248"/>
        <v>48.214285714285708</v>
      </c>
      <c r="AH241" s="117">
        <f t="shared" si="249"/>
        <v>20.663265306122447</v>
      </c>
      <c r="AI241" s="117">
        <f t="shared" si="250"/>
        <v>0</v>
      </c>
      <c r="AJ241" s="117">
        <f t="shared" si="251"/>
        <v>0</v>
      </c>
      <c r="AM241" s="117"/>
      <c r="AN241" s="119"/>
      <c r="AO241">
        <v>1</v>
      </c>
      <c r="AS241">
        <v>1</v>
      </c>
    </row>
    <row r="242" spans="1:54">
      <c r="A242" s="65"/>
      <c r="B242" s="65"/>
      <c r="C242" s="65"/>
      <c r="D242" s="65"/>
      <c r="E242" s="65"/>
      <c r="F242" s="65"/>
      <c r="G242" s="65"/>
      <c r="H242" s="65"/>
      <c r="I242" s="65"/>
      <c r="J242" s="159"/>
      <c r="K242" s="65"/>
      <c r="L242" s="65"/>
      <c r="M242" s="65"/>
      <c r="N242" s="65"/>
      <c r="O242" s="65"/>
      <c r="P242" s="65"/>
      <c r="Q242" s="65"/>
      <c r="R242" s="159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</row>
    <row r="243" spans="1:54">
      <c r="A243" s="43">
        <v>39572</v>
      </c>
      <c r="D243">
        <v>45.3</v>
      </c>
      <c r="E243">
        <v>1</v>
      </c>
      <c r="F243">
        <v>31</v>
      </c>
      <c r="G243">
        <v>4.5</v>
      </c>
      <c r="H243">
        <v>28</v>
      </c>
      <c r="J243" s="117">
        <f t="shared" ref="J243:J249" si="254">H243/Effbar</f>
        <v>201.10497237569064</v>
      </c>
      <c r="K243" s="119">
        <f t="shared" ref="K243:K249" si="255">IF(H243=0,0,(J243^2)*(((J243*Effbar*(1-Effbar))/(H243^2))+(Veffbar/(Effbar^2))))</f>
        <v>2073.9456299009908</v>
      </c>
      <c r="L243">
        <v>7</v>
      </c>
      <c r="M243" s="117"/>
      <c r="N243" s="119"/>
      <c r="O243">
        <v>33</v>
      </c>
      <c r="P243" s="117">
        <f t="shared" ref="P243:P249" si="256">O243/HaChEff</f>
        <v>413.97849462365588</v>
      </c>
      <c r="Q243" s="119">
        <f t="shared" ref="Q243:Q249" si="257">IF(O243=0,0,(P243^2)*(((P243*HaChEff*(1-HaChEff))/O243^2))+(VaEffHaCh/(HaChEff^2)))</f>
        <v>4779.3738408460722</v>
      </c>
      <c r="R243" s="117">
        <v>41</v>
      </c>
      <c r="S243" s="117">
        <f t="shared" ref="S243:S249" si="258">R243/HaChEff</f>
        <v>514.3369175627239</v>
      </c>
      <c r="T243" s="119">
        <f t="shared" ref="T243:T249" si="259">IF(R243=0,0,(S243^2)*(((S243*HaChEff*(1-HaChEff))/(R243^2))+(VaEffHaCh/(HaChEff^2))))</f>
        <v>25442.390810718549</v>
      </c>
      <c r="U243">
        <v>64</v>
      </c>
      <c r="V243" s="117">
        <f t="shared" ref="V243:V249" si="260">U243/HaChEff</f>
        <v>802.86738351254473</v>
      </c>
      <c r="W243" s="119">
        <f t="shared" ref="W243:W249" si="261">IF(U243=0,0,(V243^2)*(((V243*HaChEff*(1-HaChEff))/(U243^2))+(VaEffHaCh/(HaChEff^2))))</f>
        <v>56794.418199085798</v>
      </c>
      <c r="X243">
        <v>3</v>
      </c>
      <c r="AA243" s="117">
        <f t="shared" ref="AA243:AA249" si="262">X243/StHdEff</f>
        <v>34.438775510204081</v>
      </c>
      <c r="AB243" s="119">
        <f t="shared" ref="AB243:AB249" si="263">IF(X243=0,0,(AA243^2)*(((AA243+StHdEff*(1-StHdEff))/(X243^2))+(VaEffStHd/(StHdEff^2))))</f>
        <v>4575.21828916098</v>
      </c>
      <c r="AC243">
        <v>0.75380000000000003</v>
      </c>
      <c r="AD243">
        <v>0.2462</v>
      </c>
      <c r="AG243" s="117">
        <f t="shared" ref="AG243:AG249" si="264">AA243*AC243</f>
        <v>25.959948979591836</v>
      </c>
      <c r="AH243" s="117">
        <f t="shared" ref="AH243:AH249" si="265">AA243*AD243</f>
        <v>8.4788265306122454</v>
      </c>
      <c r="AI243" s="117">
        <f t="shared" ref="AI243:AI249" si="266">AA243*AE243</f>
        <v>0</v>
      </c>
      <c r="AJ243" s="117">
        <f t="shared" ref="AJ243:AJ249" si="267">AA243*AF243</f>
        <v>0</v>
      </c>
      <c r="AM243" s="117">
        <f t="shared" ref="AM243:AM249" si="268">AL243/EdShEff</f>
        <v>0</v>
      </c>
      <c r="AN243">
        <f t="shared" ref="AN243:AN249" si="269">IF(AL243=0,0,(AM243^2)*(((AM243*EdShEff*(1-EdShEff))/(AL243^2))+(VaEffEdSh/(EdShEff^2))))</f>
        <v>0</v>
      </c>
      <c r="AS243">
        <v>2</v>
      </c>
    </row>
    <row r="244" spans="1:54">
      <c r="A244" s="43">
        <v>39573</v>
      </c>
      <c r="D244">
        <v>47.5</v>
      </c>
      <c r="E244">
        <v>1</v>
      </c>
      <c r="F244">
        <v>31</v>
      </c>
      <c r="G244">
        <v>3.5</v>
      </c>
      <c r="H244">
        <v>40</v>
      </c>
      <c r="J244" s="117">
        <f t="shared" si="254"/>
        <v>287.29281767955803</v>
      </c>
      <c r="K244" s="119">
        <f t="shared" si="255"/>
        <v>3471.3408477343546</v>
      </c>
      <c r="L244">
        <v>9</v>
      </c>
      <c r="M244" s="117"/>
      <c r="N244" s="119"/>
      <c r="O244">
        <v>36</v>
      </c>
      <c r="P244" s="117">
        <f t="shared" si="256"/>
        <v>451.61290322580641</v>
      </c>
      <c r="Q244" s="119">
        <f t="shared" si="257"/>
        <v>5213.8556691884614</v>
      </c>
      <c r="R244" s="117">
        <v>50</v>
      </c>
      <c r="S244" s="117">
        <f t="shared" si="258"/>
        <v>627.2401433691756</v>
      </c>
      <c r="T244" s="119">
        <f t="shared" si="259"/>
        <v>36248.610221588759</v>
      </c>
      <c r="U244">
        <v>99</v>
      </c>
      <c r="V244" s="117">
        <f t="shared" si="260"/>
        <v>1241.9354838709676</v>
      </c>
      <c r="W244" s="119">
        <f t="shared" si="261"/>
        <v>128057.90918412364</v>
      </c>
      <c r="X244">
        <v>8</v>
      </c>
      <c r="AA244" s="117">
        <f t="shared" si="262"/>
        <v>91.836734693877546</v>
      </c>
      <c r="AB244" s="119">
        <f t="shared" si="263"/>
        <v>12300.278038530812</v>
      </c>
      <c r="AC244">
        <v>0.75380000000000003</v>
      </c>
      <c r="AD244">
        <v>0.2462</v>
      </c>
      <c r="AG244" s="117">
        <f t="shared" si="264"/>
        <v>69.2265306122449</v>
      </c>
      <c r="AH244" s="117">
        <f t="shared" si="265"/>
        <v>22.610204081632652</v>
      </c>
      <c r="AI244" s="117">
        <f t="shared" si="266"/>
        <v>0</v>
      </c>
      <c r="AJ244" s="117">
        <f t="shared" si="267"/>
        <v>0</v>
      </c>
      <c r="AK244">
        <v>1</v>
      </c>
      <c r="AL244">
        <v>4</v>
      </c>
      <c r="AM244" s="117">
        <f t="shared" si="268"/>
        <v>73.732718894009224</v>
      </c>
      <c r="AN244">
        <f t="shared" si="269"/>
        <v>1733.0974297510252</v>
      </c>
      <c r="AS244">
        <v>1</v>
      </c>
    </row>
    <row r="245" spans="1:54">
      <c r="A245" s="43">
        <v>39574</v>
      </c>
      <c r="D245">
        <v>51.5</v>
      </c>
      <c r="E245">
        <v>2</v>
      </c>
      <c r="F245">
        <v>31</v>
      </c>
      <c r="G245">
        <v>2.5</v>
      </c>
      <c r="H245">
        <v>34</v>
      </c>
      <c r="J245" s="117">
        <f t="shared" si="254"/>
        <v>244.19889502762433</v>
      </c>
      <c r="K245" s="119">
        <f t="shared" si="255"/>
        <v>2734.5011355841307</v>
      </c>
      <c r="L245">
        <v>5</v>
      </c>
      <c r="M245" s="117"/>
      <c r="N245" s="119"/>
      <c r="O245">
        <v>36</v>
      </c>
      <c r="P245" s="117">
        <f t="shared" si="256"/>
        <v>451.61290322580641</v>
      </c>
      <c r="Q245" s="119">
        <f t="shared" si="257"/>
        <v>5213.8556691884614</v>
      </c>
      <c r="R245" s="117">
        <v>29</v>
      </c>
      <c r="S245" s="117">
        <f t="shared" si="258"/>
        <v>363.79928315412184</v>
      </c>
      <c r="T245" s="119">
        <f t="shared" si="259"/>
        <v>13958.02870161256</v>
      </c>
      <c r="U245">
        <v>114</v>
      </c>
      <c r="V245" s="117">
        <f t="shared" si="260"/>
        <v>1430.1075268817203</v>
      </c>
      <c r="W245" s="119">
        <f t="shared" si="261"/>
        <v>167301.57924533312</v>
      </c>
      <c r="X245">
        <v>45</v>
      </c>
      <c r="AA245" s="117">
        <f t="shared" si="262"/>
        <v>516.58163265306121</v>
      </c>
      <c r="AB245" s="119">
        <f t="shared" si="263"/>
        <v>74017.460795140811</v>
      </c>
      <c r="AC245">
        <v>0.75380000000000003</v>
      </c>
      <c r="AD245">
        <v>0.2462</v>
      </c>
      <c r="AG245" s="117">
        <f t="shared" si="264"/>
        <v>389.39923469387753</v>
      </c>
      <c r="AH245" s="117">
        <f t="shared" si="265"/>
        <v>127.18239795918367</v>
      </c>
      <c r="AI245" s="117">
        <f t="shared" si="266"/>
        <v>0</v>
      </c>
      <c r="AJ245" s="117">
        <f t="shared" si="267"/>
        <v>0</v>
      </c>
      <c r="AL245">
        <v>16</v>
      </c>
      <c r="AM245" s="117">
        <f t="shared" si="268"/>
        <v>294.9308755760369</v>
      </c>
      <c r="AN245">
        <f t="shared" si="269"/>
        <v>12304.809996235559</v>
      </c>
      <c r="AO245">
        <v>5</v>
      </c>
    </row>
    <row r="246" spans="1:54">
      <c r="A246" s="43">
        <v>39575</v>
      </c>
      <c r="D246">
        <v>55.3</v>
      </c>
      <c r="E246">
        <v>2.5</v>
      </c>
      <c r="F246">
        <v>31</v>
      </c>
      <c r="G246">
        <v>1.5</v>
      </c>
      <c r="H246">
        <v>2</v>
      </c>
      <c r="J246" s="117">
        <f t="shared" si="254"/>
        <v>14.364640883977902</v>
      </c>
      <c r="K246" s="119">
        <f t="shared" si="255"/>
        <v>93.044824449240366</v>
      </c>
      <c r="L246">
        <v>3</v>
      </c>
      <c r="M246" s="117"/>
      <c r="N246" s="119"/>
      <c r="O246">
        <v>20</v>
      </c>
      <c r="P246" s="117">
        <f t="shared" si="256"/>
        <v>250.89605734767022</v>
      </c>
      <c r="Q246" s="119">
        <f t="shared" si="257"/>
        <v>2896.619251362381</v>
      </c>
      <c r="R246" s="117">
        <v>21</v>
      </c>
      <c r="S246" s="117">
        <f t="shared" si="258"/>
        <v>263.44086021505376</v>
      </c>
      <c r="T246" s="119">
        <f t="shared" si="259"/>
        <v>8158.251066158361</v>
      </c>
      <c r="U246">
        <v>76</v>
      </c>
      <c r="V246" s="117">
        <f t="shared" si="260"/>
        <v>953.40501792114685</v>
      </c>
      <c r="W246" s="119">
        <f t="shared" si="261"/>
        <v>78025.215103928233</v>
      </c>
      <c r="X246">
        <v>65</v>
      </c>
      <c r="AA246" s="117">
        <f t="shared" si="262"/>
        <v>746.17346938775506</v>
      </c>
      <c r="AB246" s="119">
        <f t="shared" si="263"/>
        <v>110717.21485717678</v>
      </c>
      <c r="AC246">
        <v>0.75380000000000003</v>
      </c>
      <c r="AD246">
        <v>0.2462</v>
      </c>
      <c r="AG246" s="117">
        <f t="shared" si="264"/>
        <v>562.46556122448976</v>
      </c>
      <c r="AH246" s="117">
        <f t="shared" si="265"/>
        <v>183.7079081632653</v>
      </c>
      <c r="AI246" s="117">
        <f t="shared" si="266"/>
        <v>0</v>
      </c>
      <c r="AJ246" s="117">
        <f t="shared" si="267"/>
        <v>0</v>
      </c>
      <c r="AL246">
        <v>50</v>
      </c>
      <c r="AM246" s="117">
        <f t="shared" si="268"/>
        <v>921.65898617511516</v>
      </c>
      <c r="AN246">
        <f t="shared" si="269"/>
        <v>86020.835776222957</v>
      </c>
    </row>
    <row r="247" spans="1:54">
      <c r="A247" s="43">
        <v>39576</v>
      </c>
      <c r="D247">
        <v>56.3</v>
      </c>
      <c r="E247">
        <v>3</v>
      </c>
      <c r="F247">
        <v>31</v>
      </c>
      <c r="G247">
        <v>1</v>
      </c>
      <c r="H247">
        <v>3</v>
      </c>
      <c r="J247" s="117">
        <f t="shared" si="254"/>
        <v>21.546961325966855</v>
      </c>
      <c r="K247" s="119">
        <f t="shared" si="255"/>
        <v>142.74574527665573</v>
      </c>
      <c r="L247">
        <v>8</v>
      </c>
      <c r="M247" s="117"/>
      <c r="N247" s="119"/>
      <c r="O247">
        <v>11</v>
      </c>
      <c r="P247" s="117">
        <f t="shared" si="256"/>
        <v>137.99283154121864</v>
      </c>
      <c r="Q247" s="119">
        <f t="shared" si="257"/>
        <v>1593.1737663352108</v>
      </c>
      <c r="R247" s="117">
        <v>9</v>
      </c>
      <c r="S247" s="117">
        <f t="shared" si="258"/>
        <v>112.9032258064516</v>
      </c>
      <c r="T247" s="119">
        <f t="shared" si="259"/>
        <v>2243.2802689017549</v>
      </c>
      <c r="U247">
        <v>19</v>
      </c>
      <c r="V247" s="117">
        <f t="shared" si="260"/>
        <v>238.35125448028671</v>
      </c>
      <c r="W247" s="119">
        <f t="shared" si="261"/>
        <v>6940.3646286218682</v>
      </c>
      <c r="X247">
        <v>7</v>
      </c>
      <c r="AA247" s="117">
        <f t="shared" si="262"/>
        <v>80.357142857142861</v>
      </c>
      <c r="AB247" s="119">
        <f t="shared" si="263"/>
        <v>10743.549896607239</v>
      </c>
      <c r="AC247">
        <v>0.75380000000000003</v>
      </c>
      <c r="AD247">
        <v>0.2462</v>
      </c>
      <c r="AG247" s="117">
        <f t="shared" si="264"/>
        <v>60.573214285714293</v>
      </c>
      <c r="AH247" s="117">
        <f t="shared" si="265"/>
        <v>19.783928571428572</v>
      </c>
      <c r="AI247" s="117">
        <f t="shared" si="266"/>
        <v>0</v>
      </c>
      <c r="AJ247" s="117">
        <f t="shared" si="267"/>
        <v>0</v>
      </c>
      <c r="AL247">
        <v>12</v>
      </c>
      <c r="AM247" s="117">
        <f t="shared" si="268"/>
        <v>221.19815668202764</v>
      </c>
      <c r="AN247">
        <f t="shared" si="269"/>
        <v>7885.5024278688034</v>
      </c>
      <c r="AO247">
        <v>3</v>
      </c>
      <c r="AS247">
        <v>1</v>
      </c>
    </row>
    <row r="248" spans="1:54">
      <c r="A248" s="43">
        <v>39577</v>
      </c>
      <c r="D248">
        <v>55.3</v>
      </c>
      <c r="E248">
        <v>2</v>
      </c>
      <c r="F248">
        <v>31</v>
      </c>
      <c r="G248">
        <v>2</v>
      </c>
      <c r="H248">
        <v>2</v>
      </c>
      <c r="J248" s="117">
        <f t="shared" si="254"/>
        <v>14.364640883977902</v>
      </c>
      <c r="K248" s="119">
        <f t="shared" si="255"/>
        <v>93.044824449240366</v>
      </c>
      <c r="L248">
        <v>2</v>
      </c>
      <c r="M248" s="117"/>
      <c r="N248" s="119"/>
      <c r="O248">
        <v>9</v>
      </c>
      <c r="P248" s="117">
        <f t="shared" si="256"/>
        <v>112.9032258064516</v>
      </c>
      <c r="Q248" s="119">
        <f t="shared" si="257"/>
        <v>1303.5192141069504</v>
      </c>
      <c r="R248" s="117">
        <v>7</v>
      </c>
      <c r="S248" s="117">
        <f t="shared" si="258"/>
        <v>87.813620071684582</v>
      </c>
      <c r="T248" s="119">
        <f t="shared" si="259"/>
        <v>1582.3329625502026</v>
      </c>
      <c r="U248">
        <v>20</v>
      </c>
      <c r="V248" s="117">
        <f t="shared" si="260"/>
        <v>250.89605734767022</v>
      </c>
      <c r="W248" s="119">
        <f t="shared" si="261"/>
        <v>7537.7049488237608</v>
      </c>
      <c r="X248">
        <v>8</v>
      </c>
      <c r="AA248" s="117">
        <f t="shared" si="262"/>
        <v>91.836734693877546</v>
      </c>
      <c r="AB248" s="119">
        <f t="shared" si="263"/>
        <v>12300.278038530812</v>
      </c>
      <c r="AC248">
        <v>0.75380000000000003</v>
      </c>
      <c r="AD248">
        <v>0.2462</v>
      </c>
      <c r="AG248" s="117">
        <f t="shared" si="264"/>
        <v>69.2265306122449</v>
      </c>
      <c r="AH248" s="117">
        <f t="shared" si="265"/>
        <v>22.610204081632652</v>
      </c>
      <c r="AI248" s="117">
        <f t="shared" si="266"/>
        <v>0</v>
      </c>
      <c r="AJ248" s="117">
        <f t="shared" si="267"/>
        <v>0</v>
      </c>
      <c r="AL248">
        <v>5</v>
      </c>
      <c r="AM248" s="117">
        <f t="shared" si="268"/>
        <v>92.165898617511516</v>
      </c>
      <c r="AN248">
        <f t="shared" si="269"/>
        <v>2306.2785652416833</v>
      </c>
      <c r="AO248">
        <v>2</v>
      </c>
    </row>
    <row r="249" spans="1:54">
      <c r="A249" s="43">
        <v>39578</v>
      </c>
      <c r="D249">
        <v>52</v>
      </c>
      <c r="E249">
        <v>1</v>
      </c>
      <c r="F249">
        <v>31</v>
      </c>
      <c r="G249">
        <v>2.5</v>
      </c>
      <c r="H249">
        <v>7</v>
      </c>
      <c r="J249" s="117">
        <f t="shared" si="254"/>
        <v>50.276243093922659</v>
      </c>
      <c r="K249" s="119">
        <f t="shared" si="255"/>
        <v>362.73948593828482</v>
      </c>
      <c r="M249" s="117"/>
      <c r="N249" s="119"/>
      <c r="O249">
        <v>15</v>
      </c>
      <c r="P249" s="117">
        <f t="shared" si="256"/>
        <v>188.17204301075267</v>
      </c>
      <c r="Q249" s="119">
        <f t="shared" si="257"/>
        <v>2172.4828707917304</v>
      </c>
      <c r="R249" s="117">
        <v>8</v>
      </c>
      <c r="S249" s="117">
        <f t="shared" si="258"/>
        <v>100.35842293906809</v>
      </c>
      <c r="T249" s="119">
        <f t="shared" si="259"/>
        <v>1901.203717159626</v>
      </c>
      <c r="U249">
        <v>26</v>
      </c>
      <c r="V249" s="117">
        <f t="shared" si="260"/>
        <v>326.16487455197131</v>
      </c>
      <c r="W249" s="119">
        <f t="shared" si="261"/>
        <v>11609.068609821943</v>
      </c>
      <c r="X249">
        <v>10</v>
      </c>
      <c r="AA249" s="117">
        <f t="shared" si="262"/>
        <v>114.79591836734694</v>
      </c>
      <c r="AB249" s="119">
        <f t="shared" si="263"/>
        <v>15431.308610452385</v>
      </c>
      <c r="AC249">
        <v>0.75380000000000003</v>
      </c>
      <c r="AD249">
        <v>0.2462</v>
      </c>
      <c r="AG249" s="117">
        <f t="shared" si="264"/>
        <v>86.533163265306129</v>
      </c>
      <c r="AH249" s="117">
        <f t="shared" si="265"/>
        <v>28.262755102040817</v>
      </c>
      <c r="AI249" s="117">
        <f t="shared" si="266"/>
        <v>0</v>
      </c>
      <c r="AJ249" s="117">
        <f t="shared" si="267"/>
        <v>0</v>
      </c>
      <c r="AL249">
        <v>3</v>
      </c>
      <c r="AM249" s="117">
        <f t="shared" si="268"/>
        <v>55.299539170506911</v>
      </c>
      <c r="AN249">
        <f t="shared" si="269"/>
        <v>1215.8790054815272</v>
      </c>
      <c r="AS249">
        <v>1</v>
      </c>
    </row>
    <row r="250" spans="1:54">
      <c r="A250" s="65"/>
      <c r="B250" s="65"/>
      <c r="C250" s="65"/>
      <c r="D250" s="65"/>
      <c r="E250" s="65"/>
      <c r="F250" s="65"/>
      <c r="G250" s="65"/>
      <c r="H250" s="65"/>
      <c r="I250" s="65"/>
      <c r="J250" s="159"/>
      <c r="K250" s="65"/>
      <c r="L250" s="65"/>
      <c r="M250" s="65"/>
      <c r="N250" s="65"/>
      <c r="O250" s="65"/>
      <c r="P250" s="65"/>
      <c r="Q250" s="65"/>
      <c r="R250" s="159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</row>
    <row r="251" spans="1:54">
      <c r="A251" s="43">
        <v>39579</v>
      </c>
      <c r="D251">
        <v>51</v>
      </c>
      <c r="E251">
        <v>1</v>
      </c>
      <c r="F251">
        <v>32</v>
      </c>
      <c r="G251">
        <v>3.5</v>
      </c>
      <c r="H251">
        <v>7</v>
      </c>
      <c r="J251" s="117">
        <f t="shared" ref="J251:J257" si="270">H251/Effbar</f>
        <v>50.276243093922659</v>
      </c>
      <c r="K251" s="119">
        <f t="shared" ref="K251:K257" si="271">IF(H251=0,0,(J251^2)*(((J251*Effbar*(1-Effbar))/(H251^2))+(Veffbar/(Effbar^2))))</f>
        <v>362.73948593828482</v>
      </c>
      <c r="M251" s="117"/>
      <c r="N251" s="119"/>
      <c r="O251">
        <v>7</v>
      </c>
      <c r="P251" s="117">
        <f t="shared" ref="P251:P257" si="272">O251/HaChEff</f>
        <v>87.813620071684582</v>
      </c>
      <c r="Q251" s="119">
        <f t="shared" ref="Q251:Q257" si="273">IF(O251=0,0,(P251^2)*(((P251*HaChEff*(1-HaChEff))/O251^2))+(VaEffHaCh/(HaChEff^2)))</f>
        <v>1013.8646618786905</v>
      </c>
      <c r="R251" s="117">
        <v>4</v>
      </c>
      <c r="S251" s="117">
        <f t="shared" ref="S251:S257" si="274">R251/HaChEff</f>
        <v>50.179211469534046</v>
      </c>
      <c r="T251" s="119">
        <f t="shared" ref="T251:T257" si="275">IF(R251=0,0,(S251^2)*(((S251*HaChEff*(1-HaChEff))/(R251^2))+(VaEffHaCh/(HaChEff^2))))</f>
        <v>764.95548151816661</v>
      </c>
      <c r="U251">
        <v>26</v>
      </c>
      <c r="V251" s="117">
        <f t="shared" ref="V251:V257" si="276">U251/HaChEff</f>
        <v>326.16487455197131</v>
      </c>
      <c r="W251" s="119">
        <f t="shared" ref="W251:W257" si="277">IF(U251=0,0,(V251^2)*(((V251*HaChEff*(1-HaChEff))/(U251^2))+(VaEffHaCh/(HaChEff^2))))</f>
        <v>11609.068609821943</v>
      </c>
      <c r="X251">
        <v>4</v>
      </c>
      <c r="AA251" s="117">
        <f t="shared" ref="AA251:AA257" si="278">X251/StHdEff</f>
        <v>45.918367346938773</v>
      </c>
      <c r="AB251" s="119">
        <f t="shared" ref="AB251:AB257" si="279">IF(X251=0,0,(AA251^2)*(((AA251+StHdEff*(1-StHdEff))/(X251^2))+(VaEffStHd/(StHdEff^2))))</f>
        <v>6108.5140469853359</v>
      </c>
      <c r="AC251">
        <v>0.75</v>
      </c>
      <c r="AD251">
        <v>0.25</v>
      </c>
      <c r="AG251" s="117">
        <f t="shared" ref="AG251:AG257" si="280">AA251*AC251</f>
        <v>34.438775510204081</v>
      </c>
      <c r="AH251" s="117">
        <f t="shared" ref="AH251:AH257" si="281">AA251*AD251</f>
        <v>11.479591836734693</v>
      </c>
      <c r="AI251" s="117">
        <f t="shared" ref="AI251:AI257" si="282">AA251*AE251</f>
        <v>0</v>
      </c>
      <c r="AJ251" s="117">
        <f t="shared" ref="AJ251:AJ257" si="283">AA251*AF251</f>
        <v>0</v>
      </c>
      <c r="AL251">
        <v>2</v>
      </c>
      <c r="AM251" s="117">
        <f t="shared" ref="AM251:AM257" si="284">AL251/EdShEff</f>
        <v>36.866359447004612</v>
      </c>
      <c r="AN251">
        <f t="shared" ref="AN251:AN257" si="285">IF(AL251=0,0,(AM251^2)*(((AM251*EdShEff*(1-EdShEff))/(AL251^2))+(VaEffEdSh/(EdShEff^2))))</f>
        <v>754.6232924331905</v>
      </c>
    </row>
    <row r="252" spans="1:54">
      <c r="A252" s="43">
        <v>39580</v>
      </c>
      <c r="D252">
        <v>51</v>
      </c>
      <c r="E252">
        <v>1</v>
      </c>
      <c r="F252">
        <v>32</v>
      </c>
      <c r="G252">
        <v>3</v>
      </c>
      <c r="H252">
        <v>8</v>
      </c>
      <c r="J252" s="117">
        <f t="shared" si="270"/>
        <v>57.458563535911608</v>
      </c>
      <c r="K252" s="119">
        <f t="shared" si="271"/>
        <v>423.035435441684</v>
      </c>
      <c r="M252" s="117"/>
      <c r="N252" s="119"/>
      <c r="O252">
        <v>12</v>
      </c>
      <c r="P252" s="117">
        <f t="shared" si="272"/>
        <v>150.53763440860214</v>
      </c>
      <c r="Q252" s="119">
        <f t="shared" si="273"/>
        <v>1738.0010424493412</v>
      </c>
      <c r="R252" s="117">
        <v>12</v>
      </c>
      <c r="S252" s="117">
        <f t="shared" si="274"/>
        <v>150.53763440860214</v>
      </c>
      <c r="T252" s="119">
        <f t="shared" si="275"/>
        <v>3408.744706924379</v>
      </c>
      <c r="U252">
        <v>26</v>
      </c>
      <c r="V252" s="117">
        <f t="shared" si="276"/>
        <v>326.16487455197131</v>
      </c>
      <c r="W252" s="119">
        <f t="shared" si="277"/>
        <v>11609.068609821943</v>
      </c>
      <c r="X252">
        <v>3</v>
      </c>
      <c r="AA252" s="117">
        <f t="shared" si="278"/>
        <v>34.438775510204081</v>
      </c>
      <c r="AB252" s="119">
        <f t="shared" si="279"/>
        <v>4575.21828916098</v>
      </c>
      <c r="AC252">
        <v>0.75</v>
      </c>
      <c r="AD252">
        <v>0.25</v>
      </c>
      <c r="AG252" s="117">
        <f t="shared" si="280"/>
        <v>25.829081632653061</v>
      </c>
      <c r="AH252" s="117">
        <f t="shared" si="281"/>
        <v>8.6096938775510203</v>
      </c>
      <c r="AI252" s="117">
        <f t="shared" si="282"/>
        <v>0</v>
      </c>
      <c r="AJ252" s="117">
        <f t="shared" si="283"/>
        <v>0</v>
      </c>
      <c r="AL252">
        <v>3</v>
      </c>
      <c r="AM252" s="117">
        <f t="shared" si="284"/>
        <v>55.299539170506911</v>
      </c>
      <c r="AN252">
        <f t="shared" si="285"/>
        <v>1215.8790054815272</v>
      </c>
    </row>
    <row r="253" spans="1:54">
      <c r="A253" s="43">
        <v>39581</v>
      </c>
      <c r="D253">
        <v>49.5</v>
      </c>
      <c r="E253">
        <v>1</v>
      </c>
      <c r="F253">
        <v>32</v>
      </c>
      <c r="G253">
        <v>3.5</v>
      </c>
      <c r="H253">
        <v>3</v>
      </c>
      <c r="J253" s="117">
        <f t="shared" si="270"/>
        <v>21.546961325966855</v>
      </c>
      <c r="K253" s="119">
        <f t="shared" si="271"/>
        <v>142.74574527665573</v>
      </c>
      <c r="M253" s="117"/>
      <c r="N253" s="119"/>
      <c r="O253">
        <v>10</v>
      </c>
      <c r="P253" s="117">
        <f t="shared" si="272"/>
        <v>125.44802867383511</v>
      </c>
      <c r="Q253" s="119">
        <f t="shared" si="273"/>
        <v>1448.3464902210806</v>
      </c>
      <c r="R253" s="117">
        <v>12</v>
      </c>
      <c r="S253" s="117">
        <f t="shared" si="274"/>
        <v>150.53763440860214</v>
      </c>
      <c r="T253" s="119">
        <f t="shared" si="275"/>
        <v>3408.744706924379</v>
      </c>
      <c r="U253">
        <v>19</v>
      </c>
      <c r="V253" s="117">
        <f t="shared" si="276"/>
        <v>238.35125448028671</v>
      </c>
      <c r="W253" s="119">
        <f t="shared" si="277"/>
        <v>6940.3646286218682</v>
      </c>
      <c r="X253">
        <v>1</v>
      </c>
      <c r="AA253" s="117">
        <f t="shared" si="278"/>
        <v>11.479591836734693</v>
      </c>
      <c r="AB253" s="119">
        <f t="shared" si="279"/>
        <v>1526.201061586678</v>
      </c>
      <c r="AC253">
        <v>0.75</v>
      </c>
      <c r="AD253">
        <v>0.25</v>
      </c>
      <c r="AG253" s="117">
        <f t="shared" si="280"/>
        <v>8.6096938775510203</v>
      </c>
      <c r="AH253" s="117">
        <f t="shared" si="281"/>
        <v>2.8698979591836733</v>
      </c>
      <c r="AI253" s="117">
        <f t="shared" si="282"/>
        <v>0</v>
      </c>
      <c r="AJ253" s="117">
        <f t="shared" si="283"/>
        <v>0</v>
      </c>
      <c r="AL253">
        <v>3</v>
      </c>
      <c r="AM253" s="117">
        <f t="shared" si="284"/>
        <v>55.299539170506911</v>
      </c>
      <c r="AN253">
        <f t="shared" si="285"/>
        <v>1215.8790054815272</v>
      </c>
    </row>
    <row r="254" spans="1:54">
      <c r="A254" s="43">
        <v>39582</v>
      </c>
      <c r="D254">
        <v>48</v>
      </c>
      <c r="E254">
        <v>1</v>
      </c>
      <c r="F254">
        <v>32</v>
      </c>
      <c r="G254">
        <v>4.5</v>
      </c>
      <c r="H254">
        <v>6</v>
      </c>
      <c r="J254" s="117">
        <f t="shared" si="270"/>
        <v>43.09392265193371</v>
      </c>
      <c r="K254" s="119">
        <f t="shared" si="271"/>
        <v>304.56254217008239</v>
      </c>
      <c r="L254">
        <v>1</v>
      </c>
      <c r="M254" s="117"/>
      <c r="N254" s="119"/>
      <c r="O254">
        <v>5</v>
      </c>
      <c r="P254" s="117">
        <f t="shared" si="272"/>
        <v>62.724014336917556</v>
      </c>
      <c r="Q254" s="119">
        <f t="shared" si="273"/>
        <v>724.21010965043024</v>
      </c>
      <c r="R254" s="117">
        <v>16</v>
      </c>
      <c r="S254" s="117">
        <f t="shared" si="274"/>
        <v>200.71684587813618</v>
      </c>
      <c r="T254" s="119">
        <f t="shared" si="275"/>
        <v>5287.5784508124234</v>
      </c>
      <c r="U254">
        <v>31</v>
      </c>
      <c r="V254" s="117">
        <f t="shared" si="276"/>
        <v>388.88888888888886</v>
      </c>
      <c r="W254" s="119">
        <f t="shared" si="277"/>
        <v>15640.031081803168</v>
      </c>
      <c r="X254">
        <v>5</v>
      </c>
      <c r="AA254" s="117">
        <f t="shared" si="278"/>
        <v>57.397959183673471</v>
      </c>
      <c r="AB254" s="119">
        <f t="shared" si="279"/>
        <v>7647.6679008345009</v>
      </c>
      <c r="AC254">
        <v>0.75</v>
      </c>
      <c r="AD254">
        <v>0.25</v>
      </c>
      <c r="AG254" s="117">
        <f t="shared" si="280"/>
        <v>43.048469387755105</v>
      </c>
      <c r="AH254" s="117">
        <f t="shared" si="281"/>
        <v>14.349489795918368</v>
      </c>
      <c r="AI254" s="117">
        <f t="shared" si="282"/>
        <v>0</v>
      </c>
      <c r="AJ254" s="117">
        <f t="shared" si="283"/>
        <v>0</v>
      </c>
      <c r="AL254">
        <v>1</v>
      </c>
      <c r="AM254" s="117">
        <f t="shared" si="284"/>
        <v>18.433179723502306</v>
      </c>
      <c r="AN254">
        <f t="shared" si="285"/>
        <v>349.33029060601478</v>
      </c>
      <c r="AS254">
        <v>1</v>
      </c>
    </row>
    <row r="255" spans="1:54">
      <c r="A255" s="43">
        <v>39583</v>
      </c>
      <c r="D255">
        <v>52</v>
      </c>
      <c r="E255">
        <v>1</v>
      </c>
      <c r="F255">
        <v>32</v>
      </c>
      <c r="G255">
        <v>3</v>
      </c>
      <c r="H255">
        <v>6</v>
      </c>
      <c r="J255" s="117">
        <f t="shared" si="270"/>
        <v>43.09392265193371</v>
      </c>
      <c r="K255" s="119">
        <f t="shared" si="271"/>
        <v>304.56254217008239</v>
      </c>
      <c r="M255" s="117"/>
      <c r="N255" s="119"/>
      <c r="O255">
        <v>24</v>
      </c>
      <c r="P255" s="117">
        <f t="shared" si="272"/>
        <v>301.07526881720429</v>
      </c>
      <c r="Q255" s="119">
        <f t="shared" si="273"/>
        <v>3475.9283558189022</v>
      </c>
      <c r="R255" s="117">
        <v>14</v>
      </c>
      <c r="S255" s="117">
        <f t="shared" si="274"/>
        <v>175.62724014336916</v>
      </c>
      <c r="T255" s="119">
        <f t="shared" si="275"/>
        <v>4301.7499846029887</v>
      </c>
      <c r="U255">
        <v>58</v>
      </c>
      <c r="V255" s="117">
        <f t="shared" si="276"/>
        <v>727.59856630824368</v>
      </c>
      <c r="W255" s="119">
        <f t="shared" si="277"/>
        <v>47432.1327918307</v>
      </c>
      <c r="X255">
        <v>7</v>
      </c>
      <c r="AA255" s="117">
        <f t="shared" si="278"/>
        <v>80.357142857142861</v>
      </c>
      <c r="AB255" s="119">
        <f t="shared" si="279"/>
        <v>10743.549896607239</v>
      </c>
      <c r="AC255">
        <v>0.75</v>
      </c>
      <c r="AD255">
        <v>0.25</v>
      </c>
      <c r="AG255" s="117">
        <f t="shared" si="280"/>
        <v>60.267857142857146</v>
      </c>
      <c r="AH255" s="117">
        <f t="shared" si="281"/>
        <v>20.089285714285715</v>
      </c>
      <c r="AI255" s="117">
        <f t="shared" si="282"/>
        <v>0</v>
      </c>
      <c r="AJ255" s="117">
        <f t="shared" si="283"/>
        <v>0</v>
      </c>
      <c r="AL255">
        <v>1</v>
      </c>
      <c r="AM255" s="117">
        <f t="shared" si="284"/>
        <v>18.433179723502306</v>
      </c>
      <c r="AN255">
        <f t="shared" si="285"/>
        <v>349.33029060601478</v>
      </c>
      <c r="AS255">
        <v>2</v>
      </c>
    </row>
    <row r="256" spans="1:54">
      <c r="A256" s="43">
        <v>39584</v>
      </c>
      <c r="D256">
        <v>58.8</v>
      </c>
      <c r="E256">
        <v>1.5</v>
      </c>
      <c r="F256">
        <v>32</v>
      </c>
      <c r="G256">
        <v>2</v>
      </c>
      <c r="H256">
        <v>7</v>
      </c>
      <c r="J256" s="117">
        <f t="shared" si="270"/>
        <v>50.276243093922659</v>
      </c>
      <c r="K256" s="119">
        <f t="shared" si="271"/>
        <v>362.73948593828482</v>
      </c>
      <c r="L256">
        <v>1</v>
      </c>
      <c r="M256" s="117"/>
      <c r="N256" s="119"/>
      <c r="O256">
        <v>34</v>
      </c>
      <c r="P256" s="117">
        <f t="shared" si="272"/>
        <v>426.52329749103939</v>
      </c>
      <c r="Q256" s="119">
        <f t="shared" si="273"/>
        <v>4924.2011169602019</v>
      </c>
      <c r="R256" s="117">
        <v>22</v>
      </c>
      <c r="S256" s="117">
        <f t="shared" si="274"/>
        <v>275.98566308243727</v>
      </c>
      <c r="T256" s="119">
        <f t="shared" si="275"/>
        <v>8802.0029806256662</v>
      </c>
      <c r="U256">
        <v>50</v>
      </c>
      <c r="V256" s="117">
        <f t="shared" si="276"/>
        <v>627.2401433691756</v>
      </c>
      <c r="W256" s="119">
        <f t="shared" si="277"/>
        <v>36248.610221588759</v>
      </c>
      <c r="X256">
        <v>12</v>
      </c>
      <c r="AA256" s="117">
        <f t="shared" si="278"/>
        <v>137.75510204081633</v>
      </c>
      <c r="AB256" s="119">
        <f t="shared" si="279"/>
        <v>18585.77156647317</v>
      </c>
      <c r="AC256">
        <v>0.75</v>
      </c>
      <c r="AD256">
        <v>0.25</v>
      </c>
      <c r="AG256" s="117">
        <f t="shared" si="280"/>
        <v>103.31632653061224</v>
      </c>
      <c r="AH256" s="117">
        <f t="shared" si="281"/>
        <v>34.438775510204081</v>
      </c>
      <c r="AI256" s="117">
        <f t="shared" si="282"/>
        <v>0</v>
      </c>
      <c r="AJ256" s="117">
        <f t="shared" si="283"/>
        <v>0</v>
      </c>
      <c r="AL256">
        <v>8</v>
      </c>
      <c r="AM256" s="117">
        <f t="shared" si="284"/>
        <v>147.46543778801845</v>
      </c>
      <c r="AN256">
        <f t="shared" si="285"/>
        <v>4361.598239040627</v>
      </c>
    </row>
    <row r="257" spans="1:64">
      <c r="A257" s="43">
        <v>39585</v>
      </c>
      <c r="D257">
        <v>64.5</v>
      </c>
      <c r="E257">
        <v>2</v>
      </c>
      <c r="F257">
        <v>32</v>
      </c>
      <c r="H257">
        <v>0</v>
      </c>
      <c r="J257" s="117">
        <f t="shared" si="270"/>
        <v>0</v>
      </c>
      <c r="K257" s="119">
        <f t="shared" si="271"/>
        <v>0</v>
      </c>
      <c r="M257" s="117"/>
      <c r="N257" s="119"/>
      <c r="O257">
        <v>4</v>
      </c>
      <c r="P257" s="117">
        <f t="shared" si="272"/>
        <v>50.179211469534046</v>
      </c>
      <c r="Q257" s="119">
        <f t="shared" si="273"/>
        <v>579.38283353630015</v>
      </c>
      <c r="R257" s="117">
        <v>0</v>
      </c>
      <c r="S257" s="117">
        <f t="shared" si="274"/>
        <v>0</v>
      </c>
      <c r="T257" s="119">
        <f t="shared" si="275"/>
        <v>0</v>
      </c>
      <c r="U257">
        <v>3</v>
      </c>
      <c r="V257" s="117">
        <f t="shared" si="276"/>
        <v>37.634408602150536</v>
      </c>
      <c r="W257" s="119">
        <f t="shared" si="277"/>
        <v>538.90791543956641</v>
      </c>
      <c r="X257">
        <v>2</v>
      </c>
      <c r="AA257" s="117">
        <f t="shared" si="278"/>
        <v>22.959183673469386</v>
      </c>
      <c r="AB257" s="119">
        <f t="shared" si="279"/>
        <v>3047.7806273614265</v>
      </c>
      <c r="AC257">
        <v>0.75</v>
      </c>
      <c r="AD257">
        <v>0.25</v>
      </c>
      <c r="AG257" s="117">
        <f t="shared" si="280"/>
        <v>17.219387755102041</v>
      </c>
      <c r="AH257" s="117">
        <f t="shared" si="281"/>
        <v>5.7397959183673466</v>
      </c>
      <c r="AI257" s="117">
        <f t="shared" si="282"/>
        <v>0</v>
      </c>
      <c r="AJ257" s="117">
        <f t="shared" si="283"/>
        <v>0</v>
      </c>
      <c r="AM257" s="117">
        <f t="shared" si="284"/>
        <v>0</v>
      </c>
      <c r="AN257">
        <f t="shared" si="285"/>
        <v>0</v>
      </c>
    </row>
    <row r="258" spans="1:64">
      <c r="A258" s="65"/>
      <c r="B258" s="65"/>
      <c r="C258" s="65"/>
      <c r="D258" s="65"/>
      <c r="E258" s="65"/>
      <c r="F258" s="65"/>
      <c r="G258" s="65"/>
      <c r="H258" s="65"/>
      <c r="I258" s="65"/>
      <c r="J258" s="159"/>
      <c r="K258" s="65"/>
      <c r="L258" s="65"/>
      <c r="M258" s="65"/>
      <c r="N258" s="65"/>
      <c r="O258" s="65"/>
      <c r="P258" s="65"/>
      <c r="Q258" s="65"/>
      <c r="R258" s="159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</row>
    <row r="259" spans="1:64">
      <c r="A259" s="43">
        <v>39586</v>
      </c>
      <c r="D259">
        <v>67</v>
      </c>
      <c r="E259">
        <v>1</v>
      </c>
      <c r="F259">
        <v>33</v>
      </c>
      <c r="H259">
        <v>0</v>
      </c>
      <c r="J259" s="117">
        <f t="shared" ref="J259:J265" si="286">H259/Effbar</f>
        <v>0</v>
      </c>
      <c r="K259" s="119">
        <f t="shared" ref="K259:K265" si="287">IF(H259=0,0,(J259^2)*(((J259*Effbar*(1-Effbar))/(H259^2))+(Veffbar/(Effbar^2))))</f>
        <v>0</v>
      </c>
      <c r="M259" s="117"/>
      <c r="N259" s="119"/>
      <c r="O259">
        <v>1</v>
      </c>
      <c r="P259" s="117">
        <f t="shared" ref="P259:P265" si="288">O259/HaChEff</f>
        <v>12.544802867383511</v>
      </c>
      <c r="Q259" s="119">
        <f t="shared" ref="Q259:Q265" si="289">IF(O259=0,0,(P259^2)*(((P259*HaChEff*(1-HaChEff))/O259^2))+(VaEffHaCh/(HaChEff^2)))</f>
        <v>144.90100519390992</v>
      </c>
      <c r="R259" s="117"/>
      <c r="S259" s="117">
        <f t="shared" ref="S259:S265" si="290">R259/HaChEff</f>
        <v>0</v>
      </c>
      <c r="T259" s="119">
        <f t="shared" ref="T259:T265" si="291">IF(R259=0,0,(S259^2)*(((S259*HaChEff*(1-HaChEff))/(R259^2))+(VaEffHaCh/(HaChEff^2))))</f>
        <v>0</v>
      </c>
      <c r="V259" s="117">
        <f t="shared" ref="V259:V265" si="292">U259/HaChEff</f>
        <v>0</v>
      </c>
      <c r="W259" s="119">
        <f t="shared" ref="W259:W265" si="293">IF(U259=0,0,(V259^2)*(((V259*HaChEff*(1-HaChEff))/(U259^2))+(VaEffHaCh/(HaChEff^2))))</f>
        <v>0</v>
      </c>
      <c r="AA259" s="117">
        <f t="shared" ref="AA259:AA265" si="294">X259/StHdEff</f>
        <v>0</v>
      </c>
      <c r="AB259" s="119">
        <f t="shared" ref="AB259:AB265" si="295">IF(X259=0,0,(AA259^2)*(((AA259+StHdEff*(1-StHdEff))/(X259^2))+(VaEffStHd/(StHdEff^2))))</f>
        <v>0</v>
      </c>
      <c r="AC259">
        <v>0.75</v>
      </c>
      <c r="AD259">
        <v>0.25</v>
      </c>
      <c r="AG259" s="117">
        <f t="shared" ref="AG259:AG265" si="296">AA259*AC259</f>
        <v>0</v>
      </c>
      <c r="AH259" s="117">
        <f t="shared" ref="AH259:AH265" si="297">AA259*AD259</f>
        <v>0</v>
      </c>
      <c r="AI259" s="117">
        <f t="shared" ref="AI259:AI265" si="298">AA259*AE259</f>
        <v>0</v>
      </c>
      <c r="AJ259" s="117">
        <f t="shared" ref="AJ259:AJ265" si="299">AA259*AF259</f>
        <v>0</v>
      </c>
      <c r="AM259" s="117">
        <f t="shared" ref="AM259:AM265" si="300">AL259/EdShEff</f>
        <v>0</v>
      </c>
      <c r="AN259">
        <f t="shared" ref="AN259:AN265" si="301">IF(AL259=0,0,(AM259^2)*(((AM259*EdShEff*(1-EdShEff))/(AL259^2))+(VaEffEdSh/(EdShEff^2))))</f>
        <v>0</v>
      </c>
    </row>
    <row r="260" spans="1:64">
      <c r="A260" s="43">
        <v>39587</v>
      </c>
      <c r="C260" s="24" t="s">
        <v>211</v>
      </c>
      <c r="D260">
        <v>71</v>
      </c>
      <c r="F260">
        <v>33</v>
      </c>
      <c r="G260">
        <v>0.5</v>
      </c>
      <c r="H260">
        <v>6</v>
      </c>
      <c r="J260" s="117">
        <f t="shared" si="286"/>
        <v>43.09392265193371</v>
      </c>
      <c r="K260" s="119">
        <f t="shared" si="287"/>
        <v>304.56254217008239</v>
      </c>
      <c r="L260">
        <v>1</v>
      </c>
      <c r="M260" s="117"/>
      <c r="N260" s="119"/>
      <c r="O260">
        <v>14</v>
      </c>
      <c r="P260" s="117">
        <f t="shared" si="288"/>
        <v>175.62724014336916</v>
      </c>
      <c r="Q260" s="119">
        <f t="shared" si="289"/>
        <v>2027.6555946776011</v>
      </c>
      <c r="R260" s="117">
        <v>15</v>
      </c>
      <c r="S260" s="117">
        <f t="shared" si="290"/>
        <v>188.17204301075267</v>
      </c>
      <c r="T260" s="119">
        <f t="shared" si="291"/>
        <v>4783.0613191413531</v>
      </c>
      <c r="U260">
        <v>38</v>
      </c>
      <c r="V260" s="117">
        <f t="shared" si="292"/>
        <v>476.70250896057343</v>
      </c>
      <c r="W260" s="119">
        <f t="shared" si="293"/>
        <v>22258.02202215053</v>
      </c>
      <c r="X260">
        <v>8</v>
      </c>
      <c r="AA260" s="117">
        <f t="shared" si="294"/>
        <v>91.836734693877546</v>
      </c>
      <c r="AB260" s="119">
        <f t="shared" si="295"/>
        <v>12300.278038530812</v>
      </c>
      <c r="AC260">
        <v>0.75</v>
      </c>
      <c r="AD260">
        <v>0.25</v>
      </c>
      <c r="AG260" s="117">
        <f t="shared" si="296"/>
        <v>68.877551020408163</v>
      </c>
      <c r="AH260" s="117">
        <f t="shared" si="297"/>
        <v>22.959183673469386</v>
      </c>
      <c r="AI260" s="117">
        <f t="shared" si="298"/>
        <v>0</v>
      </c>
      <c r="AJ260" s="117">
        <f t="shared" si="299"/>
        <v>0</v>
      </c>
      <c r="AL260">
        <v>3</v>
      </c>
      <c r="AM260" s="117">
        <f t="shared" si="300"/>
        <v>55.299539170506911</v>
      </c>
      <c r="AN260">
        <f t="shared" si="301"/>
        <v>1215.8790054815272</v>
      </c>
    </row>
    <row r="261" spans="1:64">
      <c r="A261" s="43">
        <v>39588</v>
      </c>
      <c r="C261" s="24" t="s">
        <v>211</v>
      </c>
      <c r="D261">
        <v>70</v>
      </c>
      <c r="F261">
        <v>33</v>
      </c>
      <c r="G261">
        <v>1</v>
      </c>
      <c r="H261">
        <v>6</v>
      </c>
      <c r="J261" s="117">
        <f t="shared" si="286"/>
        <v>43.09392265193371</v>
      </c>
      <c r="K261" s="119">
        <f t="shared" si="287"/>
        <v>304.56254217008239</v>
      </c>
      <c r="L261">
        <v>1</v>
      </c>
      <c r="M261" s="117"/>
      <c r="N261" s="119"/>
      <c r="O261">
        <v>14</v>
      </c>
      <c r="P261" s="117">
        <f t="shared" si="288"/>
        <v>175.62724014336916</v>
      </c>
      <c r="Q261" s="119">
        <f t="shared" si="289"/>
        <v>2027.6555946776011</v>
      </c>
      <c r="R261" s="117">
        <v>15</v>
      </c>
      <c r="S261" s="117">
        <f t="shared" si="290"/>
        <v>188.17204301075267</v>
      </c>
      <c r="T261" s="119">
        <f t="shared" si="291"/>
        <v>4783.0613191413531</v>
      </c>
      <c r="U261">
        <v>38</v>
      </c>
      <c r="V261" s="117">
        <f t="shared" si="292"/>
        <v>476.70250896057343</v>
      </c>
      <c r="W261" s="119">
        <f t="shared" si="293"/>
        <v>22258.02202215053</v>
      </c>
      <c r="X261">
        <v>8</v>
      </c>
      <c r="AA261" s="117">
        <f t="shared" si="294"/>
        <v>91.836734693877546</v>
      </c>
      <c r="AB261" s="119">
        <f t="shared" si="295"/>
        <v>12300.278038530812</v>
      </c>
      <c r="AC261">
        <v>0.75</v>
      </c>
      <c r="AD261">
        <v>0.25</v>
      </c>
      <c r="AG261" s="117">
        <f t="shared" si="296"/>
        <v>68.877551020408163</v>
      </c>
      <c r="AH261" s="117">
        <f t="shared" si="297"/>
        <v>22.959183673469386</v>
      </c>
      <c r="AI261" s="117">
        <f t="shared" si="298"/>
        <v>0</v>
      </c>
      <c r="AJ261" s="117">
        <f t="shared" si="299"/>
        <v>0</v>
      </c>
      <c r="AL261">
        <v>3</v>
      </c>
      <c r="AM261" s="117">
        <f t="shared" si="300"/>
        <v>55.299539170506911</v>
      </c>
      <c r="AN261">
        <f t="shared" si="301"/>
        <v>1215.8790054815272</v>
      </c>
    </row>
    <row r="262" spans="1:64">
      <c r="A262" s="43">
        <v>39589</v>
      </c>
      <c r="C262" s="24" t="s">
        <v>211</v>
      </c>
      <c r="D262">
        <v>68</v>
      </c>
      <c r="F262">
        <v>33</v>
      </c>
      <c r="G262">
        <v>1</v>
      </c>
      <c r="H262">
        <v>6</v>
      </c>
      <c r="J262" s="117">
        <f t="shared" si="286"/>
        <v>43.09392265193371</v>
      </c>
      <c r="K262" s="119">
        <f t="shared" si="287"/>
        <v>304.56254217008239</v>
      </c>
      <c r="L262">
        <v>1</v>
      </c>
      <c r="M262" s="117"/>
      <c r="N262" s="119"/>
      <c r="O262">
        <v>14</v>
      </c>
      <c r="P262" s="117">
        <f t="shared" si="288"/>
        <v>175.62724014336916</v>
      </c>
      <c r="Q262" s="119">
        <f t="shared" si="289"/>
        <v>2027.6555946776011</v>
      </c>
      <c r="R262" s="117">
        <v>15</v>
      </c>
      <c r="S262" s="117">
        <f t="shared" si="290"/>
        <v>188.17204301075267</v>
      </c>
      <c r="T262" s="119">
        <f t="shared" si="291"/>
        <v>4783.0613191413531</v>
      </c>
      <c r="U262">
        <v>38</v>
      </c>
      <c r="V262" s="117">
        <f t="shared" si="292"/>
        <v>476.70250896057343</v>
      </c>
      <c r="W262" s="119">
        <f t="shared" si="293"/>
        <v>22258.02202215053</v>
      </c>
      <c r="X262">
        <v>8</v>
      </c>
      <c r="AA262" s="117">
        <f t="shared" si="294"/>
        <v>91.836734693877546</v>
      </c>
      <c r="AB262" s="119">
        <f t="shared" si="295"/>
        <v>12300.278038530812</v>
      </c>
      <c r="AC262">
        <v>0.75</v>
      </c>
      <c r="AD262">
        <v>0.25</v>
      </c>
      <c r="AG262" s="117">
        <f t="shared" si="296"/>
        <v>68.877551020408163</v>
      </c>
      <c r="AH262" s="117">
        <f t="shared" si="297"/>
        <v>22.959183673469386</v>
      </c>
      <c r="AI262" s="117">
        <f t="shared" si="298"/>
        <v>0</v>
      </c>
      <c r="AJ262" s="117">
        <f t="shared" si="299"/>
        <v>0</v>
      </c>
      <c r="AL262">
        <v>3</v>
      </c>
      <c r="AM262" s="117">
        <f t="shared" si="300"/>
        <v>55.299539170506911</v>
      </c>
      <c r="AN262">
        <f t="shared" si="301"/>
        <v>1215.8790054815272</v>
      </c>
    </row>
    <row r="263" spans="1:64">
      <c r="A263" s="43">
        <v>39590</v>
      </c>
      <c r="C263" s="24" t="s">
        <v>211</v>
      </c>
      <c r="D263">
        <v>62</v>
      </c>
      <c r="F263">
        <v>33</v>
      </c>
      <c r="G263">
        <v>1.5</v>
      </c>
      <c r="H263">
        <v>6</v>
      </c>
      <c r="J263" s="117">
        <f t="shared" si="286"/>
        <v>43.09392265193371</v>
      </c>
      <c r="K263" s="119">
        <f t="shared" si="287"/>
        <v>304.56254217008239</v>
      </c>
      <c r="L263">
        <v>1</v>
      </c>
      <c r="M263" s="117"/>
      <c r="N263" s="119"/>
      <c r="O263">
        <v>14</v>
      </c>
      <c r="P263" s="117">
        <f t="shared" si="288"/>
        <v>175.62724014336916</v>
      </c>
      <c r="Q263" s="119">
        <f t="shared" si="289"/>
        <v>2027.6555946776011</v>
      </c>
      <c r="R263" s="117">
        <v>15</v>
      </c>
      <c r="S263" s="117">
        <f t="shared" si="290"/>
        <v>188.17204301075267</v>
      </c>
      <c r="T263" s="119">
        <f t="shared" si="291"/>
        <v>4783.0613191413531</v>
      </c>
      <c r="U263">
        <v>38</v>
      </c>
      <c r="V263" s="117">
        <f t="shared" si="292"/>
        <v>476.70250896057343</v>
      </c>
      <c r="W263" s="119">
        <f t="shared" si="293"/>
        <v>22258.02202215053</v>
      </c>
      <c r="X263">
        <v>8</v>
      </c>
      <c r="AA263" s="117">
        <f t="shared" si="294"/>
        <v>91.836734693877546</v>
      </c>
      <c r="AB263" s="119">
        <f t="shared" si="295"/>
        <v>12300.278038530812</v>
      </c>
      <c r="AC263">
        <v>0.75</v>
      </c>
      <c r="AD263">
        <v>0.25</v>
      </c>
      <c r="AG263" s="117">
        <f t="shared" si="296"/>
        <v>68.877551020408163</v>
      </c>
      <c r="AH263" s="117">
        <f t="shared" si="297"/>
        <v>22.959183673469386</v>
      </c>
      <c r="AI263" s="117">
        <f t="shared" si="298"/>
        <v>0</v>
      </c>
      <c r="AJ263" s="117">
        <f t="shared" si="299"/>
        <v>0</v>
      </c>
      <c r="AL263">
        <v>3</v>
      </c>
      <c r="AM263" s="117">
        <f t="shared" si="300"/>
        <v>55.299539170506911</v>
      </c>
      <c r="AN263">
        <f t="shared" si="301"/>
        <v>1215.8790054815272</v>
      </c>
    </row>
    <row r="264" spans="1:64">
      <c r="A264" s="43">
        <v>39591</v>
      </c>
      <c r="C264" s="24" t="s">
        <v>211</v>
      </c>
      <c r="D264">
        <v>57</v>
      </c>
      <c r="F264">
        <v>33</v>
      </c>
      <c r="G264">
        <v>2</v>
      </c>
      <c r="H264">
        <v>6</v>
      </c>
      <c r="J264" s="117">
        <f t="shared" si="286"/>
        <v>43.09392265193371</v>
      </c>
      <c r="K264" s="119">
        <f t="shared" si="287"/>
        <v>304.56254217008239</v>
      </c>
      <c r="L264">
        <v>1</v>
      </c>
      <c r="M264" s="117"/>
      <c r="N264" s="119"/>
      <c r="O264">
        <v>14</v>
      </c>
      <c r="P264" s="117">
        <f t="shared" si="288"/>
        <v>175.62724014336916</v>
      </c>
      <c r="Q264" s="119">
        <f t="shared" si="289"/>
        <v>2027.6555946776011</v>
      </c>
      <c r="R264" s="117">
        <v>15</v>
      </c>
      <c r="S264" s="117">
        <f t="shared" si="290"/>
        <v>188.17204301075267</v>
      </c>
      <c r="T264" s="119">
        <f t="shared" si="291"/>
        <v>4783.0613191413531</v>
      </c>
      <c r="U264">
        <v>38</v>
      </c>
      <c r="V264" s="117">
        <f t="shared" si="292"/>
        <v>476.70250896057343</v>
      </c>
      <c r="W264" s="119">
        <f t="shared" si="293"/>
        <v>22258.02202215053</v>
      </c>
      <c r="X264">
        <v>8</v>
      </c>
      <c r="AA264" s="117">
        <f t="shared" si="294"/>
        <v>91.836734693877546</v>
      </c>
      <c r="AB264" s="119">
        <f t="shared" si="295"/>
        <v>12300.278038530812</v>
      </c>
      <c r="AC264">
        <v>0.75</v>
      </c>
      <c r="AD264">
        <v>0.25</v>
      </c>
      <c r="AG264" s="117">
        <f t="shared" si="296"/>
        <v>68.877551020408163</v>
      </c>
      <c r="AH264" s="117">
        <f t="shared" si="297"/>
        <v>22.959183673469386</v>
      </c>
      <c r="AI264" s="117">
        <f t="shared" si="298"/>
        <v>0</v>
      </c>
      <c r="AJ264" s="117">
        <f t="shared" si="299"/>
        <v>0</v>
      </c>
      <c r="AL264">
        <v>3</v>
      </c>
      <c r="AM264" s="117">
        <f t="shared" si="300"/>
        <v>55.299539170506911</v>
      </c>
      <c r="AN264">
        <f t="shared" si="301"/>
        <v>1215.8790054815272</v>
      </c>
    </row>
    <row r="265" spans="1:64">
      <c r="A265" s="43">
        <v>39592</v>
      </c>
      <c r="B265">
        <v>2030</v>
      </c>
      <c r="D265">
        <v>55</v>
      </c>
      <c r="F265">
        <v>33</v>
      </c>
      <c r="J265" s="117">
        <f t="shared" si="286"/>
        <v>0</v>
      </c>
      <c r="K265" s="119">
        <f t="shared" si="287"/>
        <v>0</v>
      </c>
      <c r="M265" s="117"/>
      <c r="N265" s="119"/>
      <c r="P265" s="117">
        <f t="shared" si="288"/>
        <v>0</v>
      </c>
      <c r="Q265" s="119">
        <f t="shared" si="289"/>
        <v>0</v>
      </c>
      <c r="R265" s="117"/>
      <c r="S265" s="117">
        <f t="shared" si="290"/>
        <v>0</v>
      </c>
      <c r="T265" s="119">
        <f t="shared" si="291"/>
        <v>0</v>
      </c>
      <c r="V265" s="117">
        <f t="shared" si="292"/>
        <v>0</v>
      </c>
      <c r="W265" s="119">
        <f t="shared" si="293"/>
        <v>0</v>
      </c>
      <c r="AA265" s="117">
        <f t="shared" si="294"/>
        <v>0</v>
      </c>
      <c r="AB265" s="119">
        <f t="shared" si="295"/>
        <v>0</v>
      </c>
      <c r="AC265">
        <v>0.75</v>
      </c>
      <c r="AD265">
        <v>0.25</v>
      </c>
      <c r="AG265" s="117">
        <f t="shared" si="296"/>
        <v>0</v>
      </c>
      <c r="AH265" s="117">
        <f t="shared" si="297"/>
        <v>0</v>
      </c>
      <c r="AI265" s="117">
        <f t="shared" si="298"/>
        <v>0</v>
      </c>
      <c r="AJ265" s="117">
        <f t="shared" si="299"/>
        <v>0</v>
      </c>
      <c r="AM265" s="117">
        <f t="shared" si="300"/>
        <v>0</v>
      </c>
      <c r="AN265">
        <f t="shared" si="301"/>
        <v>0</v>
      </c>
    </row>
    <row r="266" spans="1:64">
      <c r="A266" s="65"/>
      <c r="B266" s="65"/>
      <c r="C266" s="65"/>
      <c r="D266" s="65"/>
      <c r="E266" s="65"/>
      <c r="F266" s="65"/>
      <c r="G266" s="65"/>
      <c r="H266" s="65"/>
      <c r="I266" s="65"/>
      <c r="J266" s="159"/>
      <c r="K266" s="65"/>
      <c r="L266" s="65"/>
      <c r="M266" s="65"/>
      <c r="N266" s="65"/>
      <c r="O266" s="65"/>
      <c r="P266" s="65"/>
      <c r="Q266" s="65"/>
      <c r="R266" s="159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</row>
    <row r="267" spans="1:64">
      <c r="A267" s="158">
        <v>39593</v>
      </c>
      <c r="B267" s="55"/>
      <c r="C267" s="55"/>
      <c r="D267" s="55">
        <v>56.3</v>
      </c>
      <c r="E267" s="55">
        <v>1</v>
      </c>
      <c r="F267" s="55">
        <v>34</v>
      </c>
      <c r="G267" s="55"/>
      <c r="H267" s="55">
        <v>5</v>
      </c>
      <c r="I267" s="55"/>
      <c r="J267" s="117">
        <f t="shared" ref="J267:J273" si="302">H267/Effbar</f>
        <v>35.911602209944753</v>
      </c>
      <c r="K267" s="119">
        <f t="shared" ref="K267:K273" si="303">IF(H267=0,0,(J267^2)*(((J267*Effbar*(1-Effbar))/(H267^2))+(Veffbar/(Effbar^2))))</f>
        <v>248.50460413707668</v>
      </c>
      <c r="L267" s="55">
        <v>2</v>
      </c>
      <c r="M267" s="55"/>
      <c r="N267" s="55"/>
      <c r="O267" s="55">
        <v>2</v>
      </c>
      <c r="P267" s="117">
        <f t="shared" ref="P267:P273" si="304">O267/HaChEff</f>
        <v>25.089605734767023</v>
      </c>
      <c r="Q267" s="119">
        <f t="shared" ref="Q267:Q273" si="305">IF(O267=0,0,(P267^2)*(((P267*HaChEff*(1-HaChEff))/O267^2))+(VaEffHaCh/(HaChEff^2)))</f>
        <v>289.72828130803998</v>
      </c>
      <c r="R267" s="161">
        <v>14</v>
      </c>
      <c r="S267" s="117">
        <f t="shared" ref="S267:S273" si="306">R267/HaChEff</f>
        <v>175.62724014336916</v>
      </c>
      <c r="T267" s="119">
        <f t="shared" ref="T267:T273" si="307">IF(R267=0,0,(S267^2)*(((S267*HaChEff*(1-HaChEff))/(R267^2))+(VaEffHaCh/(HaChEff^2))))</f>
        <v>4301.7499846029887</v>
      </c>
      <c r="U267" s="55">
        <v>22</v>
      </c>
      <c r="V267" s="117">
        <f t="shared" ref="V267:V273" si="308">U267/HaChEff</f>
        <v>275.98566308243727</v>
      </c>
      <c r="W267" s="119">
        <f t="shared" ref="W267:W273" si="309">IF(U267=0,0,(V267^2)*(((V267*HaChEff*(1-HaChEff))/(U267^2))+(VaEffHaCh/(HaChEff^2))))</f>
        <v>8802.0029806256662</v>
      </c>
      <c r="X267" s="55">
        <v>3</v>
      </c>
      <c r="Y267" s="55"/>
      <c r="Z267" s="55"/>
      <c r="AA267" s="117">
        <f t="shared" ref="AA267:AA273" si="310">X267/StHdEff</f>
        <v>34.438775510204081</v>
      </c>
      <c r="AB267" s="119">
        <f t="shared" ref="AB267:AB273" si="311">IF(X267=0,0,(AA267^2)*(((AA267+StHdEff*(1-StHdEff))/(X267^2))+(VaEffStHd/(StHdEff^2))))</f>
        <v>4575.21828916098</v>
      </c>
      <c r="AC267" s="55">
        <v>0.6</v>
      </c>
      <c r="AD267" s="55">
        <v>0.4</v>
      </c>
      <c r="AE267" s="55"/>
      <c r="AF267" s="55"/>
      <c r="AG267" s="117">
        <f t="shared" ref="AG267:AG273" si="312">AA267*AC267</f>
        <v>20.663265306122447</v>
      </c>
      <c r="AH267" s="117">
        <f t="shared" ref="AH267:AH273" si="313">AA267*AD267</f>
        <v>13.775510204081634</v>
      </c>
      <c r="AI267" s="117">
        <f t="shared" ref="AI267:AI273" si="314">AA267*AE267</f>
        <v>0</v>
      </c>
      <c r="AJ267" s="117">
        <f t="shared" ref="AJ267:AJ273" si="315">AA267*AF267</f>
        <v>0</v>
      </c>
      <c r="AK267" s="55"/>
      <c r="AL267" s="55">
        <v>1</v>
      </c>
      <c r="AM267" s="117">
        <f t="shared" ref="AM267:AM273" si="316">AL267/EdShEff</f>
        <v>18.433179723502306</v>
      </c>
      <c r="AN267">
        <f t="shared" ref="AN267:AN273" si="317">IF(AL267=0,0,(AM267^2)*(((AM267*EdShEff*(1-EdShEff))/(AL267^2))+(VaEffEdSh/(EdShEff^2))))</f>
        <v>349.33029060601478</v>
      </c>
      <c r="AO267" s="55"/>
      <c r="AP267" s="55"/>
      <c r="AQ267" s="55"/>
      <c r="AR267" s="55"/>
      <c r="AS267" s="55">
        <v>2</v>
      </c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</row>
    <row r="268" spans="1:64">
      <c r="A268" s="158">
        <v>39594</v>
      </c>
      <c r="B268" s="55"/>
      <c r="C268" s="55"/>
      <c r="D268" s="55">
        <v>57.3</v>
      </c>
      <c r="E268" s="55">
        <v>1.3</v>
      </c>
      <c r="F268" s="55">
        <v>34</v>
      </c>
      <c r="G268" s="55">
        <v>2</v>
      </c>
      <c r="H268" s="55">
        <v>6</v>
      </c>
      <c r="I268" s="55"/>
      <c r="J268" s="117">
        <f t="shared" si="302"/>
        <v>43.09392265193371</v>
      </c>
      <c r="K268" s="119">
        <f t="shared" si="303"/>
        <v>304.56254217008239</v>
      </c>
      <c r="L268" s="55">
        <v>2</v>
      </c>
      <c r="M268" s="55"/>
      <c r="N268" s="55"/>
      <c r="O268" s="55">
        <v>14</v>
      </c>
      <c r="P268" s="117">
        <f t="shared" si="304"/>
        <v>175.62724014336916</v>
      </c>
      <c r="Q268" s="119">
        <f t="shared" si="305"/>
        <v>2027.6555946776011</v>
      </c>
      <c r="R268" s="161">
        <v>15</v>
      </c>
      <c r="S268" s="117">
        <f t="shared" si="306"/>
        <v>188.17204301075267</v>
      </c>
      <c r="T268" s="119">
        <f t="shared" si="307"/>
        <v>4783.0613191413531</v>
      </c>
      <c r="U268" s="55">
        <v>49</v>
      </c>
      <c r="V268" s="117">
        <f t="shared" si="308"/>
        <v>614.69534050179209</v>
      </c>
      <c r="W268" s="119">
        <f t="shared" si="309"/>
        <v>34955.095987405686</v>
      </c>
      <c r="X268" s="55">
        <v>13</v>
      </c>
      <c r="Y268" s="55"/>
      <c r="Z268" s="55"/>
      <c r="AA268" s="117">
        <f t="shared" si="310"/>
        <v>149.23469387755102</v>
      </c>
      <c r="AB268" s="119">
        <f t="shared" si="311"/>
        <v>20171.790188520768</v>
      </c>
      <c r="AC268" s="55">
        <v>0.6</v>
      </c>
      <c r="AD268" s="55">
        <v>0.4</v>
      </c>
      <c r="AE268" s="55"/>
      <c r="AF268" s="55"/>
      <c r="AG268" s="117">
        <f t="shared" si="312"/>
        <v>89.540816326530617</v>
      </c>
      <c r="AH268" s="117">
        <f t="shared" si="313"/>
        <v>59.693877551020414</v>
      </c>
      <c r="AI268" s="117">
        <f t="shared" si="314"/>
        <v>0</v>
      </c>
      <c r="AJ268" s="117">
        <f t="shared" si="315"/>
        <v>0</v>
      </c>
      <c r="AK268" s="55"/>
      <c r="AL268" s="55">
        <v>6</v>
      </c>
      <c r="AM268" s="117">
        <f t="shared" si="316"/>
        <v>110.59907834101382</v>
      </c>
      <c r="AN268">
        <f t="shared" si="317"/>
        <v>2935.4224119535033</v>
      </c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</row>
    <row r="269" spans="1:64">
      <c r="A269" s="158">
        <v>39595</v>
      </c>
      <c r="B269" s="55"/>
      <c r="C269" s="55"/>
      <c r="D269" s="55">
        <v>57.5</v>
      </c>
      <c r="E269" s="55">
        <v>1</v>
      </c>
      <c r="F269" s="55">
        <v>34</v>
      </c>
      <c r="G269" s="55">
        <v>2</v>
      </c>
      <c r="H269" s="55">
        <v>4</v>
      </c>
      <c r="I269" s="55"/>
      <c r="J269" s="117">
        <f t="shared" si="302"/>
        <v>28.729281767955804</v>
      </c>
      <c r="K269" s="119">
        <f t="shared" si="303"/>
        <v>194.56567183926782</v>
      </c>
      <c r="L269" s="55">
        <v>3</v>
      </c>
      <c r="M269" s="55"/>
      <c r="N269" s="55"/>
      <c r="O269" s="55">
        <v>5</v>
      </c>
      <c r="P269" s="117">
        <f t="shared" si="304"/>
        <v>62.724014336917556</v>
      </c>
      <c r="Q269" s="119">
        <f t="shared" si="305"/>
        <v>724.21010965043024</v>
      </c>
      <c r="R269" s="161">
        <v>7</v>
      </c>
      <c r="S269" s="117">
        <f t="shared" si="306"/>
        <v>87.813620071684582</v>
      </c>
      <c r="T269" s="119">
        <f t="shared" si="307"/>
        <v>1582.3329625502026</v>
      </c>
      <c r="U269" s="55">
        <v>15</v>
      </c>
      <c r="V269" s="117">
        <f t="shared" si="308"/>
        <v>188.17204301075267</v>
      </c>
      <c r="W269" s="119">
        <f t="shared" si="309"/>
        <v>4783.0613191413531</v>
      </c>
      <c r="X269" s="55">
        <v>9</v>
      </c>
      <c r="Y269" s="55"/>
      <c r="Z269" s="55"/>
      <c r="AA269" s="117">
        <f t="shared" si="310"/>
        <v>103.31632653061224</v>
      </c>
      <c r="AB269" s="119">
        <f t="shared" si="311"/>
        <v>13862.864276479193</v>
      </c>
      <c r="AC269" s="55">
        <v>0.6</v>
      </c>
      <c r="AD269" s="55">
        <v>0.4</v>
      </c>
      <c r="AE269" s="55"/>
      <c r="AF269" s="55"/>
      <c r="AG269" s="117">
        <f t="shared" si="312"/>
        <v>61.989795918367342</v>
      </c>
      <c r="AH269" s="117">
        <f t="shared" si="313"/>
        <v>41.326530612244902</v>
      </c>
      <c r="AI269" s="117">
        <f t="shared" si="314"/>
        <v>0</v>
      </c>
      <c r="AJ269" s="117">
        <f t="shared" si="315"/>
        <v>0</v>
      </c>
      <c r="AK269" s="55"/>
      <c r="AL269" s="55">
        <v>3</v>
      </c>
      <c r="AM269" s="117">
        <f t="shared" si="316"/>
        <v>55.299539170506911</v>
      </c>
      <c r="AN269">
        <f t="shared" si="317"/>
        <v>1215.8790054815272</v>
      </c>
      <c r="AO269" s="55"/>
      <c r="AP269" s="55"/>
      <c r="AQ269" s="55"/>
      <c r="AR269" s="55"/>
      <c r="AS269" s="55">
        <v>1</v>
      </c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</row>
    <row r="270" spans="1:64">
      <c r="A270" s="158">
        <v>39596</v>
      </c>
      <c r="B270" s="55"/>
      <c r="C270" s="55"/>
      <c r="D270" s="55">
        <v>60</v>
      </c>
      <c r="E270" s="55">
        <v>1</v>
      </c>
      <c r="F270" s="55">
        <v>34</v>
      </c>
      <c r="G270" s="55">
        <v>2</v>
      </c>
      <c r="H270" s="55">
        <v>3</v>
      </c>
      <c r="I270" s="55"/>
      <c r="J270" s="117">
        <f t="shared" si="302"/>
        <v>21.546961325966855</v>
      </c>
      <c r="K270" s="119">
        <f t="shared" si="303"/>
        <v>142.74574527665573</v>
      </c>
      <c r="L270" s="55">
        <v>3</v>
      </c>
      <c r="M270" s="55"/>
      <c r="N270" s="55"/>
      <c r="O270" s="55">
        <v>12</v>
      </c>
      <c r="P270" s="117">
        <f t="shared" si="304"/>
        <v>150.53763440860214</v>
      </c>
      <c r="Q270" s="119">
        <f t="shared" si="305"/>
        <v>1738.0010424493412</v>
      </c>
      <c r="R270" s="161">
        <v>9</v>
      </c>
      <c r="S270" s="117">
        <f t="shared" si="306"/>
        <v>112.9032258064516</v>
      </c>
      <c r="T270" s="119">
        <f t="shared" si="307"/>
        <v>2243.2802689017549</v>
      </c>
      <c r="U270" s="55">
        <v>33</v>
      </c>
      <c r="V270" s="117">
        <f t="shared" si="308"/>
        <v>413.97849462365588</v>
      </c>
      <c r="W270" s="119">
        <f t="shared" si="309"/>
        <v>17414.856650524602</v>
      </c>
      <c r="X270" s="55">
        <v>10</v>
      </c>
      <c r="Y270" s="55"/>
      <c r="Z270" s="55"/>
      <c r="AA270" s="117">
        <f t="shared" si="310"/>
        <v>114.79591836734694</v>
      </c>
      <c r="AB270" s="119">
        <f t="shared" si="311"/>
        <v>15431.308610452385</v>
      </c>
      <c r="AC270" s="55">
        <v>0.6</v>
      </c>
      <c r="AD270" s="55">
        <v>0.4</v>
      </c>
      <c r="AE270" s="55"/>
      <c r="AF270" s="55"/>
      <c r="AG270" s="117">
        <f t="shared" si="312"/>
        <v>68.877551020408163</v>
      </c>
      <c r="AH270" s="117">
        <f t="shared" si="313"/>
        <v>45.91836734693878</v>
      </c>
      <c r="AI270" s="117">
        <f t="shared" si="314"/>
        <v>0</v>
      </c>
      <c r="AJ270" s="117">
        <f t="shared" si="315"/>
        <v>0</v>
      </c>
      <c r="AK270" s="55"/>
      <c r="AL270" s="55">
        <v>10</v>
      </c>
      <c r="AM270" s="117">
        <f t="shared" si="316"/>
        <v>184.33179723502303</v>
      </c>
      <c r="AN270">
        <f t="shared" si="317"/>
        <v>6011.6249110123908</v>
      </c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</row>
    <row r="271" spans="1:64">
      <c r="A271" s="158">
        <v>39597</v>
      </c>
      <c r="B271" s="55"/>
      <c r="C271" s="55"/>
      <c r="D271" s="55">
        <v>61.3</v>
      </c>
      <c r="E271" s="55">
        <v>2</v>
      </c>
      <c r="F271" s="55">
        <v>34</v>
      </c>
      <c r="G271" s="55">
        <v>1</v>
      </c>
      <c r="H271" s="55">
        <v>5</v>
      </c>
      <c r="I271" s="55"/>
      <c r="J271" s="117">
        <f t="shared" si="302"/>
        <v>35.911602209944753</v>
      </c>
      <c r="K271" s="119">
        <f t="shared" si="303"/>
        <v>248.50460413707668</v>
      </c>
      <c r="L271" s="55">
        <v>9</v>
      </c>
      <c r="M271" s="55"/>
      <c r="N271" s="55"/>
      <c r="O271" s="55">
        <v>17</v>
      </c>
      <c r="P271" s="117">
        <f t="shared" si="304"/>
        <v>213.26164874551969</v>
      </c>
      <c r="Q271" s="119">
        <f t="shared" si="305"/>
        <v>2462.1374230199908</v>
      </c>
      <c r="R271" s="161">
        <v>6</v>
      </c>
      <c r="S271" s="117">
        <f t="shared" si="306"/>
        <v>75.268817204301072</v>
      </c>
      <c r="T271" s="119">
        <f t="shared" si="307"/>
        <v>1286.6680050734851</v>
      </c>
      <c r="U271" s="55">
        <v>18</v>
      </c>
      <c r="V271" s="117">
        <f t="shared" si="308"/>
        <v>225.8064516129032</v>
      </c>
      <c r="W271" s="119">
        <f t="shared" si="309"/>
        <v>6366.2301055526805</v>
      </c>
      <c r="X271" s="55">
        <v>11</v>
      </c>
      <c r="Y271" s="55"/>
      <c r="Z271" s="55"/>
      <c r="AA271" s="117">
        <f t="shared" si="310"/>
        <v>126.27551020408163</v>
      </c>
      <c r="AB271" s="119">
        <f t="shared" si="311"/>
        <v>17005.611040450371</v>
      </c>
      <c r="AC271" s="55">
        <v>0.6</v>
      </c>
      <c r="AD271" s="55">
        <v>0.4</v>
      </c>
      <c r="AE271" s="55"/>
      <c r="AF271" s="55"/>
      <c r="AG271" s="117">
        <f t="shared" si="312"/>
        <v>75.765306122448976</v>
      </c>
      <c r="AH271" s="117">
        <f t="shared" si="313"/>
        <v>50.510204081632651</v>
      </c>
      <c r="AI271" s="117">
        <f t="shared" si="314"/>
        <v>0</v>
      </c>
      <c r="AJ271" s="117">
        <f t="shared" si="315"/>
        <v>0</v>
      </c>
      <c r="AK271" s="55"/>
      <c r="AL271" s="55">
        <v>10</v>
      </c>
      <c r="AM271" s="117">
        <f t="shared" si="316"/>
        <v>184.33179723502303</v>
      </c>
      <c r="AN271">
        <f t="shared" si="317"/>
        <v>6011.6249110123908</v>
      </c>
      <c r="AO271" s="55">
        <v>6</v>
      </c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</row>
    <row r="272" spans="1:64">
      <c r="A272" s="158">
        <v>39598</v>
      </c>
      <c r="B272" s="55"/>
      <c r="C272" s="55"/>
      <c r="D272" s="55">
        <v>61.5</v>
      </c>
      <c r="E272" s="55">
        <v>2</v>
      </c>
      <c r="F272" s="55">
        <v>34</v>
      </c>
      <c r="G272" s="55">
        <v>1</v>
      </c>
      <c r="H272" s="55">
        <v>1</v>
      </c>
      <c r="I272" s="55"/>
      <c r="J272" s="117">
        <f t="shared" si="302"/>
        <v>7.182320441988951</v>
      </c>
      <c r="K272" s="119">
        <f t="shared" si="303"/>
        <v>45.462909357021793</v>
      </c>
      <c r="L272" s="55">
        <v>10</v>
      </c>
      <c r="M272" s="55"/>
      <c r="N272" s="55"/>
      <c r="O272" s="55">
        <v>5</v>
      </c>
      <c r="P272" s="117">
        <f t="shared" si="304"/>
        <v>62.724014336917556</v>
      </c>
      <c r="Q272" s="119">
        <f t="shared" si="305"/>
        <v>724.21010965043024</v>
      </c>
      <c r="R272" s="161">
        <v>3</v>
      </c>
      <c r="S272" s="117">
        <f t="shared" si="306"/>
        <v>37.634408602150536</v>
      </c>
      <c r="T272" s="119">
        <f t="shared" si="307"/>
        <v>538.90791543956641</v>
      </c>
      <c r="U272" s="55">
        <v>7</v>
      </c>
      <c r="V272" s="117">
        <f t="shared" si="308"/>
        <v>87.813620071684582</v>
      </c>
      <c r="W272" s="119">
        <f t="shared" si="309"/>
        <v>1582.3329625502026</v>
      </c>
      <c r="X272" s="55">
        <v>5</v>
      </c>
      <c r="Y272" s="55"/>
      <c r="Z272" s="55"/>
      <c r="AA272" s="117">
        <f t="shared" si="310"/>
        <v>57.397959183673471</v>
      </c>
      <c r="AB272" s="119">
        <f t="shared" si="311"/>
        <v>7647.6679008345009</v>
      </c>
      <c r="AC272" s="55">
        <v>0.6</v>
      </c>
      <c r="AD272" s="55">
        <v>0.4</v>
      </c>
      <c r="AE272" s="55"/>
      <c r="AF272" s="55"/>
      <c r="AG272" s="117">
        <f t="shared" si="312"/>
        <v>34.438775510204081</v>
      </c>
      <c r="AH272" s="117">
        <f t="shared" si="313"/>
        <v>22.95918367346939</v>
      </c>
      <c r="AI272" s="117">
        <f t="shared" si="314"/>
        <v>0</v>
      </c>
      <c r="AJ272" s="117">
        <f t="shared" si="315"/>
        <v>0</v>
      </c>
      <c r="AK272" s="55"/>
      <c r="AL272" s="55"/>
      <c r="AM272" s="117">
        <f t="shared" si="316"/>
        <v>0</v>
      </c>
      <c r="AN272">
        <f t="shared" si="317"/>
        <v>0</v>
      </c>
      <c r="AO272" s="55"/>
      <c r="AP272" s="55"/>
      <c r="AQ272" s="55"/>
      <c r="AR272" s="55"/>
      <c r="AS272" s="55">
        <v>1</v>
      </c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</row>
    <row r="273" spans="1:64">
      <c r="A273" s="158">
        <v>39599</v>
      </c>
      <c r="B273" s="55"/>
      <c r="C273" s="55"/>
      <c r="D273" s="55">
        <v>63</v>
      </c>
      <c r="E273" s="55">
        <v>3</v>
      </c>
      <c r="F273" s="55">
        <v>34</v>
      </c>
      <c r="G273" s="55"/>
      <c r="H273" s="55">
        <v>1</v>
      </c>
      <c r="I273" s="55"/>
      <c r="J273" s="117">
        <f t="shared" si="302"/>
        <v>7.182320441988951</v>
      </c>
      <c r="K273" s="119">
        <f t="shared" si="303"/>
        <v>45.462909357021793</v>
      </c>
      <c r="L273" s="55">
        <v>5</v>
      </c>
      <c r="M273" s="55"/>
      <c r="N273" s="55"/>
      <c r="O273" s="55">
        <v>2</v>
      </c>
      <c r="P273" s="117">
        <f t="shared" si="304"/>
        <v>25.089605734767023</v>
      </c>
      <c r="Q273" s="119">
        <f t="shared" si="305"/>
        <v>289.72828130803998</v>
      </c>
      <c r="R273" s="161">
        <v>6</v>
      </c>
      <c r="S273" s="117">
        <f t="shared" si="306"/>
        <v>75.268817204301072</v>
      </c>
      <c r="T273" s="119">
        <f t="shared" si="307"/>
        <v>1286.6680050734851</v>
      </c>
      <c r="U273" s="55">
        <v>15</v>
      </c>
      <c r="V273" s="117">
        <f t="shared" si="308"/>
        <v>188.17204301075267</v>
      </c>
      <c r="W273" s="119">
        <f t="shared" si="309"/>
        <v>4783.0613191413531</v>
      </c>
      <c r="X273" s="55">
        <v>4</v>
      </c>
      <c r="Y273" s="55"/>
      <c r="Z273" s="55"/>
      <c r="AA273" s="117">
        <f t="shared" si="310"/>
        <v>45.918367346938773</v>
      </c>
      <c r="AB273" s="119">
        <f t="shared" si="311"/>
        <v>6108.5140469853359</v>
      </c>
      <c r="AC273" s="55">
        <v>0.6</v>
      </c>
      <c r="AD273" s="55">
        <v>0.4</v>
      </c>
      <c r="AE273" s="55"/>
      <c r="AF273" s="55"/>
      <c r="AG273" s="117">
        <f t="shared" si="312"/>
        <v>27.551020408163264</v>
      </c>
      <c r="AH273" s="117">
        <f t="shared" si="313"/>
        <v>18.367346938775508</v>
      </c>
      <c r="AI273" s="117">
        <f t="shared" si="314"/>
        <v>0</v>
      </c>
      <c r="AJ273" s="117">
        <f t="shared" si="315"/>
        <v>0</v>
      </c>
      <c r="AK273" s="55"/>
      <c r="AL273" s="55">
        <v>3</v>
      </c>
      <c r="AM273" s="117">
        <f t="shared" si="316"/>
        <v>55.299539170506911</v>
      </c>
      <c r="AN273">
        <f t="shared" si="317"/>
        <v>1215.8790054815272</v>
      </c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</row>
    <row r="274" spans="1:64">
      <c r="A274" s="65"/>
      <c r="B274" s="65"/>
      <c r="C274" s="65"/>
      <c r="D274" s="65"/>
      <c r="E274" s="65"/>
      <c r="F274" s="65"/>
      <c r="G274" s="65"/>
      <c r="H274" s="65"/>
      <c r="I274" s="65"/>
      <c r="J274" s="159"/>
      <c r="K274" s="65"/>
      <c r="L274" s="65"/>
      <c r="M274" s="65"/>
      <c r="N274" s="65"/>
      <c r="O274" s="65"/>
      <c r="P274" s="65"/>
      <c r="Q274" s="65"/>
      <c r="R274" s="159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</row>
    <row r="275" spans="1:64">
      <c r="A275" s="158">
        <v>39600</v>
      </c>
      <c r="B275" s="55"/>
      <c r="C275">
        <v>745</v>
      </c>
      <c r="D275">
        <v>65</v>
      </c>
      <c r="E275">
        <v>2</v>
      </c>
      <c r="F275" s="55">
        <v>35</v>
      </c>
      <c r="G275">
        <v>0.5</v>
      </c>
      <c r="H275" s="55">
        <v>0</v>
      </c>
      <c r="I275" s="55"/>
      <c r="J275" s="117">
        <f t="shared" ref="J275:J281" si="318">H275/Effbar</f>
        <v>0</v>
      </c>
      <c r="K275" s="119">
        <f t="shared" ref="K275:K281" si="319">IF(H275=0,0,(J275^2)*(((J275*Effbar*(1-Effbar))/(H275^2))+(Veffbar/(Effbar^2))))</f>
        <v>0</v>
      </c>
      <c r="L275" s="55">
        <v>1</v>
      </c>
      <c r="M275" s="55"/>
      <c r="N275" s="55"/>
      <c r="O275" s="55">
        <v>1</v>
      </c>
      <c r="P275" s="117">
        <f t="shared" ref="P275:P281" si="320">O275/HaChEff</f>
        <v>12.544802867383511</v>
      </c>
      <c r="Q275" s="119">
        <f t="shared" ref="Q275:Q281" si="321">IF(O275=0,0,(P275^2)*(((P275*HaChEff*(1-HaChEff))/O275^2))+(VaEffHaCh/(HaChEff^2)))</f>
        <v>144.90100519390992</v>
      </c>
      <c r="R275" s="161"/>
      <c r="S275" s="117">
        <f t="shared" ref="S275:S281" si="322">R275/HaChEff</f>
        <v>0</v>
      </c>
      <c r="T275" s="119">
        <f t="shared" ref="T275:T281" si="323">IF(R275=0,0,(S275^2)*(((S275*HaChEff*(1-HaChEff))/(R275^2))+(VaEffHaCh/(HaChEff^2))))</f>
        <v>0</v>
      </c>
      <c r="U275">
        <v>3</v>
      </c>
      <c r="V275" s="117">
        <f t="shared" ref="V275:V281" si="324">U275/HaChEff</f>
        <v>37.634408602150536</v>
      </c>
      <c r="W275" s="119">
        <f t="shared" ref="W275:W281" si="325">IF(U275=0,0,(V275^2)*(((V275*HaChEff*(1-HaChEff))/(U275^2))+(VaEffHaCh/(HaChEff^2))))</f>
        <v>538.90791543956641</v>
      </c>
      <c r="X275" s="55">
        <v>6</v>
      </c>
      <c r="Y275" s="55"/>
      <c r="Z275" s="55"/>
      <c r="AA275" s="117">
        <f t="shared" ref="AA275:AA281" si="326">X275/StHdEff</f>
        <v>68.877551020408163</v>
      </c>
      <c r="AB275" s="119">
        <f t="shared" ref="AB275:AB281" si="327">IF(X275=0,0,(AA275^2)*(((AA275+StHdEff*(1-StHdEff))/(X275^2))+(VaEffStHd/(StHdEff^2))))</f>
        <v>9192.6798507084659</v>
      </c>
      <c r="AC275" s="55">
        <v>1</v>
      </c>
      <c r="AD275" s="55"/>
      <c r="AE275" s="55"/>
      <c r="AF275" s="55"/>
      <c r="AG275" s="117">
        <f t="shared" ref="AG275:AG281" si="328">AA275*AC275</f>
        <v>68.877551020408163</v>
      </c>
      <c r="AH275" s="117">
        <f t="shared" ref="AH275:AH281" si="329">AA275*AD275</f>
        <v>0</v>
      </c>
      <c r="AI275" s="117">
        <f t="shared" ref="AI275:AI281" si="330">AA275*AE275</f>
        <v>0</v>
      </c>
      <c r="AJ275" s="117">
        <f t="shared" ref="AJ275:AJ281" si="331">AA275*AF275</f>
        <v>0</v>
      </c>
      <c r="AK275" s="55"/>
      <c r="AL275" s="55">
        <v>5</v>
      </c>
      <c r="AM275" s="117">
        <f t="shared" ref="AM275:AM281" si="332">AL275/EdShEff</f>
        <v>92.165898617511516</v>
      </c>
      <c r="AN275">
        <f t="shared" ref="AN275:AN281" si="333">IF(AL275=0,0,(AM275^2)*(((AM275*EdShEff*(1-EdShEff))/(AL275^2))+(VaEffEdSh/(EdShEff^2))))</f>
        <v>2306.2785652416833</v>
      </c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</row>
    <row r="276" spans="1:64">
      <c r="A276" s="158">
        <v>39601</v>
      </c>
      <c r="B276" s="55"/>
      <c r="C276">
        <v>830</v>
      </c>
      <c r="D276">
        <v>64.5</v>
      </c>
      <c r="E276">
        <v>3</v>
      </c>
      <c r="F276" s="55">
        <v>35</v>
      </c>
      <c r="G276">
        <v>0.5</v>
      </c>
      <c r="H276" s="55">
        <v>3</v>
      </c>
      <c r="I276" s="55"/>
      <c r="J276" s="117">
        <f t="shared" si="318"/>
        <v>21.546961325966855</v>
      </c>
      <c r="K276" s="119">
        <f t="shared" si="319"/>
        <v>142.74574527665573</v>
      </c>
      <c r="L276" s="55"/>
      <c r="M276" s="55"/>
      <c r="N276" s="55"/>
      <c r="O276" s="55">
        <v>3</v>
      </c>
      <c r="P276" s="117">
        <f t="shared" si="320"/>
        <v>37.634408602150536</v>
      </c>
      <c r="Q276" s="119">
        <f t="shared" si="321"/>
        <v>434.55555742217018</v>
      </c>
      <c r="R276" s="161"/>
      <c r="S276" s="117">
        <f t="shared" si="322"/>
        <v>0</v>
      </c>
      <c r="T276" s="119">
        <f t="shared" si="323"/>
        <v>0</v>
      </c>
      <c r="U276">
        <v>3</v>
      </c>
      <c r="V276" s="117">
        <f t="shared" si="324"/>
        <v>37.634408602150536</v>
      </c>
      <c r="W276" s="119">
        <f t="shared" si="325"/>
        <v>538.90791543956641</v>
      </c>
      <c r="X276" s="55">
        <v>3</v>
      </c>
      <c r="Y276" s="55"/>
      <c r="Z276" s="55"/>
      <c r="AA276" s="117">
        <f t="shared" si="326"/>
        <v>34.438775510204081</v>
      </c>
      <c r="AB276" s="119">
        <f t="shared" si="327"/>
        <v>4575.21828916098</v>
      </c>
      <c r="AC276" s="55">
        <v>1</v>
      </c>
      <c r="AD276" s="55"/>
      <c r="AE276" s="55"/>
      <c r="AF276" s="55"/>
      <c r="AG276" s="117">
        <f t="shared" si="328"/>
        <v>34.438775510204081</v>
      </c>
      <c r="AH276" s="117">
        <f t="shared" si="329"/>
        <v>0</v>
      </c>
      <c r="AI276" s="117">
        <f t="shared" si="330"/>
        <v>0</v>
      </c>
      <c r="AJ276" s="117">
        <f t="shared" si="331"/>
        <v>0</v>
      </c>
      <c r="AK276" s="55"/>
      <c r="AL276" s="55">
        <v>1</v>
      </c>
      <c r="AM276" s="117">
        <f t="shared" si="332"/>
        <v>18.433179723502306</v>
      </c>
      <c r="AN276">
        <f t="shared" si="333"/>
        <v>349.33029060601478</v>
      </c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</row>
    <row r="277" spans="1:64">
      <c r="A277" s="158">
        <v>39602</v>
      </c>
      <c r="B277" s="55"/>
      <c r="C277">
        <v>800</v>
      </c>
      <c r="D277">
        <v>62.5</v>
      </c>
      <c r="E277">
        <v>3</v>
      </c>
      <c r="F277" s="55">
        <v>35</v>
      </c>
      <c r="G277">
        <v>1</v>
      </c>
      <c r="H277" s="55"/>
      <c r="I277" s="55"/>
      <c r="J277" s="117">
        <f t="shared" si="318"/>
        <v>0</v>
      </c>
      <c r="K277" s="119">
        <f t="shared" si="319"/>
        <v>0</v>
      </c>
      <c r="L277" s="55"/>
      <c r="M277" s="55"/>
      <c r="N277" s="55"/>
      <c r="O277" s="55">
        <v>1</v>
      </c>
      <c r="P277" s="117">
        <f t="shared" si="320"/>
        <v>12.544802867383511</v>
      </c>
      <c r="Q277" s="119">
        <f t="shared" si="321"/>
        <v>144.90100519390992</v>
      </c>
      <c r="R277" s="161">
        <v>3</v>
      </c>
      <c r="S277" s="117">
        <f t="shared" si="322"/>
        <v>37.634408602150536</v>
      </c>
      <c r="T277" s="119">
        <f t="shared" si="323"/>
        <v>538.90791543956641</v>
      </c>
      <c r="U277">
        <v>2</v>
      </c>
      <c r="V277" s="117">
        <f t="shared" si="324"/>
        <v>25.089605734767023</v>
      </c>
      <c r="W277" s="119">
        <f t="shared" si="325"/>
        <v>336.06614649367168</v>
      </c>
      <c r="X277" s="55"/>
      <c r="Y277" s="55"/>
      <c r="Z277" s="55"/>
      <c r="AA277" s="117">
        <f t="shared" si="326"/>
        <v>0</v>
      </c>
      <c r="AB277" s="119">
        <f t="shared" si="327"/>
        <v>0</v>
      </c>
      <c r="AC277" s="55">
        <v>1</v>
      </c>
      <c r="AD277" s="55"/>
      <c r="AE277" s="55"/>
      <c r="AF277" s="55"/>
      <c r="AG277" s="117">
        <f t="shared" si="328"/>
        <v>0</v>
      </c>
      <c r="AH277" s="117">
        <f t="shared" si="329"/>
        <v>0</v>
      </c>
      <c r="AI277" s="117">
        <f t="shared" si="330"/>
        <v>0</v>
      </c>
      <c r="AJ277" s="117">
        <f t="shared" si="331"/>
        <v>0</v>
      </c>
      <c r="AK277" s="55"/>
      <c r="AL277" s="55">
        <v>2</v>
      </c>
      <c r="AM277" s="117">
        <f t="shared" si="332"/>
        <v>36.866359447004612</v>
      </c>
      <c r="AN277">
        <f t="shared" si="333"/>
        <v>754.6232924331905</v>
      </c>
      <c r="AO277" s="55"/>
      <c r="AP277" s="55"/>
      <c r="AQ277" s="55"/>
      <c r="AR277" s="55"/>
      <c r="AS277" s="55">
        <v>1</v>
      </c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</row>
    <row r="278" spans="1:64">
      <c r="A278" s="158">
        <v>39603</v>
      </c>
      <c r="B278" s="55"/>
      <c r="C278">
        <v>830</v>
      </c>
      <c r="D278">
        <v>60</v>
      </c>
      <c r="E278">
        <v>2</v>
      </c>
      <c r="F278" s="55">
        <v>35</v>
      </c>
      <c r="G278">
        <v>1</v>
      </c>
      <c r="H278" s="55"/>
      <c r="I278" s="55"/>
      <c r="J278" s="117">
        <f t="shared" si="318"/>
        <v>0</v>
      </c>
      <c r="K278" s="119">
        <f t="shared" si="319"/>
        <v>0</v>
      </c>
      <c r="L278" s="55">
        <v>1</v>
      </c>
      <c r="M278" s="55"/>
      <c r="N278" s="55"/>
      <c r="O278" s="55"/>
      <c r="P278" s="117">
        <f t="shared" si="320"/>
        <v>0</v>
      </c>
      <c r="Q278" s="119">
        <f t="shared" si="321"/>
        <v>0</v>
      </c>
      <c r="R278" s="161">
        <v>1</v>
      </c>
      <c r="S278" s="117">
        <f t="shared" si="322"/>
        <v>12.544802867383511</v>
      </c>
      <c r="T278" s="119">
        <f t="shared" si="323"/>
        <v>156.43017468048296</v>
      </c>
      <c r="U278">
        <v>1</v>
      </c>
      <c r="V278" s="117">
        <f t="shared" si="324"/>
        <v>12.544802867383511</v>
      </c>
      <c r="W278" s="119">
        <f t="shared" si="325"/>
        <v>156.43017468048296</v>
      </c>
      <c r="X278" s="55"/>
      <c r="Y278" s="55"/>
      <c r="Z278" s="55"/>
      <c r="AA278" s="117">
        <f t="shared" si="326"/>
        <v>0</v>
      </c>
      <c r="AB278" s="119">
        <f t="shared" si="327"/>
        <v>0</v>
      </c>
      <c r="AC278" s="55">
        <v>1</v>
      </c>
      <c r="AD278" s="55"/>
      <c r="AE278" s="55"/>
      <c r="AF278" s="55"/>
      <c r="AG278" s="117">
        <f t="shared" si="328"/>
        <v>0</v>
      </c>
      <c r="AH278" s="117">
        <f t="shared" si="329"/>
        <v>0</v>
      </c>
      <c r="AI278" s="117">
        <f t="shared" si="330"/>
        <v>0</v>
      </c>
      <c r="AJ278" s="117">
        <f t="shared" si="331"/>
        <v>0</v>
      </c>
      <c r="AK278" s="55"/>
      <c r="AL278" s="55"/>
      <c r="AM278" s="117">
        <f t="shared" si="332"/>
        <v>0</v>
      </c>
      <c r="AN278">
        <f t="shared" si="333"/>
        <v>0</v>
      </c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</row>
    <row r="279" spans="1:64">
      <c r="A279" s="158">
        <v>39604</v>
      </c>
      <c r="B279" s="55"/>
      <c r="C279">
        <v>900</v>
      </c>
      <c r="D279">
        <v>59</v>
      </c>
      <c r="E279">
        <v>2</v>
      </c>
      <c r="F279" s="55">
        <v>35</v>
      </c>
      <c r="G279">
        <v>2</v>
      </c>
      <c r="H279" s="55"/>
      <c r="I279" s="55"/>
      <c r="J279" s="117">
        <f t="shared" si="318"/>
        <v>0</v>
      </c>
      <c r="K279" s="119">
        <f t="shared" si="319"/>
        <v>0</v>
      </c>
      <c r="L279" s="55"/>
      <c r="M279" s="55"/>
      <c r="N279" s="55"/>
      <c r="O279" s="55"/>
      <c r="P279" s="117">
        <f t="shared" si="320"/>
        <v>0</v>
      </c>
      <c r="Q279" s="119">
        <f t="shared" si="321"/>
        <v>0</v>
      </c>
      <c r="R279" s="161">
        <v>2</v>
      </c>
      <c r="S279" s="117">
        <f t="shared" si="322"/>
        <v>25.089605734767023</v>
      </c>
      <c r="T279" s="119">
        <f t="shared" si="323"/>
        <v>336.06614649367168</v>
      </c>
      <c r="V279" s="117">
        <f t="shared" si="324"/>
        <v>0</v>
      </c>
      <c r="W279" s="119">
        <f t="shared" si="325"/>
        <v>0</v>
      </c>
      <c r="X279" s="55"/>
      <c r="Y279" s="55"/>
      <c r="Z279" s="55"/>
      <c r="AA279" s="117">
        <f t="shared" si="326"/>
        <v>0</v>
      </c>
      <c r="AB279" s="119">
        <f t="shared" si="327"/>
        <v>0</v>
      </c>
      <c r="AC279" s="55">
        <v>1</v>
      </c>
      <c r="AD279" s="55"/>
      <c r="AE279" s="55"/>
      <c r="AF279" s="55"/>
      <c r="AG279" s="117">
        <f t="shared" si="328"/>
        <v>0</v>
      </c>
      <c r="AH279" s="117">
        <f t="shared" si="329"/>
        <v>0</v>
      </c>
      <c r="AI279" s="117">
        <f t="shared" si="330"/>
        <v>0</v>
      </c>
      <c r="AJ279" s="117">
        <f t="shared" si="331"/>
        <v>0</v>
      </c>
      <c r="AK279" s="55"/>
      <c r="AL279" s="55"/>
      <c r="AM279" s="117">
        <f t="shared" si="332"/>
        <v>0</v>
      </c>
      <c r="AN279">
        <f t="shared" si="333"/>
        <v>0</v>
      </c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</row>
    <row r="280" spans="1:64">
      <c r="A280" s="158">
        <v>39605</v>
      </c>
      <c r="B280" s="55"/>
      <c r="C280" s="55"/>
      <c r="D280" s="55">
        <v>57</v>
      </c>
      <c r="E280" s="55">
        <v>1</v>
      </c>
      <c r="F280" s="55">
        <v>35</v>
      </c>
      <c r="G280" s="55">
        <v>2</v>
      </c>
      <c r="H280" s="55"/>
      <c r="I280" s="55"/>
      <c r="J280" s="117">
        <f t="shared" si="318"/>
        <v>0</v>
      </c>
      <c r="K280" s="119">
        <f t="shared" si="319"/>
        <v>0</v>
      </c>
      <c r="L280" s="55"/>
      <c r="M280" s="55"/>
      <c r="N280" s="55"/>
      <c r="O280" s="55"/>
      <c r="P280" s="117">
        <f t="shared" si="320"/>
        <v>0</v>
      </c>
      <c r="Q280" s="119">
        <f t="shared" si="321"/>
        <v>0</v>
      </c>
      <c r="R280" s="161">
        <v>1</v>
      </c>
      <c r="S280" s="117">
        <f t="shared" si="322"/>
        <v>12.544802867383511</v>
      </c>
      <c r="T280" s="119">
        <f t="shared" si="323"/>
        <v>156.43017468048296</v>
      </c>
      <c r="U280" s="55">
        <v>1</v>
      </c>
      <c r="V280" s="117">
        <f t="shared" si="324"/>
        <v>12.544802867383511</v>
      </c>
      <c r="W280" s="119">
        <f t="shared" si="325"/>
        <v>156.43017468048296</v>
      </c>
      <c r="X280" s="55"/>
      <c r="Y280" s="55"/>
      <c r="Z280" s="55"/>
      <c r="AA280" s="117">
        <f t="shared" si="326"/>
        <v>0</v>
      </c>
      <c r="AB280" s="119">
        <f t="shared" si="327"/>
        <v>0</v>
      </c>
      <c r="AC280" s="55">
        <v>1</v>
      </c>
      <c r="AD280" s="55"/>
      <c r="AE280" s="55"/>
      <c r="AF280" s="55"/>
      <c r="AG280" s="117">
        <f t="shared" si="328"/>
        <v>0</v>
      </c>
      <c r="AH280" s="117">
        <f t="shared" si="329"/>
        <v>0</v>
      </c>
      <c r="AI280" s="117">
        <f t="shared" si="330"/>
        <v>0</v>
      </c>
      <c r="AJ280" s="117">
        <f t="shared" si="331"/>
        <v>0</v>
      </c>
      <c r="AK280" s="55"/>
      <c r="AL280" s="55"/>
      <c r="AM280" s="117">
        <f t="shared" si="332"/>
        <v>0</v>
      </c>
      <c r="AN280">
        <f t="shared" si="333"/>
        <v>0</v>
      </c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</row>
    <row r="281" spans="1:64">
      <c r="A281" s="158">
        <v>39606</v>
      </c>
      <c r="B281" s="55"/>
      <c r="C281" s="55"/>
      <c r="D281" s="55">
        <v>55.5</v>
      </c>
      <c r="E281" s="55">
        <v>2</v>
      </c>
      <c r="F281" s="55">
        <v>35</v>
      </c>
      <c r="G281" s="55">
        <v>2</v>
      </c>
      <c r="H281" s="55"/>
      <c r="I281" s="55"/>
      <c r="J281" s="117">
        <f t="shared" si="318"/>
        <v>0</v>
      </c>
      <c r="K281" s="119">
        <f t="shared" si="319"/>
        <v>0</v>
      </c>
      <c r="L281" s="55">
        <v>11</v>
      </c>
      <c r="M281" s="55"/>
      <c r="N281" s="55"/>
      <c r="O281" s="55">
        <v>2</v>
      </c>
      <c r="P281" s="117">
        <f t="shared" si="320"/>
        <v>25.089605734767023</v>
      </c>
      <c r="Q281" s="119">
        <f t="shared" si="321"/>
        <v>289.72828130803998</v>
      </c>
      <c r="R281" s="161">
        <v>6</v>
      </c>
      <c r="S281" s="117">
        <f t="shared" si="322"/>
        <v>75.268817204301072</v>
      </c>
      <c r="T281" s="119">
        <f t="shared" si="323"/>
        <v>1286.6680050734851</v>
      </c>
      <c r="U281" s="55">
        <v>12</v>
      </c>
      <c r="V281" s="117">
        <f t="shared" si="324"/>
        <v>150.53763440860214</v>
      </c>
      <c r="W281" s="119">
        <f t="shared" si="325"/>
        <v>3408.744706924379</v>
      </c>
      <c r="X281" s="55">
        <v>3</v>
      </c>
      <c r="Y281" s="55">
        <v>1</v>
      </c>
      <c r="Z281" s="55"/>
      <c r="AA281" s="117">
        <f t="shared" si="326"/>
        <v>34.438775510204081</v>
      </c>
      <c r="AB281" s="119">
        <f t="shared" si="327"/>
        <v>4575.21828916098</v>
      </c>
      <c r="AC281" s="55">
        <v>1</v>
      </c>
      <c r="AD281" s="55"/>
      <c r="AE281" s="55"/>
      <c r="AF281" s="55"/>
      <c r="AG281" s="117">
        <f t="shared" si="328"/>
        <v>34.438775510204081</v>
      </c>
      <c r="AH281" s="117">
        <f t="shared" si="329"/>
        <v>0</v>
      </c>
      <c r="AI281" s="117">
        <f t="shared" si="330"/>
        <v>0</v>
      </c>
      <c r="AJ281" s="117">
        <f t="shared" si="331"/>
        <v>0</v>
      </c>
      <c r="AK281" s="55"/>
      <c r="AL281" s="55"/>
      <c r="AM281" s="117">
        <f t="shared" si="332"/>
        <v>0</v>
      </c>
      <c r="AN281">
        <f t="shared" si="333"/>
        <v>0</v>
      </c>
      <c r="AO281" s="55">
        <v>2</v>
      </c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</row>
    <row r="282" spans="1:64">
      <c r="A282" s="65"/>
      <c r="B282" s="65"/>
      <c r="C282" s="65"/>
      <c r="D282" s="65"/>
      <c r="E282" s="65"/>
      <c r="F282" s="65"/>
      <c r="G282" s="65"/>
      <c r="H282" s="65"/>
      <c r="I282" s="65"/>
      <c r="J282" s="159"/>
      <c r="K282" s="65"/>
      <c r="L282" s="65"/>
      <c r="M282" s="65"/>
      <c r="N282" s="65"/>
      <c r="O282" s="65"/>
      <c r="P282" s="65"/>
      <c r="Q282" s="65"/>
      <c r="R282" s="159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</row>
    <row r="283" spans="1:64">
      <c r="A283" s="158">
        <v>39607</v>
      </c>
      <c r="B283" s="55"/>
      <c r="C283">
        <v>815</v>
      </c>
      <c r="D283">
        <v>53.5</v>
      </c>
      <c r="E283">
        <v>1</v>
      </c>
      <c r="F283" s="55">
        <v>36</v>
      </c>
      <c r="G283">
        <v>2</v>
      </c>
      <c r="H283" s="55"/>
      <c r="I283" s="55"/>
      <c r="J283" s="117">
        <f t="shared" ref="J283:J289" si="334">H283/Effbar</f>
        <v>0</v>
      </c>
      <c r="K283" s="119">
        <f t="shared" ref="K283:K289" si="335">IF(H283=0,0,(J283^2)*(((J283*Effbar*(1-Effbar))/(H283^2))+(Veffbar/(Effbar^2))))</f>
        <v>0</v>
      </c>
      <c r="L283" s="61">
        <v>2</v>
      </c>
      <c r="M283" s="55"/>
      <c r="N283" s="55"/>
      <c r="O283" s="55"/>
      <c r="P283" s="117">
        <f t="shared" ref="P283:P289" si="336">O283/HaChEff</f>
        <v>0</v>
      </c>
      <c r="Q283" s="119">
        <f t="shared" ref="Q283:Q289" si="337">IF(O283=0,0,(P283^2)*(((P283*HaChEff*(1-HaChEff))/O283^2))+(VaEffHaCh/(HaChEff^2)))</f>
        <v>0</v>
      </c>
      <c r="R283" s="161"/>
      <c r="S283" s="117">
        <f t="shared" ref="S283:S289" si="338">R283/HaChEff</f>
        <v>0</v>
      </c>
      <c r="T283" s="119">
        <f t="shared" ref="T283:T289" si="339">IF(R283=0,0,(S283^2)*(((S283*HaChEff*(1-HaChEff))/(R283^2))+(VaEffHaCh/(HaChEff^2))))</f>
        <v>0</v>
      </c>
      <c r="U283" s="55"/>
      <c r="V283" s="117">
        <f t="shared" ref="V283:V289" si="340">U283/HaChEff</f>
        <v>0</v>
      </c>
      <c r="W283" s="119">
        <f t="shared" ref="W283:W289" si="341">IF(U283=0,0,(V283^2)*(((V283*HaChEff*(1-HaChEff))/(U283^2))+(VaEffHaCh/(HaChEff^2))))</f>
        <v>0</v>
      </c>
      <c r="X283" s="55"/>
      <c r="Y283" s="55"/>
      <c r="Z283" s="55"/>
      <c r="AA283" s="117">
        <f t="shared" ref="AA283:AA289" si="342">X283/StHdEff</f>
        <v>0</v>
      </c>
      <c r="AB283" s="119">
        <f t="shared" ref="AB283:AB289" si="343">IF(X283=0,0,(AA283^2)*(((AA283+StHdEff*(1-StHdEff))/(X283^2))+(VaEffStHd/(StHdEff^2))))</f>
        <v>0</v>
      </c>
      <c r="AC283" s="55">
        <v>1</v>
      </c>
      <c r="AD283" s="55"/>
      <c r="AE283" s="55"/>
      <c r="AF283" s="55"/>
      <c r="AG283" s="117">
        <f t="shared" ref="AG283:AG289" si="344">AA283*AC283</f>
        <v>0</v>
      </c>
      <c r="AH283" s="117">
        <f t="shared" ref="AH283:AH289" si="345">AA283*AD283</f>
        <v>0</v>
      </c>
      <c r="AI283" s="117">
        <f t="shared" ref="AI283:AI289" si="346">AA283*AE283</f>
        <v>0</v>
      </c>
      <c r="AJ283" s="117">
        <f t="shared" ref="AJ283:AJ289" si="347">AA283*AF283</f>
        <v>0</v>
      </c>
      <c r="AK283" s="55"/>
      <c r="AL283" s="55"/>
      <c r="AM283" s="117">
        <f t="shared" ref="AM283:AM289" si="348">AL283/EdShEff</f>
        <v>0</v>
      </c>
      <c r="AN283">
        <f t="shared" ref="AN283:AN289" si="349">IF(AL283=0,0,(AM283^2)*(((AM283*EdShEff*(1-EdShEff))/(AL283^2))+(VaEffEdSh/(EdShEff^2))))</f>
        <v>0</v>
      </c>
      <c r="AO283" s="55"/>
      <c r="AP283" s="55"/>
      <c r="AQ283" s="55"/>
      <c r="AR283" s="55"/>
      <c r="AS283" s="55">
        <v>1</v>
      </c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</row>
    <row r="284" spans="1:64">
      <c r="A284" s="43">
        <v>39608</v>
      </c>
      <c r="C284" s="61">
        <v>815</v>
      </c>
      <c r="D284" s="61">
        <v>52</v>
      </c>
      <c r="E284" s="61">
        <v>1</v>
      </c>
      <c r="F284" s="55">
        <v>36</v>
      </c>
      <c r="G284" s="61">
        <v>3</v>
      </c>
      <c r="H284" s="61">
        <v>1</v>
      </c>
      <c r="J284" s="117">
        <f t="shared" si="334"/>
        <v>7.182320441988951</v>
      </c>
      <c r="K284" s="119">
        <f t="shared" si="335"/>
        <v>45.462909357021793</v>
      </c>
      <c r="L284" s="61">
        <v>4</v>
      </c>
      <c r="M284" s="117"/>
      <c r="N284" s="119"/>
      <c r="P284" s="117">
        <f t="shared" si="336"/>
        <v>0</v>
      </c>
      <c r="Q284" s="119">
        <f t="shared" si="337"/>
        <v>0</v>
      </c>
      <c r="R284" s="117"/>
      <c r="S284" s="117">
        <f t="shared" si="338"/>
        <v>0</v>
      </c>
      <c r="T284" s="119">
        <f t="shared" si="339"/>
        <v>0</v>
      </c>
      <c r="U284">
        <v>2</v>
      </c>
      <c r="V284" s="117">
        <f t="shared" si="340"/>
        <v>25.089605734767023</v>
      </c>
      <c r="W284" s="119">
        <f t="shared" si="341"/>
        <v>336.06614649367168</v>
      </c>
      <c r="AA284" s="117">
        <f t="shared" si="342"/>
        <v>0</v>
      </c>
      <c r="AB284" s="119">
        <f t="shared" si="343"/>
        <v>0</v>
      </c>
      <c r="AC284" s="55">
        <v>1</v>
      </c>
      <c r="AG284" s="117">
        <f t="shared" si="344"/>
        <v>0</v>
      </c>
      <c r="AH284" s="117">
        <f t="shared" si="345"/>
        <v>0</v>
      </c>
      <c r="AI284" s="117">
        <f t="shared" si="346"/>
        <v>0</v>
      </c>
      <c r="AJ284" s="117">
        <f t="shared" si="347"/>
        <v>0</v>
      </c>
      <c r="AM284" s="117">
        <f t="shared" si="348"/>
        <v>0</v>
      </c>
      <c r="AN284">
        <f t="shared" si="349"/>
        <v>0</v>
      </c>
    </row>
    <row r="285" spans="1:64">
      <c r="A285" s="43">
        <v>39609</v>
      </c>
      <c r="C285">
        <v>830</v>
      </c>
      <c r="D285">
        <v>52</v>
      </c>
      <c r="E285">
        <v>2</v>
      </c>
      <c r="F285" s="55">
        <v>36</v>
      </c>
      <c r="G285">
        <v>3</v>
      </c>
      <c r="J285" s="117">
        <f t="shared" si="334"/>
        <v>0</v>
      </c>
      <c r="K285" s="119">
        <f t="shared" si="335"/>
        <v>0</v>
      </c>
      <c r="L285">
        <v>2</v>
      </c>
      <c r="M285" s="117"/>
      <c r="N285" s="119"/>
      <c r="P285" s="117">
        <f t="shared" si="336"/>
        <v>0</v>
      </c>
      <c r="Q285" s="119">
        <f t="shared" si="337"/>
        <v>0</v>
      </c>
      <c r="R285">
        <v>1</v>
      </c>
      <c r="S285" s="117">
        <f t="shared" si="338"/>
        <v>12.544802867383511</v>
      </c>
      <c r="T285" s="119">
        <f t="shared" si="339"/>
        <v>156.43017468048296</v>
      </c>
      <c r="U285">
        <v>5</v>
      </c>
      <c r="V285" s="117">
        <f t="shared" si="340"/>
        <v>62.724014336917556</v>
      </c>
      <c r="W285" s="119">
        <f t="shared" si="341"/>
        <v>1014.2088447294727</v>
      </c>
      <c r="X285">
        <v>2</v>
      </c>
      <c r="Y285">
        <v>2</v>
      </c>
      <c r="AA285" s="117">
        <f t="shared" si="342"/>
        <v>22.959183673469386</v>
      </c>
      <c r="AB285" s="119">
        <f t="shared" si="343"/>
        <v>3047.7806273614265</v>
      </c>
      <c r="AC285" s="55">
        <v>1</v>
      </c>
      <c r="AG285" s="117">
        <f t="shared" si="344"/>
        <v>22.959183673469386</v>
      </c>
      <c r="AH285" s="117">
        <f t="shared" si="345"/>
        <v>0</v>
      </c>
      <c r="AI285" s="117">
        <f t="shared" si="346"/>
        <v>0</v>
      </c>
      <c r="AJ285" s="117">
        <f t="shared" si="347"/>
        <v>0</v>
      </c>
      <c r="AL285">
        <v>6</v>
      </c>
      <c r="AM285" s="117">
        <f t="shared" si="348"/>
        <v>110.59907834101382</v>
      </c>
      <c r="AN285">
        <f t="shared" si="349"/>
        <v>2935.4224119535033</v>
      </c>
      <c r="AS285">
        <v>1</v>
      </c>
    </row>
    <row r="286" spans="1:64">
      <c r="A286" s="43">
        <v>39610</v>
      </c>
      <c r="C286">
        <v>900</v>
      </c>
      <c r="D286">
        <v>52</v>
      </c>
      <c r="E286">
        <v>1</v>
      </c>
      <c r="F286" s="55">
        <v>36</v>
      </c>
      <c r="G286">
        <v>4</v>
      </c>
      <c r="J286" s="117">
        <f t="shared" si="334"/>
        <v>0</v>
      </c>
      <c r="K286" s="119">
        <f t="shared" si="335"/>
        <v>0</v>
      </c>
      <c r="L286">
        <v>1</v>
      </c>
      <c r="M286" s="117"/>
      <c r="N286" s="119"/>
      <c r="P286" s="117">
        <f t="shared" si="336"/>
        <v>0</v>
      </c>
      <c r="Q286" s="119">
        <f t="shared" si="337"/>
        <v>0</v>
      </c>
      <c r="R286">
        <v>2</v>
      </c>
      <c r="S286" s="117">
        <f t="shared" si="338"/>
        <v>25.089605734767023</v>
      </c>
      <c r="T286" s="119">
        <f t="shared" si="339"/>
        <v>336.06614649367168</v>
      </c>
      <c r="V286" s="117">
        <f t="shared" si="340"/>
        <v>0</v>
      </c>
      <c r="W286" s="119">
        <f t="shared" si="341"/>
        <v>0</v>
      </c>
      <c r="AA286" s="117">
        <f t="shared" si="342"/>
        <v>0</v>
      </c>
      <c r="AB286" s="119">
        <f t="shared" si="343"/>
        <v>0</v>
      </c>
      <c r="AC286" s="55">
        <v>1</v>
      </c>
      <c r="AG286" s="117">
        <f t="shared" si="344"/>
        <v>0</v>
      </c>
      <c r="AH286" s="117">
        <f t="shared" si="345"/>
        <v>0</v>
      </c>
      <c r="AI286" s="117">
        <f t="shared" si="346"/>
        <v>0</v>
      </c>
      <c r="AJ286" s="117">
        <f t="shared" si="347"/>
        <v>0</v>
      </c>
      <c r="AM286" s="117">
        <f t="shared" si="348"/>
        <v>0</v>
      </c>
      <c r="AN286">
        <f t="shared" si="349"/>
        <v>0</v>
      </c>
      <c r="AO286">
        <v>1</v>
      </c>
    </row>
    <row r="287" spans="1:64">
      <c r="A287" s="43">
        <v>39611</v>
      </c>
      <c r="C287">
        <v>900</v>
      </c>
      <c r="D287">
        <v>51.5</v>
      </c>
      <c r="E287">
        <v>1</v>
      </c>
      <c r="F287" s="55">
        <v>36</v>
      </c>
      <c r="G287">
        <v>3</v>
      </c>
      <c r="J287" s="117">
        <f t="shared" si="334"/>
        <v>0</v>
      </c>
      <c r="K287" s="119">
        <f t="shared" si="335"/>
        <v>0</v>
      </c>
      <c r="L287">
        <v>6</v>
      </c>
      <c r="M287" s="117"/>
      <c r="N287" s="119"/>
      <c r="P287" s="117">
        <f t="shared" si="336"/>
        <v>0</v>
      </c>
      <c r="Q287" s="119">
        <f t="shared" si="337"/>
        <v>0</v>
      </c>
      <c r="R287">
        <v>1</v>
      </c>
      <c r="S287" s="117">
        <f t="shared" si="338"/>
        <v>12.544802867383511</v>
      </c>
      <c r="T287" s="119">
        <f t="shared" si="339"/>
        <v>156.43017468048296</v>
      </c>
      <c r="U287">
        <v>1</v>
      </c>
      <c r="V287" s="117">
        <f t="shared" si="340"/>
        <v>12.544802867383511</v>
      </c>
      <c r="W287" s="119">
        <f t="shared" si="341"/>
        <v>156.43017468048296</v>
      </c>
      <c r="AA287" s="117">
        <f t="shared" si="342"/>
        <v>0</v>
      </c>
      <c r="AB287" s="119">
        <f t="shared" si="343"/>
        <v>0</v>
      </c>
      <c r="AC287" s="55">
        <v>1</v>
      </c>
      <c r="AG287" s="117">
        <f t="shared" si="344"/>
        <v>0</v>
      </c>
      <c r="AH287" s="117">
        <f t="shared" si="345"/>
        <v>0</v>
      </c>
      <c r="AI287" s="117">
        <f t="shared" si="346"/>
        <v>0</v>
      </c>
      <c r="AJ287" s="117">
        <f t="shared" si="347"/>
        <v>0</v>
      </c>
      <c r="AL287">
        <v>1</v>
      </c>
      <c r="AM287" s="117">
        <f t="shared" si="348"/>
        <v>18.433179723502306</v>
      </c>
      <c r="AN287">
        <f t="shared" si="349"/>
        <v>349.33029060601478</v>
      </c>
    </row>
    <row r="288" spans="1:64">
      <c r="A288" s="43">
        <v>39612</v>
      </c>
      <c r="C288">
        <v>900</v>
      </c>
      <c r="D288">
        <v>51</v>
      </c>
      <c r="E288">
        <v>1</v>
      </c>
      <c r="F288" s="55">
        <v>36</v>
      </c>
      <c r="G288">
        <v>4</v>
      </c>
      <c r="J288" s="117">
        <f t="shared" si="334"/>
        <v>0</v>
      </c>
      <c r="K288" s="119">
        <f t="shared" si="335"/>
        <v>0</v>
      </c>
      <c r="L288">
        <v>3</v>
      </c>
      <c r="M288" s="117"/>
      <c r="N288" s="119"/>
      <c r="P288" s="117">
        <f t="shared" si="336"/>
        <v>0</v>
      </c>
      <c r="Q288" s="119">
        <f t="shared" si="337"/>
        <v>0</v>
      </c>
      <c r="R288">
        <v>2</v>
      </c>
      <c r="S288" s="117">
        <f t="shared" si="338"/>
        <v>25.089605734767023</v>
      </c>
      <c r="T288" s="119">
        <f t="shared" si="339"/>
        <v>336.06614649367168</v>
      </c>
      <c r="U288">
        <v>2</v>
      </c>
      <c r="V288" s="117">
        <f t="shared" si="340"/>
        <v>25.089605734767023</v>
      </c>
      <c r="W288" s="119">
        <f t="shared" si="341"/>
        <v>336.06614649367168</v>
      </c>
      <c r="Y288">
        <v>1</v>
      </c>
      <c r="AA288" s="117">
        <f t="shared" si="342"/>
        <v>0</v>
      </c>
      <c r="AB288" s="119">
        <f t="shared" si="343"/>
        <v>0</v>
      </c>
      <c r="AC288" s="55">
        <v>1</v>
      </c>
      <c r="AG288" s="117">
        <f t="shared" si="344"/>
        <v>0</v>
      </c>
      <c r="AH288" s="117">
        <f t="shared" si="345"/>
        <v>0</v>
      </c>
      <c r="AI288" s="117">
        <f t="shared" si="346"/>
        <v>0</v>
      </c>
      <c r="AJ288" s="117">
        <f t="shared" si="347"/>
        <v>0</v>
      </c>
      <c r="AL288">
        <v>1</v>
      </c>
      <c r="AM288" s="117">
        <f t="shared" si="348"/>
        <v>18.433179723502306</v>
      </c>
      <c r="AN288">
        <f t="shared" si="349"/>
        <v>349.33029060601478</v>
      </c>
    </row>
    <row r="289" spans="1:54">
      <c r="A289" s="43">
        <v>39613</v>
      </c>
      <c r="C289">
        <v>900</v>
      </c>
      <c r="D289">
        <v>51</v>
      </c>
      <c r="E289">
        <v>1</v>
      </c>
      <c r="F289" s="55">
        <v>36</v>
      </c>
      <c r="G289">
        <v>4.5</v>
      </c>
      <c r="J289" s="117">
        <f t="shared" si="334"/>
        <v>0</v>
      </c>
      <c r="K289" s="119">
        <f t="shared" si="335"/>
        <v>0</v>
      </c>
      <c r="L289">
        <v>2</v>
      </c>
      <c r="M289" s="117"/>
      <c r="N289" s="119"/>
      <c r="O289">
        <v>1</v>
      </c>
      <c r="P289" s="117">
        <f t="shared" si="336"/>
        <v>12.544802867383511</v>
      </c>
      <c r="Q289" s="119">
        <f t="shared" si="337"/>
        <v>144.90100519390992</v>
      </c>
      <c r="R289">
        <v>1</v>
      </c>
      <c r="S289" s="117">
        <f t="shared" si="338"/>
        <v>12.544802867383511</v>
      </c>
      <c r="T289" s="119">
        <f t="shared" si="339"/>
        <v>156.43017468048296</v>
      </c>
      <c r="U289">
        <v>4</v>
      </c>
      <c r="V289" s="117">
        <f t="shared" si="340"/>
        <v>50.179211469534046</v>
      </c>
      <c r="W289" s="119">
        <f t="shared" si="341"/>
        <v>764.95548151816661</v>
      </c>
      <c r="AA289" s="117">
        <f t="shared" si="342"/>
        <v>0</v>
      </c>
      <c r="AB289" s="119">
        <f t="shared" si="343"/>
        <v>0</v>
      </c>
      <c r="AC289" s="55">
        <v>1</v>
      </c>
      <c r="AG289" s="117">
        <f t="shared" si="344"/>
        <v>0</v>
      </c>
      <c r="AH289" s="117">
        <f t="shared" si="345"/>
        <v>0</v>
      </c>
      <c r="AI289" s="117">
        <f t="shared" si="346"/>
        <v>0</v>
      </c>
      <c r="AJ289" s="117">
        <f t="shared" si="347"/>
        <v>0</v>
      </c>
      <c r="AM289" s="117">
        <f t="shared" si="348"/>
        <v>0</v>
      </c>
      <c r="AN289">
        <f t="shared" si="349"/>
        <v>0</v>
      </c>
    </row>
    <row r="290" spans="1:54">
      <c r="A290" s="66"/>
      <c r="B290" s="65"/>
      <c r="C290" s="65"/>
      <c r="D290" s="65"/>
      <c r="E290" s="65"/>
      <c r="F290" s="65"/>
      <c r="G290" s="65"/>
      <c r="H290" s="65"/>
      <c r="I290" s="65"/>
      <c r="J290" s="159"/>
      <c r="K290" s="160"/>
      <c r="L290" s="65"/>
      <c r="M290" s="159"/>
      <c r="N290" s="160"/>
      <c r="O290" s="65"/>
      <c r="P290" s="159"/>
      <c r="Q290" s="160"/>
      <c r="R290" s="159"/>
      <c r="S290" s="160"/>
      <c r="T290" s="160"/>
      <c r="U290" s="65"/>
      <c r="V290" s="65"/>
      <c r="W290" s="65"/>
      <c r="X290" s="65"/>
      <c r="Y290" s="65"/>
      <c r="Z290" s="65"/>
      <c r="AA290" s="159"/>
      <c r="AB290" s="160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</row>
    <row r="291" spans="1:54">
      <c r="A291" s="43">
        <v>39614</v>
      </c>
      <c r="C291">
        <v>745</v>
      </c>
      <c r="D291">
        <v>50.5</v>
      </c>
      <c r="E291">
        <v>1</v>
      </c>
      <c r="F291" s="55">
        <v>37</v>
      </c>
      <c r="G291">
        <v>4.5</v>
      </c>
      <c r="J291" s="117">
        <f t="shared" ref="J291:J297" si="350">H291/Effbar</f>
        <v>0</v>
      </c>
      <c r="K291" s="119">
        <f t="shared" ref="K291:K297" si="351">IF(H291=0,0,(J291^2)*(((J291*Effbar*(1-Effbar))/(H291^2))+(Veffbar/(Effbar^2))))</f>
        <v>0</v>
      </c>
      <c r="L291">
        <v>6</v>
      </c>
      <c r="M291" s="117"/>
      <c r="N291" s="119"/>
      <c r="P291" s="117">
        <f t="shared" ref="P291:P297" si="352">O291/HaChEff</f>
        <v>0</v>
      </c>
      <c r="Q291" s="119">
        <f t="shared" ref="Q291:Q297" si="353">IF(O291=0,0,(P291^2)*(((P291*HaChEff*(1-HaChEff))/O291^2))+(VaEffHaCh/(HaChEff^2)))</f>
        <v>0</v>
      </c>
      <c r="R291">
        <v>2</v>
      </c>
      <c r="S291" s="117">
        <f t="shared" ref="S291:S297" si="354">R291/HaChEff</f>
        <v>25.089605734767023</v>
      </c>
      <c r="T291" s="119">
        <f t="shared" ref="T291:T297" si="355">IF(R291=0,0,(S291^2)*(((S291*HaChEff*(1-HaChEff))/(R291^2))+(VaEffHaCh/(HaChEff^2))))</f>
        <v>336.06614649367168</v>
      </c>
      <c r="V291" s="117">
        <f t="shared" ref="V291:V297" si="356">U291/HaChEff</f>
        <v>0</v>
      </c>
      <c r="W291" s="119">
        <f t="shared" ref="W291:W297" si="357">IF(U291=0,0,(V291^2)*(((V291*HaChEff*(1-HaChEff))/(U291^2))+(VaEffHaCh/(HaChEff^2))))</f>
        <v>0</v>
      </c>
      <c r="AA291" s="117">
        <f t="shared" ref="AA291:AA297" si="358">X291/StHdEff</f>
        <v>0</v>
      </c>
      <c r="AB291" s="119">
        <f t="shared" ref="AB291:AB297" si="359">IF(X291=0,0,(AA291^2)*(((AA291+StHdEff*(1-StHdEff))/(X291^2))+(VaEffStHd/(StHdEff^2))))</f>
        <v>0</v>
      </c>
      <c r="AG291" s="117">
        <f t="shared" ref="AG291:AG297" si="360">AA291*AC291</f>
        <v>0</v>
      </c>
      <c r="AH291" s="117">
        <f t="shared" ref="AH291:AH297" si="361">AA291*AD291</f>
        <v>0</v>
      </c>
      <c r="AI291" s="117">
        <f t="shared" ref="AI291:AI297" si="362">AA291*AE291</f>
        <v>0</v>
      </c>
      <c r="AJ291" s="117">
        <f t="shared" ref="AJ291:AJ297" si="363">AA291*AF291</f>
        <v>0</v>
      </c>
    </row>
    <row r="292" spans="1:54">
      <c r="A292" s="43">
        <v>39615</v>
      </c>
      <c r="C292">
        <v>830</v>
      </c>
      <c r="D292">
        <v>50.5</v>
      </c>
      <c r="E292">
        <v>1</v>
      </c>
      <c r="F292" s="55">
        <v>37</v>
      </c>
      <c r="G292">
        <v>4</v>
      </c>
      <c r="J292" s="117">
        <f t="shared" si="350"/>
        <v>0</v>
      </c>
      <c r="K292" s="119">
        <f t="shared" si="351"/>
        <v>0</v>
      </c>
      <c r="L292">
        <v>4</v>
      </c>
      <c r="M292" s="117"/>
      <c r="N292" s="119"/>
      <c r="O292">
        <v>1</v>
      </c>
      <c r="P292" s="117">
        <f t="shared" si="352"/>
        <v>12.544802867383511</v>
      </c>
      <c r="Q292" s="119">
        <f t="shared" si="353"/>
        <v>144.90100519390992</v>
      </c>
      <c r="R292">
        <v>1</v>
      </c>
      <c r="S292" s="117">
        <f t="shared" si="354"/>
        <v>12.544802867383511</v>
      </c>
      <c r="T292" s="119">
        <f t="shared" si="355"/>
        <v>156.43017468048296</v>
      </c>
      <c r="V292" s="117">
        <f t="shared" si="356"/>
        <v>0</v>
      </c>
      <c r="W292" s="119">
        <f t="shared" si="357"/>
        <v>0</v>
      </c>
      <c r="AA292" s="117">
        <f t="shared" si="358"/>
        <v>0</v>
      </c>
      <c r="AB292" s="119">
        <f t="shared" si="359"/>
        <v>0</v>
      </c>
      <c r="AG292" s="117">
        <f t="shared" si="360"/>
        <v>0</v>
      </c>
      <c r="AH292" s="117">
        <f t="shared" si="361"/>
        <v>0</v>
      </c>
      <c r="AI292" s="117">
        <f t="shared" si="362"/>
        <v>0</v>
      </c>
      <c r="AJ292" s="117">
        <f t="shared" si="363"/>
        <v>0</v>
      </c>
      <c r="AS292">
        <v>2</v>
      </c>
    </row>
    <row r="293" spans="1:54">
      <c r="A293" s="43">
        <v>39616</v>
      </c>
      <c r="C293">
        <v>900</v>
      </c>
      <c r="D293">
        <v>50</v>
      </c>
      <c r="E293">
        <v>1</v>
      </c>
      <c r="F293" s="55">
        <v>37</v>
      </c>
      <c r="G293">
        <v>5</v>
      </c>
      <c r="J293" s="117">
        <f t="shared" si="350"/>
        <v>0</v>
      </c>
      <c r="K293" s="119">
        <f t="shared" si="351"/>
        <v>0</v>
      </c>
      <c r="L293">
        <v>9</v>
      </c>
      <c r="M293" s="117"/>
      <c r="N293" s="119"/>
      <c r="P293" s="117">
        <f t="shared" si="352"/>
        <v>0</v>
      </c>
      <c r="Q293" s="119">
        <f t="shared" si="353"/>
        <v>0</v>
      </c>
      <c r="R293">
        <v>2</v>
      </c>
      <c r="S293" s="117">
        <f t="shared" si="354"/>
        <v>25.089605734767023</v>
      </c>
      <c r="T293" s="119">
        <f t="shared" si="355"/>
        <v>336.06614649367168</v>
      </c>
      <c r="U293">
        <v>2</v>
      </c>
      <c r="V293" s="117">
        <f t="shared" si="356"/>
        <v>25.089605734767023</v>
      </c>
      <c r="W293" s="119">
        <f t="shared" si="357"/>
        <v>336.06614649367168</v>
      </c>
      <c r="AA293" s="117">
        <f t="shared" si="358"/>
        <v>0</v>
      </c>
      <c r="AB293" s="119">
        <f t="shared" si="359"/>
        <v>0</v>
      </c>
      <c r="AG293" s="117">
        <f t="shared" si="360"/>
        <v>0</v>
      </c>
      <c r="AH293" s="117">
        <f t="shared" si="361"/>
        <v>0</v>
      </c>
      <c r="AI293" s="117">
        <f t="shared" si="362"/>
        <v>0</v>
      </c>
      <c r="AJ293" s="117">
        <f t="shared" si="363"/>
        <v>0</v>
      </c>
    </row>
    <row r="294" spans="1:54">
      <c r="A294" s="43">
        <v>39617</v>
      </c>
      <c r="C294">
        <v>900</v>
      </c>
      <c r="D294">
        <v>49</v>
      </c>
      <c r="E294">
        <v>1</v>
      </c>
      <c r="F294" s="55">
        <v>37</v>
      </c>
      <c r="G294">
        <v>5</v>
      </c>
      <c r="J294" s="117">
        <f t="shared" si="350"/>
        <v>0</v>
      </c>
      <c r="K294" s="119">
        <f t="shared" si="351"/>
        <v>0</v>
      </c>
      <c r="L294">
        <v>7</v>
      </c>
      <c r="M294" s="117"/>
      <c r="N294" s="119"/>
      <c r="O294">
        <v>3</v>
      </c>
      <c r="P294" s="117">
        <f t="shared" si="352"/>
        <v>37.634408602150536</v>
      </c>
      <c r="Q294" s="119">
        <f t="shared" si="353"/>
        <v>434.55555742217018</v>
      </c>
      <c r="R294">
        <v>1</v>
      </c>
      <c r="S294" s="117">
        <f t="shared" si="354"/>
        <v>12.544802867383511</v>
      </c>
      <c r="T294" s="119">
        <f t="shared" si="355"/>
        <v>156.43017468048296</v>
      </c>
      <c r="V294" s="117">
        <f t="shared" si="356"/>
        <v>0</v>
      </c>
      <c r="W294" s="119">
        <f t="shared" si="357"/>
        <v>0</v>
      </c>
      <c r="AA294" s="117">
        <f t="shared" si="358"/>
        <v>0</v>
      </c>
      <c r="AB294" s="119">
        <f t="shared" si="359"/>
        <v>0</v>
      </c>
      <c r="AG294" s="117">
        <f t="shared" si="360"/>
        <v>0</v>
      </c>
      <c r="AH294" s="117">
        <f t="shared" si="361"/>
        <v>0</v>
      </c>
      <c r="AI294" s="117">
        <f t="shared" si="362"/>
        <v>0</v>
      </c>
      <c r="AJ294" s="117">
        <f t="shared" si="363"/>
        <v>0</v>
      </c>
    </row>
    <row r="295" spans="1:54">
      <c r="A295" s="43">
        <v>39618</v>
      </c>
      <c r="C295">
        <v>1000</v>
      </c>
      <c r="D295">
        <v>48.5</v>
      </c>
      <c r="E295">
        <v>1</v>
      </c>
      <c r="F295" s="55">
        <v>37</v>
      </c>
      <c r="G295">
        <v>5.5</v>
      </c>
      <c r="J295" s="117">
        <f t="shared" si="350"/>
        <v>0</v>
      </c>
      <c r="K295" s="119">
        <f t="shared" si="351"/>
        <v>0</v>
      </c>
      <c r="L295">
        <v>4</v>
      </c>
      <c r="M295" s="117"/>
      <c r="N295" s="119"/>
      <c r="P295" s="117">
        <f t="shared" si="352"/>
        <v>0</v>
      </c>
      <c r="Q295" s="119">
        <f t="shared" si="353"/>
        <v>0</v>
      </c>
      <c r="S295" s="117">
        <f t="shared" si="354"/>
        <v>0</v>
      </c>
      <c r="T295" s="119">
        <f t="shared" si="355"/>
        <v>0</v>
      </c>
      <c r="V295" s="117">
        <f t="shared" si="356"/>
        <v>0</v>
      </c>
      <c r="W295" s="119">
        <f t="shared" si="357"/>
        <v>0</v>
      </c>
      <c r="AA295" s="117">
        <f t="shared" si="358"/>
        <v>0</v>
      </c>
      <c r="AB295" s="119">
        <f t="shared" si="359"/>
        <v>0</v>
      </c>
      <c r="AG295" s="117">
        <f t="shared" si="360"/>
        <v>0</v>
      </c>
      <c r="AH295" s="117">
        <f t="shared" si="361"/>
        <v>0</v>
      </c>
      <c r="AI295" s="117">
        <f t="shared" si="362"/>
        <v>0</v>
      </c>
      <c r="AJ295" s="117">
        <f t="shared" si="363"/>
        <v>0</v>
      </c>
      <c r="AS295">
        <v>1</v>
      </c>
    </row>
    <row r="296" spans="1:54">
      <c r="A296" s="43">
        <v>39619</v>
      </c>
      <c r="C296">
        <v>1000</v>
      </c>
      <c r="D296">
        <v>47</v>
      </c>
      <c r="E296">
        <v>1</v>
      </c>
      <c r="F296" s="55">
        <v>37</v>
      </c>
      <c r="G296">
        <v>6</v>
      </c>
      <c r="J296" s="117">
        <f t="shared" si="350"/>
        <v>0</v>
      </c>
      <c r="K296" s="119">
        <f t="shared" si="351"/>
        <v>0</v>
      </c>
      <c r="L296">
        <v>11</v>
      </c>
      <c r="M296" s="117"/>
      <c r="N296" s="119"/>
      <c r="P296" s="117">
        <f t="shared" si="352"/>
        <v>0</v>
      </c>
      <c r="Q296" s="119">
        <f t="shared" si="353"/>
        <v>0</v>
      </c>
      <c r="S296" s="117">
        <f t="shared" si="354"/>
        <v>0</v>
      </c>
      <c r="T296" s="119">
        <f t="shared" si="355"/>
        <v>0</v>
      </c>
      <c r="V296" s="117">
        <f t="shared" si="356"/>
        <v>0</v>
      </c>
      <c r="W296" s="119">
        <f t="shared" si="357"/>
        <v>0</v>
      </c>
      <c r="Y296">
        <v>4</v>
      </c>
      <c r="AA296" s="117">
        <f t="shared" si="358"/>
        <v>0</v>
      </c>
      <c r="AB296" s="119">
        <f t="shared" si="359"/>
        <v>0</v>
      </c>
      <c r="AG296" s="117">
        <f t="shared" si="360"/>
        <v>0</v>
      </c>
      <c r="AH296" s="117">
        <f t="shared" si="361"/>
        <v>0</v>
      </c>
      <c r="AI296" s="117">
        <f t="shared" si="362"/>
        <v>0</v>
      </c>
      <c r="AJ296" s="117">
        <f t="shared" si="363"/>
        <v>0</v>
      </c>
      <c r="AS296">
        <v>1</v>
      </c>
    </row>
    <row r="297" spans="1:54">
      <c r="A297" s="43">
        <v>39620</v>
      </c>
      <c r="C297">
        <v>1000</v>
      </c>
      <c r="D297">
        <v>47</v>
      </c>
      <c r="E297">
        <v>1</v>
      </c>
      <c r="F297" s="55">
        <v>37</v>
      </c>
      <c r="G297">
        <v>6</v>
      </c>
      <c r="J297" s="117">
        <f t="shared" si="350"/>
        <v>0</v>
      </c>
      <c r="K297" s="119">
        <f t="shared" si="351"/>
        <v>0</v>
      </c>
      <c r="L297">
        <v>3</v>
      </c>
      <c r="M297" s="117"/>
      <c r="N297" s="119"/>
      <c r="O297">
        <v>1</v>
      </c>
      <c r="P297" s="117">
        <f t="shared" si="352"/>
        <v>12.544802867383511</v>
      </c>
      <c r="Q297" s="119">
        <f t="shared" si="353"/>
        <v>144.90100519390992</v>
      </c>
      <c r="S297" s="117">
        <f t="shared" si="354"/>
        <v>0</v>
      </c>
      <c r="T297" s="119">
        <f t="shared" si="355"/>
        <v>0</v>
      </c>
      <c r="V297" s="117">
        <f t="shared" si="356"/>
        <v>0</v>
      </c>
      <c r="W297" s="119">
        <f t="shared" si="357"/>
        <v>0</v>
      </c>
      <c r="AA297" s="117">
        <f t="shared" si="358"/>
        <v>0</v>
      </c>
      <c r="AB297" s="119">
        <f t="shared" si="359"/>
        <v>0</v>
      </c>
      <c r="AG297" s="117">
        <f t="shared" si="360"/>
        <v>0</v>
      </c>
      <c r="AH297" s="117">
        <f t="shared" si="361"/>
        <v>0</v>
      </c>
      <c r="AI297" s="117">
        <f t="shared" si="362"/>
        <v>0</v>
      </c>
      <c r="AJ297" s="117">
        <f t="shared" si="363"/>
        <v>0</v>
      </c>
    </row>
    <row r="298" spans="1:54">
      <c r="A298" s="66"/>
      <c r="B298" s="65"/>
      <c r="C298" s="65"/>
      <c r="D298" s="65"/>
      <c r="E298" s="65"/>
      <c r="F298" s="65"/>
      <c r="G298" s="65"/>
      <c r="H298" s="65"/>
      <c r="I298" s="65"/>
      <c r="J298" s="159"/>
      <c r="K298" s="160"/>
      <c r="L298" s="65"/>
      <c r="M298" s="159"/>
      <c r="N298" s="160"/>
      <c r="O298" s="65"/>
      <c r="P298" s="159"/>
      <c r="Q298" s="160"/>
      <c r="R298" s="159"/>
      <c r="S298" s="160"/>
      <c r="T298" s="160"/>
      <c r="U298" s="65"/>
      <c r="V298" s="65"/>
      <c r="W298" s="65"/>
      <c r="X298" s="65"/>
      <c r="Y298" s="65"/>
      <c r="Z298" s="65"/>
      <c r="AA298" s="159"/>
      <c r="AB298" s="160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</row>
    <row r="299" spans="1:54">
      <c r="A299" s="43">
        <v>39621</v>
      </c>
      <c r="C299" t="s">
        <v>164</v>
      </c>
      <c r="F299" s="55">
        <v>38</v>
      </c>
      <c r="J299" s="117">
        <f t="shared" ref="J299:J305" si="364">H299/Effbar</f>
        <v>0</v>
      </c>
      <c r="K299" s="119">
        <f t="shared" ref="K299:K305" si="365">IF(H299=0,0,(J299^2)*(((J299*Effbar*(1-Effbar))/(H299^2))+(Veffbar/(Effbar^2))))</f>
        <v>0</v>
      </c>
      <c r="M299" s="117"/>
      <c r="N299" s="119"/>
      <c r="P299" s="117"/>
      <c r="Q299" s="119"/>
      <c r="S299" s="117">
        <f t="shared" ref="S299:S305" si="366">R299/HaChEff</f>
        <v>0</v>
      </c>
      <c r="T299" s="119">
        <f t="shared" ref="T299:T305" si="367">IF(R299=0,0,(S299^2)*(((S299*HaChEff*(1-HaChEff))/(R299^2))+(VaEffHaCh/(HaChEff^2))))</f>
        <v>0</v>
      </c>
      <c r="V299" s="117">
        <f t="shared" ref="V299:V305" si="368">U299/HaChEff</f>
        <v>0</v>
      </c>
      <c r="W299" s="119">
        <f t="shared" ref="W299:W305" si="369">IF(U299=0,0,(V299^2)*(((V299*HaChEff*(1-HaChEff))/(U299^2))+(VaEffHaCh/(HaChEff^2))))</f>
        <v>0</v>
      </c>
      <c r="AA299" s="117">
        <f t="shared" ref="AA299:AA305" si="370">X299/StHdEff</f>
        <v>0</v>
      </c>
      <c r="AB299" s="119">
        <f t="shared" ref="AB299:AB305" si="371">IF(X299=0,0,(AA299^2)*(((AA299+StHdEff*(1-StHdEff))/(X299^2))+(VaEffStHd/(StHdEff^2))))</f>
        <v>0</v>
      </c>
      <c r="AG299" s="117">
        <f t="shared" ref="AG299:AG305" si="372">AA299*AC299</f>
        <v>0</v>
      </c>
      <c r="AH299" s="117">
        <f t="shared" ref="AH299:AH305" si="373">AA299*AD299</f>
        <v>0</v>
      </c>
      <c r="AI299" s="117">
        <f t="shared" ref="AI299:AI305" si="374">AA299*AE299</f>
        <v>0</v>
      </c>
      <c r="AJ299" s="117">
        <f t="shared" ref="AJ299:AJ305" si="375">AA299*AF299</f>
        <v>0</v>
      </c>
    </row>
    <row r="300" spans="1:54">
      <c r="A300" s="43">
        <v>39622</v>
      </c>
      <c r="C300">
        <v>900</v>
      </c>
      <c r="D300">
        <v>46.5</v>
      </c>
      <c r="E300">
        <v>1</v>
      </c>
      <c r="F300" s="55">
        <v>38</v>
      </c>
      <c r="G300">
        <v>6</v>
      </c>
      <c r="H300">
        <v>1</v>
      </c>
      <c r="J300" s="117">
        <f t="shared" si="364"/>
        <v>7.182320441988951</v>
      </c>
      <c r="K300" s="119">
        <f t="shared" si="365"/>
        <v>45.462909357021793</v>
      </c>
      <c r="M300" s="117"/>
      <c r="N300" s="119"/>
      <c r="P300" s="117"/>
      <c r="Q300" s="119"/>
      <c r="S300" s="117">
        <f t="shared" si="366"/>
        <v>0</v>
      </c>
      <c r="T300" s="119">
        <f t="shared" si="367"/>
        <v>0</v>
      </c>
      <c r="V300" s="117">
        <f t="shared" si="368"/>
        <v>0</v>
      </c>
      <c r="W300" s="119">
        <f t="shared" si="369"/>
        <v>0</v>
      </c>
      <c r="Y300">
        <v>1</v>
      </c>
      <c r="AA300" s="117">
        <f t="shared" si="370"/>
        <v>0</v>
      </c>
      <c r="AB300" s="119">
        <f t="shared" si="371"/>
        <v>0</v>
      </c>
      <c r="AG300" s="117">
        <f t="shared" si="372"/>
        <v>0</v>
      </c>
      <c r="AH300" s="117">
        <f t="shared" si="373"/>
        <v>0</v>
      </c>
      <c r="AI300" s="117">
        <f t="shared" si="374"/>
        <v>0</v>
      </c>
      <c r="AJ300" s="117">
        <f t="shared" si="375"/>
        <v>0</v>
      </c>
    </row>
    <row r="301" spans="1:54">
      <c r="A301" s="43">
        <v>39623</v>
      </c>
      <c r="C301">
        <v>900</v>
      </c>
      <c r="D301">
        <v>45</v>
      </c>
      <c r="E301">
        <v>1</v>
      </c>
      <c r="F301" s="55">
        <v>38</v>
      </c>
      <c r="G301">
        <v>6</v>
      </c>
      <c r="J301" s="117">
        <f t="shared" si="364"/>
        <v>0</v>
      </c>
      <c r="K301" s="119">
        <f t="shared" si="365"/>
        <v>0</v>
      </c>
      <c r="L301">
        <v>4</v>
      </c>
      <c r="M301" s="117"/>
      <c r="N301" s="119"/>
      <c r="P301" s="117"/>
      <c r="Q301" s="119"/>
      <c r="R301">
        <v>1</v>
      </c>
      <c r="S301" s="117">
        <f t="shared" si="366"/>
        <v>12.544802867383511</v>
      </c>
      <c r="T301" s="119">
        <f t="shared" si="367"/>
        <v>156.43017468048296</v>
      </c>
      <c r="V301" s="117">
        <f t="shared" si="368"/>
        <v>0</v>
      </c>
      <c r="W301" s="119">
        <f t="shared" si="369"/>
        <v>0</v>
      </c>
      <c r="Y301">
        <v>7</v>
      </c>
      <c r="AA301" s="117">
        <f t="shared" si="370"/>
        <v>0</v>
      </c>
      <c r="AB301" s="119">
        <f t="shared" si="371"/>
        <v>0</v>
      </c>
      <c r="AG301" s="117">
        <f t="shared" si="372"/>
        <v>0</v>
      </c>
      <c r="AH301" s="117">
        <f t="shared" si="373"/>
        <v>0</v>
      </c>
      <c r="AI301" s="117">
        <f t="shared" si="374"/>
        <v>0</v>
      </c>
      <c r="AJ301" s="117">
        <f t="shared" si="375"/>
        <v>0</v>
      </c>
      <c r="AO301">
        <v>1</v>
      </c>
    </row>
    <row r="302" spans="1:54">
      <c r="A302" s="43">
        <v>39624</v>
      </c>
      <c r="C302">
        <v>845</v>
      </c>
      <c r="D302">
        <v>44.5</v>
      </c>
      <c r="E302">
        <v>1</v>
      </c>
      <c r="F302" s="55">
        <v>38</v>
      </c>
      <c r="G302">
        <v>6</v>
      </c>
      <c r="J302" s="117">
        <f t="shared" si="364"/>
        <v>0</v>
      </c>
      <c r="K302" s="119">
        <f t="shared" si="365"/>
        <v>0</v>
      </c>
      <c r="M302" s="117"/>
      <c r="N302" s="119"/>
      <c r="P302" s="117"/>
      <c r="Q302" s="119"/>
      <c r="S302" s="117">
        <f t="shared" si="366"/>
        <v>0</v>
      </c>
      <c r="T302" s="119">
        <f t="shared" si="367"/>
        <v>0</v>
      </c>
      <c r="V302" s="117">
        <f t="shared" si="368"/>
        <v>0</v>
      </c>
      <c r="W302" s="119">
        <f t="shared" si="369"/>
        <v>0</v>
      </c>
      <c r="Y302">
        <v>8</v>
      </c>
      <c r="AA302" s="117">
        <f t="shared" si="370"/>
        <v>0</v>
      </c>
      <c r="AB302" s="119">
        <f t="shared" si="371"/>
        <v>0</v>
      </c>
      <c r="AG302" s="117">
        <f t="shared" si="372"/>
        <v>0</v>
      </c>
      <c r="AH302" s="117">
        <f t="shared" si="373"/>
        <v>0</v>
      </c>
      <c r="AI302" s="117">
        <f t="shared" si="374"/>
        <v>0</v>
      </c>
      <c r="AJ302" s="117">
        <f t="shared" si="375"/>
        <v>0</v>
      </c>
    </row>
    <row r="303" spans="1:54">
      <c r="A303" s="43">
        <v>39625</v>
      </c>
      <c r="C303">
        <v>830</v>
      </c>
      <c r="D303">
        <v>43.5</v>
      </c>
      <c r="E303">
        <v>1</v>
      </c>
      <c r="F303" s="55">
        <v>38</v>
      </c>
      <c r="G303">
        <v>6</v>
      </c>
      <c r="J303" s="117">
        <f t="shared" si="364"/>
        <v>0</v>
      </c>
      <c r="K303" s="119">
        <f t="shared" si="365"/>
        <v>0</v>
      </c>
      <c r="L303">
        <v>2</v>
      </c>
      <c r="M303" s="117"/>
      <c r="N303" s="119"/>
      <c r="P303" s="117"/>
      <c r="Q303" s="119"/>
      <c r="S303" s="117">
        <f t="shared" si="366"/>
        <v>0</v>
      </c>
      <c r="T303" s="119">
        <f t="shared" si="367"/>
        <v>0</v>
      </c>
      <c r="U303">
        <v>1</v>
      </c>
      <c r="V303" s="117">
        <f t="shared" si="368"/>
        <v>12.544802867383511</v>
      </c>
      <c r="W303" s="119">
        <f t="shared" si="369"/>
        <v>156.43017468048296</v>
      </c>
      <c r="Y303">
        <v>4</v>
      </c>
      <c r="AA303" s="117">
        <f t="shared" si="370"/>
        <v>0</v>
      </c>
      <c r="AB303" s="119">
        <f t="shared" si="371"/>
        <v>0</v>
      </c>
      <c r="AG303" s="117">
        <f t="shared" si="372"/>
        <v>0</v>
      </c>
      <c r="AH303" s="117">
        <f t="shared" si="373"/>
        <v>0</v>
      </c>
      <c r="AI303" s="117">
        <f t="shared" si="374"/>
        <v>0</v>
      </c>
      <c r="AJ303" s="117">
        <f t="shared" si="375"/>
        <v>0</v>
      </c>
    </row>
    <row r="304" spans="1:54">
      <c r="A304" s="43">
        <v>39626</v>
      </c>
      <c r="C304">
        <v>830</v>
      </c>
      <c r="D304">
        <v>43</v>
      </c>
      <c r="E304">
        <v>1</v>
      </c>
      <c r="F304" s="55">
        <v>38</v>
      </c>
      <c r="G304">
        <v>6</v>
      </c>
      <c r="J304" s="117">
        <f t="shared" si="364"/>
        <v>0</v>
      </c>
      <c r="K304" s="119">
        <f t="shared" si="365"/>
        <v>0</v>
      </c>
      <c r="M304" s="117"/>
      <c r="N304" s="119"/>
      <c r="P304" s="117"/>
      <c r="Q304" s="119"/>
      <c r="S304" s="117">
        <f t="shared" si="366"/>
        <v>0</v>
      </c>
      <c r="T304" s="119">
        <f t="shared" si="367"/>
        <v>0</v>
      </c>
      <c r="V304" s="117">
        <f t="shared" si="368"/>
        <v>0</v>
      </c>
      <c r="W304" s="119">
        <f t="shared" si="369"/>
        <v>0</v>
      </c>
      <c r="Y304">
        <v>4</v>
      </c>
      <c r="AA304" s="117">
        <f t="shared" si="370"/>
        <v>0</v>
      </c>
      <c r="AB304" s="119">
        <f t="shared" si="371"/>
        <v>0</v>
      </c>
      <c r="AG304" s="117">
        <f t="shared" si="372"/>
        <v>0</v>
      </c>
      <c r="AH304" s="117">
        <f t="shared" si="373"/>
        <v>0</v>
      </c>
      <c r="AI304" s="117">
        <f t="shared" si="374"/>
        <v>0</v>
      </c>
      <c r="AJ304" s="117">
        <f t="shared" si="375"/>
        <v>0</v>
      </c>
    </row>
    <row r="305" spans="1:59">
      <c r="A305" s="43">
        <v>39627</v>
      </c>
      <c r="C305" t="s">
        <v>164</v>
      </c>
      <c r="F305" s="55">
        <v>38</v>
      </c>
      <c r="J305" s="117">
        <f t="shared" si="364"/>
        <v>0</v>
      </c>
      <c r="K305" s="119">
        <f t="shared" si="365"/>
        <v>0</v>
      </c>
      <c r="M305" s="117"/>
      <c r="N305" s="119"/>
      <c r="P305" s="117"/>
      <c r="Q305" s="119"/>
      <c r="S305" s="117">
        <f t="shared" si="366"/>
        <v>0</v>
      </c>
      <c r="T305" s="119">
        <f t="shared" si="367"/>
        <v>0</v>
      </c>
      <c r="V305" s="117">
        <f t="shared" si="368"/>
        <v>0</v>
      </c>
      <c r="W305" s="119">
        <f t="shared" si="369"/>
        <v>0</v>
      </c>
      <c r="Y305">
        <v>25</v>
      </c>
      <c r="AA305" s="117">
        <f t="shared" si="370"/>
        <v>0</v>
      </c>
      <c r="AB305" s="119">
        <f t="shared" si="371"/>
        <v>0</v>
      </c>
      <c r="AG305" s="117">
        <f t="shared" si="372"/>
        <v>0</v>
      </c>
      <c r="AH305" s="117">
        <f t="shared" si="373"/>
        <v>0</v>
      </c>
      <c r="AI305" s="117">
        <f t="shared" si="374"/>
        <v>0</v>
      </c>
      <c r="AJ305" s="117">
        <f t="shared" si="375"/>
        <v>0</v>
      </c>
    </row>
    <row r="306" spans="1:59">
      <c r="A306" s="66"/>
      <c r="B306" s="65"/>
      <c r="C306" s="65"/>
      <c r="D306" s="65"/>
      <c r="E306" s="65"/>
      <c r="F306" s="65"/>
      <c r="G306" s="65"/>
      <c r="H306" s="65"/>
      <c r="I306" s="65"/>
      <c r="J306" s="159"/>
      <c r="K306" s="160"/>
      <c r="L306" s="65"/>
      <c r="M306" s="159"/>
      <c r="N306" s="160"/>
      <c r="O306" s="65"/>
      <c r="P306" s="159"/>
      <c r="Q306" s="160"/>
      <c r="R306" s="159"/>
      <c r="S306" s="160"/>
      <c r="T306" s="160"/>
      <c r="U306" s="65"/>
      <c r="V306" s="65"/>
      <c r="W306" s="65"/>
      <c r="X306" s="65"/>
      <c r="Y306" s="65"/>
      <c r="Z306" s="65"/>
      <c r="AA306" s="159"/>
      <c r="AB306" s="160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</row>
    <row r="307" spans="1:59">
      <c r="A307" s="43">
        <v>39628</v>
      </c>
      <c r="C307" t="s">
        <v>164</v>
      </c>
      <c r="F307" s="55">
        <v>39</v>
      </c>
      <c r="J307" s="117">
        <f>H307/Effbar</f>
        <v>0</v>
      </c>
      <c r="K307" s="119">
        <f>IF(H307=0,0,(J307^2)*(((J307*Effbar*(1-Effbar))/(H307^2))+(Veffbar/(Effbar^2))))</f>
        <v>0</v>
      </c>
      <c r="M307" s="117"/>
      <c r="N307" s="119"/>
      <c r="P307" s="117"/>
      <c r="Q307" s="119"/>
      <c r="R307" s="117"/>
      <c r="S307" s="119"/>
      <c r="T307" s="119"/>
      <c r="AA307" s="117">
        <f>X307/StHdEff</f>
        <v>0</v>
      </c>
      <c r="AB307" s="119">
        <f>IF(X307=0,0,(AA307^2)*(((AA307+StHdEff*(1-StHdEff))/(X307^2))+(VaEffStHd/(StHdEff^2))))</f>
        <v>0</v>
      </c>
      <c r="AG307" s="117">
        <f>AA307*AC307</f>
        <v>0</v>
      </c>
      <c r="AH307" s="117">
        <f>AA307*AD307</f>
        <v>0</v>
      </c>
      <c r="AI307" s="117">
        <f>AA307*AE307</f>
        <v>0</v>
      </c>
      <c r="AJ307" s="117">
        <f>AA307*AF307</f>
        <v>0</v>
      </c>
    </row>
    <row r="308" spans="1:59">
      <c r="A308" s="43">
        <v>39629</v>
      </c>
      <c r="C308">
        <v>850</v>
      </c>
      <c r="D308">
        <v>42</v>
      </c>
      <c r="E308">
        <v>1</v>
      </c>
      <c r="F308" s="55">
        <v>39</v>
      </c>
      <c r="G308" s="55">
        <v>6</v>
      </c>
      <c r="J308" s="117">
        <f>H308/Effbar</f>
        <v>0</v>
      </c>
      <c r="K308" s="119">
        <f>IF(H308=0,0,(J308^2)*(((J308*Effbar*(1-Effbar))/(H308^2))+(Veffbar/(Effbar^2))))</f>
        <v>0</v>
      </c>
      <c r="M308" s="117"/>
      <c r="N308" s="119"/>
      <c r="P308" s="117"/>
      <c r="Q308" s="119"/>
      <c r="R308" s="117"/>
      <c r="S308" s="119"/>
      <c r="T308" s="119"/>
      <c r="AA308" s="117">
        <f>X308/StHdEff</f>
        <v>0</v>
      </c>
      <c r="AB308" s="119">
        <f>IF(X308=0,0,(AA308^2)*(((AA308+StHdEff*(1-StHdEff))/(X308^2))+(VaEffStHd/(StHdEff^2))))</f>
        <v>0</v>
      </c>
      <c r="AG308" s="117">
        <f>AA308*AC308</f>
        <v>0</v>
      </c>
      <c r="AH308" s="117">
        <f>AA308*AD308</f>
        <v>0</v>
      </c>
      <c r="AI308" s="117">
        <f>AA308*AE308</f>
        <v>0</v>
      </c>
      <c r="AJ308" s="117">
        <f>AA308*AF308</f>
        <v>0</v>
      </c>
    </row>
    <row r="309" spans="1:59">
      <c r="A309" s="43">
        <v>39630</v>
      </c>
      <c r="C309">
        <v>900</v>
      </c>
      <c r="D309">
        <v>41.5</v>
      </c>
      <c r="E309">
        <v>1</v>
      </c>
      <c r="F309" s="55">
        <v>39</v>
      </c>
      <c r="G309" s="55">
        <v>6</v>
      </c>
      <c r="J309" s="117">
        <f>H309/Effbar</f>
        <v>0</v>
      </c>
      <c r="K309" s="119">
        <f>IF(H309=0,0,(J309^2)*(((J309*Effbar*(1-Effbar))/(H309^2))+(Veffbar/(Effbar^2))))</f>
        <v>0</v>
      </c>
      <c r="M309" s="117"/>
      <c r="N309" s="119"/>
      <c r="P309" s="117"/>
      <c r="Q309" s="119"/>
      <c r="R309" s="117"/>
      <c r="S309" s="119"/>
      <c r="T309" s="119"/>
      <c r="Y309">
        <v>4</v>
      </c>
      <c r="AA309" s="117">
        <f>X309/StHdEff</f>
        <v>0</v>
      </c>
      <c r="AB309" s="119">
        <f>IF(X309=0,0,(AA309^2)*(((AA309+StHdEff*(1-StHdEff))/(X309^2))+(VaEffStHd/(StHdEff^2))))</f>
        <v>0</v>
      </c>
      <c r="AG309" s="117">
        <f>AA309*AC309</f>
        <v>0</v>
      </c>
      <c r="AH309" s="117">
        <f>AA309*AD309</f>
        <v>0</v>
      </c>
      <c r="AI309" s="117">
        <f>AA309*AE309</f>
        <v>0</v>
      </c>
      <c r="AJ309" s="117">
        <f>AA309*AF309</f>
        <v>0</v>
      </c>
    </row>
    <row r="310" spans="1:59">
      <c r="A310" s="43">
        <v>39631</v>
      </c>
      <c r="C310">
        <v>845</v>
      </c>
      <c r="D310">
        <v>41.5</v>
      </c>
      <c r="E310">
        <v>1</v>
      </c>
      <c r="F310" s="55">
        <v>39</v>
      </c>
      <c r="G310" s="55">
        <v>6</v>
      </c>
      <c r="J310" s="117">
        <f>H310/Effbar</f>
        <v>0</v>
      </c>
      <c r="K310" s="119">
        <f>IF(H310=0,0,(J310^2)*(((J310*Effbar*(1-Effbar))/(H310^2))+(Veffbar/(Effbar^2))))</f>
        <v>0</v>
      </c>
      <c r="M310" s="117"/>
      <c r="N310" s="119"/>
      <c r="P310" s="117"/>
      <c r="Q310" s="119"/>
      <c r="R310" s="117"/>
      <c r="S310" s="119"/>
      <c r="T310" s="119"/>
      <c r="Y310">
        <v>5</v>
      </c>
      <c r="AA310" s="117">
        <f>X310/StHdEff</f>
        <v>0</v>
      </c>
      <c r="AB310" s="119">
        <f>IF(X310=0,0,(AA310^2)*(((AA310+StHdEff*(1-StHdEff))/(X310^2))+(VaEffStHd/(StHdEff^2))))</f>
        <v>0</v>
      </c>
      <c r="AG310" s="117">
        <f>AA310*AC310</f>
        <v>0</v>
      </c>
      <c r="AH310" s="117">
        <f>AA310*AD310</f>
        <v>0</v>
      </c>
      <c r="AI310" s="117">
        <f>AA310*AE310</f>
        <v>0</v>
      </c>
      <c r="AJ310" s="117">
        <f>AA310*AF310</f>
        <v>0</v>
      </c>
    </row>
    <row r="311" spans="1:59">
      <c r="A311" s="66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159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</row>
    <row r="312" spans="1:59" ht="13.5" thickBot="1">
      <c r="H312" s="122">
        <f>SUM(H4:H311)</f>
        <v>2991</v>
      </c>
      <c r="I312" s="44"/>
      <c r="J312" s="122">
        <f>SUM(J4:J310)</f>
        <v>21482.320441988937</v>
      </c>
      <c r="K312" s="121">
        <f>SUM(K4:K310)</f>
        <v>304461.70789234765</v>
      </c>
      <c r="L312" s="122">
        <f>SUM(L4:L311)</f>
        <v>264</v>
      </c>
      <c r="M312" s="122">
        <f>SUM(M4:M311)</f>
        <v>0</v>
      </c>
      <c r="N312" s="44">
        <f>SUM(N4:N311)</f>
        <v>0</v>
      </c>
      <c r="O312" s="122">
        <f>SUM(O4:O311)</f>
        <v>845</v>
      </c>
      <c r="P312" s="122">
        <f t="shared" ref="P312:Y312" si="376">SUM(P4:P311)</f>
        <v>10600.358422939071</v>
      </c>
      <c r="Q312" s="44">
        <f>SUM(Q4:Q310)</f>
        <v>122382.80849950874</v>
      </c>
      <c r="R312" s="118">
        <f>SUM(R4:R311)</f>
        <v>898</v>
      </c>
      <c r="S312" s="122">
        <f>SUM(S4:S311)</f>
        <v>11265.232974910397</v>
      </c>
      <c r="T312" s="121">
        <f>SUM(T4:T311)</f>
        <v>569178.19309267972</v>
      </c>
      <c r="U312" s="122">
        <f t="shared" si="376"/>
        <v>2024</v>
      </c>
      <c r="V312" s="122">
        <f t="shared" si="376"/>
        <v>25390.68100358421</v>
      </c>
      <c r="W312" s="44">
        <f>SUM(W4:W310)</f>
        <v>2220766.3572774716</v>
      </c>
      <c r="X312" s="122">
        <f t="shared" si="376"/>
        <v>2660</v>
      </c>
      <c r="Y312" s="44">
        <f t="shared" si="376"/>
        <v>67</v>
      </c>
      <c r="Z312" s="44"/>
      <c r="AA312" s="122">
        <f>SUM(AA4:AA310)</f>
        <v>30535.714285714235</v>
      </c>
      <c r="AB312" s="121">
        <f>SUM(AB4:AB310)</f>
        <v>4467906.0149386786</v>
      </c>
      <c r="AC312" s="44"/>
      <c r="AD312" s="44"/>
      <c r="AE312" s="44"/>
      <c r="AF312" s="44"/>
      <c r="AG312" s="118">
        <f>SUM(AG4:AG311)</f>
        <v>9207.9838010204057</v>
      </c>
      <c r="AH312" s="118">
        <f>SUM(AH4:AH311)</f>
        <v>18213.903826530623</v>
      </c>
      <c r="AI312" s="118">
        <f>SUM(AI4:AI311)</f>
        <v>3093.291964285715</v>
      </c>
      <c r="AJ312" s="118">
        <f>SUM(AJ4:AJ311)</f>
        <v>20.534693877551021</v>
      </c>
      <c r="AK312" s="44">
        <f t="shared" ref="AK312:AQ312" si="377">SUM(AK4:AK311)</f>
        <v>3</v>
      </c>
      <c r="AL312" s="122">
        <f t="shared" si="377"/>
        <v>828</v>
      </c>
      <c r="AM312" s="122">
        <f t="shared" si="377"/>
        <v>15262.672811059905</v>
      </c>
      <c r="AN312" s="121">
        <f>SUM(AN4:AN310)</f>
        <v>2978981.2700444432</v>
      </c>
      <c r="AO312" s="44">
        <f t="shared" si="377"/>
        <v>396</v>
      </c>
      <c r="AP312" s="44">
        <f t="shared" si="377"/>
        <v>150</v>
      </c>
      <c r="AQ312" s="44">
        <f t="shared" si="377"/>
        <v>0</v>
      </c>
      <c r="AR312" s="44"/>
      <c r="AS312" s="44">
        <f>SUM(AS4:AS311)</f>
        <v>61</v>
      </c>
      <c r="AT312" s="44"/>
      <c r="AU312" s="44"/>
      <c r="AV312" s="44"/>
      <c r="AW312" s="44">
        <f>SUM(AW4:AW311)</f>
        <v>26</v>
      </c>
      <c r="AX312" s="44"/>
      <c r="AY312" s="44"/>
      <c r="AZ312" s="44"/>
      <c r="BA312" s="44"/>
      <c r="BB312" s="44"/>
    </row>
    <row r="313" spans="1:59">
      <c r="H313" s="44"/>
      <c r="I313" s="44"/>
      <c r="J313" s="118"/>
      <c r="K313" s="120" t="s">
        <v>146</v>
      </c>
      <c r="M313" s="44"/>
      <c r="N313" s="120" t="s">
        <v>146</v>
      </c>
      <c r="O313" s="44"/>
      <c r="P313" s="44"/>
      <c r="Q313" s="120" t="s">
        <v>146</v>
      </c>
      <c r="R313" s="162"/>
      <c r="S313" s="162"/>
      <c r="T313" s="120" t="s">
        <v>146</v>
      </c>
      <c r="U313" s="44"/>
      <c r="V313" s="44"/>
      <c r="W313" s="120" t="s">
        <v>146</v>
      </c>
      <c r="X313" s="44"/>
      <c r="Y313" s="44"/>
      <c r="Z313" s="44"/>
      <c r="AA313" s="44"/>
      <c r="AB313" s="120" t="s">
        <v>146</v>
      </c>
      <c r="AC313" s="44"/>
      <c r="AD313" s="44"/>
      <c r="AE313" s="44"/>
      <c r="AF313" s="44"/>
      <c r="AG313" s="193" t="s">
        <v>303</v>
      </c>
      <c r="AH313" s="194"/>
      <c r="AI313" s="194"/>
      <c r="AJ313" s="195"/>
      <c r="AK313" s="44"/>
      <c r="AL313" s="44"/>
      <c r="AM313" s="44"/>
      <c r="AN313" s="120" t="s">
        <v>146</v>
      </c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</row>
    <row r="314" spans="1:59" ht="13.5" thickBot="1">
      <c r="H314" s="44"/>
      <c r="I314" s="44"/>
      <c r="J314" s="118"/>
      <c r="K314" s="121">
        <f>SQRT(K312)</f>
        <v>551.78048886522583</v>
      </c>
      <c r="M314" s="44"/>
      <c r="N314" s="121">
        <f>SQRT(N312)</f>
        <v>0</v>
      </c>
      <c r="O314" s="44"/>
      <c r="P314" s="44"/>
      <c r="Q314" s="121">
        <f>SQRT(Q312)</f>
        <v>349.83254351119012</v>
      </c>
      <c r="R314" s="121"/>
      <c r="S314" s="121"/>
      <c r="T314" s="121">
        <f>SQRT(T312)</f>
        <v>754.43899229339922</v>
      </c>
      <c r="U314" s="44"/>
      <c r="V314" s="44"/>
      <c r="W314" s="121">
        <f>SQRT(W312)</f>
        <v>1490.2235930481947</v>
      </c>
      <c r="X314" s="44"/>
      <c r="Y314" s="44"/>
      <c r="Z314" s="44"/>
      <c r="AA314" s="44"/>
      <c r="AB314" s="121">
        <f>SQRT(AB312)</f>
        <v>2113.7421827031503</v>
      </c>
      <c r="AC314" s="44"/>
      <c r="AD314" s="44"/>
      <c r="AE314" s="44"/>
      <c r="AF314" s="44"/>
      <c r="AG314" s="196" t="s">
        <v>302</v>
      </c>
      <c r="AH314" s="197"/>
      <c r="AI314" s="197"/>
      <c r="AJ314" s="198"/>
      <c r="AK314" s="44"/>
      <c r="AL314" s="44"/>
      <c r="AM314" s="44"/>
      <c r="AN314" s="121">
        <f>SQRT(AN312)</f>
        <v>1725.9725577321451</v>
      </c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</row>
    <row r="315" spans="1:59">
      <c r="B315" s="40" t="s">
        <v>301</v>
      </c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4"/>
      <c r="N315" s="121"/>
      <c r="O315" s="44"/>
      <c r="P315" s="44"/>
      <c r="Q315" s="121"/>
      <c r="R315" s="121"/>
      <c r="S315" s="121"/>
      <c r="T315" s="121"/>
      <c r="U315" s="44"/>
      <c r="V315" s="44"/>
      <c r="W315" s="121"/>
      <c r="X315" s="44"/>
      <c r="Y315" s="44"/>
      <c r="Z315" s="44"/>
      <c r="AA315" s="44"/>
      <c r="AB315" s="121"/>
      <c r="AC315" s="44"/>
      <c r="AD315" s="44"/>
      <c r="AE315" s="44"/>
      <c r="AF315" s="44"/>
      <c r="AK315" s="44"/>
      <c r="AL315" s="44"/>
      <c r="AM315" s="44"/>
      <c r="AN315" s="121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</row>
    <row r="316" spans="1:59">
      <c r="H316" s="44"/>
      <c r="I316" s="44"/>
      <c r="J316" s="118"/>
      <c r="K316" s="121"/>
      <c r="M316" s="44"/>
      <c r="N316" s="121"/>
      <c r="O316" s="44"/>
      <c r="P316" s="44"/>
      <c r="Q316" s="121"/>
      <c r="R316" s="121"/>
      <c r="S316" s="121"/>
      <c r="T316" s="121"/>
      <c r="U316" s="44"/>
      <c r="V316" s="44"/>
      <c r="W316" s="121"/>
      <c r="X316" s="44"/>
      <c r="Y316" s="44"/>
      <c r="Z316" s="44"/>
      <c r="AA316" s="44"/>
      <c r="AB316" s="121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121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</row>
    <row r="317" spans="1:59" ht="13.5" thickBot="1"/>
    <row r="318" spans="1:59" ht="13.5" thickBot="1">
      <c r="B318" s="55"/>
      <c r="C318" s="55"/>
      <c r="D318" s="55"/>
      <c r="E318" s="67" t="s">
        <v>105</v>
      </c>
      <c r="F318" s="68"/>
      <c r="G318" s="68"/>
      <c r="H318" s="68"/>
      <c r="I318" s="68"/>
      <c r="J318" s="69"/>
      <c r="K318" s="91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70"/>
      <c r="AH318" s="71" t="s">
        <v>227</v>
      </c>
      <c r="AI318" s="71" t="s">
        <v>90</v>
      </c>
      <c r="AJ318" s="71" t="s">
        <v>91</v>
      </c>
      <c r="AK318" s="71" t="s">
        <v>92</v>
      </c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</row>
    <row r="319" spans="1:59" ht="13.5" thickBot="1"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70">
        <v>2007</v>
      </c>
      <c r="AH319" s="72" t="s">
        <v>228</v>
      </c>
      <c r="AI319" s="72" t="s">
        <v>44</v>
      </c>
      <c r="AJ319" s="72" t="s">
        <v>45</v>
      </c>
      <c r="AK319" s="72" t="s">
        <v>46</v>
      </c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</row>
    <row r="320" spans="1:59" ht="18.75" thickBot="1">
      <c r="B320" s="73" t="s">
        <v>106</v>
      </c>
      <c r="C320" s="74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6"/>
      <c r="Y320" s="55"/>
      <c r="Z320" s="55"/>
      <c r="AA320" s="55"/>
      <c r="AB320" s="55"/>
      <c r="AC320" s="55"/>
      <c r="AD320" s="55"/>
      <c r="AE320" s="55"/>
      <c r="AF320" s="55"/>
      <c r="AG320" s="77">
        <v>2008</v>
      </c>
      <c r="AH320" s="72" t="s">
        <v>44</v>
      </c>
      <c r="AI320" s="72" t="s">
        <v>45</v>
      </c>
      <c r="AJ320" s="72" t="s">
        <v>46</v>
      </c>
      <c r="AK320" s="72" t="s">
        <v>229</v>
      </c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</row>
    <row r="321" spans="2:59"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 t="s">
        <v>107</v>
      </c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</row>
    <row r="322" spans="2:59" ht="15">
      <c r="B322" s="78" t="s">
        <v>108</v>
      </c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</row>
    <row r="323" spans="2:59" ht="15">
      <c r="B323" s="79" t="s">
        <v>109</v>
      </c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</row>
    <row r="324" spans="2:59" ht="13.5" thickBot="1"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</row>
    <row r="325" spans="2:59" ht="16.5" thickBot="1">
      <c r="B325" s="55"/>
      <c r="C325" s="55"/>
      <c r="D325" s="55"/>
      <c r="E325" s="55"/>
      <c r="F325" s="55"/>
      <c r="G325" s="80" t="s">
        <v>110</v>
      </c>
      <c r="H325" s="81"/>
      <c r="I325" s="82"/>
      <c r="J325" s="83"/>
      <c r="K325" s="83"/>
      <c r="L325" s="81" t="s">
        <v>111</v>
      </c>
      <c r="M325" s="84"/>
      <c r="N325" s="55"/>
      <c r="O325" s="80" t="s">
        <v>112</v>
      </c>
      <c r="P325" s="81"/>
      <c r="Q325" s="82"/>
      <c r="R325" s="82"/>
      <c r="S325" s="82"/>
      <c r="T325" s="82"/>
      <c r="U325" s="83"/>
      <c r="V325" s="81" t="s">
        <v>111</v>
      </c>
      <c r="W325" s="84"/>
      <c r="X325" s="55"/>
      <c r="Y325" s="80" t="s">
        <v>113</v>
      </c>
      <c r="Z325" s="81"/>
      <c r="AA325" s="82"/>
      <c r="AB325" s="83"/>
      <c r="AC325" s="81" t="s">
        <v>111</v>
      </c>
      <c r="AD325" s="84"/>
      <c r="AE325" s="55"/>
      <c r="AF325" s="80" t="s">
        <v>114</v>
      </c>
      <c r="AG325" s="81"/>
      <c r="AH325" s="82"/>
      <c r="AI325" s="116"/>
      <c r="AJ325" s="81" t="s">
        <v>111</v>
      </c>
      <c r="AK325" s="112"/>
      <c r="AL325" s="55"/>
      <c r="AM325" s="80" t="s">
        <v>26</v>
      </c>
      <c r="AN325" s="81"/>
      <c r="AO325" s="82"/>
      <c r="AP325" s="83"/>
      <c r="AQ325" s="81" t="s">
        <v>111</v>
      </c>
      <c r="AR325" s="84"/>
      <c r="AS325" s="55"/>
      <c r="AT325" s="80" t="s">
        <v>115</v>
      </c>
      <c r="AU325" s="81"/>
      <c r="AV325" s="82"/>
      <c r="AW325" s="116"/>
      <c r="AX325" s="81" t="s">
        <v>111</v>
      </c>
      <c r="AY325" s="84"/>
      <c r="AZ325" s="55"/>
      <c r="BA325" s="80" t="s">
        <v>38</v>
      </c>
      <c r="BB325" s="81"/>
      <c r="BC325" s="82"/>
      <c r="BD325" s="83"/>
      <c r="BE325" s="81" t="s">
        <v>111</v>
      </c>
      <c r="BF325" s="84"/>
      <c r="BG325" s="55"/>
    </row>
    <row r="326" spans="2:59" ht="15.75">
      <c r="B326" s="85" t="s">
        <v>116</v>
      </c>
      <c r="C326" s="86"/>
      <c r="D326" s="86"/>
      <c r="E326" s="86"/>
      <c r="F326" s="87"/>
      <c r="G326" s="88" t="s">
        <v>117</v>
      </c>
      <c r="H326" s="89"/>
      <c r="I326" s="90"/>
      <c r="J326" s="91"/>
      <c r="K326" s="91"/>
      <c r="L326" s="89" t="s">
        <v>265</v>
      </c>
      <c r="M326" s="92"/>
      <c r="N326" s="55"/>
      <c r="O326" s="88" t="s">
        <v>117</v>
      </c>
      <c r="P326" s="89"/>
      <c r="Q326" s="90"/>
      <c r="R326" s="90"/>
      <c r="S326" s="90"/>
      <c r="T326" s="90"/>
      <c r="U326" s="91"/>
      <c r="V326" s="89" t="s">
        <v>118</v>
      </c>
      <c r="W326" s="92"/>
      <c r="X326" s="55"/>
      <c r="Y326" s="88" t="s">
        <v>117</v>
      </c>
      <c r="Z326" s="89"/>
      <c r="AA326" s="90"/>
      <c r="AB326" s="91"/>
      <c r="AC326" s="89" t="s">
        <v>265</v>
      </c>
      <c r="AD326" s="92"/>
      <c r="AE326" s="55"/>
      <c r="AF326" s="88" t="s">
        <v>117</v>
      </c>
      <c r="AG326" s="89"/>
      <c r="AH326" s="90"/>
      <c r="AI326" s="91"/>
      <c r="AJ326" s="89" t="s">
        <v>118</v>
      </c>
      <c r="AK326" s="113"/>
      <c r="AL326" s="55"/>
      <c r="AM326" s="88" t="s">
        <v>117</v>
      </c>
      <c r="AN326" s="89"/>
      <c r="AO326" s="90"/>
      <c r="AP326" s="91"/>
      <c r="AQ326" s="89" t="s">
        <v>118</v>
      </c>
      <c r="AR326" s="92"/>
      <c r="AS326" s="55"/>
      <c r="AT326" s="88" t="s">
        <v>117</v>
      </c>
      <c r="AU326" s="89"/>
      <c r="AV326" s="90"/>
      <c r="AW326" s="91"/>
      <c r="AX326" s="89" t="s">
        <v>118</v>
      </c>
      <c r="AY326" s="92"/>
      <c r="AZ326" s="55"/>
      <c r="BA326" s="88" t="s">
        <v>117</v>
      </c>
      <c r="BB326" s="89"/>
      <c r="BC326" s="90"/>
      <c r="BD326" s="91"/>
      <c r="BE326" s="89" t="s">
        <v>118</v>
      </c>
      <c r="BF326" s="92"/>
      <c r="BG326" s="55"/>
    </row>
    <row r="327" spans="2:59" ht="13.5" thickBot="1">
      <c r="B327" s="93"/>
      <c r="C327" s="94"/>
      <c r="D327" s="94"/>
      <c r="E327" s="94"/>
      <c r="F327" s="95"/>
      <c r="G327" s="96" t="s">
        <v>119</v>
      </c>
      <c r="H327" s="91"/>
      <c r="I327" s="91"/>
      <c r="J327" s="91">
        <v>1</v>
      </c>
      <c r="K327" s="91"/>
      <c r="L327" s="97">
        <v>0.222</v>
      </c>
      <c r="M327" s="98"/>
      <c r="N327" s="55"/>
      <c r="O327" s="96" t="s">
        <v>119</v>
      </c>
      <c r="P327" s="91"/>
      <c r="Q327" s="91"/>
      <c r="R327" s="91"/>
      <c r="S327" s="91"/>
      <c r="T327" s="91"/>
      <c r="U327" s="91">
        <v>1</v>
      </c>
      <c r="V327" s="97">
        <v>0</v>
      </c>
      <c r="W327" s="98"/>
      <c r="X327" s="55"/>
      <c r="Y327" s="96" t="s">
        <v>119</v>
      </c>
      <c r="Z327" s="91"/>
      <c r="AA327" s="91"/>
      <c r="AB327" s="91">
        <v>1</v>
      </c>
      <c r="AC327" s="97">
        <v>0.104</v>
      </c>
      <c r="AD327" s="98"/>
      <c r="AE327" s="55"/>
      <c r="AF327" s="96" t="s">
        <v>119</v>
      </c>
      <c r="AG327" s="91"/>
      <c r="AH327" s="91"/>
      <c r="AI327" s="91">
        <v>1</v>
      </c>
      <c r="AJ327" s="97"/>
      <c r="AK327" s="114"/>
      <c r="AL327" s="55"/>
      <c r="AM327" s="96" t="s">
        <v>119</v>
      </c>
      <c r="AN327" s="91"/>
      <c r="AO327" s="91"/>
      <c r="AP327" s="91">
        <v>1</v>
      </c>
      <c r="AQ327" s="97">
        <v>0.05</v>
      </c>
      <c r="AR327" s="98"/>
      <c r="AS327" s="55"/>
      <c r="AT327" s="96" t="s">
        <v>119</v>
      </c>
      <c r="AU327" s="91"/>
      <c r="AV327" s="91"/>
      <c r="AW327" s="91">
        <v>1</v>
      </c>
      <c r="AX327" s="97">
        <v>5.3999999999999999E-2</v>
      </c>
      <c r="AY327" s="98"/>
      <c r="AZ327" s="55"/>
      <c r="BA327" s="96" t="s">
        <v>119</v>
      </c>
      <c r="BB327" s="91"/>
      <c r="BC327" s="91"/>
      <c r="BD327" s="91">
        <v>1</v>
      </c>
      <c r="BE327" s="97">
        <v>0</v>
      </c>
      <c r="BF327" s="98"/>
      <c r="BG327" s="55"/>
    </row>
    <row r="328" spans="2:59" ht="13.5" thickBot="1">
      <c r="B328" s="93" t="s">
        <v>120</v>
      </c>
      <c r="C328" s="94"/>
      <c r="D328" s="94"/>
      <c r="E328" s="94"/>
      <c r="F328" s="95"/>
      <c r="G328" s="99">
        <v>39</v>
      </c>
      <c r="H328" s="91"/>
      <c r="I328" s="91"/>
      <c r="J328" s="91">
        <v>2</v>
      </c>
      <c r="K328" s="91"/>
      <c r="L328" s="97">
        <v>0.2</v>
      </c>
      <c r="M328" s="98"/>
      <c r="N328" s="55"/>
      <c r="O328" s="99">
        <v>39</v>
      </c>
      <c r="P328" s="91"/>
      <c r="Q328" s="91"/>
      <c r="R328" s="91"/>
      <c r="S328" s="91"/>
      <c r="T328" s="91"/>
      <c r="U328" s="91">
        <v>2</v>
      </c>
      <c r="V328" s="97"/>
      <c r="W328" s="98"/>
      <c r="X328" s="55"/>
      <c r="Y328" s="99">
        <v>39</v>
      </c>
      <c r="Z328" s="91"/>
      <c r="AA328" s="91"/>
      <c r="AB328" s="91">
        <v>2</v>
      </c>
      <c r="AC328" s="97">
        <v>8.6999999999999994E-2</v>
      </c>
      <c r="AD328" s="98"/>
      <c r="AE328" s="55"/>
      <c r="AF328" s="99">
        <v>39</v>
      </c>
      <c r="AG328" s="91"/>
      <c r="AH328" s="91"/>
      <c r="AI328" s="91">
        <v>2</v>
      </c>
      <c r="AJ328" s="97"/>
      <c r="AK328" s="114"/>
      <c r="AL328" s="55"/>
      <c r="AM328" s="99">
        <v>39</v>
      </c>
      <c r="AN328" s="91"/>
      <c r="AO328" s="91"/>
      <c r="AP328" s="91">
        <v>2</v>
      </c>
      <c r="AQ328" s="97">
        <v>0.13800000000000001</v>
      </c>
      <c r="AR328" s="98"/>
      <c r="AS328" s="55"/>
      <c r="AT328" s="99">
        <v>39</v>
      </c>
      <c r="AU328" s="91"/>
      <c r="AV328" s="91"/>
      <c r="AW328" s="91">
        <v>2</v>
      </c>
      <c r="AX328" s="97">
        <v>0.1</v>
      </c>
      <c r="AY328" s="98"/>
      <c r="AZ328" s="55"/>
      <c r="BA328" s="99">
        <v>39</v>
      </c>
      <c r="BB328" s="91"/>
      <c r="BC328" s="91"/>
      <c r="BD328" s="91">
        <v>2</v>
      </c>
      <c r="BE328" s="97"/>
      <c r="BF328" s="98"/>
      <c r="BG328" s="55"/>
    </row>
    <row r="329" spans="2:59" ht="13.5" thickBot="1">
      <c r="B329" s="93" t="s">
        <v>121</v>
      </c>
      <c r="C329" s="94"/>
      <c r="D329" s="94"/>
      <c r="E329" s="94"/>
      <c r="F329" s="95"/>
      <c r="G329" s="96" t="s">
        <v>122</v>
      </c>
      <c r="H329" s="91"/>
      <c r="I329" s="91"/>
      <c r="J329" s="91">
        <v>3</v>
      </c>
      <c r="K329" s="91"/>
      <c r="L329" s="97">
        <v>2.5999999999999999E-2</v>
      </c>
      <c r="M329" s="98"/>
      <c r="N329" s="55"/>
      <c r="O329" s="96" t="s">
        <v>122</v>
      </c>
      <c r="P329" s="91"/>
      <c r="Q329" s="91"/>
      <c r="R329" s="91"/>
      <c r="S329" s="91"/>
      <c r="T329" s="91"/>
      <c r="U329" s="91">
        <v>3</v>
      </c>
      <c r="V329" s="97"/>
      <c r="W329" s="98"/>
      <c r="X329" s="55"/>
      <c r="Y329" s="96" t="s">
        <v>122</v>
      </c>
      <c r="Z329" s="91"/>
      <c r="AA329" s="91"/>
      <c r="AB329" s="91">
        <v>3</v>
      </c>
      <c r="AC329" s="97">
        <v>0.06</v>
      </c>
      <c r="AD329" s="98"/>
      <c r="AE329" s="55"/>
      <c r="AF329" s="96" t="s">
        <v>122</v>
      </c>
      <c r="AG329" s="91"/>
      <c r="AH329" s="91"/>
      <c r="AI329" s="91">
        <v>3</v>
      </c>
      <c r="AJ329" s="97"/>
      <c r="AK329" s="114"/>
      <c r="AL329" s="55"/>
      <c r="AM329" s="96" t="s">
        <v>122</v>
      </c>
      <c r="AN329" s="91"/>
      <c r="AO329" s="91"/>
      <c r="AP329" s="91">
        <v>3</v>
      </c>
      <c r="AQ329" s="97">
        <v>6.3E-2</v>
      </c>
      <c r="AR329" s="98"/>
      <c r="AS329" s="55"/>
      <c r="AT329" s="96" t="s">
        <v>122</v>
      </c>
      <c r="AU329" s="91"/>
      <c r="AV329" s="91"/>
      <c r="AW329" s="91">
        <v>3</v>
      </c>
      <c r="AX329" s="97">
        <v>2.4E-2</v>
      </c>
      <c r="AY329" s="98"/>
      <c r="AZ329" s="55"/>
      <c r="BA329" s="96" t="s">
        <v>122</v>
      </c>
      <c r="BB329" s="91"/>
      <c r="BC329" s="91"/>
      <c r="BD329" s="91">
        <v>3</v>
      </c>
      <c r="BE329" s="97"/>
      <c r="BF329" s="98"/>
      <c r="BG329" s="55"/>
    </row>
    <row r="330" spans="2:59" ht="13.5" thickBot="1">
      <c r="B330" s="93"/>
      <c r="C330" s="94"/>
      <c r="D330" s="94"/>
      <c r="E330" s="94"/>
      <c r="F330" s="95"/>
      <c r="G330" s="99">
        <v>13</v>
      </c>
      <c r="H330" s="91"/>
      <c r="I330" s="91"/>
      <c r="J330" s="91">
        <v>4</v>
      </c>
      <c r="K330" s="91"/>
      <c r="L330" s="97">
        <v>5.7000000000000002E-2</v>
      </c>
      <c r="M330" s="98"/>
      <c r="N330" s="55"/>
      <c r="O330" s="99">
        <v>0</v>
      </c>
      <c r="P330" s="91"/>
      <c r="Q330" s="91"/>
      <c r="R330" s="91"/>
      <c r="S330" s="91"/>
      <c r="T330" s="91"/>
      <c r="U330" s="91">
        <v>4</v>
      </c>
      <c r="V330" s="97"/>
      <c r="W330" s="98"/>
      <c r="X330" s="55"/>
      <c r="Y330" s="99">
        <v>7</v>
      </c>
      <c r="Z330" s="91"/>
      <c r="AA330" s="91"/>
      <c r="AB330" s="91">
        <v>4</v>
      </c>
      <c r="AC330" s="97">
        <v>8.0000000000000002E-3</v>
      </c>
      <c r="AD330" s="98"/>
      <c r="AE330" s="55"/>
      <c r="AF330" s="99"/>
      <c r="AG330" s="91"/>
      <c r="AH330" s="91"/>
      <c r="AI330" s="91">
        <v>4</v>
      </c>
      <c r="AJ330" s="97"/>
      <c r="AK330" s="114"/>
      <c r="AL330" s="55"/>
      <c r="AM330" s="99">
        <v>9</v>
      </c>
      <c r="AN330" s="91"/>
      <c r="AO330" s="91"/>
      <c r="AP330" s="91">
        <v>4</v>
      </c>
      <c r="AQ330" s="97">
        <v>8.6999999999999994E-2</v>
      </c>
      <c r="AR330" s="98"/>
      <c r="AS330" s="55"/>
      <c r="AT330" s="99">
        <v>4</v>
      </c>
      <c r="AU330" s="91"/>
      <c r="AV330" s="91"/>
      <c r="AW330" s="91">
        <v>4</v>
      </c>
      <c r="AX330" s="97">
        <v>3.9E-2</v>
      </c>
      <c r="AY330" s="98"/>
      <c r="AZ330" s="55"/>
      <c r="BA330" s="99">
        <v>0</v>
      </c>
      <c r="BB330" s="91"/>
      <c r="BC330" s="91"/>
      <c r="BD330" s="91">
        <v>4</v>
      </c>
      <c r="BE330" s="97"/>
      <c r="BF330" s="98"/>
      <c r="BG330" s="55"/>
    </row>
    <row r="331" spans="2:59" ht="13.5" thickBot="1">
      <c r="B331" s="93" t="s">
        <v>123</v>
      </c>
      <c r="C331" s="94"/>
      <c r="D331" s="94"/>
      <c r="E331" s="94"/>
      <c r="F331" s="95"/>
      <c r="G331" s="96" t="s">
        <v>124</v>
      </c>
      <c r="H331" s="91"/>
      <c r="I331" s="91"/>
      <c r="J331" s="91">
        <v>5</v>
      </c>
      <c r="K331" s="91"/>
      <c r="L331" s="97">
        <v>0.113</v>
      </c>
      <c r="M331" s="98"/>
      <c r="N331" s="55"/>
      <c r="O331" s="96" t="s">
        <v>124</v>
      </c>
      <c r="P331" s="91"/>
      <c r="Q331" s="91"/>
      <c r="R331" s="91"/>
      <c r="S331" s="91"/>
      <c r="T331" s="91"/>
      <c r="U331" s="91">
        <v>5</v>
      </c>
      <c r="V331" s="97"/>
      <c r="W331" s="98"/>
      <c r="X331" s="55"/>
      <c r="Y331" s="96" t="s">
        <v>124</v>
      </c>
      <c r="Z331" s="91"/>
      <c r="AA331" s="91"/>
      <c r="AB331" s="91">
        <v>5</v>
      </c>
      <c r="AC331" s="97">
        <v>2.1999999999999999E-2</v>
      </c>
      <c r="AD331" s="98"/>
      <c r="AE331" s="55"/>
      <c r="AF331" s="96" t="s">
        <v>124</v>
      </c>
      <c r="AG331" s="91"/>
      <c r="AH331" s="91"/>
      <c r="AI331" s="91">
        <v>5</v>
      </c>
      <c r="AJ331" s="97"/>
      <c r="AK331" s="114"/>
      <c r="AL331" s="55"/>
      <c r="AM331" s="96" t="s">
        <v>124</v>
      </c>
      <c r="AN331" s="91"/>
      <c r="AO331" s="91"/>
      <c r="AP331" s="91">
        <v>5</v>
      </c>
      <c r="AQ331" s="97">
        <v>4.2999999999999997E-2</v>
      </c>
      <c r="AR331" s="98"/>
      <c r="AS331" s="55"/>
      <c r="AT331" s="96" t="s">
        <v>124</v>
      </c>
      <c r="AU331" s="91"/>
      <c r="AV331" s="91"/>
      <c r="AW331" s="91">
        <v>5</v>
      </c>
      <c r="AX331" s="97"/>
      <c r="AY331" s="98"/>
      <c r="AZ331" s="55"/>
      <c r="BA331" s="96" t="s">
        <v>124</v>
      </c>
      <c r="BB331" s="91"/>
      <c r="BC331" s="91"/>
      <c r="BD331" s="91">
        <v>5</v>
      </c>
      <c r="BE331" s="97"/>
      <c r="BF331" s="98"/>
      <c r="BG331" s="55"/>
    </row>
    <row r="332" spans="2:59" ht="13.5" thickBot="1">
      <c r="B332" s="93" t="s">
        <v>125</v>
      </c>
      <c r="C332" s="94"/>
      <c r="D332" s="94"/>
      <c r="E332" s="94"/>
      <c r="F332" s="95"/>
      <c r="G332" s="100">
        <f>G330/G328</f>
        <v>0.33333333333333331</v>
      </c>
      <c r="H332" s="91"/>
      <c r="I332" s="91"/>
      <c r="J332" s="91">
        <v>6</v>
      </c>
      <c r="K332" s="91"/>
      <c r="L332" s="97">
        <v>2.7E-2</v>
      </c>
      <c r="M332" s="98"/>
      <c r="N332" s="55"/>
      <c r="O332" s="100"/>
      <c r="P332" s="91"/>
      <c r="Q332" s="91"/>
      <c r="R332" s="91"/>
      <c r="S332" s="91"/>
      <c r="T332" s="91"/>
      <c r="U332" s="91">
        <v>6</v>
      </c>
      <c r="V332" s="97"/>
      <c r="W332" s="98"/>
      <c r="X332" s="55"/>
      <c r="Y332" s="100">
        <f>Y330/Y328</f>
        <v>0.17948717948717949</v>
      </c>
      <c r="Z332" s="91"/>
      <c r="AA332" s="91"/>
      <c r="AB332" s="91">
        <v>6</v>
      </c>
      <c r="AC332" s="97">
        <v>0.2</v>
      </c>
      <c r="AD332" s="98"/>
      <c r="AE332" s="55"/>
      <c r="AF332" s="100"/>
      <c r="AG332" s="91"/>
      <c r="AH332" s="91"/>
      <c r="AI332" s="91">
        <v>6</v>
      </c>
      <c r="AJ332" s="97"/>
      <c r="AK332" s="114"/>
      <c r="AL332" s="55"/>
      <c r="AM332" s="100">
        <f>AM330/AM328</f>
        <v>0.23076923076923078</v>
      </c>
      <c r="AN332" s="91"/>
      <c r="AO332" s="91"/>
      <c r="AP332" s="91">
        <v>6</v>
      </c>
      <c r="AQ332" s="97">
        <v>0.123</v>
      </c>
      <c r="AR332" s="98"/>
      <c r="AS332" s="55"/>
      <c r="AT332" s="100">
        <f>AT330/AT328</f>
        <v>0.10256410256410256</v>
      </c>
      <c r="AU332" s="91"/>
      <c r="AV332" s="91"/>
      <c r="AW332" s="91">
        <v>6</v>
      </c>
      <c r="AX332" s="97"/>
      <c r="AY332" s="98"/>
      <c r="AZ332" s="55"/>
      <c r="BA332" s="100"/>
      <c r="BB332" s="91"/>
      <c r="BC332" s="91"/>
      <c r="BD332" s="91">
        <v>6</v>
      </c>
      <c r="BE332" s="97"/>
      <c r="BF332" s="98"/>
      <c r="BG332" s="55"/>
    </row>
    <row r="333" spans="2:59" ht="13.5" thickBot="1">
      <c r="B333" s="101" t="s">
        <v>126</v>
      </c>
      <c r="C333" s="94"/>
      <c r="D333" s="94"/>
      <c r="E333" s="94"/>
      <c r="F333" s="95"/>
      <c r="G333" s="96" t="s">
        <v>127</v>
      </c>
      <c r="H333" s="91"/>
      <c r="I333" s="91"/>
      <c r="J333" s="91">
        <v>7</v>
      </c>
      <c r="K333" s="91"/>
      <c r="L333" s="97">
        <v>8.5999999999999993E-2</v>
      </c>
      <c r="M333" s="98"/>
      <c r="N333" s="55"/>
      <c r="O333" s="96" t="s">
        <v>127</v>
      </c>
      <c r="P333" s="91"/>
      <c r="Q333" s="91"/>
      <c r="R333" s="91"/>
      <c r="S333" s="91"/>
      <c r="T333" s="91"/>
      <c r="U333" s="91">
        <v>7</v>
      </c>
      <c r="V333" s="97"/>
      <c r="W333" s="98"/>
      <c r="X333" s="55"/>
      <c r="Y333" s="96" t="s">
        <v>127</v>
      </c>
      <c r="Z333" s="91"/>
      <c r="AA333" s="91"/>
      <c r="AB333" s="91">
        <v>7</v>
      </c>
      <c r="AC333" s="97">
        <v>7.6999999999999999E-2</v>
      </c>
      <c r="AD333" s="98"/>
      <c r="AE333" s="55"/>
      <c r="AF333" s="96" t="s">
        <v>127</v>
      </c>
      <c r="AG333" s="91"/>
      <c r="AH333" s="91"/>
      <c r="AI333" s="91">
        <v>7</v>
      </c>
      <c r="AJ333" s="97"/>
      <c r="AK333" s="114"/>
      <c r="AL333" s="55"/>
      <c r="AM333" s="96" t="s">
        <v>127</v>
      </c>
      <c r="AN333" s="91"/>
      <c r="AO333" s="91"/>
      <c r="AP333" s="91">
        <v>7</v>
      </c>
      <c r="AQ333" s="97">
        <v>0.125</v>
      </c>
      <c r="AR333" s="98"/>
      <c r="AS333" s="55"/>
      <c r="AT333" s="96" t="s">
        <v>127</v>
      </c>
      <c r="AU333" s="91"/>
      <c r="AV333" s="91"/>
      <c r="AW333" s="91">
        <v>7</v>
      </c>
      <c r="AX333" s="97"/>
      <c r="AY333" s="98"/>
      <c r="AZ333" s="55"/>
      <c r="BA333" s="96" t="s">
        <v>127</v>
      </c>
      <c r="BB333" s="91"/>
      <c r="BC333" s="91"/>
      <c r="BD333" s="91">
        <v>7</v>
      </c>
      <c r="BE333" s="97"/>
      <c r="BF333" s="98"/>
      <c r="BG333" s="55"/>
    </row>
    <row r="334" spans="2:59" ht="13.5" thickBot="1">
      <c r="B334" s="102"/>
      <c r="C334" s="103"/>
      <c r="D334" s="103"/>
      <c r="E334" s="103"/>
      <c r="F334" s="104"/>
      <c r="G334" s="105">
        <f>AVERAGE(L327:L339)</f>
        <v>0.13923076923076921</v>
      </c>
      <c r="H334" s="106" t="s">
        <v>128</v>
      </c>
      <c r="I334" s="91"/>
      <c r="J334" s="91">
        <v>8</v>
      </c>
      <c r="K334" s="91"/>
      <c r="L334" s="97">
        <v>0.216</v>
      </c>
      <c r="M334" s="98"/>
      <c r="N334" s="55"/>
      <c r="O334" s="105"/>
      <c r="P334" s="106" t="s">
        <v>129</v>
      </c>
      <c r="Q334" s="91"/>
      <c r="R334" s="91"/>
      <c r="S334" s="91"/>
      <c r="T334" s="91"/>
      <c r="U334" s="91">
        <v>8</v>
      </c>
      <c r="V334" s="97"/>
      <c r="W334" s="98"/>
      <c r="X334" s="55"/>
      <c r="Y334" s="105">
        <f>AVERAGE(AC327:AC333)</f>
        <v>7.9714285714285724E-2</v>
      </c>
      <c r="Z334" s="106" t="s">
        <v>130</v>
      </c>
      <c r="AA334" s="91"/>
      <c r="AB334" s="91">
        <v>8</v>
      </c>
      <c r="AC334" s="97"/>
      <c r="AD334" s="98"/>
      <c r="AE334" s="55"/>
      <c r="AF334" s="105"/>
      <c r="AG334" s="106" t="s">
        <v>131</v>
      </c>
      <c r="AH334" s="91"/>
      <c r="AI334" s="91">
        <v>8</v>
      </c>
      <c r="AJ334" s="97"/>
      <c r="AK334" s="114"/>
      <c r="AL334" s="55"/>
      <c r="AM334" s="105">
        <f>AVERAGE(AQ327:AQ335)</f>
        <v>8.7111111111111111E-2</v>
      </c>
      <c r="AN334" s="106" t="s">
        <v>132</v>
      </c>
      <c r="AO334" s="91"/>
      <c r="AP334" s="91">
        <v>8</v>
      </c>
      <c r="AQ334" s="97">
        <v>0.13400000000000001</v>
      </c>
      <c r="AR334" s="98"/>
      <c r="AS334" s="55"/>
      <c r="AT334" s="105">
        <f>AVERAGE(AX327:AX330)</f>
        <v>5.425E-2</v>
      </c>
      <c r="AU334" s="106" t="s">
        <v>133</v>
      </c>
      <c r="AV334" s="91"/>
      <c r="AW334" s="91">
        <v>8</v>
      </c>
      <c r="AX334" s="97"/>
      <c r="AY334" s="98"/>
      <c r="AZ334" s="55"/>
      <c r="BA334" s="105"/>
      <c r="BB334" s="106" t="s">
        <v>134</v>
      </c>
      <c r="BC334" s="91"/>
      <c r="BD334" s="91">
        <v>8</v>
      </c>
      <c r="BE334" s="97"/>
      <c r="BF334" s="98"/>
      <c r="BG334" s="55"/>
    </row>
    <row r="335" spans="2:59" ht="13.5" thickBot="1">
      <c r="B335" s="55"/>
      <c r="C335" s="55"/>
      <c r="D335" s="55"/>
      <c r="E335" s="55"/>
      <c r="F335" s="55"/>
      <c r="G335" s="96" t="s">
        <v>135</v>
      </c>
      <c r="H335" s="91"/>
      <c r="I335" s="91"/>
      <c r="J335" s="91">
        <v>9</v>
      </c>
      <c r="K335" s="91"/>
      <c r="L335" s="97">
        <v>0.154</v>
      </c>
      <c r="M335" s="98"/>
      <c r="N335" s="55"/>
      <c r="O335" s="96" t="s">
        <v>135</v>
      </c>
      <c r="P335" s="91"/>
      <c r="Q335" s="91"/>
      <c r="R335" s="91"/>
      <c r="S335" s="91"/>
      <c r="T335" s="91"/>
      <c r="U335" s="91">
        <v>9</v>
      </c>
      <c r="V335" s="97"/>
      <c r="W335" s="98"/>
      <c r="X335" s="55"/>
      <c r="Y335" s="96" t="s">
        <v>135</v>
      </c>
      <c r="Z335" s="91"/>
      <c r="AA335" s="91"/>
      <c r="AB335" s="91">
        <v>9</v>
      </c>
      <c r="AC335" s="97"/>
      <c r="AD335" s="98"/>
      <c r="AE335" s="55"/>
      <c r="AF335" s="96" t="s">
        <v>135</v>
      </c>
      <c r="AG335" s="91"/>
      <c r="AH335" s="91"/>
      <c r="AI335" s="91">
        <v>9</v>
      </c>
      <c r="AJ335" s="97"/>
      <c r="AK335" s="114"/>
      <c r="AL335" s="55"/>
      <c r="AM335" s="96" t="s">
        <v>135</v>
      </c>
      <c r="AN335" s="91"/>
      <c r="AO335" s="91"/>
      <c r="AP335" s="91">
        <v>9</v>
      </c>
      <c r="AQ335" s="97">
        <v>2.1000000000000001E-2</v>
      </c>
      <c r="AR335" s="98"/>
      <c r="AS335" s="55"/>
      <c r="AT335" s="96" t="s">
        <v>135</v>
      </c>
      <c r="AU335" s="91"/>
      <c r="AV335" s="91"/>
      <c r="AW335" s="91">
        <v>9</v>
      </c>
      <c r="AX335" s="97"/>
      <c r="AY335" s="98"/>
      <c r="AZ335" s="55"/>
      <c r="BA335" s="96" t="s">
        <v>135</v>
      </c>
      <c r="BB335" s="91"/>
      <c r="BC335" s="91"/>
      <c r="BD335" s="91">
        <v>9</v>
      </c>
      <c r="BE335" s="97"/>
      <c r="BF335" s="98"/>
      <c r="BG335" s="55"/>
    </row>
    <row r="336" spans="2:59" ht="13.5" thickBot="1">
      <c r="B336" s="55"/>
      <c r="C336" s="55"/>
      <c r="D336" s="55"/>
      <c r="E336" s="55"/>
      <c r="F336" s="55"/>
      <c r="G336" s="100">
        <f>VAR(L327:L339)</f>
        <v>7.7638589743589809E-3</v>
      </c>
      <c r="H336" s="91"/>
      <c r="I336" s="91"/>
      <c r="J336" s="91">
        <v>10</v>
      </c>
      <c r="K336" s="91"/>
      <c r="L336" s="97">
        <v>0.16</v>
      </c>
      <c r="M336" s="98"/>
      <c r="N336" s="55"/>
      <c r="O336" s="100"/>
      <c r="P336" s="91"/>
      <c r="Q336" s="91"/>
      <c r="R336" s="91"/>
      <c r="S336" s="91"/>
      <c r="T336" s="91"/>
      <c r="U336" s="91">
        <v>10</v>
      </c>
      <c r="V336" s="97"/>
      <c r="W336" s="98"/>
      <c r="X336" s="55"/>
      <c r="Y336" s="100">
        <f>VAR(AC327:AC333)</f>
        <v>3.9969047619047614E-3</v>
      </c>
      <c r="Z336" s="91"/>
      <c r="AA336" s="91"/>
      <c r="AB336" s="91">
        <v>10</v>
      </c>
      <c r="AC336" s="97"/>
      <c r="AD336" s="98"/>
      <c r="AE336" s="55"/>
      <c r="AF336" s="100"/>
      <c r="AG336" s="91"/>
      <c r="AH336" s="91"/>
      <c r="AI336" s="91">
        <v>10</v>
      </c>
      <c r="AJ336" s="97"/>
      <c r="AK336" s="114"/>
      <c r="AL336" s="55"/>
      <c r="AM336" s="100">
        <f>VAR(AQ327:AQ335)</f>
        <v>1.973361111111108E-3</v>
      </c>
      <c r="AN336" s="91"/>
      <c r="AO336" s="91"/>
      <c r="AP336" s="91">
        <v>10</v>
      </c>
      <c r="AQ336" s="97"/>
      <c r="AR336" s="98"/>
      <c r="AS336" s="55"/>
      <c r="AT336" s="100">
        <f>VAR(AX327:AX330)</f>
        <v>1.0802500000000007E-3</v>
      </c>
      <c r="AU336" s="91"/>
      <c r="AV336" s="91"/>
      <c r="AW336" s="91">
        <v>10</v>
      </c>
      <c r="AX336" s="97"/>
      <c r="AY336" s="98"/>
      <c r="AZ336" s="55"/>
      <c r="BA336" s="100"/>
      <c r="BB336" s="91"/>
      <c r="BC336" s="91"/>
      <c r="BD336" s="91">
        <v>10</v>
      </c>
      <c r="BE336" s="97"/>
      <c r="BF336" s="98"/>
      <c r="BG336" s="55"/>
    </row>
    <row r="337" spans="2:59" ht="13.5" thickBot="1">
      <c r="B337" s="55"/>
      <c r="C337" s="55"/>
      <c r="D337" s="55"/>
      <c r="E337" s="55"/>
      <c r="F337" s="55"/>
      <c r="G337" s="96" t="s">
        <v>136</v>
      </c>
      <c r="H337" s="91"/>
      <c r="I337" s="91"/>
      <c r="J337" s="91">
        <v>11</v>
      </c>
      <c r="K337" s="91"/>
      <c r="L337" s="97">
        <v>0.129</v>
      </c>
      <c r="M337" s="98"/>
      <c r="N337" s="55"/>
      <c r="O337" s="96" t="s">
        <v>136</v>
      </c>
      <c r="P337" s="91"/>
      <c r="Q337" s="91"/>
      <c r="R337" s="91"/>
      <c r="S337" s="91"/>
      <c r="T337" s="91"/>
      <c r="U337" s="91">
        <v>11</v>
      </c>
      <c r="V337" s="97"/>
      <c r="W337" s="98"/>
      <c r="X337" s="55"/>
      <c r="Y337" s="96" t="s">
        <v>136</v>
      </c>
      <c r="Z337" s="91"/>
      <c r="AA337" s="91"/>
      <c r="AB337" s="91">
        <v>11</v>
      </c>
      <c r="AC337" s="97"/>
      <c r="AD337" s="98"/>
      <c r="AE337" s="55"/>
      <c r="AF337" s="96"/>
      <c r="AG337" s="91"/>
      <c r="AH337" s="91"/>
      <c r="AI337" s="91">
        <v>11</v>
      </c>
      <c r="AJ337" s="97"/>
      <c r="AK337" s="114"/>
      <c r="AL337" s="55"/>
      <c r="AM337" s="96" t="s">
        <v>136</v>
      </c>
      <c r="AN337" s="91"/>
      <c r="AO337" s="91"/>
      <c r="AP337" s="91">
        <v>11</v>
      </c>
      <c r="AQ337" s="97"/>
      <c r="AR337" s="98"/>
      <c r="AS337" s="55"/>
      <c r="AT337" s="96" t="s">
        <v>136</v>
      </c>
      <c r="AU337" s="91"/>
      <c r="AV337" s="91"/>
      <c r="AW337" s="91">
        <v>11</v>
      </c>
      <c r="AX337" s="97"/>
      <c r="AY337" s="98"/>
      <c r="AZ337" s="55"/>
      <c r="BA337" s="96" t="s">
        <v>136</v>
      </c>
      <c r="BB337" s="91"/>
      <c r="BC337" s="91"/>
      <c r="BD337" s="91">
        <v>11</v>
      </c>
      <c r="BE337" s="97"/>
      <c r="BF337" s="98"/>
      <c r="BG337" s="55"/>
    </row>
    <row r="338" spans="2:59" ht="13.5" thickBot="1">
      <c r="B338" s="55"/>
      <c r="C338" s="55"/>
      <c r="D338" s="55"/>
      <c r="E338" s="55"/>
      <c r="F338" s="55"/>
      <c r="G338" s="100">
        <f>(1-G332)*(G336/G330)</f>
        <v>3.9814661406969136E-4</v>
      </c>
      <c r="H338" s="106" t="s">
        <v>137</v>
      </c>
      <c r="I338" s="91"/>
      <c r="J338" s="91">
        <v>12</v>
      </c>
      <c r="K338" s="91"/>
      <c r="L338" s="97">
        <v>0.33300000000000002</v>
      </c>
      <c r="M338" s="98"/>
      <c r="N338" s="55"/>
      <c r="O338" s="100"/>
      <c r="P338" s="106" t="s">
        <v>138</v>
      </c>
      <c r="Q338" s="91"/>
      <c r="R338" s="91"/>
      <c r="S338" s="91"/>
      <c r="T338" s="91"/>
      <c r="U338" s="91">
        <v>12</v>
      </c>
      <c r="V338" s="97"/>
      <c r="W338" s="98"/>
      <c r="X338" s="55"/>
      <c r="Y338" s="100">
        <f>(1-Y332)*(Y336/Y330)</f>
        <v>4.6850165707308558E-4</v>
      </c>
      <c r="Z338" s="106" t="s">
        <v>139</v>
      </c>
      <c r="AA338" s="91"/>
      <c r="AB338" s="91">
        <v>12</v>
      </c>
      <c r="AC338" s="97"/>
      <c r="AD338" s="98"/>
      <c r="AE338" s="55"/>
      <c r="AF338" s="100"/>
      <c r="AG338" s="106" t="s">
        <v>140</v>
      </c>
      <c r="AH338" s="91"/>
      <c r="AI338" s="91">
        <v>12</v>
      </c>
      <c r="AJ338" s="97"/>
      <c r="AK338" s="114"/>
      <c r="AL338" s="55"/>
      <c r="AM338" s="100">
        <f>(1-AM332)*(AM336/AM330)</f>
        <v>1.6866334283000922E-4</v>
      </c>
      <c r="AN338" s="106" t="s">
        <v>141</v>
      </c>
      <c r="AO338" s="91"/>
      <c r="AP338" s="91">
        <v>12</v>
      </c>
      <c r="AQ338" s="97"/>
      <c r="AR338" s="98"/>
      <c r="AS338" s="55"/>
      <c r="AT338" s="100">
        <f>(1-AT332)*(AT336/AT330)</f>
        <v>2.4236378205128221E-4</v>
      </c>
      <c r="AU338" s="106" t="s">
        <v>142</v>
      </c>
      <c r="AV338" s="91"/>
      <c r="AW338" s="91">
        <v>12</v>
      </c>
      <c r="AX338" s="97"/>
      <c r="AY338" s="98"/>
      <c r="AZ338" s="55"/>
      <c r="BA338" s="100"/>
      <c r="BB338" s="106" t="s">
        <v>143</v>
      </c>
      <c r="BC338" s="91"/>
      <c r="BD338" s="91">
        <v>12</v>
      </c>
      <c r="BE338" s="97"/>
      <c r="BF338" s="98"/>
      <c r="BG338" s="55"/>
    </row>
    <row r="339" spans="2:59">
      <c r="B339" s="55"/>
      <c r="C339" s="55"/>
      <c r="D339" s="55"/>
      <c r="E339" s="55"/>
      <c r="F339" s="55"/>
      <c r="G339" s="96"/>
      <c r="H339" s="91"/>
      <c r="I339" s="91"/>
      <c r="J339" s="91">
        <v>13</v>
      </c>
      <c r="K339" s="91"/>
      <c r="L339" s="97">
        <v>8.6999999999999994E-2</v>
      </c>
      <c r="M339" s="98"/>
      <c r="N339" s="55"/>
      <c r="O339" s="96"/>
      <c r="P339" s="91"/>
      <c r="Q339" s="91"/>
      <c r="R339" s="91"/>
      <c r="S339" s="91"/>
      <c r="T339" s="91"/>
      <c r="U339" s="91">
        <v>13</v>
      </c>
      <c r="V339" s="97"/>
      <c r="W339" s="98"/>
      <c r="X339" s="55"/>
      <c r="Y339" s="96"/>
      <c r="Z339" s="91"/>
      <c r="AA339" s="91"/>
      <c r="AB339" s="91">
        <v>13</v>
      </c>
      <c r="AC339" s="97"/>
      <c r="AD339" s="98"/>
      <c r="AE339" s="55"/>
      <c r="AF339" s="96"/>
      <c r="AG339" s="91"/>
      <c r="AH339" s="91"/>
      <c r="AI339" s="91">
        <v>13</v>
      </c>
      <c r="AJ339" s="97"/>
      <c r="AK339" s="114"/>
      <c r="AL339" s="55"/>
      <c r="AM339" s="96"/>
      <c r="AN339" s="91"/>
      <c r="AO339" s="91"/>
      <c r="AP339" s="91">
        <v>13</v>
      </c>
      <c r="AQ339" s="97"/>
      <c r="AR339" s="98"/>
      <c r="AS339" s="55"/>
      <c r="AT339" s="96"/>
      <c r="AU339" s="91"/>
      <c r="AV339" s="91"/>
      <c r="AW339" s="91">
        <v>13</v>
      </c>
      <c r="AX339" s="97"/>
      <c r="AY339" s="98"/>
      <c r="AZ339" s="55"/>
      <c r="BA339" s="96"/>
      <c r="BB339" s="91"/>
      <c r="BC339" s="91"/>
      <c r="BD339" s="91">
        <v>13</v>
      </c>
      <c r="BE339" s="97"/>
      <c r="BF339" s="98"/>
      <c r="BG339" s="55"/>
    </row>
    <row r="340" spans="2:59">
      <c r="B340" s="55"/>
      <c r="C340" s="55"/>
      <c r="D340" s="55"/>
      <c r="E340" s="55"/>
      <c r="F340" s="55"/>
      <c r="G340" s="96"/>
      <c r="H340" s="91"/>
      <c r="I340" s="91"/>
      <c r="J340" s="91">
        <v>14</v>
      </c>
      <c r="K340" s="91"/>
      <c r="L340" s="97"/>
      <c r="M340" s="98"/>
      <c r="N340" s="55"/>
      <c r="O340" s="96"/>
      <c r="P340" s="91"/>
      <c r="Q340" s="91"/>
      <c r="R340" s="91"/>
      <c r="S340" s="91"/>
      <c r="T340" s="91"/>
      <c r="U340" s="91">
        <v>14</v>
      </c>
      <c r="V340" s="97"/>
      <c r="W340" s="98"/>
      <c r="X340" s="55"/>
      <c r="Y340" s="96"/>
      <c r="Z340" s="91"/>
      <c r="AA340" s="91"/>
      <c r="AB340" s="91">
        <v>14</v>
      </c>
      <c r="AC340" s="97"/>
      <c r="AD340" s="98"/>
      <c r="AE340" s="55"/>
      <c r="AF340" s="96"/>
      <c r="AG340" s="91"/>
      <c r="AH340" s="91"/>
      <c r="AI340" s="91">
        <v>14</v>
      </c>
      <c r="AJ340" s="97"/>
      <c r="AK340" s="114"/>
      <c r="AL340" s="55"/>
      <c r="AM340" s="96"/>
      <c r="AN340" s="91"/>
      <c r="AO340" s="91"/>
      <c r="AP340" s="91">
        <v>14</v>
      </c>
      <c r="AQ340" s="97"/>
      <c r="AR340" s="98"/>
      <c r="AS340" s="55"/>
      <c r="AT340" s="96"/>
      <c r="AU340" s="91"/>
      <c r="AV340" s="91"/>
      <c r="AW340" s="91">
        <v>14</v>
      </c>
      <c r="AX340" s="97"/>
      <c r="AY340" s="98"/>
      <c r="AZ340" s="55"/>
      <c r="BA340" s="96"/>
      <c r="BB340" s="91"/>
      <c r="BC340" s="91"/>
      <c r="BD340" s="91">
        <v>14</v>
      </c>
      <c r="BE340" s="97"/>
      <c r="BF340" s="98"/>
      <c r="BG340" s="55"/>
    </row>
    <row r="341" spans="2:59" ht="13.5" thickBot="1">
      <c r="B341" s="55"/>
      <c r="C341" s="55"/>
      <c r="D341" s="55"/>
      <c r="E341" s="55"/>
      <c r="F341" s="55"/>
      <c r="G341" s="107"/>
      <c r="H341" s="108"/>
      <c r="I341" s="108"/>
      <c r="J341" s="108">
        <v>15</v>
      </c>
      <c r="K341" s="108"/>
      <c r="L341" s="109"/>
      <c r="M341" s="110"/>
      <c r="N341" s="55"/>
      <c r="O341" s="107"/>
      <c r="P341" s="108"/>
      <c r="Q341" s="108"/>
      <c r="R341" s="108"/>
      <c r="S341" s="108"/>
      <c r="T341" s="108"/>
      <c r="U341" s="108">
        <v>15</v>
      </c>
      <c r="V341" s="109"/>
      <c r="W341" s="110"/>
      <c r="X341" s="55"/>
      <c r="Y341" s="107"/>
      <c r="Z341" s="108"/>
      <c r="AA341" s="108"/>
      <c r="AB341" s="108">
        <v>15</v>
      </c>
      <c r="AC341" s="109"/>
      <c r="AD341" s="110"/>
      <c r="AE341" s="55"/>
      <c r="AF341" s="107"/>
      <c r="AG341" s="108"/>
      <c r="AH341" s="108"/>
      <c r="AI341" s="108">
        <v>15</v>
      </c>
      <c r="AJ341" s="109"/>
      <c r="AK341" s="115"/>
      <c r="AL341" s="55"/>
      <c r="AM341" s="107"/>
      <c r="AN341" s="108"/>
      <c r="AO341" s="108"/>
      <c r="AP341" s="108">
        <v>15</v>
      </c>
      <c r="AQ341" s="109"/>
      <c r="AR341" s="110"/>
      <c r="AS341" s="55"/>
      <c r="AT341" s="107"/>
      <c r="AU341" s="108"/>
      <c r="AV341" s="108"/>
      <c r="AW341" s="108">
        <v>15</v>
      </c>
      <c r="AX341" s="109"/>
      <c r="AY341" s="110"/>
      <c r="AZ341" s="55"/>
      <c r="BA341" s="107"/>
      <c r="BB341" s="108"/>
      <c r="BC341" s="108"/>
      <c r="BD341" s="108">
        <v>15</v>
      </c>
      <c r="BE341" s="109"/>
      <c r="BF341" s="110"/>
      <c r="BG341" s="55"/>
    </row>
    <row r="342" spans="2:59" ht="15">
      <c r="B342" s="55"/>
      <c r="C342" s="55"/>
      <c r="D342" s="55"/>
      <c r="E342" s="55"/>
      <c r="F342" s="55"/>
      <c r="G342" s="55"/>
      <c r="H342" s="55"/>
      <c r="I342" s="55"/>
      <c r="J342" s="55"/>
      <c r="L342" s="78" t="s">
        <v>266</v>
      </c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78" t="s">
        <v>267</v>
      </c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</row>
    <row r="343" spans="2:59"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</row>
    <row r="344" spans="2:59"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</row>
    <row r="345" spans="2:59"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</row>
    <row r="346" spans="2:59"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</row>
    <row r="347" spans="2:59"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</row>
    <row r="348" spans="2:59"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</row>
    <row r="349" spans="2:59"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</row>
    <row r="350" spans="2:59"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</row>
    <row r="351" spans="2:59"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</row>
    <row r="352" spans="2:59"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</row>
    <row r="353" spans="2:59"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</row>
    <row r="354" spans="2:59"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</row>
    <row r="355" spans="2:59"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</row>
    <row r="356" spans="2:59"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</row>
    <row r="357" spans="2:59"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</row>
    <row r="358" spans="2:59"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</row>
    <row r="359" spans="2:59"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</row>
    <row r="360" spans="2:59"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2"/>
  <sheetViews>
    <sheetView tabSelected="1" zoomScaleNormal="100" workbookViewId="0">
      <selection activeCell="D10" sqref="D10"/>
    </sheetView>
  </sheetViews>
  <sheetFormatPr defaultRowHeight="12.75"/>
  <cols>
    <col min="3" max="3" width="9.7109375" customWidth="1"/>
    <col min="6" max="6" width="10.7109375" customWidth="1"/>
    <col min="7" max="7" width="10.28515625" customWidth="1"/>
    <col min="8" max="8" width="12" customWidth="1"/>
    <col min="12" max="12" width="9.85546875" customWidth="1"/>
    <col min="14" max="14" width="8.28515625" customWidth="1"/>
    <col min="15" max="15" width="11.42578125" customWidth="1"/>
    <col min="16" max="16" width="10.7109375" customWidth="1"/>
  </cols>
  <sheetData>
    <row r="1" spans="1:17">
      <c r="B1" s="40" t="s">
        <v>301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3" spans="1:17">
      <c r="B3" s="44" t="s">
        <v>103</v>
      </c>
      <c r="C3" s="61"/>
      <c r="D3" s="61"/>
      <c r="E3" s="61"/>
      <c r="F3" s="61"/>
      <c r="G3" s="61"/>
      <c r="H3" s="61"/>
    </row>
    <row r="4" spans="1:17">
      <c r="B4" s="61"/>
      <c r="C4" s="61"/>
      <c r="D4" s="61"/>
      <c r="E4" s="61"/>
      <c r="F4" s="61"/>
      <c r="G4" s="61"/>
      <c r="H4" s="61"/>
    </row>
    <row r="5" spans="1:17">
      <c r="B5" s="46" t="s">
        <v>53</v>
      </c>
      <c r="C5" s="46"/>
      <c r="D5" s="46"/>
      <c r="E5" s="46"/>
      <c r="F5" s="46"/>
      <c r="G5" s="61"/>
      <c r="H5" s="61"/>
      <c r="K5" s="51" t="s">
        <v>26</v>
      </c>
      <c r="L5" s="46"/>
      <c r="M5" s="46"/>
      <c r="N5" s="46"/>
      <c r="O5" s="46"/>
    </row>
    <row r="6" spans="1:17">
      <c r="A6" t="s">
        <v>55</v>
      </c>
      <c r="B6" s="62" t="s">
        <v>8</v>
      </c>
      <c r="C6" s="62" t="s">
        <v>60</v>
      </c>
      <c r="D6" s="62" t="s">
        <v>57</v>
      </c>
      <c r="E6" s="62" t="s">
        <v>58</v>
      </c>
      <c r="F6" s="62" t="s">
        <v>59</v>
      </c>
      <c r="G6" s="62" t="s">
        <v>25</v>
      </c>
      <c r="H6" s="61"/>
      <c r="K6" s="52" t="s">
        <v>8</v>
      </c>
      <c r="L6" s="45" t="s">
        <v>60</v>
      </c>
      <c r="M6" s="45" t="s">
        <v>57</v>
      </c>
      <c r="N6" s="45" t="s">
        <v>58</v>
      </c>
      <c r="O6" s="45" t="s">
        <v>59</v>
      </c>
      <c r="P6" s="45" t="s">
        <v>25</v>
      </c>
    </row>
    <row r="7" spans="1:17">
      <c r="A7">
        <v>2</v>
      </c>
      <c r="B7" s="149">
        <v>39373</v>
      </c>
      <c r="C7" s="150" t="s">
        <v>61</v>
      </c>
      <c r="D7" s="150">
        <v>6</v>
      </c>
      <c r="E7" s="150">
        <v>0</v>
      </c>
      <c r="F7" s="64">
        <f t="shared" ref="F7:F28" si="0">E7/D7 * 100</f>
        <v>0</v>
      </c>
      <c r="G7" s="55"/>
      <c r="H7" s="55"/>
      <c r="I7" s="55"/>
      <c r="J7" s="55"/>
      <c r="K7" s="149">
        <v>39373</v>
      </c>
      <c r="L7" s="150" t="s">
        <v>61</v>
      </c>
      <c r="M7" s="150">
        <v>20</v>
      </c>
      <c r="N7" s="150">
        <v>1</v>
      </c>
      <c r="O7" s="64">
        <f t="shared" ref="O7:O22" si="1">N7/M7 * 100</f>
        <v>5</v>
      </c>
      <c r="P7" s="55"/>
      <c r="Q7" s="55"/>
    </row>
    <row r="8" spans="1:17">
      <c r="A8">
        <v>3</v>
      </c>
      <c r="B8" s="149">
        <v>39377</v>
      </c>
      <c r="C8" s="150" t="s">
        <v>62</v>
      </c>
      <c r="D8" s="150">
        <v>9</v>
      </c>
      <c r="E8" s="150">
        <v>2</v>
      </c>
      <c r="F8" s="64">
        <f t="shared" si="0"/>
        <v>22.222222222222221</v>
      </c>
      <c r="G8" s="55"/>
      <c r="H8" s="55"/>
      <c r="I8" s="55"/>
      <c r="J8" s="55"/>
      <c r="K8" s="149">
        <v>39377</v>
      </c>
      <c r="L8" s="150" t="s">
        <v>62</v>
      </c>
      <c r="M8" s="150">
        <v>29</v>
      </c>
      <c r="N8" s="150">
        <v>4</v>
      </c>
      <c r="O8" s="64">
        <f t="shared" si="1"/>
        <v>13.793103448275861</v>
      </c>
      <c r="P8" s="55"/>
      <c r="Q8" s="55"/>
    </row>
    <row r="9" spans="1:17">
      <c r="A9">
        <v>4</v>
      </c>
      <c r="B9" s="149">
        <v>39384</v>
      </c>
      <c r="C9" s="150" t="s">
        <v>61</v>
      </c>
      <c r="D9" s="150">
        <v>20</v>
      </c>
      <c r="E9" s="150">
        <v>4</v>
      </c>
      <c r="F9" s="64">
        <f t="shared" si="0"/>
        <v>20</v>
      </c>
      <c r="G9" s="55"/>
      <c r="H9" s="55"/>
      <c r="I9" s="55"/>
      <c r="J9" s="55"/>
      <c r="K9" s="149">
        <v>39384</v>
      </c>
      <c r="L9" s="150" t="s">
        <v>61</v>
      </c>
      <c r="M9" s="150">
        <v>16</v>
      </c>
      <c r="N9" s="150">
        <v>1</v>
      </c>
      <c r="O9" s="64">
        <f t="shared" si="1"/>
        <v>6.25</v>
      </c>
      <c r="P9" s="55"/>
      <c r="Q9" s="55"/>
    </row>
    <row r="10" spans="1:17">
      <c r="A10">
        <v>5</v>
      </c>
      <c r="B10" s="149">
        <v>39390</v>
      </c>
      <c r="C10" s="150" t="s">
        <v>62</v>
      </c>
      <c r="D10" s="150">
        <v>9</v>
      </c>
      <c r="E10" s="150">
        <v>0</v>
      </c>
      <c r="F10" s="64">
        <f t="shared" si="0"/>
        <v>0</v>
      </c>
      <c r="G10" s="55"/>
      <c r="H10" s="55"/>
      <c r="I10" s="55"/>
      <c r="J10" s="55"/>
      <c r="K10" s="149">
        <v>39390</v>
      </c>
      <c r="L10" s="150" t="s">
        <v>62</v>
      </c>
      <c r="M10" s="150">
        <v>46</v>
      </c>
      <c r="N10" s="150">
        <v>4</v>
      </c>
      <c r="O10" s="64">
        <f t="shared" si="1"/>
        <v>8.695652173913043</v>
      </c>
      <c r="P10" s="55"/>
      <c r="Q10" s="55"/>
    </row>
    <row r="11" spans="1:17">
      <c r="A11">
        <v>6</v>
      </c>
      <c r="B11" s="149">
        <v>39401</v>
      </c>
      <c r="C11" s="150" t="s">
        <v>61</v>
      </c>
      <c r="D11" s="150">
        <v>38</v>
      </c>
      <c r="E11" s="150">
        <v>1</v>
      </c>
      <c r="F11" s="151">
        <f t="shared" si="0"/>
        <v>2.6315789473684208</v>
      </c>
      <c r="G11" s="55"/>
      <c r="H11" s="55"/>
      <c r="I11" s="55"/>
      <c r="J11" s="55"/>
      <c r="K11" s="149">
        <v>39401</v>
      </c>
      <c r="L11" s="150" t="s">
        <v>61</v>
      </c>
      <c r="M11" s="150">
        <v>47</v>
      </c>
      <c r="N11" s="150">
        <v>2</v>
      </c>
      <c r="O11" s="151">
        <f t="shared" si="1"/>
        <v>4.2553191489361701</v>
      </c>
      <c r="P11" s="55"/>
      <c r="Q11" s="55"/>
    </row>
    <row r="12" spans="1:17">
      <c r="A12">
        <v>25</v>
      </c>
      <c r="B12" s="149">
        <v>39531</v>
      </c>
      <c r="C12" s="150" t="s">
        <v>61</v>
      </c>
      <c r="D12" s="150">
        <v>122</v>
      </c>
      <c r="E12" s="150">
        <v>7</v>
      </c>
      <c r="F12" s="151">
        <f t="shared" si="0"/>
        <v>5.7377049180327866</v>
      </c>
      <c r="G12" s="55"/>
      <c r="H12" s="55"/>
      <c r="I12" s="55"/>
      <c r="J12" s="55"/>
      <c r="K12" s="149">
        <v>39552</v>
      </c>
      <c r="L12" s="150" t="s">
        <v>62</v>
      </c>
      <c r="M12" s="150">
        <v>138</v>
      </c>
      <c r="N12" s="150">
        <v>17</v>
      </c>
      <c r="O12" s="151">
        <f t="shared" si="1"/>
        <v>12.318840579710146</v>
      </c>
      <c r="P12" s="55"/>
      <c r="Q12" s="55"/>
    </row>
    <row r="13" spans="1:17">
      <c r="A13">
        <v>26</v>
      </c>
      <c r="B13" s="149">
        <v>39538</v>
      </c>
      <c r="C13" s="150" t="s">
        <v>62</v>
      </c>
      <c r="D13" s="150">
        <v>124</v>
      </c>
      <c r="E13" s="150">
        <v>14</v>
      </c>
      <c r="F13" s="151">
        <f t="shared" si="0"/>
        <v>11.29032258064516</v>
      </c>
      <c r="G13" s="55"/>
      <c r="H13" s="55"/>
      <c r="I13" s="55"/>
      <c r="J13" s="55"/>
      <c r="K13" s="149">
        <v>39558</v>
      </c>
      <c r="L13" s="150" t="s">
        <v>61</v>
      </c>
      <c r="M13" s="150">
        <v>88</v>
      </c>
      <c r="N13" s="150">
        <v>11</v>
      </c>
      <c r="O13" s="151">
        <f t="shared" si="1"/>
        <v>12.5</v>
      </c>
      <c r="P13" s="55"/>
      <c r="Q13" s="55"/>
    </row>
    <row r="14" spans="1:17">
      <c r="A14">
        <v>27</v>
      </c>
      <c r="B14" s="149">
        <v>39545</v>
      </c>
      <c r="C14" s="150" t="s">
        <v>61</v>
      </c>
      <c r="D14" s="150">
        <v>37</v>
      </c>
      <c r="E14" s="150">
        <v>1</v>
      </c>
      <c r="F14" s="151">
        <f t="shared" si="0"/>
        <v>2.7027027027027026</v>
      </c>
      <c r="G14" s="55"/>
      <c r="H14" s="55"/>
      <c r="I14" s="55"/>
      <c r="J14" s="55"/>
      <c r="K14" s="149">
        <v>39564</v>
      </c>
      <c r="L14" s="150" t="s">
        <v>62</v>
      </c>
      <c r="M14" s="150">
        <v>298</v>
      </c>
      <c r="N14" s="150">
        <v>40</v>
      </c>
      <c r="O14" s="151">
        <f t="shared" si="1"/>
        <v>13.422818791946309</v>
      </c>
      <c r="P14" s="55" t="s">
        <v>196</v>
      </c>
      <c r="Q14" s="55"/>
    </row>
    <row r="15" spans="1:17">
      <c r="A15">
        <v>28</v>
      </c>
      <c r="B15" s="149">
        <v>39552</v>
      </c>
      <c r="C15" s="150" t="s">
        <v>62</v>
      </c>
      <c r="D15" s="150">
        <v>58</v>
      </c>
      <c r="E15" s="150">
        <v>5</v>
      </c>
      <c r="F15" s="151">
        <f t="shared" si="0"/>
        <v>8.6206896551724146</v>
      </c>
      <c r="G15" s="55"/>
      <c r="H15" s="55"/>
      <c r="I15" s="55"/>
      <c r="J15" s="55"/>
      <c r="K15" s="149">
        <v>39572</v>
      </c>
      <c r="L15" s="150" t="s">
        <v>61</v>
      </c>
      <c r="M15" s="150">
        <v>47</v>
      </c>
      <c r="N15" s="150">
        <v>1</v>
      </c>
      <c r="O15" s="151">
        <f t="shared" si="1"/>
        <v>2.1276595744680851</v>
      </c>
      <c r="P15" s="55" t="s">
        <v>217</v>
      </c>
      <c r="Q15" s="55" t="s">
        <v>220</v>
      </c>
    </row>
    <row r="16" spans="1:17">
      <c r="A16">
        <v>29</v>
      </c>
      <c r="B16" s="149">
        <v>39558</v>
      </c>
      <c r="C16" s="150" t="s">
        <v>61</v>
      </c>
      <c r="D16" s="150">
        <v>250</v>
      </c>
      <c r="E16" s="150">
        <v>54</v>
      </c>
      <c r="F16" s="151">
        <f t="shared" si="0"/>
        <v>21.6</v>
      </c>
      <c r="G16" s="55"/>
      <c r="H16" s="55"/>
      <c r="I16" s="55"/>
      <c r="J16" s="55"/>
      <c r="K16" s="149">
        <v>39572</v>
      </c>
      <c r="L16" s="150" t="s">
        <v>61</v>
      </c>
      <c r="M16" s="150">
        <v>48</v>
      </c>
      <c r="N16" s="150">
        <v>4</v>
      </c>
      <c r="O16" s="151">
        <f t="shared" si="1"/>
        <v>8.3333333333333321</v>
      </c>
      <c r="P16" s="55" t="s">
        <v>218</v>
      </c>
      <c r="Q16" s="55" t="s">
        <v>220</v>
      </c>
    </row>
    <row r="17" spans="1:17">
      <c r="B17" s="149">
        <v>39564</v>
      </c>
      <c r="C17" s="150" t="s">
        <v>62</v>
      </c>
      <c r="D17" s="150">
        <v>26</v>
      </c>
      <c r="E17" s="150">
        <v>4</v>
      </c>
      <c r="F17" s="151">
        <f t="shared" si="0"/>
        <v>15.384615384615385</v>
      </c>
      <c r="G17" s="55" t="s">
        <v>217</v>
      </c>
      <c r="H17" s="55"/>
      <c r="I17" s="55"/>
      <c r="J17" s="55"/>
      <c r="K17" s="149">
        <v>39572</v>
      </c>
      <c r="M17" s="150">
        <v>48</v>
      </c>
      <c r="N17" s="150">
        <v>2</v>
      </c>
      <c r="O17" s="151">
        <f t="shared" si="1"/>
        <v>4.1666666666666661</v>
      </c>
      <c r="P17" s="55" t="s">
        <v>219</v>
      </c>
      <c r="Q17" s="55" t="s">
        <v>220</v>
      </c>
    </row>
    <row r="18" spans="1:17">
      <c r="B18" s="149">
        <v>39564</v>
      </c>
      <c r="C18" s="150" t="s">
        <v>62</v>
      </c>
      <c r="D18" s="150">
        <v>25</v>
      </c>
      <c r="E18" s="150">
        <v>2</v>
      </c>
      <c r="F18" s="151">
        <f t="shared" si="0"/>
        <v>8</v>
      </c>
      <c r="G18" s="55" t="s">
        <v>218</v>
      </c>
      <c r="H18" s="55"/>
      <c r="I18" s="55"/>
      <c r="J18" s="55"/>
      <c r="K18" s="149">
        <v>39579</v>
      </c>
      <c r="L18" s="150" t="s">
        <v>62</v>
      </c>
      <c r="M18" s="150">
        <v>8</v>
      </c>
      <c r="N18" s="150">
        <v>0</v>
      </c>
      <c r="O18" s="111">
        <f t="shared" si="1"/>
        <v>0</v>
      </c>
      <c r="P18" s="55" t="s">
        <v>217</v>
      </c>
      <c r="Q18" s="55" t="s">
        <v>201</v>
      </c>
    </row>
    <row r="19" spans="1:17">
      <c r="B19" s="149">
        <v>39564</v>
      </c>
      <c r="C19" s="150"/>
      <c r="D19" s="150">
        <v>25</v>
      </c>
      <c r="E19" s="150">
        <v>3</v>
      </c>
      <c r="F19" s="151">
        <f t="shared" si="0"/>
        <v>12</v>
      </c>
      <c r="G19" s="55" t="s">
        <v>219</v>
      </c>
      <c r="H19" s="55"/>
      <c r="I19" s="55"/>
      <c r="J19" s="55"/>
      <c r="K19" s="149">
        <v>39579</v>
      </c>
      <c r="L19" s="150" t="s">
        <v>62</v>
      </c>
      <c r="M19" s="150">
        <v>8</v>
      </c>
      <c r="N19" s="150">
        <v>0</v>
      </c>
      <c r="O19" s="111">
        <f t="shared" si="1"/>
        <v>0</v>
      </c>
      <c r="P19" s="55" t="s">
        <v>218</v>
      </c>
      <c r="Q19" s="55" t="s">
        <v>201</v>
      </c>
    </row>
    <row r="20" spans="1:17">
      <c r="A20">
        <v>30</v>
      </c>
      <c r="B20" s="149">
        <v>39565</v>
      </c>
      <c r="C20" s="150" t="s">
        <v>62</v>
      </c>
      <c r="D20" s="150">
        <v>50</v>
      </c>
      <c r="E20" s="150">
        <v>8</v>
      </c>
      <c r="F20" s="151">
        <f t="shared" si="0"/>
        <v>16</v>
      </c>
      <c r="G20" s="55" t="s">
        <v>217</v>
      </c>
      <c r="H20" s="55" t="s">
        <v>220</v>
      </c>
      <c r="I20" s="55"/>
      <c r="J20" s="55"/>
      <c r="K20" s="149">
        <v>39579</v>
      </c>
      <c r="L20" s="150"/>
      <c r="M20" s="150">
        <v>9</v>
      </c>
      <c r="N20" s="150">
        <v>0</v>
      </c>
      <c r="O20" s="111">
        <f t="shared" si="1"/>
        <v>0</v>
      </c>
      <c r="P20" s="55" t="s">
        <v>219</v>
      </c>
      <c r="Q20" s="55" t="s">
        <v>201</v>
      </c>
    </row>
    <row r="21" spans="1:17">
      <c r="A21">
        <v>30</v>
      </c>
      <c r="B21" s="149">
        <v>39565</v>
      </c>
      <c r="C21" s="150" t="s">
        <v>62</v>
      </c>
      <c r="D21" s="150">
        <v>50</v>
      </c>
      <c r="E21" s="150">
        <v>9</v>
      </c>
      <c r="F21" s="151">
        <f t="shared" si="0"/>
        <v>18</v>
      </c>
      <c r="G21" s="55" t="s">
        <v>218</v>
      </c>
      <c r="H21" s="55" t="s">
        <v>220</v>
      </c>
      <c r="I21" s="55"/>
      <c r="J21" s="55"/>
      <c r="K21" s="149">
        <v>39593</v>
      </c>
      <c r="L21" s="150" t="s">
        <v>61</v>
      </c>
      <c r="M21" s="150">
        <v>52</v>
      </c>
      <c r="N21" s="150">
        <v>0</v>
      </c>
      <c r="O21" s="111">
        <f t="shared" si="1"/>
        <v>0</v>
      </c>
      <c r="P21" s="55"/>
      <c r="Q21" s="55"/>
    </row>
    <row r="22" spans="1:17">
      <c r="A22">
        <v>30</v>
      </c>
      <c r="B22" s="149">
        <v>39565</v>
      </c>
      <c r="C22" s="150"/>
      <c r="D22" s="150">
        <v>50</v>
      </c>
      <c r="E22" s="150">
        <v>14</v>
      </c>
      <c r="F22" s="151">
        <f t="shared" si="0"/>
        <v>28.000000000000004</v>
      </c>
      <c r="G22" s="55" t="s">
        <v>219</v>
      </c>
      <c r="H22" s="55" t="s">
        <v>220</v>
      </c>
      <c r="I22" s="55"/>
      <c r="J22" s="55"/>
      <c r="K22" s="149">
        <v>39600</v>
      </c>
      <c r="L22" s="150" t="s">
        <v>62</v>
      </c>
      <c r="M22" s="150">
        <v>1</v>
      </c>
      <c r="N22" s="150">
        <v>0</v>
      </c>
      <c r="O22" s="111">
        <f t="shared" si="1"/>
        <v>0</v>
      </c>
      <c r="P22" s="55"/>
      <c r="Q22" s="55"/>
    </row>
    <row r="23" spans="1:17">
      <c r="A23">
        <v>31</v>
      </c>
      <c r="B23" s="149">
        <v>39572</v>
      </c>
      <c r="C23" s="150" t="s">
        <v>61</v>
      </c>
      <c r="D23" s="150">
        <v>31</v>
      </c>
      <c r="E23" s="150">
        <v>4</v>
      </c>
      <c r="F23" s="151">
        <f t="shared" si="0"/>
        <v>12.903225806451612</v>
      </c>
      <c r="G23" s="55" t="s">
        <v>217</v>
      </c>
      <c r="H23" s="55" t="s">
        <v>201</v>
      </c>
      <c r="I23" s="55"/>
      <c r="J23" s="55"/>
      <c r="K23" s="149"/>
      <c r="L23" s="150"/>
      <c r="M23" s="150"/>
      <c r="N23" s="150"/>
      <c r="O23" s="151"/>
      <c r="P23" s="55"/>
      <c r="Q23" s="55"/>
    </row>
    <row r="24" spans="1:17">
      <c r="A24">
        <v>31</v>
      </c>
      <c r="B24" s="149">
        <v>39572</v>
      </c>
      <c r="C24" s="150" t="s">
        <v>61</v>
      </c>
      <c r="D24" s="150">
        <v>32</v>
      </c>
      <c r="E24" s="150">
        <v>2</v>
      </c>
      <c r="F24" s="151">
        <f t="shared" si="0"/>
        <v>6.25</v>
      </c>
      <c r="G24" s="55" t="s">
        <v>218</v>
      </c>
      <c r="H24" s="55" t="s">
        <v>201</v>
      </c>
      <c r="I24" s="55"/>
      <c r="J24" s="55"/>
      <c r="K24" s="149"/>
      <c r="L24" s="150"/>
      <c r="M24" s="150"/>
      <c r="N24" s="150"/>
      <c r="O24" s="151"/>
      <c r="P24" s="55"/>
      <c r="Q24" s="55"/>
    </row>
    <row r="25" spans="1:17">
      <c r="A25">
        <v>31</v>
      </c>
      <c r="B25" s="149">
        <v>39572</v>
      </c>
      <c r="C25" s="150"/>
      <c r="D25" s="150">
        <v>32</v>
      </c>
      <c r="E25" s="150">
        <v>1</v>
      </c>
      <c r="F25" s="151">
        <f t="shared" si="0"/>
        <v>3.125</v>
      </c>
      <c r="G25" s="55" t="s">
        <v>219</v>
      </c>
      <c r="H25" s="55" t="s">
        <v>201</v>
      </c>
      <c r="I25" s="55"/>
      <c r="J25" s="55"/>
      <c r="K25" s="149"/>
      <c r="L25" s="150"/>
      <c r="M25" s="150"/>
      <c r="N25" s="150"/>
      <c r="O25" s="151"/>
      <c r="P25" s="55"/>
      <c r="Q25" s="55"/>
    </row>
    <row r="26" spans="1:17">
      <c r="A26">
        <v>32</v>
      </c>
      <c r="B26" s="149">
        <v>39579</v>
      </c>
      <c r="C26" s="150" t="s">
        <v>62</v>
      </c>
      <c r="D26" s="150">
        <v>9</v>
      </c>
      <c r="E26" s="150">
        <v>3</v>
      </c>
      <c r="F26" s="151">
        <f t="shared" si="0"/>
        <v>33.333333333333329</v>
      </c>
      <c r="G26" s="55" t="s">
        <v>217</v>
      </c>
      <c r="H26" s="55" t="s">
        <v>210</v>
      </c>
      <c r="I26" s="55"/>
      <c r="J26" s="55"/>
    </row>
    <row r="27" spans="1:17">
      <c r="A27">
        <v>32</v>
      </c>
      <c r="B27" s="149">
        <v>39579</v>
      </c>
      <c r="C27" s="150" t="s">
        <v>62</v>
      </c>
      <c r="D27" s="150">
        <v>9</v>
      </c>
      <c r="E27" s="150">
        <v>1</v>
      </c>
      <c r="F27" s="151">
        <f t="shared" si="0"/>
        <v>11.111111111111111</v>
      </c>
      <c r="G27" s="55" t="s">
        <v>218</v>
      </c>
      <c r="H27" s="55" t="s">
        <v>210</v>
      </c>
      <c r="I27" s="55"/>
      <c r="J27" s="55"/>
      <c r="L27" s="150"/>
      <c r="M27" s="150"/>
      <c r="N27" s="150"/>
      <c r="O27" s="151"/>
      <c r="P27" s="55"/>
      <c r="Q27" s="55"/>
    </row>
    <row r="28" spans="1:17">
      <c r="A28">
        <v>32</v>
      </c>
      <c r="B28" s="149">
        <v>39579</v>
      </c>
      <c r="D28" s="150">
        <v>10</v>
      </c>
      <c r="E28" s="150">
        <v>0</v>
      </c>
      <c r="F28" s="151">
        <f t="shared" si="0"/>
        <v>0</v>
      </c>
      <c r="G28" s="55" t="s">
        <v>219</v>
      </c>
      <c r="H28" s="55" t="s">
        <v>210</v>
      </c>
      <c r="I28" s="55"/>
      <c r="J28" s="55"/>
      <c r="O28" s="151"/>
      <c r="P28" s="55"/>
      <c r="Q28" s="55"/>
    </row>
    <row r="29" spans="1:17">
      <c r="A29">
        <v>34</v>
      </c>
      <c r="B29" s="149">
        <v>39593</v>
      </c>
      <c r="C29" s="150" t="s">
        <v>61</v>
      </c>
      <c r="D29" s="150">
        <v>23</v>
      </c>
      <c r="E29" s="150">
        <v>2</v>
      </c>
      <c r="F29" s="151">
        <f>E29/D29 * 100</f>
        <v>8.695652173913043</v>
      </c>
      <c r="G29" s="55"/>
      <c r="H29" s="55"/>
      <c r="I29" s="55"/>
      <c r="J29" s="55"/>
      <c r="K29" s="149"/>
      <c r="L29" s="150"/>
      <c r="M29" s="150"/>
      <c r="N29" s="150"/>
      <c r="O29" s="151"/>
      <c r="P29" s="55"/>
      <c r="Q29" s="55"/>
    </row>
    <row r="30" spans="1:17">
      <c r="A30">
        <v>36</v>
      </c>
      <c r="B30" s="47">
        <v>39608</v>
      </c>
      <c r="C30" s="150" t="s">
        <v>61</v>
      </c>
      <c r="D30" s="150">
        <v>1</v>
      </c>
      <c r="E30" s="150">
        <v>0</v>
      </c>
      <c r="F30" s="151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</row>
    <row r="31" spans="1:17">
      <c r="A31">
        <v>38</v>
      </c>
      <c r="B31" s="149">
        <v>39623</v>
      </c>
      <c r="C31" s="150" t="s">
        <v>61</v>
      </c>
      <c r="D31" s="150">
        <v>1</v>
      </c>
      <c r="E31" s="150">
        <v>0</v>
      </c>
      <c r="F31" s="151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</row>
    <row r="32" spans="1:17">
      <c r="B32" s="149"/>
      <c r="C32" s="150"/>
      <c r="D32" s="150"/>
      <c r="E32" s="150"/>
      <c r="F32" s="151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</row>
    <row r="33" spans="2:17"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</row>
    <row r="34" spans="2:17">
      <c r="B34" s="152" t="s">
        <v>67</v>
      </c>
      <c r="C34" s="152"/>
      <c r="D34" s="152"/>
      <c r="E34" s="152"/>
      <c r="F34" s="152"/>
      <c r="G34" s="153"/>
      <c r="H34" s="55"/>
      <c r="I34" s="55"/>
      <c r="J34" s="55"/>
      <c r="K34" s="154" t="s">
        <v>27</v>
      </c>
      <c r="L34" s="152"/>
      <c r="M34" s="152"/>
      <c r="N34" s="152"/>
      <c r="O34" s="152"/>
      <c r="P34" s="55"/>
      <c r="Q34" s="55"/>
    </row>
    <row r="35" spans="2:17">
      <c r="B35" s="150" t="s">
        <v>8</v>
      </c>
      <c r="C35" s="150" t="s">
        <v>60</v>
      </c>
      <c r="D35" s="150" t="s">
        <v>57</v>
      </c>
      <c r="E35" s="150" t="s">
        <v>58</v>
      </c>
      <c r="F35" s="150" t="s">
        <v>59</v>
      </c>
      <c r="G35" s="150" t="s">
        <v>25</v>
      </c>
      <c r="H35" s="55"/>
      <c r="I35" s="55"/>
      <c r="J35" s="55"/>
      <c r="K35" s="155" t="s">
        <v>8</v>
      </c>
      <c r="L35" s="150" t="s">
        <v>60</v>
      </c>
      <c r="M35" s="150" t="s">
        <v>57</v>
      </c>
      <c r="N35" s="150" t="s">
        <v>58</v>
      </c>
      <c r="O35" s="150" t="s">
        <v>59</v>
      </c>
      <c r="P35" s="150" t="s">
        <v>25</v>
      </c>
      <c r="Q35" s="55"/>
    </row>
    <row r="36" spans="2:17">
      <c r="B36" s="149">
        <v>39558</v>
      </c>
      <c r="C36" s="150" t="s">
        <v>65</v>
      </c>
      <c r="D36" s="150">
        <v>173</v>
      </c>
      <c r="E36" s="150">
        <v>18</v>
      </c>
      <c r="F36" s="151">
        <f t="shared" ref="F36:F41" si="2">E36/D36 * 100</f>
        <v>10.404624277456648</v>
      </c>
      <c r="G36" s="55"/>
      <c r="H36" s="55"/>
      <c r="I36" s="55"/>
      <c r="J36" s="55"/>
      <c r="K36" s="149">
        <v>39558</v>
      </c>
      <c r="L36" s="150" t="s">
        <v>68</v>
      </c>
      <c r="M36" s="150">
        <v>129</v>
      </c>
      <c r="N36" s="150">
        <v>7</v>
      </c>
      <c r="O36" s="151">
        <f t="shared" ref="O36:O41" si="3">N36/M36 * 100</f>
        <v>5.4263565891472867</v>
      </c>
      <c r="P36" s="55"/>
      <c r="Q36" s="55"/>
    </row>
    <row r="37" spans="2:17">
      <c r="B37" s="149">
        <v>39565</v>
      </c>
      <c r="C37" s="150" t="s">
        <v>64</v>
      </c>
      <c r="D37" s="150">
        <v>495</v>
      </c>
      <c r="E37" s="150">
        <v>43</v>
      </c>
      <c r="F37" s="151">
        <f t="shared" si="2"/>
        <v>8.6868686868686869</v>
      </c>
      <c r="G37" s="55" t="s">
        <v>196</v>
      </c>
      <c r="H37" s="55"/>
      <c r="I37" s="55"/>
      <c r="J37" s="55"/>
      <c r="K37" s="149">
        <v>39565</v>
      </c>
      <c r="L37" s="150" t="s">
        <v>69</v>
      </c>
      <c r="M37" s="150">
        <v>329</v>
      </c>
      <c r="N37" s="150">
        <v>33</v>
      </c>
      <c r="O37" s="151">
        <f t="shared" si="3"/>
        <v>10.030395136778116</v>
      </c>
      <c r="P37" s="55" t="s">
        <v>196</v>
      </c>
      <c r="Q37" s="55"/>
    </row>
    <row r="38" spans="2:17">
      <c r="B38" s="149">
        <v>39572</v>
      </c>
      <c r="C38" s="150" t="s">
        <v>65</v>
      </c>
      <c r="D38" s="150">
        <v>301</v>
      </c>
      <c r="E38" s="150">
        <v>18</v>
      </c>
      <c r="F38" s="151">
        <f t="shared" si="2"/>
        <v>5.9800664451827243</v>
      </c>
      <c r="G38" s="55"/>
      <c r="H38" s="55"/>
      <c r="I38" s="55"/>
      <c r="J38" s="55"/>
      <c r="K38" s="149">
        <v>39572</v>
      </c>
      <c r="L38" s="150" t="s">
        <v>68</v>
      </c>
      <c r="M38" s="150">
        <v>82</v>
      </c>
      <c r="N38" s="150">
        <v>2</v>
      </c>
      <c r="O38" s="151">
        <f t="shared" si="3"/>
        <v>2.4390243902439024</v>
      </c>
      <c r="P38" s="55"/>
      <c r="Q38" s="55"/>
    </row>
    <row r="39" spans="2:17">
      <c r="B39" s="149">
        <v>39579</v>
      </c>
      <c r="C39" s="150" t="s">
        <v>64</v>
      </c>
      <c r="D39" s="150">
        <v>239</v>
      </c>
      <c r="E39" s="150">
        <v>2</v>
      </c>
      <c r="F39" s="151">
        <f t="shared" si="2"/>
        <v>0.83682008368200833</v>
      </c>
      <c r="G39" s="55"/>
      <c r="H39" s="55"/>
      <c r="I39" s="55"/>
      <c r="J39" s="55"/>
      <c r="K39" s="149">
        <v>39579</v>
      </c>
      <c r="L39" s="150" t="s">
        <v>69</v>
      </c>
      <c r="M39" s="150">
        <v>13</v>
      </c>
      <c r="N39" s="150">
        <v>0</v>
      </c>
      <c r="O39" s="151">
        <f t="shared" si="3"/>
        <v>0</v>
      </c>
      <c r="P39" s="55"/>
      <c r="Q39" s="55"/>
    </row>
    <row r="40" spans="2:17">
      <c r="B40" s="149">
        <v>39593</v>
      </c>
      <c r="C40" s="150" t="s">
        <v>65</v>
      </c>
      <c r="D40" s="150">
        <v>227</v>
      </c>
      <c r="E40" s="150">
        <v>5</v>
      </c>
      <c r="F40" s="151">
        <f t="shared" si="2"/>
        <v>2.2026431718061676</v>
      </c>
      <c r="G40" s="55"/>
      <c r="H40" s="55"/>
      <c r="I40" s="55"/>
      <c r="J40" s="55"/>
      <c r="K40" s="149">
        <v>39593</v>
      </c>
      <c r="L40" s="150" t="s">
        <v>68</v>
      </c>
      <c r="M40" s="150">
        <v>26</v>
      </c>
      <c r="N40" s="150">
        <v>1</v>
      </c>
      <c r="O40" s="151">
        <f t="shared" si="3"/>
        <v>3.8461538461538463</v>
      </c>
      <c r="P40" s="55"/>
      <c r="Q40" s="55"/>
    </row>
    <row r="41" spans="2:17">
      <c r="B41" s="47">
        <v>39600</v>
      </c>
      <c r="C41" s="150" t="s">
        <v>64</v>
      </c>
      <c r="D41" s="150">
        <v>5</v>
      </c>
      <c r="E41" s="150">
        <v>1</v>
      </c>
      <c r="F41" s="151">
        <f t="shared" si="2"/>
        <v>20</v>
      </c>
      <c r="G41" s="55"/>
      <c r="H41" s="55"/>
      <c r="I41" s="55"/>
      <c r="J41" s="55"/>
      <c r="K41" s="47">
        <v>39600</v>
      </c>
      <c r="L41" s="150" t="s">
        <v>69</v>
      </c>
      <c r="M41" s="150">
        <v>6</v>
      </c>
      <c r="N41" s="150">
        <v>0</v>
      </c>
      <c r="O41" s="151">
        <f t="shared" si="3"/>
        <v>0</v>
      </c>
      <c r="P41" s="55"/>
      <c r="Q41" s="55"/>
    </row>
    <row r="42" spans="2:17">
      <c r="B42" s="149">
        <v>39608</v>
      </c>
      <c r="C42" s="150" t="s">
        <v>65</v>
      </c>
      <c r="D42" s="150">
        <v>13</v>
      </c>
      <c r="E42" s="150">
        <v>1</v>
      </c>
      <c r="F42" s="151">
        <f>E42/D42 * 100</f>
        <v>7.6923076923076925</v>
      </c>
      <c r="G42" s="55"/>
      <c r="H42" s="55"/>
      <c r="I42" s="55"/>
      <c r="J42" s="55"/>
      <c r="K42" s="149">
        <v>39608</v>
      </c>
      <c r="L42" s="150" t="s">
        <v>68</v>
      </c>
      <c r="M42" s="150">
        <v>2</v>
      </c>
      <c r="N42" s="150">
        <v>0</v>
      </c>
      <c r="O42" s="151">
        <f>N42/M42 * 100</f>
        <v>0</v>
      </c>
      <c r="P42" s="55"/>
      <c r="Q42" s="55"/>
    </row>
    <row r="43" spans="2:17">
      <c r="B43" s="149"/>
      <c r="C43" s="150"/>
      <c r="D43" s="150"/>
      <c r="E43" s="150"/>
      <c r="F43" s="151"/>
      <c r="G43" s="55"/>
      <c r="H43" s="55"/>
      <c r="I43" s="55"/>
      <c r="J43" s="55"/>
      <c r="K43" s="149"/>
      <c r="L43" s="150"/>
      <c r="M43" s="150"/>
      <c r="N43" s="150"/>
      <c r="O43" s="151"/>
      <c r="P43" s="55"/>
      <c r="Q43" s="55"/>
    </row>
    <row r="44" spans="2:17">
      <c r="B44" s="149"/>
      <c r="C44" s="150"/>
      <c r="D44" s="150"/>
      <c r="E44" s="150"/>
      <c r="F44" s="151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</row>
    <row r="45" spans="2:17">
      <c r="B45" s="51" t="s">
        <v>38</v>
      </c>
      <c r="C45" s="46"/>
      <c r="D45" s="46"/>
      <c r="E45" s="46"/>
      <c r="F45" s="46"/>
      <c r="H45" s="55"/>
      <c r="I45" s="55"/>
      <c r="J45" s="55"/>
      <c r="K45" s="154" t="s">
        <v>54</v>
      </c>
      <c r="L45" s="152"/>
      <c r="M45" s="152"/>
      <c r="N45" s="152"/>
      <c r="O45" s="152"/>
      <c r="P45" s="55"/>
      <c r="Q45" s="55"/>
    </row>
    <row r="46" spans="2:17">
      <c r="B46" s="52" t="s">
        <v>8</v>
      </c>
      <c r="C46" s="45" t="s">
        <v>60</v>
      </c>
      <c r="D46" s="45" t="s">
        <v>57</v>
      </c>
      <c r="E46" s="45" t="s">
        <v>58</v>
      </c>
      <c r="F46" s="45" t="s">
        <v>59</v>
      </c>
      <c r="G46" s="45" t="s">
        <v>25</v>
      </c>
      <c r="H46" s="55"/>
      <c r="I46" s="55"/>
      <c r="J46" s="55"/>
      <c r="K46" s="155" t="s">
        <v>8</v>
      </c>
      <c r="L46" s="150" t="s">
        <v>60</v>
      </c>
      <c r="M46" s="150" t="s">
        <v>57</v>
      </c>
      <c r="N46" s="150" t="s">
        <v>58</v>
      </c>
      <c r="O46" s="150" t="s">
        <v>59</v>
      </c>
      <c r="P46" s="150" t="s">
        <v>25</v>
      </c>
      <c r="Q46" s="55"/>
    </row>
    <row r="47" spans="2:17">
      <c r="B47" s="149"/>
      <c r="C47" s="150"/>
      <c r="D47" s="150"/>
      <c r="E47" s="150"/>
      <c r="F47" s="151"/>
      <c r="G47" s="55"/>
      <c r="H47" s="55"/>
      <c r="I47" s="55"/>
      <c r="J47" s="55"/>
      <c r="K47" s="149">
        <v>39623</v>
      </c>
      <c r="L47" s="150" t="s">
        <v>61</v>
      </c>
      <c r="M47" s="150">
        <v>6</v>
      </c>
      <c r="N47" s="150">
        <v>0</v>
      </c>
      <c r="O47" s="151"/>
      <c r="P47" s="55"/>
      <c r="Q47" s="55"/>
    </row>
    <row r="48" spans="2:17">
      <c r="B48" s="149"/>
      <c r="C48" s="150"/>
      <c r="D48" s="150"/>
      <c r="E48" s="150"/>
      <c r="F48" s="151"/>
      <c r="G48" s="55"/>
      <c r="H48" s="55"/>
      <c r="I48" s="55"/>
      <c r="J48" s="55"/>
      <c r="K48" s="149"/>
      <c r="L48" s="150"/>
      <c r="M48" s="150"/>
      <c r="N48" s="150"/>
      <c r="O48" s="151"/>
      <c r="P48" s="55"/>
      <c r="Q48" s="55"/>
    </row>
    <row r="49" spans="2:17">
      <c r="B49" s="162" t="s">
        <v>263</v>
      </c>
      <c r="C49" s="162"/>
      <c r="D49" s="162"/>
      <c r="E49" s="162"/>
      <c r="F49" s="162"/>
      <c r="G49" s="55"/>
      <c r="H49" s="55"/>
      <c r="I49" s="55"/>
      <c r="J49" s="55"/>
      <c r="K49" s="149"/>
      <c r="L49" s="150"/>
      <c r="M49" s="150"/>
      <c r="N49" s="150"/>
      <c r="O49" s="151"/>
      <c r="P49" s="55"/>
      <c r="Q49" s="55"/>
    </row>
    <row r="50" spans="2:17">
      <c r="B50" s="173" t="s">
        <v>39</v>
      </c>
      <c r="C50" s="174" t="s">
        <v>230</v>
      </c>
      <c r="D50" s="174" t="s">
        <v>231</v>
      </c>
      <c r="E50" s="174" t="s">
        <v>56</v>
      </c>
      <c r="F50" s="174" t="s">
        <v>63</v>
      </c>
      <c r="G50" s="174"/>
      <c r="H50" s="174" t="s">
        <v>232</v>
      </c>
      <c r="I50" s="174" t="s">
        <v>231</v>
      </c>
      <c r="J50" s="174" t="s">
        <v>233</v>
      </c>
      <c r="K50" s="175" t="s">
        <v>63</v>
      </c>
      <c r="L50" s="150"/>
      <c r="M50" s="150"/>
      <c r="N50" s="150"/>
      <c r="O50" s="151"/>
      <c r="P50" s="55"/>
      <c r="Q50" s="55"/>
    </row>
    <row r="51" spans="2:17">
      <c r="B51" s="163">
        <v>26</v>
      </c>
      <c r="C51" s="140" t="s">
        <v>234</v>
      </c>
      <c r="D51" s="140">
        <v>0</v>
      </c>
      <c r="E51" s="140">
        <v>0</v>
      </c>
      <c r="F51" s="141">
        <v>0</v>
      </c>
      <c r="G51" s="140"/>
      <c r="H51" s="140" t="s">
        <v>248</v>
      </c>
      <c r="I51" s="140">
        <v>46</v>
      </c>
      <c r="J51" s="140">
        <v>1</v>
      </c>
      <c r="K51" s="164">
        <f>J51/I51*100</f>
        <v>2.1739130434782608</v>
      </c>
      <c r="L51" s="150"/>
      <c r="M51" s="150"/>
      <c r="N51" s="150"/>
      <c r="O51" s="151"/>
      <c r="P51" s="55"/>
      <c r="Q51" s="55"/>
    </row>
    <row r="52" spans="2:17">
      <c r="B52" s="163">
        <v>27</v>
      </c>
      <c r="C52" s="140" t="s">
        <v>235</v>
      </c>
      <c r="D52" s="140">
        <v>0</v>
      </c>
      <c r="E52" s="140">
        <v>2</v>
      </c>
      <c r="F52" s="141">
        <v>0</v>
      </c>
      <c r="G52" s="140"/>
      <c r="H52" s="140" t="s">
        <v>249</v>
      </c>
      <c r="I52" s="140">
        <v>24</v>
      </c>
      <c r="J52" s="140">
        <v>0</v>
      </c>
      <c r="K52" s="164">
        <f t="shared" ref="K52:K57" si="4">J52/I52*100</f>
        <v>0</v>
      </c>
      <c r="L52" s="150"/>
      <c r="M52" s="150"/>
      <c r="N52" s="150"/>
      <c r="O52" s="151"/>
      <c r="P52" s="55"/>
      <c r="Q52" s="55"/>
    </row>
    <row r="53" spans="2:17">
      <c r="B53" s="165">
        <v>28</v>
      </c>
      <c r="C53" s="166" t="s">
        <v>236</v>
      </c>
      <c r="D53" s="166">
        <v>0</v>
      </c>
      <c r="E53" s="166">
        <v>0</v>
      </c>
      <c r="F53" s="141">
        <v>0</v>
      </c>
      <c r="G53" s="166"/>
      <c r="H53" s="166" t="s">
        <v>250</v>
      </c>
      <c r="I53" s="166">
        <v>192</v>
      </c>
      <c r="J53" s="166">
        <v>23</v>
      </c>
      <c r="K53" s="164">
        <f t="shared" si="4"/>
        <v>11.979166666666668</v>
      </c>
    </row>
    <row r="54" spans="2:17">
      <c r="B54" s="165">
        <v>29</v>
      </c>
      <c r="C54" s="166" t="s">
        <v>237</v>
      </c>
      <c r="D54" s="166">
        <v>26</v>
      </c>
      <c r="E54" s="166">
        <v>3</v>
      </c>
      <c r="F54" s="141">
        <f>E54/D54 * 100</f>
        <v>11.538461538461538</v>
      </c>
      <c r="G54" s="166"/>
      <c r="H54" s="166" t="s">
        <v>251</v>
      </c>
      <c r="I54" s="166">
        <v>260</v>
      </c>
      <c r="J54" s="166">
        <v>36</v>
      </c>
      <c r="K54" s="164">
        <f t="shared" si="4"/>
        <v>13.846153846153847</v>
      </c>
    </row>
    <row r="55" spans="2:17">
      <c r="B55" s="165">
        <v>30</v>
      </c>
      <c r="C55" s="166" t="s">
        <v>238</v>
      </c>
      <c r="D55" s="166">
        <v>231</v>
      </c>
      <c r="E55" s="166">
        <v>32</v>
      </c>
      <c r="F55" s="141">
        <f>E55/D55 * 100</f>
        <v>13.852813852813853</v>
      </c>
      <c r="G55" s="166"/>
      <c r="H55" s="166" t="s">
        <v>252</v>
      </c>
      <c r="I55" s="166">
        <v>153</v>
      </c>
      <c r="J55" s="166">
        <v>15</v>
      </c>
      <c r="K55" s="164">
        <f t="shared" si="4"/>
        <v>9.8039215686274517</v>
      </c>
    </row>
    <row r="56" spans="2:17">
      <c r="B56" s="165">
        <v>31</v>
      </c>
      <c r="C56" s="166" t="s">
        <v>239</v>
      </c>
      <c r="D56" s="166">
        <v>50</v>
      </c>
      <c r="E56" s="166">
        <v>2</v>
      </c>
      <c r="F56" s="141">
        <f>E56/D56 * 100</f>
        <v>4</v>
      </c>
      <c r="G56" s="166"/>
      <c r="H56" s="166" t="s">
        <v>253</v>
      </c>
      <c r="I56" s="166">
        <v>4</v>
      </c>
      <c r="J56" s="166">
        <v>0</v>
      </c>
      <c r="K56" s="164">
        <f t="shared" si="4"/>
        <v>0</v>
      </c>
    </row>
    <row r="57" spans="2:17">
      <c r="B57" s="165">
        <v>32</v>
      </c>
      <c r="C57" s="166" t="s">
        <v>240</v>
      </c>
      <c r="D57" s="166">
        <v>11</v>
      </c>
      <c r="E57" s="166">
        <v>0</v>
      </c>
      <c r="F57" s="141">
        <f>E57/D57 * 100</f>
        <v>0</v>
      </c>
      <c r="G57" s="166"/>
      <c r="H57" s="166" t="s">
        <v>254</v>
      </c>
      <c r="I57" s="166">
        <v>6</v>
      </c>
      <c r="J57" s="166">
        <v>0</v>
      </c>
      <c r="K57" s="164">
        <f t="shared" si="4"/>
        <v>0</v>
      </c>
    </row>
    <row r="58" spans="2:17">
      <c r="B58" s="165">
        <v>33</v>
      </c>
      <c r="C58" s="166" t="s">
        <v>241</v>
      </c>
      <c r="D58" s="166">
        <v>0</v>
      </c>
      <c r="E58" s="166">
        <v>0</v>
      </c>
      <c r="F58" s="141">
        <v>0</v>
      </c>
      <c r="G58" s="166"/>
      <c r="H58" s="166" t="s">
        <v>255</v>
      </c>
      <c r="I58" s="166">
        <v>0</v>
      </c>
      <c r="J58" s="166">
        <v>0</v>
      </c>
      <c r="K58" s="164">
        <v>0</v>
      </c>
    </row>
    <row r="59" spans="2:17">
      <c r="B59" s="165">
        <v>34</v>
      </c>
      <c r="C59" s="166" t="s">
        <v>242</v>
      </c>
      <c r="D59" s="166">
        <v>0</v>
      </c>
      <c r="E59" s="166">
        <v>0</v>
      </c>
      <c r="F59" s="141">
        <v>0</v>
      </c>
      <c r="G59" s="166"/>
      <c r="H59" s="166" t="s">
        <v>256</v>
      </c>
      <c r="I59" s="166">
        <v>0</v>
      </c>
      <c r="J59" s="166">
        <v>0</v>
      </c>
      <c r="K59" s="164">
        <v>0</v>
      </c>
    </row>
    <row r="60" spans="2:17">
      <c r="B60" s="165">
        <v>35</v>
      </c>
      <c r="C60" s="166" t="s">
        <v>243</v>
      </c>
      <c r="D60" s="166">
        <v>0</v>
      </c>
      <c r="E60" s="166">
        <v>0</v>
      </c>
      <c r="F60" s="141">
        <v>0</v>
      </c>
      <c r="G60" s="166"/>
      <c r="H60" s="166" t="s">
        <v>257</v>
      </c>
      <c r="I60" s="166">
        <v>0</v>
      </c>
      <c r="J60" s="166">
        <v>0</v>
      </c>
      <c r="K60" s="164">
        <v>0</v>
      </c>
    </row>
    <row r="61" spans="2:17">
      <c r="B61" s="165">
        <v>36</v>
      </c>
      <c r="C61" s="166" t="s">
        <v>244</v>
      </c>
      <c r="D61" s="166">
        <v>1</v>
      </c>
      <c r="E61" s="166">
        <v>0</v>
      </c>
      <c r="F61" s="141">
        <f>E61/D61 * 100</f>
        <v>0</v>
      </c>
      <c r="G61" s="166"/>
      <c r="H61" s="166" t="s">
        <v>258</v>
      </c>
      <c r="I61" s="166">
        <v>0</v>
      </c>
      <c r="J61" s="166">
        <v>0</v>
      </c>
      <c r="K61" s="164">
        <v>0</v>
      </c>
    </row>
    <row r="62" spans="2:17">
      <c r="B62" s="165">
        <v>37</v>
      </c>
      <c r="C62" s="166" t="s">
        <v>245</v>
      </c>
      <c r="D62" s="167" t="s">
        <v>262</v>
      </c>
      <c r="E62" s="167" t="s">
        <v>262</v>
      </c>
      <c r="F62" s="167" t="s">
        <v>262</v>
      </c>
      <c r="G62" s="166"/>
      <c r="H62" s="166" t="s">
        <v>259</v>
      </c>
      <c r="I62" s="167" t="s">
        <v>262</v>
      </c>
      <c r="J62" s="167" t="s">
        <v>262</v>
      </c>
      <c r="K62" s="168" t="s">
        <v>262</v>
      </c>
    </row>
    <row r="63" spans="2:17">
      <c r="B63" s="165">
        <v>38</v>
      </c>
      <c r="C63" s="166" t="s">
        <v>246</v>
      </c>
      <c r="D63" s="167" t="s">
        <v>262</v>
      </c>
      <c r="E63" s="167" t="s">
        <v>262</v>
      </c>
      <c r="F63" s="167" t="s">
        <v>262</v>
      </c>
      <c r="G63" s="166"/>
      <c r="H63" s="166" t="s">
        <v>260</v>
      </c>
      <c r="I63" s="167" t="s">
        <v>262</v>
      </c>
      <c r="J63" s="167" t="s">
        <v>262</v>
      </c>
      <c r="K63" s="168" t="s">
        <v>262</v>
      </c>
    </row>
    <row r="64" spans="2:17">
      <c r="B64" s="169">
        <v>39</v>
      </c>
      <c r="C64" s="170" t="s">
        <v>247</v>
      </c>
      <c r="D64" s="171" t="s">
        <v>262</v>
      </c>
      <c r="E64" s="171" t="s">
        <v>262</v>
      </c>
      <c r="F64" s="171" t="s">
        <v>262</v>
      </c>
      <c r="G64" s="170"/>
      <c r="H64" s="170" t="s">
        <v>261</v>
      </c>
      <c r="I64" s="171" t="s">
        <v>262</v>
      </c>
      <c r="J64" s="171" t="s">
        <v>262</v>
      </c>
      <c r="K64" s="172" t="s">
        <v>262</v>
      </c>
    </row>
    <row r="65" spans="2:12">
      <c r="B65" s="45"/>
      <c r="C65" s="45"/>
      <c r="D65" s="45"/>
      <c r="E65" s="45"/>
      <c r="F65" s="45"/>
      <c r="G65" s="45"/>
      <c r="H65" s="45"/>
      <c r="I65" s="45"/>
      <c r="J65" s="45"/>
      <c r="K65" s="45"/>
    </row>
    <row r="66" spans="2:12">
      <c r="B66" s="162" t="s">
        <v>264</v>
      </c>
      <c r="C66" s="162"/>
      <c r="D66" s="162"/>
      <c r="E66" s="162"/>
      <c r="F66" s="162"/>
      <c r="G66" s="55"/>
      <c r="H66" s="55"/>
      <c r="I66" s="55"/>
      <c r="J66" s="55"/>
      <c r="K66" s="149"/>
      <c r="L66" s="150"/>
    </row>
    <row r="67" spans="2:12">
      <c r="B67" s="173" t="s">
        <v>39</v>
      </c>
      <c r="C67" s="174" t="s">
        <v>230</v>
      </c>
      <c r="D67" s="174" t="s">
        <v>231</v>
      </c>
      <c r="E67" s="174" t="s">
        <v>56</v>
      </c>
      <c r="F67" s="174" t="s">
        <v>63</v>
      </c>
      <c r="G67" s="174"/>
      <c r="H67" s="174" t="s">
        <v>232</v>
      </c>
      <c r="I67" s="174" t="s">
        <v>231</v>
      </c>
      <c r="J67" s="174" t="s">
        <v>233</v>
      </c>
      <c r="K67" s="175" t="s">
        <v>63</v>
      </c>
      <c r="L67" s="150"/>
    </row>
    <row r="68" spans="2:12">
      <c r="B68" s="163">
        <v>26</v>
      </c>
      <c r="C68" s="140" t="s">
        <v>234</v>
      </c>
      <c r="D68" s="140">
        <v>26</v>
      </c>
      <c r="E68" s="140">
        <v>6</v>
      </c>
      <c r="F68" s="141">
        <f>E68/D68 * 100</f>
        <v>23.076923076923077</v>
      </c>
      <c r="G68" s="140"/>
      <c r="H68" s="140" t="s">
        <v>248</v>
      </c>
      <c r="I68" s="140">
        <v>8</v>
      </c>
      <c r="J68" s="140">
        <v>1</v>
      </c>
      <c r="K68" s="164">
        <f>J68/I68*100</f>
        <v>12.5</v>
      </c>
      <c r="L68" s="150"/>
    </row>
    <row r="69" spans="2:12">
      <c r="B69" s="163">
        <v>27</v>
      </c>
      <c r="C69" s="140" t="s">
        <v>235</v>
      </c>
      <c r="D69" s="140">
        <v>13</v>
      </c>
      <c r="E69" s="140">
        <v>1</v>
      </c>
      <c r="F69" s="141">
        <f>E69/D69 * 100</f>
        <v>7.6923076923076925</v>
      </c>
      <c r="G69" s="140"/>
      <c r="H69" s="140" t="s">
        <v>249</v>
      </c>
      <c r="I69" s="140">
        <v>7</v>
      </c>
      <c r="J69" s="140">
        <v>0</v>
      </c>
      <c r="K69" s="164">
        <f t="shared" ref="K69:K74" si="5">J69/I69*100</f>
        <v>0</v>
      </c>
      <c r="L69" s="150"/>
    </row>
    <row r="70" spans="2:12">
      <c r="B70" s="165">
        <v>28</v>
      </c>
      <c r="C70" s="166" t="s">
        <v>236</v>
      </c>
      <c r="D70" s="166">
        <v>0</v>
      </c>
      <c r="E70" s="166">
        <v>0</v>
      </c>
      <c r="F70" s="141">
        <v>0</v>
      </c>
      <c r="G70" s="166"/>
      <c r="H70" s="166" t="s">
        <v>250</v>
      </c>
      <c r="I70" s="166">
        <v>62</v>
      </c>
      <c r="J70" s="166">
        <v>2</v>
      </c>
      <c r="K70" s="164">
        <f t="shared" si="5"/>
        <v>3.225806451612903</v>
      </c>
    </row>
    <row r="71" spans="2:12">
      <c r="B71" s="165">
        <v>29</v>
      </c>
      <c r="C71" s="166" t="s">
        <v>237</v>
      </c>
      <c r="D71" s="166">
        <v>2</v>
      </c>
      <c r="E71" s="166">
        <v>3</v>
      </c>
      <c r="F71" s="141">
        <f>E71/D71 * 100</f>
        <v>150</v>
      </c>
      <c r="G71" s="166"/>
      <c r="H71" s="166" t="s">
        <v>251</v>
      </c>
      <c r="I71" s="166">
        <v>77</v>
      </c>
      <c r="J71" s="166">
        <v>10</v>
      </c>
      <c r="K71" s="164">
        <f t="shared" si="5"/>
        <v>12.987012987012985</v>
      </c>
    </row>
    <row r="72" spans="2:12">
      <c r="B72" s="165">
        <v>30</v>
      </c>
      <c r="C72" s="166" t="s">
        <v>238</v>
      </c>
      <c r="D72" s="166">
        <v>131</v>
      </c>
      <c r="E72" s="166">
        <v>10</v>
      </c>
      <c r="F72" s="141">
        <f>E72/D72 * 100</f>
        <v>7.6335877862595423</v>
      </c>
      <c r="G72" s="166"/>
      <c r="H72" s="166" t="s">
        <v>252</v>
      </c>
      <c r="I72" s="166">
        <v>98</v>
      </c>
      <c r="J72" s="166">
        <v>15</v>
      </c>
      <c r="K72" s="164">
        <f t="shared" si="5"/>
        <v>15.306122448979592</v>
      </c>
    </row>
    <row r="73" spans="2:12">
      <c r="B73" s="165">
        <v>31</v>
      </c>
      <c r="C73" s="166" t="s">
        <v>239</v>
      </c>
      <c r="D73" s="166">
        <v>46</v>
      </c>
      <c r="E73" s="166">
        <v>3</v>
      </c>
      <c r="F73" s="141">
        <f>E73/D73 * 100</f>
        <v>6.5217391304347823</v>
      </c>
      <c r="G73" s="166"/>
      <c r="H73" s="166" t="s">
        <v>253</v>
      </c>
      <c r="I73" s="166">
        <v>8</v>
      </c>
      <c r="J73" s="166">
        <v>0</v>
      </c>
      <c r="K73" s="164">
        <f t="shared" si="5"/>
        <v>0</v>
      </c>
    </row>
    <row r="74" spans="2:12">
      <c r="B74" s="165">
        <v>32</v>
      </c>
      <c r="C74" s="166" t="s">
        <v>240</v>
      </c>
      <c r="D74" s="166">
        <v>5</v>
      </c>
      <c r="E74" s="166">
        <v>0</v>
      </c>
      <c r="F74" s="141">
        <f>E74/D74 * 100</f>
        <v>0</v>
      </c>
      <c r="G74" s="166"/>
      <c r="H74" s="166" t="s">
        <v>254</v>
      </c>
      <c r="I74" s="166">
        <v>11</v>
      </c>
      <c r="J74" s="166">
        <v>0</v>
      </c>
      <c r="K74" s="164">
        <f t="shared" si="5"/>
        <v>0</v>
      </c>
    </row>
    <row r="75" spans="2:12">
      <c r="B75" s="165">
        <v>33</v>
      </c>
      <c r="C75" s="166" t="s">
        <v>241</v>
      </c>
      <c r="D75" s="166">
        <v>0</v>
      </c>
      <c r="E75" s="166">
        <v>0</v>
      </c>
      <c r="F75" s="141">
        <v>0</v>
      </c>
      <c r="G75" s="166"/>
      <c r="H75" s="166" t="s">
        <v>255</v>
      </c>
      <c r="I75" s="166">
        <v>0</v>
      </c>
      <c r="J75" s="166">
        <v>0</v>
      </c>
      <c r="K75" s="164">
        <v>0</v>
      </c>
    </row>
    <row r="76" spans="2:12">
      <c r="B76" s="165">
        <v>34</v>
      </c>
      <c r="C76" s="166" t="s">
        <v>242</v>
      </c>
      <c r="D76" s="166">
        <v>2</v>
      </c>
      <c r="E76" s="166">
        <v>0</v>
      </c>
      <c r="F76" s="141">
        <v>0</v>
      </c>
      <c r="G76" s="166"/>
      <c r="H76" s="166" t="s">
        <v>256</v>
      </c>
      <c r="I76" s="166">
        <v>0</v>
      </c>
      <c r="J76" s="166">
        <v>0</v>
      </c>
      <c r="K76" s="164">
        <v>0</v>
      </c>
    </row>
    <row r="77" spans="2:12">
      <c r="B77" s="165">
        <v>35</v>
      </c>
      <c r="C77" s="166" t="s">
        <v>243</v>
      </c>
      <c r="D77" s="166">
        <v>0</v>
      </c>
      <c r="E77" s="166">
        <v>0</v>
      </c>
      <c r="F77" s="141">
        <v>0</v>
      </c>
      <c r="G77" s="166"/>
      <c r="H77" s="166" t="s">
        <v>257</v>
      </c>
      <c r="I77" s="167" t="s">
        <v>262</v>
      </c>
      <c r="J77" s="167" t="s">
        <v>262</v>
      </c>
      <c r="K77" s="177" t="s">
        <v>262</v>
      </c>
    </row>
    <row r="78" spans="2:12">
      <c r="B78" s="165">
        <v>36</v>
      </c>
      <c r="C78" s="166" t="s">
        <v>244</v>
      </c>
      <c r="D78" s="167" t="s">
        <v>262</v>
      </c>
      <c r="E78" s="167" t="s">
        <v>262</v>
      </c>
      <c r="F78" s="176" t="s">
        <v>262</v>
      </c>
      <c r="G78" s="166"/>
      <c r="H78" s="166" t="s">
        <v>258</v>
      </c>
      <c r="I78" s="167" t="s">
        <v>262</v>
      </c>
      <c r="J78" s="167" t="s">
        <v>262</v>
      </c>
      <c r="K78" s="177" t="s">
        <v>262</v>
      </c>
    </row>
    <row r="79" spans="2:12">
      <c r="B79" s="165">
        <v>37</v>
      </c>
      <c r="C79" s="166" t="s">
        <v>245</v>
      </c>
      <c r="D79" s="167" t="s">
        <v>262</v>
      </c>
      <c r="E79" s="167" t="s">
        <v>262</v>
      </c>
      <c r="F79" s="167" t="s">
        <v>262</v>
      </c>
      <c r="G79" s="166"/>
      <c r="H79" s="166" t="s">
        <v>259</v>
      </c>
      <c r="I79" s="167" t="s">
        <v>262</v>
      </c>
      <c r="J79" s="167" t="s">
        <v>262</v>
      </c>
      <c r="K79" s="168" t="s">
        <v>262</v>
      </c>
    </row>
    <row r="80" spans="2:12">
      <c r="B80" s="165">
        <v>38</v>
      </c>
      <c r="C80" s="166" t="s">
        <v>246</v>
      </c>
      <c r="D80" s="167" t="s">
        <v>262</v>
      </c>
      <c r="E80" s="167" t="s">
        <v>262</v>
      </c>
      <c r="F80" s="167" t="s">
        <v>262</v>
      </c>
      <c r="G80" s="166"/>
      <c r="H80" s="166" t="s">
        <v>260</v>
      </c>
      <c r="I80" s="167" t="s">
        <v>262</v>
      </c>
      <c r="J80" s="167" t="s">
        <v>262</v>
      </c>
      <c r="K80" s="168" t="s">
        <v>262</v>
      </c>
    </row>
    <row r="81" spans="2:11">
      <c r="B81" s="169">
        <v>39</v>
      </c>
      <c r="C81" s="170" t="s">
        <v>247</v>
      </c>
      <c r="D81" s="171" t="s">
        <v>262</v>
      </c>
      <c r="E81" s="171" t="s">
        <v>262</v>
      </c>
      <c r="F81" s="171" t="s">
        <v>262</v>
      </c>
      <c r="G81" s="170"/>
      <c r="H81" s="170" t="s">
        <v>261</v>
      </c>
      <c r="I81" s="171" t="s">
        <v>262</v>
      </c>
      <c r="J81" s="171" t="s">
        <v>262</v>
      </c>
      <c r="K81" s="172" t="s">
        <v>262</v>
      </c>
    </row>
    <row r="82" spans="2:11">
      <c r="B82" s="45"/>
      <c r="C82" s="45"/>
      <c r="D82" s="45"/>
      <c r="E82" s="45"/>
      <c r="F82" s="45"/>
      <c r="G82" s="45"/>
      <c r="H82" s="45"/>
      <c r="I82" s="45"/>
      <c r="J82" s="45"/>
      <c r="K82" s="45"/>
    </row>
  </sheetData>
  <phoneticPr fontId="0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56"/>
  <sheetViews>
    <sheetView topLeftCell="O1" zoomScaleNormal="100" workbookViewId="0">
      <selection activeCell="B1" sqref="B1:L1"/>
    </sheetView>
  </sheetViews>
  <sheetFormatPr defaultRowHeight="12.75"/>
  <cols>
    <col min="2" max="2" width="12.28515625" customWidth="1"/>
    <col min="8" max="8" width="11.85546875" customWidth="1"/>
    <col min="14" max="14" width="13" customWidth="1"/>
    <col min="20" max="20" width="11.85546875" customWidth="1"/>
    <col min="26" max="26" width="12.5703125" customWidth="1"/>
    <col min="34" max="34" width="12.28515625" customWidth="1"/>
    <col min="40" max="40" width="11.140625" customWidth="1"/>
  </cols>
  <sheetData>
    <row r="1" spans="1:32">
      <c r="B1" s="40" t="s">
        <v>301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3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136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136"/>
      <c r="AA2" s="91"/>
      <c r="AB2" s="91"/>
      <c r="AC2" s="91"/>
      <c r="AD2" s="91"/>
      <c r="AE2" s="91"/>
      <c r="AF2" s="91"/>
    </row>
    <row r="3" spans="1:32" ht="15.75">
      <c r="A3" s="91"/>
      <c r="B3" s="89" t="s">
        <v>283</v>
      </c>
      <c r="C3" s="89"/>
      <c r="D3" s="89"/>
      <c r="E3" s="89"/>
      <c r="F3" s="89"/>
      <c r="G3" s="91"/>
      <c r="H3" s="89" t="s">
        <v>288</v>
      </c>
      <c r="I3" s="89"/>
      <c r="J3" s="89"/>
      <c r="K3" s="89"/>
      <c r="L3" s="89"/>
      <c r="M3" s="91"/>
      <c r="N3" s="89" t="s">
        <v>290</v>
      </c>
      <c r="O3" s="89"/>
      <c r="P3" s="89"/>
      <c r="Q3" s="89"/>
      <c r="R3" s="89"/>
      <c r="S3" s="91"/>
      <c r="T3" s="89"/>
      <c r="U3" s="89"/>
      <c r="V3" s="89"/>
      <c r="W3" s="89"/>
      <c r="X3" s="89"/>
      <c r="Y3" s="91"/>
      <c r="Z3" s="89"/>
      <c r="AA3" s="89"/>
      <c r="AB3" s="89"/>
      <c r="AC3" s="89"/>
      <c r="AD3" s="89"/>
      <c r="AE3" s="91"/>
      <c r="AF3" s="91"/>
    </row>
    <row r="4" spans="1:32" ht="13.5" thickBot="1">
      <c r="A4" s="91"/>
      <c r="B4" s="137" t="s">
        <v>271</v>
      </c>
      <c r="C4" s="137" t="s">
        <v>272</v>
      </c>
      <c r="D4" s="137" t="s">
        <v>273</v>
      </c>
      <c r="E4" s="137" t="s">
        <v>274</v>
      </c>
      <c r="F4" s="137" t="s">
        <v>40</v>
      </c>
      <c r="G4" s="91"/>
      <c r="H4" s="137" t="s">
        <v>271</v>
      </c>
      <c r="I4" s="137" t="s">
        <v>272</v>
      </c>
      <c r="J4" s="137" t="s">
        <v>273</v>
      </c>
      <c r="K4" s="137" t="s">
        <v>274</v>
      </c>
      <c r="L4" s="137" t="s">
        <v>40</v>
      </c>
      <c r="M4" s="91"/>
      <c r="N4" s="137" t="s">
        <v>271</v>
      </c>
      <c r="O4" s="137" t="s">
        <v>272</v>
      </c>
      <c r="P4" s="137" t="s">
        <v>273</v>
      </c>
      <c r="Q4" s="137" t="s">
        <v>274</v>
      </c>
      <c r="R4" s="137" t="s">
        <v>40</v>
      </c>
      <c r="S4" s="91"/>
      <c r="T4" s="137"/>
      <c r="U4" s="137"/>
      <c r="V4" s="137"/>
      <c r="W4" s="137"/>
      <c r="X4" s="137"/>
      <c r="Y4" s="91"/>
      <c r="Z4" s="137"/>
      <c r="AA4" s="137"/>
      <c r="AB4" s="137"/>
      <c r="AC4" s="137"/>
      <c r="AD4" s="137"/>
      <c r="AE4" s="91"/>
      <c r="AF4" s="91"/>
    </row>
    <row r="5" spans="1:32">
      <c r="A5" s="91"/>
      <c r="B5" s="179" t="s">
        <v>284</v>
      </c>
      <c r="C5" s="180">
        <v>218</v>
      </c>
      <c r="D5" s="181">
        <v>82</v>
      </c>
      <c r="E5" s="181">
        <v>7</v>
      </c>
      <c r="F5" s="182">
        <f t="shared" ref="F5:F12" si="0">E5/D5*100</f>
        <v>8.536585365853659</v>
      </c>
      <c r="G5" s="91"/>
      <c r="H5" s="179" t="s">
        <v>284</v>
      </c>
      <c r="I5" s="180">
        <v>633</v>
      </c>
      <c r="J5" s="181">
        <v>158</v>
      </c>
      <c r="K5" s="181">
        <v>12</v>
      </c>
      <c r="L5" s="182">
        <f t="shared" ref="L5:L10" si="1">K5/J5*100</f>
        <v>7.59493670886076</v>
      </c>
      <c r="M5" s="91"/>
      <c r="N5" s="179" t="s">
        <v>291</v>
      </c>
      <c r="O5" s="180">
        <v>200</v>
      </c>
      <c r="P5" s="181">
        <v>129</v>
      </c>
      <c r="Q5" s="181">
        <v>7</v>
      </c>
      <c r="R5" s="182">
        <f>Q5/P5*100</f>
        <v>5.4263565891472867</v>
      </c>
      <c r="S5" s="91"/>
      <c r="T5" s="142"/>
      <c r="U5" s="140"/>
      <c r="V5" s="140"/>
      <c r="W5" s="140"/>
      <c r="X5" s="141"/>
      <c r="Y5" s="91"/>
      <c r="Z5" s="142"/>
      <c r="AA5" s="140"/>
      <c r="AB5" s="140"/>
      <c r="AC5" s="140"/>
      <c r="AD5" s="141"/>
      <c r="AE5" s="91"/>
      <c r="AF5" s="91"/>
    </row>
    <row r="6" spans="1:32" ht="13.5" thickBot="1">
      <c r="A6" s="91"/>
      <c r="B6" s="138" t="s">
        <v>285</v>
      </c>
      <c r="C6" s="140">
        <v>1029</v>
      </c>
      <c r="D6" s="140">
        <v>122</v>
      </c>
      <c r="E6" s="140">
        <v>7</v>
      </c>
      <c r="F6" s="141">
        <f t="shared" si="0"/>
        <v>5.7377049180327866</v>
      </c>
      <c r="G6" s="91"/>
      <c r="H6" s="138" t="s">
        <v>289</v>
      </c>
      <c r="I6" s="140">
        <v>1070</v>
      </c>
      <c r="J6" s="140">
        <v>138</v>
      </c>
      <c r="K6" s="140">
        <v>17</v>
      </c>
      <c r="L6" s="141">
        <f t="shared" si="1"/>
        <v>12.318840579710146</v>
      </c>
      <c r="M6" s="91"/>
      <c r="N6" s="183" t="s">
        <v>292</v>
      </c>
      <c r="O6" s="184">
        <v>628</v>
      </c>
      <c r="P6" s="184">
        <v>450</v>
      </c>
      <c r="Q6" s="184">
        <v>36</v>
      </c>
      <c r="R6" s="185">
        <f>Q6/P6*100</f>
        <v>8</v>
      </c>
      <c r="S6" s="91"/>
      <c r="T6" s="140"/>
      <c r="U6" s="140"/>
      <c r="V6" s="140"/>
      <c r="W6" s="140"/>
      <c r="X6" s="141"/>
      <c r="Y6" s="91"/>
      <c r="Z6" s="140"/>
      <c r="AA6" s="140"/>
      <c r="AB6" s="140"/>
      <c r="AC6" s="140"/>
      <c r="AD6" s="141"/>
      <c r="AE6" s="91"/>
      <c r="AF6" s="91"/>
    </row>
    <row r="7" spans="1:32">
      <c r="A7" s="91"/>
      <c r="B7" s="143">
        <v>26</v>
      </c>
      <c r="C7" s="140">
        <v>173</v>
      </c>
      <c r="D7" s="140">
        <v>124</v>
      </c>
      <c r="E7" s="140">
        <v>14</v>
      </c>
      <c r="F7" s="141">
        <f t="shared" si="0"/>
        <v>11.29032258064516</v>
      </c>
      <c r="G7" s="91"/>
      <c r="H7" s="143">
        <v>29</v>
      </c>
      <c r="I7" s="140">
        <v>168</v>
      </c>
      <c r="J7" s="140">
        <v>88</v>
      </c>
      <c r="K7" s="140">
        <v>11</v>
      </c>
      <c r="L7" s="141">
        <f t="shared" si="1"/>
        <v>12.5</v>
      </c>
      <c r="M7" s="91"/>
      <c r="N7" s="140" t="s">
        <v>275</v>
      </c>
      <c r="O7" s="139">
        <f>SUM(O5:O6)</f>
        <v>828</v>
      </c>
      <c r="P7" s="140">
        <f>SUM(P5:P6)</f>
        <v>579</v>
      </c>
      <c r="Q7" s="140">
        <f>SUM(Q5:Q6)</f>
        <v>43</v>
      </c>
      <c r="R7" s="141">
        <f>Q7/P7*100</f>
        <v>7.4265975820379975</v>
      </c>
      <c r="S7" s="91"/>
      <c r="T7" s="140"/>
      <c r="U7" s="140"/>
      <c r="V7" s="140"/>
      <c r="W7" s="140"/>
      <c r="X7" s="141"/>
      <c r="Y7" s="91"/>
      <c r="Z7" s="140"/>
      <c r="AA7" s="140"/>
      <c r="AB7" s="140"/>
      <c r="AC7" s="140"/>
      <c r="AD7" s="141"/>
      <c r="AE7" s="91"/>
      <c r="AF7" s="91"/>
    </row>
    <row r="8" spans="1:32">
      <c r="A8" s="91"/>
      <c r="B8" s="143" t="s">
        <v>286</v>
      </c>
      <c r="C8" s="140">
        <v>314</v>
      </c>
      <c r="D8" s="140">
        <v>95</v>
      </c>
      <c r="E8" s="140">
        <v>6</v>
      </c>
      <c r="F8" s="141">
        <f t="shared" si="0"/>
        <v>6.3157894736842106</v>
      </c>
      <c r="G8" s="91"/>
      <c r="H8" s="143">
        <v>30</v>
      </c>
      <c r="I8" s="140">
        <v>500</v>
      </c>
      <c r="J8" s="140">
        <v>298</v>
      </c>
      <c r="K8" s="140">
        <v>40</v>
      </c>
      <c r="L8" s="141">
        <f t="shared" si="1"/>
        <v>13.422818791946309</v>
      </c>
      <c r="M8" s="91"/>
      <c r="N8" s="91"/>
      <c r="O8" s="91"/>
      <c r="P8" s="91"/>
      <c r="Q8" s="91"/>
      <c r="R8" s="91"/>
      <c r="S8" s="91"/>
      <c r="T8" s="140"/>
      <c r="U8" s="140"/>
      <c r="V8" s="140"/>
      <c r="W8" s="140"/>
      <c r="X8" s="141"/>
      <c r="Y8" s="91"/>
      <c r="Z8" s="140"/>
      <c r="AA8" s="140"/>
      <c r="AB8" s="140"/>
      <c r="AC8" s="140"/>
      <c r="AD8" s="141"/>
      <c r="AE8" s="91"/>
      <c r="AF8" s="91"/>
    </row>
    <row r="9" spans="1:32" ht="15.75" thickBot="1">
      <c r="A9" s="91"/>
      <c r="B9" s="143">
        <v>29</v>
      </c>
      <c r="C9" s="140">
        <v>553</v>
      </c>
      <c r="D9" s="140">
        <v>250</v>
      </c>
      <c r="E9" s="140">
        <v>54</v>
      </c>
      <c r="F9" s="141">
        <f t="shared" si="0"/>
        <v>21.6</v>
      </c>
      <c r="G9" s="91"/>
      <c r="H9" s="183" t="s">
        <v>287</v>
      </c>
      <c r="I9" s="184">
        <v>289</v>
      </c>
      <c r="J9" s="184">
        <v>143</v>
      </c>
      <c r="K9" s="184">
        <v>7</v>
      </c>
      <c r="L9" s="185">
        <f t="shared" si="1"/>
        <v>4.895104895104895</v>
      </c>
      <c r="M9" s="91"/>
      <c r="N9" s="186" t="s">
        <v>276</v>
      </c>
      <c r="O9" s="186"/>
      <c r="P9" s="186"/>
      <c r="Q9" s="186"/>
      <c r="R9" s="186"/>
      <c r="S9" s="91"/>
      <c r="T9" s="140"/>
      <c r="U9" s="140"/>
      <c r="V9" s="140"/>
      <c r="W9" s="140"/>
      <c r="X9" s="141"/>
      <c r="Y9" s="91"/>
      <c r="Z9" s="140"/>
      <c r="AA9" s="140"/>
      <c r="AB9" s="140"/>
      <c r="AC9" s="140"/>
      <c r="AD9" s="141"/>
      <c r="AE9" s="91"/>
      <c r="AF9" s="91"/>
    </row>
    <row r="10" spans="1:32" ht="13.5" thickBot="1">
      <c r="A10" s="91"/>
      <c r="B10" s="143">
        <v>30</v>
      </c>
      <c r="C10" s="140">
        <v>491</v>
      </c>
      <c r="D10" s="140">
        <v>50</v>
      </c>
      <c r="E10" s="140">
        <v>8</v>
      </c>
      <c r="F10" s="141">
        <f t="shared" si="0"/>
        <v>16</v>
      </c>
      <c r="G10" s="91"/>
      <c r="H10" s="140" t="s">
        <v>275</v>
      </c>
      <c r="I10" s="139">
        <f>SUM(I5:I9)</f>
        <v>2660</v>
      </c>
      <c r="J10" s="140">
        <f>SUM(J5:J9)</f>
        <v>825</v>
      </c>
      <c r="K10" s="140">
        <f>SUM(K5:K9)</f>
        <v>87</v>
      </c>
      <c r="L10" s="141">
        <f t="shared" si="1"/>
        <v>10.545454545454545</v>
      </c>
      <c r="M10" s="91"/>
      <c r="N10" s="91"/>
      <c r="O10" s="187" t="s">
        <v>277</v>
      </c>
      <c r="P10" s="187" t="s">
        <v>278</v>
      </c>
      <c r="Q10" s="187" t="s">
        <v>279</v>
      </c>
      <c r="R10" s="187" t="s">
        <v>280</v>
      </c>
      <c r="S10" s="91"/>
      <c r="T10" s="140"/>
      <c r="U10" s="140"/>
      <c r="V10" s="140"/>
      <c r="W10" s="140"/>
      <c r="X10" s="141"/>
      <c r="Y10" s="91"/>
      <c r="Z10" s="140"/>
      <c r="AA10" s="140"/>
      <c r="AB10" s="140"/>
      <c r="AC10" s="140"/>
      <c r="AD10" s="141"/>
      <c r="AE10" s="91"/>
      <c r="AF10" s="91"/>
    </row>
    <row r="11" spans="1:32" ht="13.5" thickBot="1">
      <c r="A11" s="91"/>
      <c r="B11" s="183" t="s">
        <v>287</v>
      </c>
      <c r="C11" s="184">
        <v>213</v>
      </c>
      <c r="D11" s="184">
        <v>40</v>
      </c>
      <c r="E11" s="184">
        <v>7</v>
      </c>
      <c r="F11" s="185">
        <f t="shared" si="0"/>
        <v>17.5</v>
      </c>
      <c r="G11" s="91"/>
      <c r="H11" s="91"/>
      <c r="I11" s="91"/>
      <c r="J11" s="91"/>
      <c r="K11" s="91"/>
      <c r="L11" s="91"/>
      <c r="M11" s="91"/>
      <c r="N11" s="140" t="s">
        <v>281</v>
      </c>
      <c r="O11" s="139">
        <v>10915</v>
      </c>
      <c r="P11" s="139">
        <v>7937</v>
      </c>
      <c r="Q11" s="139">
        <v>14808</v>
      </c>
      <c r="R11" s="147">
        <v>1737.4</v>
      </c>
      <c r="S11" s="91"/>
      <c r="T11" s="140"/>
      <c r="U11" s="140"/>
      <c r="V11" s="140"/>
      <c r="W11" s="140"/>
      <c r="X11" s="141"/>
      <c r="Y11" s="91"/>
      <c r="Z11" s="140"/>
      <c r="AA11" s="140"/>
      <c r="AB11" s="140"/>
      <c r="AC11" s="140"/>
      <c r="AD11" s="141"/>
      <c r="AE11" s="91"/>
      <c r="AF11" s="91"/>
    </row>
    <row r="12" spans="1:32" ht="15.75" thickBot="1">
      <c r="A12" s="91"/>
      <c r="B12" s="140" t="s">
        <v>275</v>
      </c>
      <c r="C12" s="139">
        <f>SUM(C5:C11)</f>
        <v>2991</v>
      </c>
      <c r="D12" s="140">
        <f>SUM(D5:D11)</f>
        <v>763</v>
      </c>
      <c r="E12" s="140">
        <f>SUM(E5:E11)</f>
        <v>103</v>
      </c>
      <c r="F12" s="141">
        <f t="shared" si="0"/>
        <v>13.499344692005241</v>
      </c>
      <c r="G12" s="91"/>
      <c r="H12" s="186" t="s">
        <v>276</v>
      </c>
      <c r="I12" s="186"/>
      <c r="J12" s="186"/>
      <c r="K12" s="186"/>
      <c r="L12" s="186"/>
      <c r="M12" s="91"/>
      <c r="N12" s="140" t="s">
        <v>282</v>
      </c>
      <c r="O12" s="139">
        <v>10905</v>
      </c>
      <c r="P12" s="139">
        <v>7933</v>
      </c>
      <c r="Q12" s="139">
        <v>15434</v>
      </c>
      <c r="R12" s="147">
        <v>1940</v>
      </c>
      <c r="S12" s="91"/>
      <c r="T12" s="145"/>
      <c r="U12" s="145"/>
      <c r="V12" s="145"/>
      <c r="W12" s="145"/>
      <c r="X12" s="145"/>
      <c r="Y12" s="91"/>
      <c r="Z12" s="145"/>
      <c r="AA12" s="145"/>
      <c r="AB12" s="145"/>
      <c r="AC12" s="145"/>
      <c r="AD12" s="145"/>
      <c r="AE12" s="91"/>
      <c r="AF12" s="91"/>
    </row>
    <row r="13" spans="1:32" ht="13.5" thickBot="1">
      <c r="A13" s="91"/>
      <c r="B13" s="91"/>
      <c r="C13" s="91"/>
      <c r="D13" s="91"/>
      <c r="E13" s="91"/>
      <c r="F13" s="91"/>
      <c r="G13" s="91"/>
      <c r="H13" s="91"/>
      <c r="I13" s="187" t="s">
        <v>277</v>
      </c>
      <c r="J13" s="187" t="s">
        <v>278</v>
      </c>
      <c r="K13" s="187" t="s">
        <v>279</v>
      </c>
      <c r="L13" s="187" t="s">
        <v>280</v>
      </c>
      <c r="M13" s="91"/>
      <c r="N13" s="91"/>
      <c r="O13" s="91"/>
      <c r="P13" s="91"/>
      <c r="Q13" s="91"/>
      <c r="R13" s="91"/>
      <c r="S13" s="91"/>
      <c r="T13" s="91"/>
      <c r="U13" s="137"/>
      <c r="V13" s="137"/>
      <c r="W13" s="137"/>
      <c r="X13" s="137"/>
      <c r="Y13" s="91"/>
      <c r="Z13" s="91"/>
      <c r="AA13" s="137"/>
      <c r="AB13" s="137"/>
      <c r="AC13" s="137"/>
      <c r="AD13" s="137"/>
      <c r="AE13" s="91"/>
      <c r="AF13" s="91"/>
    </row>
    <row r="14" spans="1:32" ht="15.75" thickBot="1">
      <c r="A14" s="91"/>
      <c r="B14" s="186" t="s">
        <v>276</v>
      </c>
      <c r="C14" s="186"/>
      <c r="D14" s="186"/>
      <c r="E14" s="186"/>
      <c r="F14" s="186"/>
      <c r="G14" s="91"/>
      <c r="H14" s="140" t="s">
        <v>281</v>
      </c>
      <c r="I14" s="139">
        <v>25195</v>
      </c>
      <c r="J14" s="139">
        <v>20366</v>
      </c>
      <c r="K14" s="139">
        <v>32601</v>
      </c>
      <c r="L14" s="147">
        <v>3159.2</v>
      </c>
      <c r="M14" s="91"/>
      <c r="N14" s="91"/>
      <c r="O14" s="91"/>
      <c r="P14" s="91"/>
      <c r="Q14" s="91"/>
      <c r="R14" s="91"/>
      <c r="S14" s="91"/>
      <c r="T14" s="140"/>
      <c r="U14" s="146"/>
      <c r="V14" s="146"/>
      <c r="W14" s="146"/>
      <c r="X14" s="146"/>
      <c r="Y14" s="91"/>
      <c r="Z14" s="140"/>
      <c r="AA14" s="139"/>
      <c r="AB14" s="139"/>
      <c r="AC14" s="139"/>
      <c r="AD14" s="147"/>
      <c r="AE14" s="91"/>
      <c r="AF14" s="91"/>
    </row>
    <row r="15" spans="1:32" ht="13.5" thickBot="1">
      <c r="A15" s="91"/>
      <c r="B15" s="91"/>
      <c r="C15" s="187" t="s">
        <v>277</v>
      </c>
      <c r="D15" s="187" t="s">
        <v>278</v>
      </c>
      <c r="E15" s="187" t="s">
        <v>279</v>
      </c>
      <c r="F15" s="187" t="s">
        <v>280</v>
      </c>
      <c r="G15" s="91"/>
      <c r="H15" s="140" t="s">
        <v>282</v>
      </c>
      <c r="I15" s="139">
        <v>26099</v>
      </c>
      <c r="J15" s="139">
        <v>20189</v>
      </c>
      <c r="K15" s="139">
        <v>34647</v>
      </c>
      <c r="L15" s="147">
        <v>3649.5</v>
      </c>
      <c r="M15" s="91"/>
      <c r="N15" s="91"/>
      <c r="O15" s="140"/>
      <c r="P15" s="144"/>
      <c r="Q15" s="140"/>
      <c r="R15" s="91"/>
      <c r="S15" s="91"/>
      <c r="T15" s="140"/>
      <c r="U15" s="146"/>
      <c r="V15" s="146"/>
      <c r="W15" s="146"/>
      <c r="X15" s="146"/>
      <c r="Y15" s="91"/>
      <c r="Z15" s="140"/>
      <c r="AA15" s="139"/>
      <c r="AB15" s="139"/>
      <c r="AC15" s="139"/>
      <c r="AD15" s="147"/>
      <c r="AE15" s="91"/>
      <c r="AF15" s="91"/>
    </row>
    <row r="16" spans="1:32">
      <c r="A16" s="91"/>
      <c r="B16" s="140" t="s">
        <v>281</v>
      </c>
      <c r="C16" s="139">
        <v>27130</v>
      </c>
      <c r="D16" s="139">
        <v>21327</v>
      </c>
      <c r="E16" s="139">
        <v>35346</v>
      </c>
      <c r="F16" s="147">
        <v>3630</v>
      </c>
      <c r="G16" s="91"/>
      <c r="H16" s="91"/>
      <c r="I16" s="91"/>
      <c r="J16" s="91"/>
      <c r="K16" s="91"/>
      <c r="L16" s="91"/>
      <c r="M16" s="91"/>
      <c r="N16" s="91"/>
      <c r="O16" s="140"/>
      <c r="P16" s="140"/>
      <c r="Q16" s="14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</row>
    <row r="17" spans="1:32">
      <c r="A17" s="91"/>
      <c r="B17" s="140" t="s">
        <v>282</v>
      </c>
      <c r="C17" s="139">
        <v>30228</v>
      </c>
      <c r="D17" s="139">
        <v>21534</v>
      </c>
      <c r="E17" s="139">
        <v>46614</v>
      </c>
      <c r="F17" s="147">
        <v>6849.5</v>
      </c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140"/>
      <c r="AB17" s="144"/>
      <c r="AC17" s="140"/>
      <c r="AD17" s="91"/>
      <c r="AE17" s="91"/>
      <c r="AF17" s="91"/>
    </row>
    <row r="18" spans="1:32">
      <c r="A18" s="91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140"/>
      <c r="AB18" s="140"/>
      <c r="AC18" s="140"/>
      <c r="AD18" s="91"/>
      <c r="AE18" s="91"/>
      <c r="AF18" s="91"/>
    </row>
    <row r="19" spans="1:32" ht="15.75">
      <c r="A19" s="91"/>
      <c r="B19" s="91"/>
      <c r="C19" s="91"/>
      <c r="D19" s="91"/>
      <c r="E19" s="91"/>
      <c r="F19" s="91"/>
      <c r="G19" s="91"/>
      <c r="H19" s="89"/>
      <c r="I19" s="89"/>
      <c r="J19" s="89"/>
      <c r="K19" s="89"/>
      <c r="L19" s="89"/>
      <c r="M19" s="91"/>
      <c r="N19" s="91" t="s">
        <v>300</v>
      </c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 t="s">
        <v>300</v>
      </c>
      <c r="AA19" s="91"/>
      <c r="AB19" s="91"/>
      <c r="AC19" s="91"/>
      <c r="AD19" s="91"/>
      <c r="AE19" s="91"/>
      <c r="AF19" s="91"/>
    </row>
    <row r="20" spans="1:32" ht="15.75">
      <c r="A20" s="91"/>
      <c r="B20" s="89" t="s">
        <v>294</v>
      </c>
      <c r="C20" s="89"/>
      <c r="D20" s="89"/>
      <c r="E20" s="89"/>
      <c r="F20" s="89"/>
      <c r="G20" s="91"/>
      <c r="H20" s="89" t="s">
        <v>295</v>
      </c>
      <c r="I20" s="89"/>
      <c r="J20" s="89"/>
      <c r="K20" s="89"/>
      <c r="L20" s="89"/>
      <c r="M20" s="91"/>
      <c r="N20" s="89" t="s">
        <v>295</v>
      </c>
      <c r="O20" s="89"/>
      <c r="P20" s="89"/>
      <c r="Q20" s="89"/>
      <c r="R20" s="89"/>
      <c r="S20" s="91"/>
      <c r="T20" s="89" t="s">
        <v>296</v>
      </c>
      <c r="U20" s="89"/>
      <c r="V20" s="89"/>
      <c r="W20" s="89"/>
      <c r="X20" s="89"/>
      <c r="Y20" s="91"/>
      <c r="Z20" s="89" t="s">
        <v>296</v>
      </c>
      <c r="AA20" s="89"/>
      <c r="AB20" s="89"/>
      <c r="AC20" s="89"/>
      <c r="AD20" s="89"/>
      <c r="AE20" s="91"/>
      <c r="AF20" s="91"/>
    </row>
    <row r="21" spans="1:32" ht="13.5" thickBot="1">
      <c r="A21" s="91"/>
      <c r="B21" s="137" t="s">
        <v>271</v>
      </c>
      <c r="C21" s="137" t="s">
        <v>272</v>
      </c>
      <c r="D21" s="137" t="s">
        <v>273</v>
      </c>
      <c r="E21" s="137" t="s">
        <v>274</v>
      </c>
      <c r="F21" s="137" t="s">
        <v>40</v>
      </c>
      <c r="G21" s="91"/>
      <c r="H21" s="137" t="s">
        <v>271</v>
      </c>
      <c r="I21" s="137" t="s">
        <v>272</v>
      </c>
      <c r="J21" s="137" t="s">
        <v>273</v>
      </c>
      <c r="K21" s="137" t="s">
        <v>274</v>
      </c>
      <c r="L21" s="137" t="s">
        <v>40</v>
      </c>
      <c r="M21" s="91"/>
      <c r="N21" s="137" t="s">
        <v>271</v>
      </c>
      <c r="O21" s="137" t="s">
        <v>272</v>
      </c>
      <c r="P21" s="137" t="s">
        <v>273</v>
      </c>
      <c r="Q21" s="137" t="s">
        <v>274</v>
      </c>
      <c r="R21" s="137" t="s">
        <v>40</v>
      </c>
      <c r="S21" s="91"/>
      <c r="T21" s="137" t="s">
        <v>271</v>
      </c>
      <c r="U21" s="137" t="s">
        <v>272</v>
      </c>
      <c r="V21" s="137" t="s">
        <v>273</v>
      </c>
      <c r="W21" s="137" t="s">
        <v>274</v>
      </c>
      <c r="X21" s="137" t="s">
        <v>40</v>
      </c>
      <c r="Y21" s="91"/>
      <c r="Z21" s="137" t="s">
        <v>271</v>
      </c>
      <c r="AA21" s="137" t="s">
        <v>272</v>
      </c>
      <c r="AB21" s="137" t="s">
        <v>273</v>
      </c>
      <c r="AC21" s="137" t="s">
        <v>274</v>
      </c>
      <c r="AD21" s="137" t="s">
        <v>40</v>
      </c>
      <c r="AE21" s="91"/>
      <c r="AF21" s="91"/>
    </row>
    <row r="22" spans="1:32">
      <c r="A22" s="91"/>
      <c r="B22" s="179" t="s">
        <v>291</v>
      </c>
      <c r="C22" s="180">
        <v>323</v>
      </c>
      <c r="D22" s="181">
        <v>173</v>
      </c>
      <c r="E22" s="181">
        <v>18</v>
      </c>
      <c r="F22" s="182">
        <f>E22/D22*100</f>
        <v>10.404624277456648</v>
      </c>
      <c r="G22" s="91"/>
      <c r="H22" s="179" t="s">
        <v>291</v>
      </c>
      <c r="I22" s="188">
        <v>131</v>
      </c>
      <c r="J22" s="181">
        <v>173</v>
      </c>
      <c r="K22" s="181">
        <v>18</v>
      </c>
      <c r="L22" s="182">
        <f>K22/J22*100</f>
        <v>10.404624277456648</v>
      </c>
      <c r="M22" s="91"/>
      <c r="N22" s="179" t="s">
        <v>291</v>
      </c>
      <c r="O22" s="180">
        <v>131</v>
      </c>
      <c r="P22" s="181">
        <v>131</v>
      </c>
      <c r="Q22" s="181">
        <v>14</v>
      </c>
      <c r="R22" s="182">
        <f>Q22/P22*100</f>
        <v>10.687022900763358</v>
      </c>
      <c r="S22" s="91"/>
      <c r="T22" s="179" t="s">
        <v>291</v>
      </c>
      <c r="U22" s="188">
        <v>117</v>
      </c>
      <c r="V22" s="181">
        <v>173</v>
      </c>
      <c r="W22" s="181">
        <v>18</v>
      </c>
      <c r="X22" s="182">
        <f>W22/V22*100</f>
        <v>10.404624277456648</v>
      </c>
      <c r="Y22" s="91"/>
      <c r="Z22" s="179" t="s">
        <v>291</v>
      </c>
      <c r="AA22" s="180">
        <v>117</v>
      </c>
      <c r="AB22" s="181">
        <v>117</v>
      </c>
      <c r="AC22" s="181">
        <v>12</v>
      </c>
      <c r="AD22" s="182">
        <f>AC22/AB22*100</f>
        <v>10.256410256410255</v>
      </c>
      <c r="AE22" s="91"/>
      <c r="AF22" s="91"/>
    </row>
    <row r="23" spans="1:32">
      <c r="A23" s="91"/>
      <c r="B23" s="138">
        <v>30</v>
      </c>
      <c r="C23" s="140">
        <v>682</v>
      </c>
      <c r="D23" s="140">
        <v>495</v>
      </c>
      <c r="E23" s="140">
        <v>43</v>
      </c>
      <c r="F23" s="141">
        <f>E23/D23*100</f>
        <v>8.6868686868686869</v>
      </c>
      <c r="G23" s="91"/>
      <c r="H23" s="138">
        <v>30</v>
      </c>
      <c r="I23" s="189">
        <v>317</v>
      </c>
      <c r="J23" s="140">
        <v>495</v>
      </c>
      <c r="K23" s="140">
        <v>43</v>
      </c>
      <c r="L23" s="141">
        <f>K23/J23*100</f>
        <v>8.6868686868686869</v>
      </c>
      <c r="M23" s="91"/>
      <c r="N23" s="138">
        <v>30</v>
      </c>
      <c r="O23" s="140">
        <v>317</v>
      </c>
      <c r="P23" s="140">
        <v>317</v>
      </c>
      <c r="Q23" s="140">
        <v>28</v>
      </c>
      <c r="R23" s="141">
        <f>Q23/P23*100</f>
        <v>8.8328075709779181</v>
      </c>
      <c r="S23" s="91"/>
      <c r="T23" s="138">
        <v>30</v>
      </c>
      <c r="U23" s="189">
        <v>374</v>
      </c>
      <c r="V23" s="140">
        <v>495</v>
      </c>
      <c r="W23" s="140">
        <v>43</v>
      </c>
      <c r="X23" s="141">
        <f>W23/V23*100</f>
        <v>8.6868686868686869</v>
      </c>
      <c r="Y23" s="91"/>
      <c r="Z23" s="138">
        <v>30</v>
      </c>
      <c r="AA23" s="140">
        <v>374</v>
      </c>
      <c r="AB23" s="140">
        <v>374</v>
      </c>
      <c r="AC23" s="140">
        <v>32</v>
      </c>
      <c r="AD23" s="141">
        <f>AC23/AB23*100</f>
        <v>8.5561497326203195</v>
      </c>
      <c r="AE23" s="91"/>
      <c r="AF23" s="91"/>
    </row>
    <row r="24" spans="1:32">
      <c r="A24" s="91"/>
      <c r="B24" s="143">
        <v>31</v>
      </c>
      <c r="C24" s="140">
        <v>418</v>
      </c>
      <c r="D24" s="140">
        <v>301</v>
      </c>
      <c r="E24" s="140">
        <v>18</v>
      </c>
      <c r="F24" s="141">
        <f>E24/D24*100</f>
        <v>5.9800664451827243</v>
      </c>
      <c r="G24" s="91"/>
      <c r="H24" s="143">
        <v>31</v>
      </c>
      <c r="I24" s="189">
        <v>160</v>
      </c>
      <c r="J24" s="140">
        <v>301</v>
      </c>
      <c r="K24" s="140">
        <v>18</v>
      </c>
      <c r="L24" s="141">
        <f>K24/J24*100</f>
        <v>5.9800664451827243</v>
      </c>
      <c r="M24" s="91"/>
      <c r="N24" s="143">
        <v>31</v>
      </c>
      <c r="O24" s="140">
        <v>160</v>
      </c>
      <c r="P24" s="140">
        <v>160</v>
      </c>
      <c r="Q24" s="140">
        <v>10</v>
      </c>
      <c r="R24" s="141">
        <f>Q24/P24*100</f>
        <v>6.25</v>
      </c>
      <c r="S24" s="91"/>
      <c r="T24" s="143">
        <v>31</v>
      </c>
      <c r="U24" s="189">
        <v>165</v>
      </c>
      <c r="V24" s="140">
        <v>301</v>
      </c>
      <c r="W24" s="140">
        <v>18</v>
      </c>
      <c r="X24" s="141">
        <f>W24/V24*100</f>
        <v>5.9800664451827243</v>
      </c>
      <c r="Y24" s="91"/>
      <c r="Z24" s="143">
        <v>31</v>
      </c>
      <c r="AA24" s="140">
        <v>165</v>
      </c>
      <c r="AB24" s="140">
        <v>165</v>
      </c>
      <c r="AC24" s="140">
        <v>10</v>
      </c>
      <c r="AD24" s="141">
        <f>AC24/AB24*100</f>
        <v>6.0606060606060606</v>
      </c>
      <c r="AE24" s="91"/>
      <c r="AF24" s="91"/>
    </row>
    <row r="25" spans="1:32" ht="13.5" thickBot="1">
      <c r="A25" s="91"/>
      <c r="B25" s="183" t="s">
        <v>293</v>
      </c>
      <c r="C25" s="184">
        <v>601</v>
      </c>
      <c r="D25" s="184">
        <v>484</v>
      </c>
      <c r="E25" s="184">
        <v>9</v>
      </c>
      <c r="F25" s="185">
        <f>E25/D25*100</f>
        <v>1.859504132231405</v>
      </c>
      <c r="G25" s="91"/>
      <c r="H25" s="183" t="s">
        <v>293</v>
      </c>
      <c r="I25" s="190">
        <v>237</v>
      </c>
      <c r="J25" s="184">
        <v>484</v>
      </c>
      <c r="K25" s="184">
        <v>9</v>
      </c>
      <c r="L25" s="185">
        <f>K25/J25*100</f>
        <v>1.859504132231405</v>
      </c>
      <c r="M25" s="91"/>
      <c r="N25" s="183" t="s">
        <v>293</v>
      </c>
      <c r="O25" s="184">
        <v>237</v>
      </c>
      <c r="P25" s="184">
        <v>237</v>
      </c>
      <c r="Q25" s="184">
        <v>4</v>
      </c>
      <c r="R25" s="185">
        <f>Q25/P25*100</f>
        <v>1.6877637130801686</v>
      </c>
      <c r="S25" s="91"/>
      <c r="T25" s="183" t="s">
        <v>293</v>
      </c>
      <c r="U25" s="190">
        <v>242</v>
      </c>
      <c r="V25" s="184">
        <v>484</v>
      </c>
      <c r="W25" s="184">
        <v>9</v>
      </c>
      <c r="X25" s="185">
        <f>W25/V25*100</f>
        <v>1.859504132231405</v>
      </c>
      <c r="Y25" s="91"/>
      <c r="Z25" s="183" t="s">
        <v>293</v>
      </c>
      <c r="AA25" s="184">
        <v>242</v>
      </c>
      <c r="AB25" s="184">
        <v>242</v>
      </c>
      <c r="AC25" s="184">
        <v>5</v>
      </c>
      <c r="AD25" s="185">
        <f>AC25/AB25*100</f>
        <v>2.0661157024793391</v>
      </c>
      <c r="AE25" s="91"/>
      <c r="AF25" s="91"/>
    </row>
    <row r="26" spans="1:32">
      <c r="A26" s="91"/>
      <c r="B26" s="140" t="s">
        <v>275</v>
      </c>
      <c r="C26" s="139">
        <f>SUM(C22:C25)</f>
        <v>2024</v>
      </c>
      <c r="D26" s="140">
        <f>SUM(D22:D25)</f>
        <v>1453</v>
      </c>
      <c r="E26" s="140">
        <f>SUM(E22:E25)</f>
        <v>88</v>
      </c>
      <c r="F26" s="141">
        <f>E26/D26*100</f>
        <v>6.0564349621472813</v>
      </c>
      <c r="G26" s="91"/>
      <c r="H26" s="140" t="s">
        <v>275</v>
      </c>
      <c r="I26" s="139">
        <f>SUM(I22:I25)</f>
        <v>845</v>
      </c>
      <c r="J26" s="140">
        <f>SUM(J22:J25)</f>
        <v>1453</v>
      </c>
      <c r="K26" s="140">
        <f>SUM(K22:K25)</f>
        <v>88</v>
      </c>
      <c r="L26" s="141">
        <f>K26/J26*100</f>
        <v>6.0564349621472813</v>
      </c>
      <c r="M26" s="91"/>
      <c r="N26" s="140" t="s">
        <v>275</v>
      </c>
      <c r="O26" s="139">
        <f>SUM(O22:O25)</f>
        <v>845</v>
      </c>
      <c r="P26" s="140">
        <f>SUM(P22:P25)</f>
        <v>845</v>
      </c>
      <c r="Q26" s="140">
        <f>SUM(Q22:Q25)</f>
        <v>56</v>
      </c>
      <c r="R26" s="141">
        <f>Q26/P26*100</f>
        <v>6.6272189349112427</v>
      </c>
      <c r="S26" s="91"/>
      <c r="T26" s="140" t="s">
        <v>275</v>
      </c>
      <c r="U26" s="139">
        <f>SUM(U22:U25)</f>
        <v>898</v>
      </c>
      <c r="V26" s="140">
        <f>SUM(V22:V25)</f>
        <v>1453</v>
      </c>
      <c r="W26" s="140">
        <f>SUM(W22:W25)</f>
        <v>88</v>
      </c>
      <c r="X26" s="141">
        <f>W26/V26*100</f>
        <v>6.0564349621472813</v>
      </c>
      <c r="Y26" s="91"/>
      <c r="Z26" s="140" t="s">
        <v>275</v>
      </c>
      <c r="AA26" s="139">
        <f>SUM(AA22:AA25)</f>
        <v>898</v>
      </c>
      <c r="AB26" s="140">
        <f>SUM(AB22:AB25)</f>
        <v>898</v>
      </c>
      <c r="AC26" s="140">
        <f>SUM(AC22:AC25)</f>
        <v>59</v>
      </c>
      <c r="AD26" s="141">
        <f>AC26/AB26*100</f>
        <v>6.570155902004454</v>
      </c>
      <c r="AE26" s="91"/>
      <c r="AF26" s="91"/>
    </row>
    <row r="27" spans="1:32">
      <c r="A27" s="91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</row>
    <row r="28" spans="1:32" ht="15.75" thickBot="1">
      <c r="A28" s="91"/>
      <c r="B28" s="186" t="s">
        <v>276</v>
      </c>
      <c r="C28" s="186"/>
      <c r="D28" s="186"/>
      <c r="E28" s="186"/>
      <c r="F28" s="186"/>
      <c r="G28" s="91"/>
      <c r="H28" s="186" t="s">
        <v>276</v>
      </c>
      <c r="I28" s="186"/>
      <c r="J28" s="186"/>
      <c r="K28" s="186"/>
      <c r="L28" s="186"/>
      <c r="M28" s="91"/>
      <c r="N28" s="186" t="s">
        <v>276</v>
      </c>
      <c r="O28" s="186"/>
      <c r="P28" s="186"/>
      <c r="Q28" s="186"/>
      <c r="R28" s="186"/>
      <c r="S28" s="91"/>
      <c r="T28" s="186" t="s">
        <v>276</v>
      </c>
      <c r="U28" s="186"/>
      <c r="V28" s="186"/>
      <c r="W28" s="186"/>
      <c r="X28" s="186"/>
      <c r="Y28" s="91"/>
      <c r="Z28" s="186" t="s">
        <v>276</v>
      </c>
      <c r="AA28" s="186"/>
      <c r="AB28" s="186"/>
      <c r="AC28" s="186"/>
      <c r="AD28" s="186"/>
      <c r="AE28" s="91"/>
      <c r="AF28" s="91"/>
    </row>
    <row r="29" spans="1:32" ht="13.5" thickBot="1">
      <c r="A29" s="91"/>
      <c r="B29" s="91"/>
      <c r="C29" s="187" t="s">
        <v>277</v>
      </c>
      <c r="D29" s="187" t="s">
        <v>278</v>
      </c>
      <c r="E29" s="187" t="s">
        <v>279</v>
      </c>
      <c r="F29" s="187" t="s">
        <v>280</v>
      </c>
      <c r="G29" s="91"/>
      <c r="H29" s="91"/>
      <c r="I29" s="187" t="s">
        <v>277</v>
      </c>
      <c r="J29" s="187" t="s">
        <v>278</v>
      </c>
      <c r="K29" s="187" t="s">
        <v>279</v>
      </c>
      <c r="L29" s="187" t="s">
        <v>280</v>
      </c>
      <c r="M29" s="91"/>
      <c r="N29" s="91"/>
      <c r="O29" s="187" t="s">
        <v>277</v>
      </c>
      <c r="P29" s="187" t="s">
        <v>278</v>
      </c>
      <c r="Q29" s="187" t="s">
        <v>279</v>
      </c>
      <c r="R29" s="187" t="s">
        <v>280</v>
      </c>
      <c r="S29" s="91"/>
      <c r="T29" s="91"/>
      <c r="U29" s="187" t="s">
        <v>277</v>
      </c>
      <c r="V29" s="187" t="s">
        <v>278</v>
      </c>
      <c r="W29" s="187" t="s">
        <v>279</v>
      </c>
      <c r="X29" s="187" t="s">
        <v>280</v>
      </c>
      <c r="Y29" s="91"/>
      <c r="Z29" s="91"/>
      <c r="AA29" s="187" t="s">
        <v>277</v>
      </c>
      <c r="AB29" s="187" t="s">
        <v>278</v>
      </c>
      <c r="AC29" s="187" t="s">
        <v>279</v>
      </c>
      <c r="AD29" s="187" t="s">
        <v>280</v>
      </c>
      <c r="AE29" s="91"/>
      <c r="AF29" s="91"/>
    </row>
    <row r="30" spans="1:32">
      <c r="A30" s="91"/>
      <c r="B30" s="140" t="s">
        <v>281</v>
      </c>
      <c r="C30" s="139">
        <v>46402</v>
      </c>
      <c r="D30" s="139">
        <v>33158</v>
      </c>
      <c r="E30" s="139">
        <v>75869</v>
      </c>
      <c r="F30" s="147">
        <v>11932.9</v>
      </c>
      <c r="G30" s="91"/>
      <c r="H30" s="140" t="s">
        <v>281</v>
      </c>
      <c r="I30" s="139"/>
      <c r="J30" s="139"/>
      <c r="K30" s="139"/>
      <c r="L30" s="147"/>
      <c r="M30" s="91"/>
      <c r="N30" s="140" t="s">
        <v>281</v>
      </c>
      <c r="O30" s="139">
        <v>18268</v>
      </c>
      <c r="P30" s="139">
        <v>11609</v>
      </c>
      <c r="Q30" s="139">
        <v>33001</v>
      </c>
      <c r="R30" s="147">
        <v>5005.3</v>
      </c>
      <c r="S30" s="91"/>
      <c r="T30" s="140" t="s">
        <v>281</v>
      </c>
      <c r="U30" s="139"/>
      <c r="V30" s="139"/>
      <c r="W30" s="139"/>
      <c r="X30" s="147"/>
      <c r="Y30" s="91"/>
      <c r="Z30" s="140" t="s">
        <v>281</v>
      </c>
      <c r="AA30" s="139">
        <v>17637</v>
      </c>
      <c r="AB30" s="139">
        <v>11562</v>
      </c>
      <c r="AC30" s="139">
        <v>30919</v>
      </c>
      <c r="AD30" s="147">
        <v>4378.6000000000004</v>
      </c>
      <c r="AE30" s="91"/>
      <c r="AF30" s="91"/>
    </row>
    <row r="31" spans="1:32">
      <c r="A31" s="91"/>
      <c r="B31" s="140" t="s">
        <v>282</v>
      </c>
      <c r="C31" s="139">
        <v>46439</v>
      </c>
      <c r="D31" s="139">
        <v>32205</v>
      </c>
      <c r="E31" s="139">
        <v>69028</v>
      </c>
      <c r="F31" s="147">
        <v>11097.5</v>
      </c>
      <c r="G31" s="91"/>
      <c r="H31" s="140" t="s">
        <v>282</v>
      </c>
      <c r="I31" s="139"/>
      <c r="J31" s="139"/>
      <c r="K31" s="139"/>
      <c r="L31" s="147"/>
      <c r="M31" s="91"/>
      <c r="N31" s="140" t="s">
        <v>282</v>
      </c>
      <c r="O31" s="139">
        <v>18252</v>
      </c>
      <c r="P31" s="139">
        <v>11311</v>
      </c>
      <c r="Q31" s="139">
        <v>33598</v>
      </c>
      <c r="R31" s="147">
        <v>5019.6000000000004</v>
      </c>
      <c r="S31" s="91"/>
      <c r="T31" s="140" t="s">
        <v>282</v>
      </c>
      <c r="U31" s="139"/>
      <c r="V31" s="139"/>
      <c r="W31" s="139"/>
      <c r="X31" s="147"/>
      <c r="Y31" s="91"/>
      <c r="Z31" s="140" t="s">
        <v>282</v>
      </c>
      <c r="AA31" s="139">
        <v>17603</v>
      </c>
      <c r="AB31" s="139">
        <v>11371</v>
      </c>
      <c r="AC31" s="139">
        <v>31275</v>
      </c>
      <c r="AD31" s="147">
        <v>4482.2</v>
      </c>
      <c r="AE31" s="91"/>
      <c r="AF31" s="91"/>
    </row>
    <row r="32" spans="1:32" ht="15.75">
      <c r="A32" s="91"/>
      <c r="B32" s="89"/>
      <c r="C32" s="89"/>
      <c r="D32" s="89"/>
      <c r="E32" s="89"/>
      <c r="F32" s="89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</row>
    <row r="33" spans="1:32">
      <c r="A33" s="91"/>
      <c r="B33" s="137"/>
      <c r="C33" s="137"/>
      <c r="D33" s="137"/>
      <c r="E33" s="137"/>
      <c r="F33" s="137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</row>
    <row r="34" spans="1:32">
      <c r="A34" s="91"/>
      <c r="B34" s="142"/>
      <c r="C34" s="139"/>
      <c r="D34" s="140"/>
      <c r="E34" s="140"/>
      <c r="F34" s="14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</row>
    <row r="35" spans="1:32">
      <c r="A35" s="91"/>
      <c r="B35" s="140"/>
      <c r="C35" s="140"/>
      <c r="D35" s="140"/>
      <c r="E35" s="140"/>
      <c r="F35" s="14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</row>
    <row r="36" spans="1:32" ht="15.75">
      <c r="A36" s="91"/>
      <c r="B36" s="140"/>
      <c r="C36" s="140"/>
      <c r="D36" s="140"/>
      <c r="E36" s="140"/>
      <c r="F36" s="141"/>
      <c r="G36" s="91"/>
      <c r="H36" s="89"/>
      <c r="I36" s="89"/>
      <c r="J36" s="89"/>
      <c r="K36" s="89"/>
      <c r="L36" s="89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</row>
    <row r="37" spans="1:32">
      <c r="A37" s="91"/>
      <c r="B37" s="144"/>
      <c r="C37" s="140"/>
      <c r="D37" s="140"/>
      <c r="E37" s="140"/>
      <c r="F37" s="141"/>
      <c r="G37" s="91"/>
      <c r="H37" s="137"/>
      <c r="I37" s="137"/>
      <c r="J37" s="137"/>
      <c r="K37" s="137"/>
      <c r="L37" s="137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</row>
    <row r="38" spans="1:32">
      <c r="A38" s="91"/>
      <c r="B38" s="140"/>
      <c r="C38" s="139"/>
      <c r="D38" s="140"/>
      <c r="E38" s="140"/>
      <c r="F38" s="141"/>
      <c r="G38" s="91"/>
      <c r="H38" s="148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</row>
    <row r="39" spans="1:32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</row>
    <row r="40" spans="1:32" ht="15">
      <c r="A40" s="91"/>
      <c r="B40" s="145"/>
      <c r="C40" s="145"/>
      <c r="D40" s="145"/>
      <c r="E40" s="145"/>
      <c r="F40" s="145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</row>
    <row r="41" spans="1:32">
      <c r="A41" s="91"/>
      <c r="B41" s="91"/>
      <c r="C41" s="137"/>
      <c r="D41" s="137"/>
      <c r="E41" s="137"/>
      <c r="F41" s="137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</row>
    <row r="42" spans="1:32">
      <c r="A42" s="91"/>
      <c r="B42" s="91"/>
      <c r="C42" s="139"/>
      <c r="D42" s="139"/>
      <c r="E42" s="139"/>
      <c r="F42" s="147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</row>
    <row r="43" spans="1:32">
      <c r="A43" s="91"/>
      <c r="B43" s="91"/>
      <c r="C43" s="139"/>
      <c r="D43" s="139"/>
      <c r="E43" s="139"/>
      <c r="F43" s="147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</row>
    <row r="44" spans="1:32">
      <c r="A44" s="91"/>
      <c r="B44" s="91"/>
      <c r="C44" s="91"/>
      <c r="D44" s="91"/>
      <c r="E44" s="91"/>
      <c r="F44" s="91"/>
      <c r="G44" s="91"/>
      <c r="H44" s="91"/>
      <c r="I44" s="146"/>
      <c r="J44" s="146"/>
      <c r="K44" s="146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</row>
    <row r="45" spans="1:32">
      <c r="A45" s="91"/>
      <c r="B45" s="91"/>
      <c r="C45" s="91"/>
      <c r="D45" s="91"/>
      <c r="E45" s="91"/>
      <c r="F45" s="91"/>
      <c r="G45" s="91"/>
      <c r="H45" s="91"/>
      <c r="I45" s="146"/>
      <c r="J45" s="91"/>
      <c r="K45" s="146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</row>
    <row r="46" spans="1:32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</row>
    <row r="47" spans="1:32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</row>
    <row r="48" spans="1:32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</row>
    <row r="49" spans="1:32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</row>
    <row r="50" spans="1:32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</row>
    <row r="51" spans="1:32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</row>
    <row r="52" spans="1:32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</row>
    <row r="53" spans="1:32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</row>
    <row r="54" spans="1:32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</row>
    <row r="55" spans="1:32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</row>
    <row r="56" spans="1:3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</row>
    <row r="57" spans="1:3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</row>
    <row r="58" spans="1:3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</row>
    <row r="59" spans="1:3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</row>
    <row r="60" spans="1:3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</row>
    <row r="61" spans="1:3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</row>
    <row r="62" spans="1:3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</row>
    <row r="63" spans="1:32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</row>
    <row r="64" spans="1:32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</row>
    <row r="65" spans="1:32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</row>
    <row r="66" spans="1:32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</row>
    <row r="67" spans="1:32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</row>
    <row r="68" spans="1:32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</row>
    <row r="69" spans="1:32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</row>
    <row r="70" spans="1:32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</row>
    <row r="71" spans="1:32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</row>
    <row r="72" spans="1:32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</row>
    <row r="73" spans="1:32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</row>
    <row r="74" spans="1:32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</row>
    <row r="75" spans="1:32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</row>
    <row r="76" spans="1:32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</row>
    <row r="77" spans="1:32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</row>
    <row r="78" spans="1:32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</row>
    <row r="79" spans="1:32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</row>
    <row r="80" spans="1:32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</row>
    <row r="81" spans="1:32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</row>
    <row r="82" spans="1:32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</row>
    <row r="83" spans="1:32">
      <c r="A83" s="91"/>
      <c r="B83" s="91"/>
      <c r="C83" s="91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</row>
    <row r="84" spans="1:32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</row>
    <row r="85" spans="1:32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</row>
    <row r="86" spans="1:32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</row>
    <row r="87" spans="1:32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</row>
    <row r="88" spans="1:32">
      <c r="A88" s="91"/>
      <c r="B88" s="91"/>
      <c r="C88" s="91"/>
      <c r="D88" s="91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</row>
    <row r="89" spans="1:32">
      <c r="A89" s="91"/>
      <c r="B89" s="91"/>
      <c r="C89" s="91"/>
      <c r="D89" s="91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</row>
    <row r="90" spans="1:32">
      <c r="A90" s="91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</row>
    <row r="91" spans="1:32">
      <c r="A91" s="91"/>
      <c r="B91" s="91"/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</row>
    <row r="92" spans="1:32">
      <c r="A92" s="91"/>
      <c r="B92" s="91"/>
      <c r="C92" s="91"/>
      <c r="D92" s="91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</row>
    <row r="93" spans="1:32">
      <c r="A93" s="91"/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</row>
    <row r="94" spans="1:32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</row>
    <row r="95" spans="1:32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</row>
    <row r="96" spans="1:32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</row>
    <row r="97" spans="1:32">
      <c r="A97" s="91"/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</row>
    <row r="98" spans="1:32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</row>
    <row r="99" spans="1:32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</row>
    <row r="100" spans="1:32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</row>
    <row r="101" spans="1:32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</row>
    <row r="102" spans="1:3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</row>
    <row r="103" spans="1:32">
      <c r="A103" s="91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</row>
    <row r="104" spans="1:32">
      <c r="A104" s="91"/>
      <c r="B104" s="91"/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</row>
    <row r="105" spans="1:32">
      <c r="A105" s="91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</row>
    <row r="106" spans="1:32">
      <c r="A106" s="91"/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</row>
    <row r="107" spans="1:32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1"/>
      <c r="AE107" s="91"/>
      <c r="AF107" s="91"/>
    </row>
    <row r="108" spans="1:32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  <c r="AC108" s="91"/>
      <c r="AD108" s="91"/>
      <c r="AE108" s="91"/>
      <c r="AF108" s="91"/>
    </row>
    <row r="109" spans="1:32">
      <c r="A109" s="91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  <c r="AE109" s="91"/>
      <c r="AF109" s="91"/>
    </row>
    <row r="110" spans="1:32">
      <c r="A110" s="91"/>
      <c r="B110" s="91"/>
      <c r="C110" s="91"/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91"/>
      <c r="AD110" s="91"/>
      <c r="AE110" s="91"/>
      <c r="AF110" s="91"/>
    </row>
    <row r="111" spans="1:32">
      <c r="A111" s="91"/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</row>
    <row r="112" spans="1:32">
      <c r="A112" s="91"/>
      <c r="B112" s="91"/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</row>
    <row r="113" spans="1:32">
      <c r="A113" s="91"/>
      <c r="B113" s="91"/>
      <c r="C113" s="91"/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</row>
    <row r="114" spans="1:32">
      <c r="A114" s="91"/>
      <c r="B114" s="91"/>
      <c r="C114" s="91"/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</row>
    <row r="115" spans="1:32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  <c r="AE115" s="91"/>
      <c r="AF115" s="91"/>
    </row>
    <row r="116" spans="1:32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</row>
    <row r="117" spans="1:32">
      <c r="A117" s="91"/>
      <c r="B117" s="91"/>
      <c r="C117" s="91"/>
      <c r="D117" s="91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  <c r="AC117" s="91"/>
      <c r="AD117" s="91"/>
      <c r="AE117" s="91"/>
      <c r="AF117" s="91"/>
    </row>
    <row r="118" spans="1:32">
      <c r="A118" s="91"/>
      <c r="B118" s="91"/>
      <c r="C118" s="91"/>
      <c r="D118" s="91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  <c r="AC118" s="91"/>
      <c r="AD118" s="91"/>
      <c r="AE118" s="91"/>
      <c r="AF118" s="91"/>
    </row>
    <row r="119" spans="1:32">
      <c r="A119" s="91"/>
      <c r="B119" s="91"/>
      <c r="C119" s="91"/>
      <c r="D119" s="91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</row>
    <row r="120" spans="1:32">
      <c r="A120" s="91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</row>
    <row r="121" spans="1:32">
      <c r="A121" s="91"/>
      <c r="B121" s="91"/>
      <c r="C121" s="91"/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  <c r="AE121" s="91"/>
      <c r="AF121" s="91"/>
    </row>
    <row r="122" spans="1:32">
      <c r="A122" s="91"/>
      <c r="B122" s="91"/>
      <c r="C122" s="91"/>
      <c r="D122" s="91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</row>
    <row r="123" spans="1:32">
      <c r="A123" s="91"/>
      <c r="B123" s="91"/>
      <c r="C123" s="91"/>
      <c r="D123" s="91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  <c r="AC123" s="91"/>
      <c r="AD123" s="91"/>
      <c r="AE123" s="91"/>
      <c r="AF123" s="91"/>
    </row>
    <row r="124" spans="1:32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</row>
    <row r="125" spans="1:32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  <c r="AC125" s="91"/>
      <c r="AD125" s="91"/>
      <c r="AE125" s="91"/>
      <c r="AF125" s="91"/>
    </row>
    <row r="126" spans="1:32">
      <c r="A126" s="91"/>
      <c r="B126" s="91"/>
      <c r="C126" s="91"/>
      <c r="D126" s="91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  <c r="AC126" s="91"/>
      <c r="AD126" s="91"/>
      <c r="AE126" s="91"/>
      <c r="AF126" s="91"/>
    </row>
    <row r="127" spans="1:32">
      <c r="A127" s="91"/>
      <c r="B127" s="91"/>
      <c r="C127" s="91"/>
      <c r="D127" s="91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</row>
    <row r="128" spans="1:32">
      <c r="A128" s="91"/>
      <c r="B128" s="91"/>
      <c r="C128" s="91"/>
      <c r="D128" s="91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</row>
    <row r="129" spans="1:32">
      <c r="A129" s="91"/>
      <c r="B129" s="91"/>
      <c r="C129" s="91"/>
      <c r="D129" s="91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</row>
    <row r="130" spans="1:32">
      <c r="A130" s="91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</row>
    <row r="131" spans="1:32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  <c r="AC131" s="91"/>
      <c r="AD131" s="91"/>
      <c r="AE131" s="91"/>
      <c r="AF131" s="91"/>
    </row>
    <row r="132" spans="1:3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</row>
    <row r="133" spans="1:32">
      <c r="A133" s="91"/>
      <c r="B133" s="91"/>
      <c r="C133" s="91"/>
      <c r="D133" s="91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  <c r="AC133" s="91"/>
      <c r="AD133" s="91"/>
      <c r="AE133" s="91"/>
      <c r="AF133" s="91"/>
    </row>
    <row r="134" spans="1:32">
      <c r="A134" s="91"/>
      <c r="B134" s="91"/>
      <c r="C134" s="91"/>
      <c r="D134" s="91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</row>
    <row r="135" spans="1:32">
      <c r="A135" s="91"/>
      <c r="B135" s="91"/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</row>
    <row r="136" spans="1:32">
      <c r="A136" s="91"/>
      <c r="B136" s="91"/>
      <c r="C136" s="91"/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</row>
    <row r="137" spans="1:32">
      <c r="A137" s="91"/>
      <c r="B137" s="91"/>
      <c r="C137" s="91"/>
      <c r="D137" s="91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  <c r="AC137" s="91"/>
      <c r="AD137" s="91"/>
      <c r="AE137" s="91"/>
      <c r="AF137" s="91"/>
    </row>
    <row r="138" spans="1:32">
      <c r="A138" s="91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</row>
    <row r="139" spans="1:32">
      <c r="A139" s="91"/>
      <c r="B139" s="91"/>
      <c r="C139" s="91"/>
      <c r="D139" s="91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  <c r="AC139" s="91"/>
      <c r="AD139" s="91"/>
      <c r="AE139" s="91"/>
      <c r="AF139" s="91"/>
    </row>
    <row r="140" spans="1:32">
      <c r="A140" s="91"/>
      <c r="B140" s="91"/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  <c r="AC140" s="91"/>
      <c r="AD140" s="91"/>
      <c r="AE140" s="91"/>
      <c r="AF140" s="91"/>
    </row>
    <row r="141" spans="1:32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  <c r="AC141" s="91"/>
      <c r="AD141" s="91"/>
      <c r="AE141" s="91"/>
      <c r="AF141" s="91"/>
    </row>
    <row r="142" spans="1:3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</row>
    <row r="143" spans="1:32">
      <c r="A143" s="91"/>
      <c r="B143" s="91"/>
      <c r="C143" s="91"/>
      <c r="D143" s="91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  <c r="AC143" s="91"/>
      <c r="AD143" s="91"/>
      <c r="AE143" s="91"/>
      <c r="AF143" s="91"/>
    </row>
    <row r="144" spans="1:32">
      <c r="A144" s="91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</row>
    <row r="145" spans="1:32">
      <c r="A145" s="91"/>
      <c r="B145" s="91"/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</row>
    <row r="146" spans="1:32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91"/>
      <c r="AF146" s="91"/>
    </row>
    <row r="147" spans="1:32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  <c r="AC147" s="91"/>
      <c r="AD147" s="91"/>
      <c r="AE147" s="91"/>
      <c r="AF147" s="91"/>
    </row>
    <row r="148" spans="1:32">
      <c r="A148" s="91"/>
      <c r="B148" s="91"/>
      <c r="C148" s="91"/>
      <c r="D148" s="91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  <c r="AC148" s="91"/>
      <c r="AD148" s="91"/>
      <c r="AE148" s="91"/>
      <c r="AF148" s="91"/>
    </row>
    <row r="149" spans="1:32">
      <c r="A149" s="91"/>
      <c r="B149" s="91"/>
      <c r="C149" s="91"/>
      <c r="D149" s="91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  <c r="AC149" s="91"/>
      <c r="AD149" s="91"/>
      <c r="AE149" s="91"/>
      <c r="AF149" s="91"/>
    </row>
    <row r="150" spans="1:32">
      <c r="A150" s="91"/>
      <c r="B150" s="91"/>
      <c r="C150" s="91"/>
      <c r="D150" s="91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  <c r="AC150" s="91"/>
      <c r="AD150" s="91"/>
      <c r="AE150" s="91"/>
      <c r="AF150" s="91"/>
    </row>
    <row r="151" spans="1:32">
      <c r="A151" s="91"/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</row>
    <row r="152" spans="1:3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</row>
    <row r="153" spans="1:32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</row>
    <row r="154" spans="1:32">
      <c r="A154" s="91"/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</row>
    <row r="155" spans="1:32">
      <c r="A155" s="91"/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</row>
    <row r="156" spans="1:32">
      <c r="A156" s="91"/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  <c r="AF156" s="91"/>
    </row>
    <row r="157" spans="1:32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</row>
    <row r="158" spans="1:32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</row>
    <row r="159" spans="1:32">
      <c r="A159" s="91"/>
      <c r="B159" s="91"/>
      <c r="C159" s="91"/>
      <c r="D159" s="91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  <c r="AC159" s="91"/>
      <c r="AD159" s="91"/>
      <c r="AE159" s="91"/>
      <c r="AF159" s="91"/>
    </row>
    <row r="160" spans="1:32">
      <c r="A160" s="91"/>
      <c r="B160" s="91"/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</row>
    <row r="161" spans="1:32">
      <c r="A161" s="91"/>
      <c r="B161" s="91"/>
      <c r="C161" s="91"/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  <c r="AE161" s="91"/>
      <c r="AF161" s="91"/>
    </row>
    <row r="162" spans="1:3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91"/>
      <c r="AD162" s="91"/>
      <c r="AE162" s="91"/>
      <c r="AF162" s="91"/>
    </row>
    <row r="163" spans="1:32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91"/>
      <c r="AD163" s="91"/>
      <c r="AE163" s="91"/>
      <c r="AF163" s="91"/>
    </row>
    <row r="164" spans="1:32">
      <c r="A164" s="91"/>
      <c r="B164" s="91"/>
      <c r="C164" s="91"/>
      <c r="D164" s="91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  <c r="AC164" s="91"/>
      <c r="AD164" s="91"/>
      <c r="AE164" s="91"/>
      <c r="AF164" s="91"/>
    </row>
    <row r="165" spans="1:32">
      <c r="A165" s="91"/>
      <c r="B165" s="91"/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91"/>
      <c r="AF165" s="91"/>
    </row>
    <row r="166" spans="1:32">
      <c r="A166" s="91"/>
      <c r="B166" s="91"/>
      <c r="C166" s="91"/>
      <c r="D166" s="91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  <c r="AC166" s="91"/>
      <c r="AD166" s="91"/>
      <c r="AE166" s="91"/>
      <c r="AF166" s="91"/>
    </row>
    <row r="167" spans="1:32">
      <c r="A167" s="91"/>
      <c r="B167" s="91"/>
      <c r="C167" s="91"/>
      <c r="D167" s="91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  <c r="AC167" s="91"/>
      <c r="AD167" s="91"/>
      <c r="AE167" s="91"/>
      <c r="AF167" s="91"/>
    </row>
    <row r="168" spans="1:32">
      <c r="A168" s="91"/>
      <c r="B168" s="91"/>
      <c r="C168" s="91"/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  <c r="AF168" s="91"/>
    </row>
    <row r="169" spans="1:32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91"/>
      <c r="AF169" s="91"/>
    </row>
    <row r="170" spans="1:32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  <c r="AE170" s="91"/>
      <c r="AF170" s="91"/>
    </row>
    <row r="171" spans="1:32">
      <c r="A171" s="91"/>
      <c r="B171" s="91"/>
      <c r="C171" s="91"/>
      <c r="D171" s="91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  <c r="AC171" s="91"/>
      <c r="AD171" s="91"/>
      <c r="AE171" s="91"/>
      <c r="AF171" s="91"/>
    </row>
    <row r="172" spans="1:32">
      <c r="A172" s="91"/>
      <c r="B172" s="91"/>
      <c r="C172" s="91"/>
      <c r="D172" s="91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  <c r="AC172" s="91"/>
      <c r="AD172" s="91"/>
      <c r="AE172" s="91"/>
      <c r="AF172" s="91"/>
    </row>
    <row r="173" spans="1:32">
      <c r="A173" s="91"/>
      <c r="B173" s="91"/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91"/>
      <c r="AF173" s="91"/>
    </row>
    <row r="174" spans="1:32">
      <c r="A174" s="91"/>
      <c r="B174" s="91"/>
      <c r="C174" s="91"/>
      <c r="D174" s="91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  <c r="AC174" s="91"/>
      <c r="AD174" s="91"/>
      <c r="AE174" s="91"/>
      <c r="AF174" s="91"/>
    </row>
    <row r="175" spans="1:32">
      <c r="A175" s="91"/>
      <c r="B175" s="91"/>
      <c r="C175" s="91"/>
      <c r="D175" s="91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  <c r="AC175" s="91"/>
      <c r="AD175" s="91"/>
      <c r="AE175" s="91"/>
      <c r="AF175" s="91"/>
    </row>
    <row r="176" spans="1:32">
      <c r="A176" s="91"/>
      <c r="B176" s="91"/>
      <c r="C176" s="91"/>
      <c r="D176" s="91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  <c r="AC176" s="91"/>
      <c r="AD176" s="91"/>
      <c r="AE176" s="91"/>
      <c r="AF176" s="91"/>
    </row>
    <row r="177" spans="1:32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  <c r="AC177" s="91"/>
      <c r="AD177" s="91"/>
      <c r="AE177" s="91"/>
      <c r="AF177" s="91"/>
    </row>
    <row r="178" spans="1:32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  <c r="AC178" s="91"/>
      <c r="AD178" s="91"/>
      <c r="AE178" s="91"/>
      <c r="AF178" s="91"/>
    </row>
    <row r="179" spans="1:32">
      <c r="A179" s="91"/>
      <c r="B179" s="91"/>
      <c r="C179" s="91"/>
      <c r="D179" s="91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  <c r="AC179" s="91"/>
      <c r="AD179" s="91"/>
      <c r="AE179" s="91"/>
      <c r="AF179" s="91"/>
    </row>
    <row r="180" spans="1:32">
      <c r="A180" s="91"/>
      <c r="B180" s="91"/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  <c r="AC180" s="91"/>
      <c r="AD180" s="91"/>
      <c r="AE180" s="91"/>
      <c r="AF180" s="91"/>
    </row>
    <row r="181" spans="1:32">
      <c r="A181" s="91"/>
      <c r="B181" s="91"/>
      <c r="C181" s="91"/>
      <c r="D181" s="91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</row>
    <row r="182" spans="1:32">
      <c r="A182" s="91"/>
      <c r="B182" s="91"/>
      <c r="C182" s="91"/>
      <c r="D182" s="91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</row>
    <row r="183" spans="1:32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</row>
    <row r="184" spans="1:32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91"/>
      <c r="AD184" s="91"/>
      <c r="AE184" s="91"/>
      <c r="AF184" s="91"/>
    </row>
    <row r="185" spans="1:32">
      <c r="A185" s="91"/>
      <c r="B185" s="91"/>
      <c r="C185" s="91"/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</row>
    <row r="186" spans="1:32">
      <c r="A186" s="91"/>
      <c r="B186" s="91"/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91"/>
      <c r="AF186" s="91"/>
    </row>
    <row r="187" spans="1:32">
      <c r="A187" s="91"/>
      <c r="B187" s="91"/>
      <c r="C187" s="91"/>
      <c r="D187" s="91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  <c r="AC187" s="91"/>
      <c r="AD187" s="91"/>
      <c r="AE187" s="91"/>
      <c r="AF187" s="91"/>
    </row>
    <row r="188" spans="1:32">
      <c r="A188" s="91"/>
      <c r="B188" s="91"/>
      <c r="C188" s="91"/>
      <c r="D188" s="91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  <c r="AC188" s="91"/>
      <c r="AD188" s="91"/>
      <c r="AE188" s="91"/>
      <c r="AF188" s="91"/>
    </row>
    <row r="189" spans="1:32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</row>
    <row r="190" spans="1:32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</row>
    <row r="191" spans="1:32">
      <c r="A191" s="91"/>
      <c r="B191" s="91"/>
      <c r="C191" s="91"/>
      <c r="D191" s="91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  <c r="AC191" s="91"/>
      <c r="AD191" s="91"/>
      <c r="AE191" s="91"/>
      <c r="AF191" s="91"/>
    </row>
    <row r="192" spans="1:32">
      <c r="A192" s="91"/>
      <c r="B192" s="91"/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  <c r="AC192" s="91"/>
      <c r="AD192" s="91"/>
      <c r="AE192" s="91"/>
      <c r="AF192" s="91"/>
    </row>
    <row r="193" spans="1:32">
      <c r="A193" s="91"/>
      <c r="B193" s="91"/>
      <c r="C193" s="91"/>
      <c r="D193" s="91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</row>
    <row r="194" spans="1:32">
      <c r="A194" s="91"/>
      <c r="B194" s="91"/>
      <c r="C194" s="91"/>
      <c r="D194" s="91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  <c r="AC194" s="91"/>
      <c r="AD194" s="91"/>
      <c r="AE194" s="91"/>
      <c r="AF194" s="91"/>
    </row>
    <row r="195" spans="1:32">
      <c r="A195" s="91"/>
      <c r="B195" s="91"/>
      <c r="C195" s="91"/>
      <c r="D195" s="91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  <c r="AC195" s="91"/>
      <c r="AD195" s="91"/>
      <c r="AE195" s="91"/>
      <c r="AF195" s="91"/>
    </row>
    <row r="196" spans="1:32">
      <c r="A196" s="91"/>
      <c r="B196" s="91"/>
      <c r="C196" s="91"/>
      <c r="D196" s="91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  <c r="AC196" s="91"/>
      <c r="AD196" s="91"/>
      <c r="AE196" s="91"/>
      <c r="AF196" s="91"/>
    </row>
    <row r="197" spans="1:32">
      <c r="A197" s="91"/>
      <c r="B197" s="91"/>
      <c r="C197" s="91"/>
      <c r="D197" s="91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  <c r="AC197" s="91"/>
      <c r="AD197" s="91"/>
      <c r="AE197" s="91"/>
      <c r="AF197" s="91"/>
    </row>
    <row r="198" spans="1:32">
      <c r="A198" s="91"/>
      <c r="B198" s="91"/>
      <c r="C198" s="91"/>
      <c r="D198" s="91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  <c r="AC198" s="91"/>
      <c r="AD198" s="91"/>
      <c r="AE198" s="91"/>
      <c r="AF198" s="91"/>
    </row>
    <row r="199" spans="1:32">
      <c r="A199" s="91"/>
      <c r="B199" s="91"/>
      <c r="C199" s="91"/>
      <c r="D199" s="91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  <c r="AC199" s="91"/>
      <c r="AD199" s="91"/>
      <c r="AE199" s="91"/>
      <c r="AF199" s="91"/>
    </row>
    <row r="200" spans="1:32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  <c r="AC200" s="91"/>
      <c r="AD200" s="91"/>
      <c r="AE200" s="91"/>
      <c r="AF200" s="91"/>
    </row>
    <row r="201" spans="1:32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  <c r="AC201" s="91"/>
      <c r="AD201" s="91"/>
      <c r="AE201" s="91"/>
      <c r="AF201" s="91"/>
    </row>
    <row r="202" spans="1:32">
      <c r="A202" s="91"/>
      <c r="B202" s="91"/>
      <c r="C202" s="91"/>
      <c r="D202" s="91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  <c r="AC202" s="91"/>
      <c r="AD202" s="91"/>
      <c r="AE202" s="91"/>
      <c r="AF202" s="91"/>
    </row>
    <row r="203" spans="1:32">
      <c r="A203" s="91"/>
      <c r="B203" s="91"/>
      <c r="C203" s="91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  <c r="AC203" s="91"/>
      <c r="AD203" s="91"/>
      <c r="AE203" s="91"/>
      <c r="AF203" s="91"/>
    </row>
    <row r="204" spans="1:32">
      <c r="A204" s="91"/>
      <c r="B204" s="91"/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91"/>
      <c r="AD204" s="91"/>
      <c r="AE204" s="91"/>
      <c r="AF204" s="91"/>
    </row>
    <row r="205" spans="1:32">
      <c r="A205" s="91"/>
      <c r="B205" s="91"/>
      <c r="C205" s="91"/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91"/>
      <c r="AD205" s="91"/>
      <c r="AE205" s="91"/>
      <c r="AF205" s="91"/>
    </row>
    <row r="206" spans="1:32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  <c r="AC206" s="91"/>
      <c r="AD206" s="91"/>
      <c r="AE206" s="91"/>
      <c r="AF206" s="91"/>
    </row>
    <row r="207" spans="1:32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  <c r="AC207" s="91"/>
      <c r="AD207" s="91"/>
      <c r="AE207" s="91"/>
      <c r="AF207" s="91"/>
    </row>
    <row r="208" spans="1:32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91"/>
    </row>
    <row r="209" spans="1:32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  <c r="AC209" s="91"/>
      <c r="AD209" s="91"/>
      <c r="AE209" s="91"/>
      <c r="AF209" s="91"/>
    </row>
    <row r="210" spans="1:32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  <c r="AC210" s="91"/>
      <c r="AD210" s="91"/>
      <c r="AE210" s="91"/>
      <c r="AF210" s="91"/>
    </row>
    <row r="211" spans="1:32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  <c r="AF211" s="91"/>
    </row>
    <row r="212" spans="1:3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  <c r="AF212" s="91"/>
    </row>
    <row r="213" spans="1:32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  <c r="AC213" s="91"/>
      <c r="AD213" s="91"/>
      <c r="AE213" s="91"/>
      <c r="AF213" s="91"/>
    </row>
    <row r="214" spans="1:32">
      <c r="A214" s="91"/>
      <c r="B214" s="91"/>
      <c r="C214" s="91"/>
      <c r="D214" s="91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  <c r="AC214" s="91"/>
      <c r="AD214" s="91"/>
      <c r="AE214" s="91"/>
      <c r="AF214" s="91"/>
    </row>
    <row r="215" spans="1:32">
      <c r="A215" s="91"/>
      <c r="B215" s="91"/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91"/>
      <c r="AF215" s="91"/>
    </row>
    <row r="216" spans="1:32">
      <c r="A216" s="91"/>
      <c r="B216" s="91"/>
      <c r="C216" s="91"/>
      <c r="D216" s="91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  <c r="AC216" s="91"/>
      <c r="AD216" s="91"/>
      <c r="AE216" s="91"/>
      <c r="AF216" s="91"/>
    </row>
    <row r="217" spans="1:32">
      <c r="A217" s="91"/>
      <c r="B217" s="91"/>
      <c r="C217" s="91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  <c r="AC217" s="91"/>
      <c r="AD217" s="91"/>
      <c r="AE217" s="91"/>
      <c r="AF217" s="91"/>
    </row>
    <row r="218" spans="1:32">
      <c r="A218" s="91"/>
      <c r="B218" s="91"/>
      <c r="C218" s="91"/>
      <c r="D218" s="91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  <c r="AC218" s="91"/>
      <c r="AD218" s="91"/>
      <c r="AE218" s="91"/>
      <c r="AF218" s="91"/>
    </row>
    <row r="219" spans="1:32">
      <c r="A219" s="91"/>
      <c r="B219" s="91"/>
      <c r="C219" s="91"/>
      <c r="D219" s="91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  <c r="AC219" s="91"/>
      <c r="AD219" s="91"/>
      <c r="AE219" s="91"/>
      <c r="AF219" s="91"/>
    </row>
    <row r="220" spans="1:32">
      <c r="A220" s="91"/>
      <c r="B220" s="91"/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  <c r="AC220" s="91"/>
      <c r="AD220" s="91"/>
      <c r="AE220" s="91"/>
      <c r="AF220" s="91"/>
    </row>
    <row r="221" spans="1:32">
      <c r="A221" s="91"/>
      <c r="B221" s="91"/>
      <c r="C221" s="91"/>
      <c r="D221" s="91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  <c r="AC221" s="91"/>
      <c r="AD221" s="91"/>
      <c r="AE221" s="91"/>
      <c r="AF221" s="91"/>
    </row>
    <row r="222" spans="1:3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  <c r="AC222" s="91"/>
      <c r="AD222" s="91"/>
      <c r="AE222" s="91"/>
      <c r="AF222" s="91"/>
    </row>
    <row r="223" spans="1:32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  <c r="AC223" s="91"/>
      <c r="AD223" s="91"/>
      <c r="AE223" s="91"/>
      <c r="AF223" s="91"/>
    </row>
    <row r="224" spans="1:32">
      <c r="A224" s="91"/>
      <c r="B224" s="91"/>
      <c r="C224" s="91"/>
      <c r="D224" s="91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  <c r="AE224" s="91"/>
      <c r="AF224" s="91"/>
    </row>
    <row r="225" spans="1:32">
      <c r="A225" s="91"/>
      <c r="B225" s="91"/>
      <c r="C225" s="91"/>
      <c r="D225" s="91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  <c r="AC225" s="91"/>
      <c r="AD225" s="91"/>
      <c r="AE225" s="91"/>
      <c r="AF225" s="91"/>
    </row>
    <row r="226" spans="1:32">
      <c r="A226" s="91"/>
      <c r="B226" s="91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  <c r="AC226" s="91"/>
      <c r="AD226" s="91"/>
      <c r="AE226" s="91"/>
      <c r="AF226" s="91"/>
    </row>
    <row r="227" spans="1:32">
      <c r="A227" s="91"/>
      <c r="B227" s="91"/>
      <c r="C227" s="91"/>
      <c r="D227" s="91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  <c r="AC227" s="91"/>
      <c r="AD227" s="91"/>
      <c r="AE227" s="91"/>
      <c r="AF227" s="91"/>
    </row>
    <row r="228" spans="1:32">
      <c r="A228" s="91"/>
      <c r="B228" s="91"/>
      <c r="C228" s="91"/>
      <c r="D228" s="91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  <c r="AC228" s="91"/>
      <c r="AD228" s="91"/>
      <c r="AE228" s="91"/>
      <c r="AF228" s="91"/>
    </row>
    <row r="229" spans="1:32">
      <c r="A229" s="91"/>
      <c r="B229" s="91"/>
      <c r="C229" s="91"/>
      <c r="D229" s="91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  <c r="AC229" s="91"/>
      <c r="AD229" s="91"/>
      <c r="AE229" s="91"/>
      <c r="AF229" s="91"/>
    </row>
    <row r="230" spans="1:32">
      <c r="A230" s="91"/>
      <c r="B230" s="91"/>
      <c r="C230" s="91"/>
      <c r="D230" s="91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  <c r="AC230" s="91"/>
      <c r="AD230" s="91"/>
      <c r="AE230" s="91"/>
      <c r="AF230" s="91"/>
    </row>
    <row r="231" spans="1:32">
      <c r="A231" s="91"/>
      <c r="B231" s="91"/>
      <c r="C231" s="91"/>
      <c r="D231" s="91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  <c r="AC231" s="91"/>
      <c r="AD231" s="91"/>
      <c r="AE231" s="91"/>
      <c r="AF231" s="91"/>
    </row>
    <row r="232" spans="1:32">
      <c r="A232" s="91"/>
      <c r="B232" s="91"/>
      <c r="C232" s="91"/>
      <c r="D232" s="91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  <c r="AC232" s="91"/>
      <c r="AD232" s="91"/>
      <c r="AE232" s="91"/>
      <c r="AF232" s="91"/>
    </row>
    <row r="233" spans="1:32">
      <c r="A233" s="91"/>
      <c r="B233" s="91"/>
      <c r="C233" s="91"/>
      <c r="D233" s="91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</row>
    <row r="234" spans="1:32">
      <c r="A234" s="91"/>
      <c r="B234" s="91"/>
      <c r="C234" s="91"/>
      <c r="D234" s="91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  <c r="AC234" s="91"/>
      <c r="AD234" s="91"/>
      <c r="AE234" s="91"/>
      <c r="AF234" s="91"/>
    </row>
    <row r="235" spans="1:32">
      <c r="A235" s="91"/>
      <c r="B235" s="91"/>
      <c r="C235" s="91"/>
      <c r="D235" s="91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  <c r="AC235" s="91"/>
      <c r="AD235" s="91"/>
      <c r="AE235" s="91"/>
      <c r="AF235" s="91"/>
    </row>
    <row r="236" spans="1:32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  <c r="AC236" s="91"/>
      <c r="AD236" s="91"/>
      <c r="AE236" s="91"/>
      <c r="AF236" s="91"/>
    </row>
    <row r="237" spans="1:32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  <c r="AC237" s="91"/>
      <c r="AD237" s="91"/>
      <c r="AE237" s="91"/>
      <c r="AF237" s="91"/>
    </row>
    <row r="238" spans="1:32">
      <c r="A238" s="91"/>
      <c r="B238" s="91"/>
      <c r="C238" s="91"/>
      <c r="D238" s="91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  <c r="AC238" s="91"/>
      <c r="AD238" s="91"/>
      <c r="AE238" s="91"/>
      <c r="AF238" s="91"/>
    </row>
    <row r="239" spans="1:32">
      <c r="A239" s="91"/>
      <c r="B239" s="91"/>
      <c r="C239" s="91"/>
      <c r="D239" s="91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  <c r="AC239" s="91"/>
      <c r="AD239" s="91"/>
      <c r="AE239" s="91"/>
      <c r="AF239" s="91"/>
    </row>
    <row r="240" spans="1:32">
      <c r="A240" s="91"/>
      <c r="B240" s="91"/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  <c r="AC240" s="91"/>
      <c r="AD240" s="91"/>
      <c r="AE240" s="91"/>
      <c r="AF240" s="91"/>
    </row>
    <row r="241" spans="1:32">
      <c r="A241" s="91"/>
      <c r="B241" s="91"/>
      <c r="C241" s="91"/>
      <c r="D241" s="91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  <c r="AC241" s="91"/>
      <c r="AD241" s="91"/>
      <c r="AE241" s="91"/>
      <c r="AF241" s="91"/>
    </row>
    <row r="242" spans="1:32">
      <c r="A242" s="91"/>
      <c r="B242" s="91"/>
      <c r="C242" s="91"/>
      <c r="D242" s="91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91"/>
    </row>
    <row r="243" spans="1:32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  <c r="AC243" s="91"/>
      <c r="AD243" s="91"/>
      <c r="AE243" s="91"/>
      <c r="AF243" s="91"/>
    </row>
    <row r="244" spans="1:32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  <c r="AC244" s="91"/>
      <c r="AD244" s="91"/>
      <c r="AE244" s="91"/>
      <c r="AF244" s="91"/>
    </row>
    <row r="245" spans="1:32">
      <c r="A245" s="91"/>
      <c r="B245" s="91"/>
      <c r="C245" s="91"/>
      <c r="D245" s="91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  <c r="AC245" s="91"/>
      <c r="AD245" s="91"/>
      <c r="AE245" s="91"/>
      <c r="AF245" s="91"/>
    </row>
    <row r="246" spans="1:32">
      <c r="A246" s="91"/>
      <c r="B246" s="91"/>
      <c r="C246" s="91"/>
      <c r="D246" s="91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</row>
    <row r="247" spans="1:32">
      <c r="A247" s="91"/>
      <c r="B247" s="91"/>
      <c r="C247" s="91"/>
      <c r="D247" s="91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</row>
    <row r="248" spans="1:32">
      <c r="A248" s="91"/>
      <c r="B248" s="91"/>
      <c r="C248" s="91"/>
      <c r="D248" s="91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</row>
    <row r="249" spans="1:32">
      <c r="A249" s="91"/>
      <c r="B249" s="91"/>
      <c r="C249" s="91"/>
      <c r="D249" s="91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  <c r="AC249" s="91"/>
      <c r="AD249" s="91"/>
      <c r="AE249" s="91"/>
      <c r="AF249" s="91"/>
    </row>
    <row r="250" spans="1:32">
      <c r="A250" s="91"/>
      <c r="B250" s="91"/>
      <c r="C250" s="91"/>
      <c r="D250" s="91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  <c r="AC250" s="91"/>
      <c r="AD250" s="91"/>
      <c r="AE250" s="91"/>
      <c r="AF250" s="91"/>
    </row>
    <row r="251" spans="1:32">
      <c r="A251" s="91"/>
      <c r="B251" s="91"/>
      <c r="C251" s="91"/>
      <c r="D251" s="91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  <c r="AC251" s="91"/>
      <c r="AD251" s="91"/>
      <c r="AE251" s="91"/>
      <c r="AF251" s="91"/>
    </row>
    <row r="252" spans="1:32">
      <c r="A252" s="91"/>
      <c r="B252" s="91"/>
      <c r="C252" s="91"/>
      <c r="D252" s="91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  <c r="AC252" s="91"/>
      <c r="AD252" s="91"/>
      <c r="AE252" s="91"/>
      <c r="AF252" s="91"/>
    </row>
    <row r="253" spans="1:32">
      <c r="A253" s="91"/>
      <c r="B253" s="91"/>
      <c r="C253" s="91"/>
      <c r="D253" s="91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  <c r="AC253" s="91"/>
      <c r="AD253" s="91"/>
      <c r="AE253" s="91"/>
      <c r="AF253" s="91"/>
    </row>
    <row r="254" spans="1:32">
      <c r="A254" s="91"/>
      <c r="G254" s="91"/>
      <c r="H254" s="91"/>
      <c r="I254" s="91"/>
      <c r="J254" s="91"/>
      <c r="K254" s="91"/>
      <c r="L254" s="91"/>
      <c r="M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  <c r="AC254" s="91"/>
      <c r="AD254" s="91"/>
      <c r="AE254" s="91"/>
      <c r="AF254" s="91"/>
    </row>
    <row r="255" spans="1:32">
      <c r="A255" s="91"/>
      <c r="G255" s="91"/>
      <c r="M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  <c r="AC255" s="91"/>
      <c r="AD255" s="91"/>
      <c r="AE255" s="91"/>
      <c r="AF255" s="91"/>
    </row>
    <row r="256" spans="1:32">
      <c r="A256" s="91"/>
      <c r="G256" s="91"/>
      <c r="M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  <c r="AC256" s="91"/>
      <c r="AD256" s="91"/>
      <c r="AE256" s="91"/>
      <c r="AF256" s="91"/>
    </row>
  </sheetData>
  <phoneticPr fontId="0" type="noConversion"/>
  <pageMargins left="0.75" right="0.75" top="1" bottom="1" header="0.5" footer="0.5"/>
  <pageSetup scale="54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L21"/>
  <sheetViews>
    <sheetView zoomScaleNormal="100" workbookViewId="0">
      <selection activeCell="B3" sqref="B3"/>
    </sheetView>
  </sheetViews>
  <sheetFormatPr defaultRowHeight="12.75"/>
  <cols>
    <col min="2" max="2" width="11.7109375" customWidth="1"/>
    <col min="8" max="8" width="12.42578125" customWidth="1"/>
  </cols>
  <sheetData>
    <row r="1" spans="2:12">
      <c r="B1" s="40" t="s">
        <v>301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3" spans="2:12" ht="15.75">
      <c r="B3" s="89" t="s">
        <v>283</v>
      </c>
      <c r="C3" s="89"/>
      <c r="D3" s="89"/>
      <c r="E3" s="89"/>
      <c r="F3" s="89"/>
      <c r="G3" s="91"/>
      <c r="H3" s="89" t="s">
        <v>288</v>
      </c>
      <c r="I3" s="89"/>
      <c r="J3" s="89"/>
      <c r="K3" s="89"/>
      <c r="L3" s="89"/>
    </row>
    <row r="4" spans="2:12" ht="13.5" thickBot="1">
      <c r="B4" s="137" t="s">
        <v>271</v>
      </c>
      <c r="C4" s="137" t="s">
        <v>272</v>
      </c>
      <c r="D4" s="137" t="s">
        <v>273</v>
      </c>
      <c r="E4" s="137" t="s">
        <v>274</v>
      </c>
      <c r="F4" s="137" t="s">
        <v>40</v>
      </c>
      <c r="G4" s="91"/>
      <c r="H4" s="137" t="s">
        <v>271</v>
      </c>
      <c r="I4" s="137" t="s">
        <v>272</v>
      </c>
      <c r="J4" s="137" t="s">
        <v>273</v>
      </c>
      <c r="K4" s="137" t="s">
        <v>274</v>
      </c>
      <c r="L4" s="191" t="s">
        <v>40</v>
      </c>
    </row>
    <row r="5" spans="2:12">
      <c r="B5" s="179" t="s">
        <v>297</v>
      </c>
      <c r="C5" s="180">
        <v>1734</v>
      </c>
      <c r="D5" s="181">
        <v>262</v>
      </c>
      <c r="E5" s="181">
        <v>26</v>
      </c>
      <c r="F5" s="182">
        <f>E5/D5*100</f>
        <v>9.9236641221374047</v>
      </c>
      <c r="G5" s="91"/>
      <c r="H5" s="179" t="s">
        <v>298</v>
      </c>
      <c r="I5" s="180">
        <v>1488</v>
      </c>
      <c r="J5" s="181">
        <v>34</v>
      </c>
      <c r="K5" s="181">
        <v>7</v>
      </c>
      <c r="L5" s="141">
        <f>K5/J5*100</f>
        <v>20.588235294117645</v>
      </c>
    </row>
    <row r="6" spans="2:12">
      <c r="B6" s="138">
        <v>29</v>
      </c>
      <c r="C6" s="140">
        <v>553</v>
      </c>
      <c r="D6" s="140">
        <v>286</v>
      </c>
      <c r="E6" s="140">
        <v>39</v>
      </c>
      <c r="F6" s="141">
        <f>E6/D6*100</f>
        <v>13.636363636363635</v>
      </c>
      <c r="G6" s="91"/>
      <c r="H6" s="143" t="s">
        <v>299</v>
      </c>
      <c r="I6" s="140">
        <v>383</v>
      </c>
      <c r="J6" s="140">
        <v>161</v>
      </c>
      <c r="K6" s="140">
        <v>16</v>
      </c>
      <c r="L6" s="141">
        <f>K6/J6*100</f>
        <v>9.9378881987577632</v>
      </c>
    </row>
    <row r="7" spans="2:12" ht="13.5" thickBot="1">
      <c r="B7" s="183" t="s">
        <v>292</v>
      </c>
      <c r="C7" s="184">
        <v>704</v>
      </c>
      <c r="D7" s="184">
        <v>434</v>
      </c>
      <c r="E7" s="184">
        <v>49</v>
      </c>
      <c r="F7" s="185">
        <f>E7/D7*100</f>
        <v>11.29032258064516</v>
      </c>
      <c r="G7" s="91"/>
      <c r="H7" s="140" t="s">
        <v>292</v>
      </c>
      <c r="I7" s="45">
        <v>789</v>
      </c>
      <c r="J7" s="45">
        <v>275</v>
      </c>
      <c r="K7" s="45">
        <v>28</v>
      </c>
      <c r="L7" s="141">
        <f>K7/J7*100</f>
        <v>10.181818181818182</v>
      </c>
    </row>
    <row r="8" spans="2:12">
      <c r="B8" s="140" t="s">
        <v>275</v>
      </c>
      <c r="C8" s="139">
        <f>SUM(C5:C7)</f>
        <v>2991</v>
      </c>
      <c r="D8" s="140">
        <f>SUM(D5:D7)</f>
        <v>982</v>
      </c>
      <c r="E8" s="140">
        <f>SUM(E5:E7)</f>
        <v>114</v>
      </c>
      <c r="F8" s="141">
        <f>E8/D8*100</f>
        <v>11.608961303462321</v>
      </c>
      <c r="G8" s="91"/>
      <c r="H8" s="181" t="s">
        <v>275</v>
      </c>
      <c r="I8" s="180">
        <f>SUM(I5:I7)</f>
        <v>2660</v>
      </c>
      <c r="J8" s="181">
        <f>SUM(J5:J7)</f>
        <v>470</v>
      </c>
      <c r="K8" s="181">
        <f>SUM(K5:K7)</f>
        <v>51</v>
      </c>
      <c r="L8" s="182">
        <f>K8/J8*100</f>
        <v>10.851063829787234</v>
      </c>
    </row>
    <row r="9" spans="2:12"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</row>
    <row r="10" spans="2:12" ht="15.75" thickBot="1">
      <c r="B10" s="186" t="s">
        <v>276</v>
      </c>
      <c r="C10" s="186"/>
      <c r="D10" s="186"/>
      <c r="E10" s="186"/>
      <c r="F10" s="186"/>
      <c r="G10" s="91"/>
      <c r="H10" s="186" t="s">
        <v>276</v>
      </c>
      <c r="I10" s="186"/>
      <c r="J10" s="186"/>
      <c r="K10" s="186"/>
      <c r="L10" s="186"/>
    </row>
    <row r="11" spans="2:12" ht="13.5" thickBot="1">
      <c r="B11" s="91"/>
      <c r="C11" s="187" t="s">
        <v>277</v>
      </c>
      <c r="D11" s="187" t="s">
        <v>278</v>
      </c>
      <c r="E11" s="187" t="s">
        <v>279</v>
      </c>
      <c r="F11" s="187" t="s">
        <v>280</v>
      </c>
      <c r="G11" s="91"/>
      <c r="H11" s="91"/>
      <c r="I11" s="187" t="s">
        <v>277</v>
      </c>
      <c r="J11" s="187" t="s">
        <v>278</v>
      </c>
      <c r="K11" s="187" t="s">
        <v>279</v>
      </c>
      <c r="L11" s="187" t="s">
        <v>280</v>
      </c>
    </row>
    <row r="12" spans="2:12">
      <c r="B12" s="140" t="s">
        <v>281</v>
      </c>
      <c r="C12" s="139">
        <v>25567</v>
      </c>
      <c r="D12" s="139">
        <v>21817</v>
      </c>
      <c r="E12" s="139">
        <v>30386</v>
      </c>
      <c r="F12" s="147">
        <v>2246.3000000000002</v>
      </c>
      <c r="G12" s="91"/>
      <c r="H12" s="140" t="s">
        <v>281</v>
      </c>
      <c r="I12" s="139">
        <v>24094</v>
      </c>
      <c r="J12" s="139">
        <v>18764</v>
      </c>
      <c r="K12" s="139">
        <v>31823</v>
      </c>
      <c r="L12" s="147">
        <v>3235.5</v>
      </c>
    </row>
    <row r="13" spans="2:12">
      <c r="B13" s="140" t="s">
        <v>282</v>
      </c>
      <c r="C13" s="139">
        <v>26983</v>
      </c>
      <c r="D13" s="139">
        <v>21433</v>
      </c>
      <c r="E13" s="139">
        <v>35269</v>
      </c>
      <c r="F13" s="147">
        <v>3481.4</v>
      </c>
      <c r="G13" s="91"/>
      <c r="H13" s="140" t="s">
        <v>282</v>
      </c>
      <c r="I13" s="139">
        <v>17669</v>
      </c>
      <c r="J13" s="139">
        <v>13379</v>
      </c>
      <c r="K13" s="139">
        <v>24663</v>
      </c>
      <c r="L13" s="147">
        <v>2957.1</v>
      </c>
    </row>
    <row r="14" spans="2:12">
      <c r="B14" s="91"/>
      <c r="C14" s="91"/>
      <c r="D14" s="91"/>
      <c r="E14" s="91"/>
      <c r="F14" s="91"/>
      <c r="G14" s="91"/>
    </row>
    <row r="15" spans="2:12">
      <c r="B15" s="91"/>
      <c r="C15" s="91"/>
      <c r="D15" s="91"/>
      <c r="E15" s="91"/>
      <c r="F15" s="91"/>
      <c r="G15" s="91"/>
    </row>
    <row r="16" spans="2:12">
      <c r="B16" s="91"/>
      <c r="C16" s="91"/>
      <c r="D16" s="91"/>
      <c r="E16" s="91"/>
      <c r="F16" s="91"/>
      <c r="G16" s="91"/>
    </row>
    <row r="17" spans="7:7">
      <c r="G17" s="91"/>
    </row>
    <row r="18" spans="7:7">
      <c r="G18" s="91"/>
    </row>
    <row r="19" spans="7:7">
      <c r="G19" s="91"/>
    </row>
    <row r="20" spans="7:7">
      <c r="G20" s="91"/>
    </row>
    <row r="21" spans="7:7">
      <c r="G21" s="9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L13"/>
  <sheetViews>
    <sheetView workbookViewId="0">
      <selection activeCell="B1" sqref="B1:L1"/>
    </sheetView>
  </sheetViews>
  <sheetFormatPr defaultRowHeight="12.75"/>
  <cols>
    <col min="3" max="3" width="14.7109375" customWidth="1"/>
    <col min="4" max="4" width="26.28515625" customWidth="1"/>
    <col min="5" max="5" width="15.28515625" customWidth="1"/>
  </cols>
  <sheetData>
    <row r="1" spans="2:12">
      <c r="B1" s="40" t="s">
        <v>301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3" spans="2:12" ht="15.75">
      <c r="B3" s="123" t="s">
        <v>153</v>
      </c>
      <c r="C3" s="123"/>
      <c r="D3" s="123"/>
      <c r="E3" s="123"/>
      <c r="F3" s="123"/>
    </row>
    <row r="4" spans="2:12" ht="13.5" thickBot="1"/>
    <row r="5" spans="2:12" ht="16.5" thickBot="1">
      <c r="B5" s="128" t="s">
        <v>154</v>
      </c>
      <c r="C5" s="129"/>
      <c r="D5" s="130" t="s">
        <v>155</v>
      </c>
      <c r="E5" s="131" t="s">
        <v>156</v>
      </c>
    </row>
    <row r="6" spans="2:12">
      <c r="B6" s="124" t="s">
        <v>53</v>
      </c>
      <c r="C6" s="125"/>
      <c r="D6" s="132">
        <v>21482</v>
      </c>
      <c r="E6" s="178">
        <v>1081.5</v>
      </c>
    </row>
    <row r="7" spans="2:12">
      <c r="B7" s="124" t="s">
        <v>54</v>
      </c>
      <c r="C7" s="125"/>
      <c r="D7" s="132" t="s">
        <v>268</v>
      </c>
      <c r="E7" s="133" t="s">
        <v>268</v>
      </c>
    </row>
    <row r="8" spans="2:12">
      <c r="B8" s="124" t="s">
        <v>269</v>
      </c>
      <c r="C8" s="125"/>
      <c r="D8" s="132">
        <v>10600</v>
      </c>
      <c r="E8" s="178">
        <v>685.7</v>
      </c>
    </row>
    <row r="9" spans="2:12">
      <c r="B9" s="124" t="s">
        <v>270</v>
      </c>
      <c r="C9" s="125"/>
      <c r="D9" s="132">
        <v>11265</v>
      </c>
      <c r="E9" s="178">
        <v>1478.7</v>
      </c>
    </row>
    <row r="10" spans="2:12">
      <c r="B10" s="124" t="s">
        <v>157</v>
      </c>
      <c r="C10" s="125"/>
      <c r="D10" s="132">
        <v>25391</v>
      </c>
      <c r="E10" s="178">
        <v>2920.8</v>
      </c>
    </row>
    <row r="11" spans="2:12">
      <c r="B11" s="124" t="s">
        <v>26</v>
      </c>
      <c r="C11" s="125"/>
      <c r="D11" s="132">
        <v>30536</v>
      </c>
      <c r="E11" s="178">
        <v>4142.8999999999996</v>
      </c>
    </row>
    <row r="12" spans="2:12">
      <c r="B12" s="124" t="s">
        <v>158</v>
      </c>
      <c r="C12" s="125"/>
      <c r="D12" s="132">
        <v>15263</v>
      </c>
      <c r="E12" s="178">
        <v>3382.9</v>
      </c>
    </row>
    <row r="13" spans="2:12" ht="13.5" thickBot="1">
      <c r="B13" s="126" t="s">
        <v>38</v>
      </c>
      <c r="C13" s="127"/>
      <c r="D13" s="134" t="s">
        <v>268</v>
      </c>
      <c r="E13" s="135" t="s">
        <v>268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15</vt:i4>
      </vt:variant>
    </vt:vector>
  </HeadingPairs>
  <TitlesOfParts>
    <vt:vector size="21" baseType="lpstr">
      <vt:lpstr>Smolt Trap Data</vt:lpstr>
      <vt:lpstr>The Number Cruncher</vt:lpstr>
      <vt:lpstr>Efficiencies 0708</vt:lpstr>
      <vt:lpstr>Gauss Outmigration Est. (Clips)</vt:lpstr>
      <vt:lpstr>Gauss Outmigration Est. (PIT)</vt:lpstr>
      <vt:lpstr>Final Ryding Outmigration Est.</vt:lpstr>
      <vt:lpstr>CBChEff</vt:lpstr>
      <vt:lpstr>EdShEff</vt:lpstr>
      <vt:lpstr>Effbar</vt:lpstr>
      <vt:lpstr>FaChEff</vt:lpstr>
      <vt:lpstr>HaChEff</vt:lpstr>
      <vt:lpstr>'Efficiencies 0708'!Print_Area</vt:lpstr>
      <vt:lpstr>'Final Ryding Outmigration Est.'!Print_Area</vt:lpstr>
      <vt:lpstr>'Gauss Outmigration Est. (Clips)'!Print_Area</vt:lpstr>
      <vt:lpstr>StHdEff</vt:lpstr>
      <vt:lpstr>VaEffCBCh</vt:lpstr>
      <vt:lpstr>VaEffEdSh</vt:lpstr>
      <vt:lpstr>VaEffFaCh</vt:lpstr>
      <vt:lpstr>VaEffHaCh</vt:lpstr>
      <vt:lpstr>VaEffStHd</vt:lpstr>
      <vt:lpstr>Veffbar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WDFW</dc:creator>
  <cp:lastModifiedBy>Mara Zimmerman</cp:lastModifiedBy>
  <cp:lastPrinted>2008-07-28T15:46:32Z</cp:lastPrinted>
  <dcterms:created xsi:type="dcterms:W3CDTF">2003-07-08T20:27:27Z</dcterms:created>
  <dcterms:modified xsi:type="dcterms:W3CDTF">2011-07-21T19:42:50Z</dcterms:modified>
</cp:coreProperties>
</file>