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5" windowWidth="11730" windowHeight="6870"/>
  </bookViews>
  <sheets>
    <sheet name="Smolt Trap Data (2)" sheetId="18" r:id="rId1"/>
    <sheet name="Smolt Trap Data" sheetId="1" r:id="rId2"/>
    <sheet name="The Number Cruncher" sheetId="2" state="hidden" r:id="rId3"/>
    <sheet name="Efficiencies 0910" sheetId="12" r:id="rId4"/>
    <sheet name="Gauss Outmigration Est. (clips)" sheetId="9" r:id="rId5"/>
    <sheet name="Ryding Est." sheetId="17" state="hidden" r:id="rId6"/>
  </sheets>
  <definedNames>
    <definedName name="_xlnm._FilterDatabase" localSheetId="1" hidden="1">'Smolt Trap Data'!$A$6:$AE$312</definedName>
    <definedName name="_xlnm._FilterDatabase" localSheetId="0" hidden="1">'Smolt Trap Data (2)'!$C$6:$AG$250</definedName>
    <definedName name="_xlnm._FilterDatabase" localSheetId="2" hidden="1">'The Number Cruncher'!$C$1:$C$327</definedName>
    <definedName name="EdShEff">'The Number Cruncher'!$O$319</definedName>
    <definedName name="Effbar">'The Number Cruncher'!$H$319</definedName>
    <definedName name="_xlnm.Print_Area" localSheetId="3">'Efficiencies 0910'!$A$2:$O$23</definedName>
    <definedName name="_xlnm.Print_Area" localSheetId="4">'Gauss Outmigration Est. (clips)'!$B$2:$L$24</definedName>
    <definedName name="_xlnm.Print_Area" localSheetId="5">'Ryding Est.'!$B$1:$I$7</definedName>
    <definedName name="VEffbar">'The Number Cruncher'!$H$323</definedName>
    <definedName name="VEffEdSh">'The Number Cruncher'!$O$323</definedName>
  </definedNames>
  <calcPr calcId="125725"/>
</workbook>
</file>

<file path=xl/calcChain.xml><?xml version="1.0" encoding="utf-8"?>
<calcChain xmlns="http://schemas.openxmlformats.org/spreadsheetml/2006/main">
  <c r="B205" i="18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0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48"/>
  <c r="B49"/>
  <c r="B50"/>
  <c r="B51"/>
  <c r="B52"/>
  <c r="B53"/>
  <c r="B54"/>
  <c r="B55"/>
  <c r="B56"/>
  <c r="B57"/>
  <c r="B58"/>
  <c r="B59"/>
  <c r="B60"/>
  <c r="B61"/>
  <c r="B62"/>
  <c r="B63"/>
  <c r="B64"/>
  <c r="B47"/>
  <c r="B44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9"/>
  <c r="B10"/>
  <c r="B11"/>
  <c r="B12"/>
  <c r="B13"/>
  <c r="B8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0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124"/>
  <c r="A120"/>
  <c r="A121"/>
  <c r="A122"/>
  <c r="A119"/>
  <c r="A115"/>
  <c r="A116"/>
  <c r="A117"/>
  <c r="A114"/>
  <c r="A112"/>
  <c r="A110"/>
  <c r="A106"/>
  <c r="A107"/>
  <c r="A108"/>
  <c r="A105"/>
  <c r="A101"/>
  <c r="A102"/>
  <c r="A103"/>
  <c r="A100"/>
  <c r="A96"/>
  <c r="A97"/>
  <c r="A98"/>
  <c r="A95"/>
  <c r="A91"/>
  <c r="A92"/>
  <c r="A93"/>
  <c r="A90"/>
  <c r="A87"/>
  <c r="A88"/>
  <c r="A86"/>
  <c r="A82"/>
  <c r="A83"/>
  <c r="A84"/>
  <c r="A81"/>
  <c r="A77"/>
  <c r="A78"/>
  <c r="A79"/>
  <c r="A76"/>
  <c r="A74"/>
  <c r="A71"/>
  <c r="A72"/>
  <c r="A70"/>
  <c r="A66"/>
  <c r="A67"/>
  <c r="A68"/>
  <c r="A65"/>
  <c r="A61"/>
  <c r="A62"/>
  <c r="A63"/>
  <c r="A60"/>
  <c r="A57"/>
  <c r="A58"/>
  <c r="A56"/>
  <c r="A53"/>
  <c r="A54"/>
  <c r="A52"/>
  <c r="A47"/>
  <c r="A48"/>
  <c r="A49"/>
  <c r="A50"/>
  <c r="A42"/>
  <c r="A43"/>
  <c r="A44"/>
  <c r="A41"/>
  <c r="A37"/>
  <c r="A38"/>
  <c r="A39"/>
  <c r="A36"/>
  <c r="A34"/>
  <c r="A33"/>
  <c r="A29"/>
  <c r="A30"/>
  <c r="A31"/>
  <c r="A28"/>
  <c r="A26"/>
  <c r="A24"/>
  <c r="A20"/>
  <c r="A21"/>
  <c r="A22"/>
  <c r="A19"/>
  <c r="A15"/>
  <c r="A16"/>
  <c r="A17"/>
  <c r="A14"/>
  <c r="A9"/>
  <c r="A10"/>
  <c r="A11"/>
  <c r="A12"/>
  <c r="A8"/>
  <c r="AF250"/>
  <c r="AE250"/>
  <c r="AD250"/>
  <c r="AC250"/>
  <c r="AB250"/>
  <c r="AA250"/>
  <c r="Z250"/>
  <c r="Y250"/>
  <c r="V250"/>
  <c r="U250"/>
  <c r="R250"/>
  <c r="Q250"/>
  <c r="P250"/>
  <c r="O250"/>
  <c r="N250"/>
  <c r="L250"/>
  <c r="K250"/>
  <c r="J250"/>
  <c r="I250"/>
  <c r="H250"/>
  <c r="H321" i="2"/>
  <c r="F5" i="12"/>
  <c r="N5"/>
  <c r="F6"/>
  <c r="N6"/>
  <c r="F7"/>
  <c r="N7"/>
  <c r="F8"/>
  <c r="N8"/>
  <c r="F9"/>
  <c r="N9"/>
  <c r="F10"/>
  <c r="N10"/>
  <c r="F11"/>
  <c r="N11"/>
  <c r="F12"/>
  <c r="F13"/>
  <c r="F14"/>
  <c r="F15"/>
  <c r="F16"/>
  <c r="F17"/>
  <c r="F18"/>
  <c r="F19"/>
  <c r="F5" i="9"/>
  <c r="L5"/>
  <c r="F6"/>
  <c r="L6"/>
  <c r="F7"/>
  <c r="L7"/>
  <c r="F8"/>
  <c r="L8"/>
  <c r="F9"/>
  <c r="L9"/>
  <c r="F10"/>
  <c r="I10"/>
  <c r="J10"/>
  <c r="K10"/>
  <c r="L10"/>
  <c r="F11"/>
  <c r="F12"/>
  <c r="F13"/>
  <c r="F14"/>
  <c r="C15"/>
  <c r="D15"/>
  <c r="E15"/>
  <c r="F15"/>
  <c r="G312" i="1"/>
  <c r="H312"/>
  <c r="I312"/>
  <c r="J312"/>
  <c r="K312"/>
  <c r="M312"/>
  <c r="N312"/>
  <c r="O312"/>
  <c r="P312"/>
  <c r="Q312"/>
  <c r="T312"/>
  <c r="U312"/>
  <c r="W312"/>
  <c r="X312"/>
  <c r="Y312"/>
  <c r="Z312"/>
  <c r="AA312"/>
  <c r="AB312"/>
  <c r="AC312"/>
  <c r="AD312"/>
  <c r="H299" i="2"/>
  <c r="I299"/>
  <c r="J299"/>
  <c r="V299"/>
  <c r="Y299"/>
  <c r="AB299"/>
  <c r="AD299"/>
  <c r="AE299"/>
  <c r="H317"/>
  <c r="O317"/>
  <c r="H319"/>
  <c r="O319"/>
  <c r="W18"/>
  <c r="O321"/>
  <c r="H323"/>
  <c r="O323"/>
  <c r="W267"/>
  <c r="X267" s="1"/>
  <c r="W258"/>
  <c r="X258"/>
  <c r="W257"/>
  <c r="X257"/>
  <c r="W256"/>
  <c r="X256"/>
  <c r="W255"/>
  <c r="X255"/>
  <c r="W252"/>
  <c r="X252"/>
  <c r="W250"/>
  <c r="X250"/>
  <c r="W249"/>
  <c r="X249"/>
  <c r="W248"/>
  <c r="X248"/>
  <c r="W247"/>
  <c r="X247"/>
  <c r="W245"/>
  <c r="X245"/>
  <c r="W244"/>
  <c r="X244"/>
  <c r="W243"/>
  <c r="X243" s="1"/>
  <c r="W242"/>
  <c r="X242" s="1"/>
  <c r="W241"/>
  <c r="X241" s="1"/>
  <c r="W240"/>
  <c r="X240" s="1"/>
  <c r="W239"/>
  <c r="X239" s="1"/>
  <c r="W237"/>
  <c r="X237" s="1"/>
  <c r="W236"/>
  <c r="X236" s="1"/>
  <c r="W235"/>
  <c r="X235" s="1"/>
  <c r="W234"/>
  <c r="X234" s="1"/>
  <c r="W233"/>
  <c r="X233" s="1"/>
  <c r="W232"/>
  <c r="X232" s="1"/>
  <c r="W231"/>
  <c r="X231" s="1"/>
  <c r="W229"/>
  <c r="X229" s="1"/>
  <c r="W228"/>
  <c r="X228" s="1"/>
  <c r="W227"/>
  <c r="X227" s="1"/>
  <c r="W226"/>
  <c r="X226" s="1"/>
  <c r="W225"/>
  <c r="X225" s="1"/>
  <c r="W224"/>
  <c r="X224" s="1"/>
  <c r="W223"/>
  <c r="X223" s="1"/>
  <c r="W221"/>
  <c r="X221" s="1"/>
  <c r="W220"/>
  <c r="X220" s="1"/>
  <c r="W219"/>
  <c r="X219" s="1"/>
  <c r="W218"/>
  <c r="X218" s="1"/>
  <c r="W217"/>
  <c r="X217" s="1"/>
  <c r="W216"/>
  <c r="X216" s="1"/>
  <c r="W215"/>
  <c r="X215" s="1"/>
  <c r="W213"/>
  <c r="X213" s="1"/>
  <c r="W212"/>
  <c r="X212" s="1"/>
  <c r="W211"/>
  <c r="X211" s="1"/>
  <c r="W210"/>
  <c r="X210" s="1"/>
  <c r="W209"/>
  <c r="X209" s="1"/>
  <c r="W208"/>
  <c r="X208" s="1"/>
  <c r="W97"/>
  <c r="X97" s="1"/>
  <c r="X299" s="1"/>
  <c r="X301" s="1"/>
  <c r="X18"/>
  <c r="K10"/>
  <c r="K11"/>
  <c r="L11"/>
  <c r="K12"/>
  <c r="L12"/>
  <c r="K18"/>
  <c r="L18"/>
  <c r="K19"/>
  <c r="L19"/>
  <c r="K20"/>
  <c r="L20"/>
  <c r="K24"/>
  <c r="L24"/>
  <c r="K25"/>
  <c r="L25"/>
  <c r="K26"/>
  <c r="L26"/>
  <c r="K27"/>
  <c r="L27"/>
  <c r="K28"/>
  <c r="L28"/>
  <c r="K32"/>
  <c r="L32"/>
  <c r="K33"/>
  <c r="L33"/>
  <c r="K41"/>
  <c r="L41"/>
  <c r="K42"/>
  <c r="L42"/>
  <c r="K43"/>
  <c r="L43"/>
  <c r="K50"/>
  <c r="L50"/>
  <c r="K56"/>
  <c r="L56"/>
  <c r="K57"/>
  <c r="L57"/>
  <c r="K69"/>
  <c r="L69"/>
  <c r="K71"/>
  <c r="L71"/>
  <c r="K73"/>
  <c r="L73"/>
  <c r="K74"/>
  <c r="L74"/>
  <c r="K75"/>
  <c r="L75"/>
  <c r="K76"/>
  <c r="L76"/>
  <c r="K77"/>
  <c r="L77"/>
  <c r="K80"/>
  <c r="L80"/>
  <c r="K81"/>
  <c r="L81"/>
  <c r="K82"/>
  <c r="L82"/>
  <c r="K83"/>
  <c r="L83"/>
  <c r="K97"/>
  <c r="L97"/>
  <c r="K99"/>
  <c r="L99"/>
  <c r="K100"/>
  <c r="L100"/>
  <c r="K104"/>
  <c r="L104"/>
  <c r="K105"/>
  <c r="L105"/>
  <c r="K107"/>
  <c r="L107"/>
  <c r="K123"/>
  <c r="L123"/>
  <c r="K129"/>
  <c r="L129"/>
  <c r="K184"/>
  <c r="L184"/>
  <c r="K193"/>
  <c r="L193"/>
  <c r="K194"/>
  <c r="L194"/>
  <c r="K195"/>
  <c r="L195"/>
  <c r="K196"/>
  <c r="L196"/>
  <c r="K200"/>
  <c r="L200"/>
  <c r="K201"/>
  <c r="L201"/>
  <c r="K202"/>
  <c r="L202"/>
  <c r="K203"/>
  <c r="L203"/>
  <c r="K204"/>
  <c r="L204"/>
  <c r="K208"/>
  <c r="L208"/>
  <c r="K209"/>
  <c r="L209"/>
  <c r="K210"/>
  <c r="L210"/>
  <c r="K211"/>
  <c r="L211"/>
  <c r="K212"/>
  <c r="L212"/>
  <c r="K213"/>
  <c r="L213"/>
  <c r="K215"/>
  <c r="L215"/>
  <c r="K216"/>
  <c r="L216"/>
  <c r="K217"/>
  <c r="L217"/>
  <c r="K218"/>
  <c r="L218"/>
  <c r="K219"/>
  <c r="L219"/>
  <c r="K220"/>
  <c r="L220"/>
  <c r="K221"/>
  <c r="L221"/>
  <c r="K223"/>
  <c r="L223"/>
  <c r="K224"/>
  <c r="L224"/>
  <c r="K225"/>
  <c r="L225"/>
  <c r="K226"/>
  <c r="L226"/>
  <c r="K227"/>
  <c r="L227"/>
  <c r="K228"/>
  <c r="L228"/>
  <c r="K229"/>
  <c r="L229"/>
  <c r="K231"/>
  <c r="L231"/>
  <c r="K232"/>
  <c r="L232"/>
  <c r="K233"/>
  <c r="L233"/>
  <c r="K234"/>
  <c r="L234"/>
  <c r="K235"/>
  <c r="L235"/>
  <c r="K236"/>
  <c r="L236"/>
  <c r="K237"/>
  <c r="L237"/>
  <c r="K239"/>
  <c r="L239"/>
  <c r="K240"/>
  <c r="L240"/>
  <c r="K241"/>
  <c r="L241"/>
  <c r="K242"/>
  <c r="L242"/>
  <c r="K243"/>
  <c r="L243"/>
  <c r="K244"/>
  <c r="L244"/>
  <c r="K245"/>
  <c r="L245"/>
  <c r="K247"/>
  <c r="L247"/>
  <c r="K248"/>
  <c r="L248"/>
  <c r="K249"/>
  <c r="L249"/>
  <c r="K250"/>
  <c r="L250"/>
  <c r="K251"/>
  <c r="L251"/>
  <c r="K252"/>
  <c r="L252"/>
  <c r="K253"/>
  <c r="L253"/>
  <c r="K255"/>
  <c r="L255"/>
  <c r="K256"/>
  <c r="L256"/>
  <c r="K257"/>
  <c r="L257"/>
  <c r="K258"/>
  <c r="L258"/>
  <c r="K259"/>
  <c r="L259"/>
  <c r="K260"/>
  <c r="L260"/>
  <c r="K265"/>
  <c r="L265"/>
  <c r="K266"/>
  <c r="L266"/>
  <c r="K267"/>
  <c r="L267"/>
  <c r="K268"/>
  <c r="L268"/>
  <c r="K269"/>
  <c r="L269"/>
  <c r="K271"/>
  <c r="L271"/>
  <c r="K272"/>
  <c r="L272"/>
  <c r="K273"/>
  <c r="L273"/>
  <c r="K274"/>
  <c r="L274"/>
  <c r="K275"/>
  <c r="L275"/>
  <c r="K276"/>
  <c r="L276"/>
  <c r="K277"/>
  <c r="L277"/>
  <c r="K279"/>
  <c r="L279"/>
  <c r="K280"/>
  <c r="L280"/>
  <c r="K282"/>
  <c r="L282"/>
  <c r="K283"/>
  <c r="L283"/>
  <c r="K284"/>
  <c r="L284"/>
  <c r="K285"/>
  <c r="L285"/>
  <c r="K287"/>
  <c r="L287"/>
  <c r="K290"/>
  <c r="L290"/>
  <c r="K295"/>
  <c r="L295"/>
  <c r="K298"/>
  <c r="L298"/>
  <c r="L10"/>
  <c r="L299"/>
  <c r="L301" s="1"/>
  <c r="K299"/>
  <c r="W299" l="1"/>
</calcChain>
</file>

<file path=xl/comments1.xml><?xml version="1.0" encoding="utf-8"?>
<comments xmlns="http://schemas.openxmlformats.org/spreadsheetml/2006/main">
  <authors>
    <author>justincase</author>
  </authors>
  <commentList>
    <comment ref="L5" authorId="0">
      <text>
        <r>
          <rPr>
            <b/>
            <sz val="9"/>
            <color indexed="81"/>
            <rFont val="Tahoma"/>
            <family val="2"/>
          </rPr>
          <t>Adipose Clip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justincase</author>
  </authors>
  <commentList>
    <comment ref="K5" authorId="0">
      <text>
        <r>
          <rPr>
            <b/>
            <sz val="9"/>
            <color indexed="81"/>
            <rFont val="Tahoma"/>
            <family val="2"/>
          </rPr>
          <t>Adipose Clip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<sst xmlns="http://schemas.openxmlformats.org/spreadsheetml/2006/main" count="535" uniqueCount="173">
  <si>
    <t>Debris: L=1, M=2, H=3</t>
  </si>
  <si>
    <t>Wild Chinook</t>
  </si>
  <si>
    <t>Time</t>
  </si>
  <si>
    <t>Staff</t>
  </si>
  <si>
    <t>Wild</t>
  </si>
  <si>
    <t>Date</t>
  </si>
  <si>
    <t>Set</t>
  </si>
  <si>
    <t>Check</t>
  </si>
  <si>
    <t>Guage</t>
  </si>
  <si>
    <t>Debris</t>
  </si>
  <si>
    <t>Secchi</t>
  </si>
  <si>
    <t>Mort</t>
  </si>
  <si>
    <t>Total</t>
  </si>
  <si>
    <t>Mort.</t>
  </si>
  <si>
    <t>Smolt</t>
  </si>
  <si>
    <t>Parr</t>
  </si>
  <si>
    <t>no eyes</t>
  </si>
  <si>
    <t>Adults</t>
  </si>
  <si>
    <t>Comments</t>
  </si>
  <si>
    <t>Wild Steelhead</t>
  </si>
  <si>
    <t>Hatchery Endemic Steelhead</t>
  </si>
  <si>
    <t>%</t>
  </si>
  <si>
    <t>Est #</t>
  </si>
  <si>
    <t>Left</t>
  </si>
  <si>
    <t>Week</t>
  </si>
  <si>
    <t>% Eff.</t>
  </si>
  <si>
    <t>WSH</t>
  </si>
  <si>
    <t>The Number Cruncher</t>
  </si>
  <si>
    <t>Bull Trout</t>
  </si>
  <si>
    <t>Week #</t>
  </si>
  <si>
    <t># Marked</t>
  </si>
  <si>
    <t># Recap</t>
  </si>
  <si>
    <t>% Efficiency</t>
  </si>
  <si>
    <t>Mark Type</t>
  </si>
  <si>
    <t>Pulled</t>
  </si>
  <si>
    <t>bridgelip</t>
  </si>
  <si>
    <t>sucker</t>
  </si>
  <si>
    <r>
      <t xml:space="preserve">Other Species </t>
    </r>
    <r>
      <rPr>
        <sz val="10"/>
        <color indexed="10"/>
        <rFont val="Arial"/>
        <family val="2"/>
      </rPr>
      <t>(total numbers only - lengths go in comments column - add columns as needed.)</t>
    </r>
  </si>
  <si>
    <t>Need lengths on:</t>
  </si>
  <si>
    <t>Comments &amp; "other species" lengths</t>
  </si>
  <si>
    <t>BY06</t>
  </si>
  <si>
    <t>BY05</t>
  </si>
  <si>
    <t>Dace</t>
  </si>
  <si>
    <t>Longnose</t>
  </si>
  <si>
    <t>Speckled</t>
  </si>
  <si>
    <t>Shiner</t>
  </si>
  <si>
    <t>Red Side</t>
  </si>
  <si>
    <t>sculpin</t>
  </si>
  <si>
    <t>Variance</t>
  </si>
  <si>
    <t>Exp WSH</t>
  </si>
  <si>
    <t>ESH</t>
  </si>
  <si>
    <t>Exp ESH</t>
  </si>
  <si>
    <t>CWT</t>
  </si>
  <si>
    <t>Highlighted since I have to "make up" data for days when the trap isn't run (I have to "guess" how many fish went by that we didn't capture).</t>
  </si>
  <si>
    <t>BY07</t>
  </si>
  <si>
    <t>Week/Strata</t>
  </si>
  <si>
    <t>C</t>
  </si>
  <si>
    <t>M</t>
  </si>
  <si>
    <t>R</t>
  </si>
  <si>
    <t>Totals/Avg.</t>
  </si>
  <si>
    <t>Gauss Output</t>
  </si>
  <si>
    <t>N</t>
  </si>
  <si>
    <t>NL</t>
  </si>
  <si>
    <t>NU</t>
  </si>
  <si>
    <t>S.E.</t>
  </si>
  <si>
    <t>w/ AIC</t>
  </si>
  <si>
    <t>w/o AIC</t>
  </si>
  <si>
    <t>run</t>
  </si>
  <si>
    <t>&gt;80</t>
  </si>
  <si>
    <t>&lt;80</t>
  </si>
  <si>
    <t>No</t>
  </si>
  <si>
    <t>VIE</t>
  </si>
  <si>
    <t>Red</t>
  </si>
  <si>
    <t>Spring</t>
  </si>
  <si>
    <t>Brown Trout</t>
  </si>
  <si>
    <t>BT, BRT, &amp; other "unusual" species.</t>
  </si>
  <si>
    <t>W. Brook Lamprey</t>
  </si>
  <si>
    <t>Juv.</t>
  </si>
  <si>
    <t>Wild Steelhead &gt; 79</t>
  </si>
  <si>
    <t>pulled</t>
  </si>
  <si>
    <t>SH smolts</t>
  </si>
  <si>
    <t>Exp SH</t>
  </si>
  <si>
    <t>BY08</t>
  </si>
  <si>
    <t>Expd</t>
  </si>
  <si>
    <t>Endemic Steelhead</t>
  </si>
  <si>
    <t>Spr</t>
  </si>
  <si>
    <t>Exp</t>
  </si>
  <si>
    <t>Exp Spr</t>
  </si>
  <si>
    <t>Wild Spring Chinook</t>
  </si>
  <si>
    <t>Bull</t>
  </si>
  <si>
    <t>Trout</t>
  </si>
  <si>
    <t>Brown</t>
  </si>
  <si>
    <t>W. Brook Lamp.</t>
  </si>
  <si>
    <t>Juveniles</t>
  </si>
  <si>
    <t>Other</t>
  </si>
  <si>
    <t>95% C.I. = estimate +/- 1.96 * SQ RT of the variance or +/- 1.96 * Std. Err.</t>
  </si>
  <si>
    <t>Age 0</t>
  </si>
  <si>
    <t>Age 1</t>
  </si>
  <si>
    <t>Age 2</t>
  </si>
  <si>
    <t>Age 3</t>
  </si>
  <si>
    <t>Variance Estimation</t>
  </si>
  <si>
    <t>Age 4</t>
  </si>
  <si>
    <t>*Jan. 1 = Birthday for all fish.</t>
  </si>
  <si>
    <t>If using average efficiency estimate then use the following variance formula in yellow cells</t>
  </si>
  <si>
    <t>If(Fish Catch# = 0, 0, (Expd. Catch#^2)*(((Expd. Catch#*Effbar*(1-Effbar))/Fish Catch#)+(VEffbar/(Effbar^2)))))</t>
  </si>
  <si>
    <t>Efficiency</t>
  </si>
  <si>
    <t>Hatch. Endemic Steelhead</t>
  </si>
  <si>
    <t>Key Assumptions</t>
  </si>
  <si>
    <t>Calculations</t>
  </si>
  <si>
    <t>Estimates*</t>
  </si>
  <si>
    <t>Estimates</t>
  </si>
  <si>
    <t>Total Weeks of Trapping</t>
  </si>
  <si>
    <t xml:space="preserve">1.  Efficiency is estimated independently of catch, </t>
  </si>
  <si>
    <t>i.e., Cov (Ci, effbar) = 0</t>
  </si>
  <si>
    <t>Weeks of efficiency estimates</t>
  </si>
  <si>
    <t>2.  Estimates of daily abundance are mutually</t>
  </si>
  <si>
    <t>Sampling fraction</t>
  </si>
  <si>
    <t>independent, i.e., Cov(Exp. Catch day i, Exp. Catch day j)</t>
  </si>
  <si>
    <t>= 0 for i not equal to j.</t>
  </si>
  <si>
    <t>Average Efficiency</t>
  </si>
  <si>
    <t>Effbar</t>
  </si>
  <si>
    <t>EdShEff</t>
  </si>
  <si>
    <t>Variance Eff. Estimates</t>
  </si>
  <si>
    <t>Var (ave. eff.)</t>
  </si>
  <si>
    <t>VEffbar</t>
  </si>
  <si>
    <t>VEffEdSh</t>
  </si>
  <si>
    <t>* = finclip data.</t>
  </si>
  <si>
    <t>LSS</t>
  </si>
  <si>
    <t>Smolts</t>
  </si>
  <si>
    <t>Species/Stock</t>
  </si>
  <si>
    <t>Outmigration Estimate</t>
  </si>
  <si>
    <t>+/- 95% C.I.</t>
  </si>
  <si>
    <t>Hatch. Endemic SH</t>
  </si>
  <si>
    <t>&gt;= 80 mm</t>
  </si>
  <si>
    <t>Touchet Smolt Trap - Catch Summary - 2009/2010</t>
  </si>
  <si>
    <t>Wild Steelhead 09/10</t>
  </si>
  <si>
    <t>Hatchery Endemic Steelhead 09/10</t>
  </si>
  <si>
    <t>CHECKED ONLY</t>
  </si>
  <si>
    <t>CONE STUCK</t>
  </si>
  <si>
    <t>Northern</t>
  </si>
  <si>
    <t>Pikeminnow</t>
  </si>
  <si>
    <t>Chiselmouth</t>
  </si>
  <si>
    <t>1 HSH</t>
  </si>
  <si>
    <t>WBC</t>
  </si>
  <si>
    <t>WTC</t>
  </si>
  <si>
    <t>cone was stuck</t>
  </si>
  <si>
    <t>ETC</t>
  </si>
  <si>
    <t>EBC</t>
  </si>
  <si>
    <t>015</t>
  </si>
  <si>
    <t>w/ eyes</t>
  </si>
  <si>
    <t>TREE STUCK IN TRAP - TRAP PULLED</t>
  </si>
  <si>
    <t>NO FISH</t>
  </si>
  <si>
    <t>TRAP STOPPED</t>
  </si>
  <si>
    <t>TREE IN TRAP</t>
  </si>
  <si>
    <t>(2 lamp morts included in total)</t>
  </si>
  <si>
    <t>wchs - 53 mm</t>
  </si>
  <si>
    <t>no fish</t>
  </si>
  <si>
    <t>lamp is a mort.</t>
  </si>
  <si>
    <t>Totals</t>
  </si>
  <si>
    <t>1-10</t>
  </si>
  <si>
    <t>11-12</t>
  </si>
  <si>
    <t>13-24</t>
  </si>
  <si>
    <t>25-26</t>
  </si>
  <si>
    <t>27-28</t>
  </si>
  <si>
    <t>33-38</t>
  </si>
  <si>
    <t>1-27</t>
  </si>
  <si>
    <t>28-29</t>
  </si>
  <si>
    <t>32-38</t>
  </si>
  <si>
    <t>BY09</t>
  </si>
  <si>
    <t>Ryding's Method (Don't Use for now - just a reference/comparison)</t>
  </si>
  <si>
    <t>Std Error</t>
  </si>
  <si>
    <t>Set Time</t>
  </si>
  <si>
    <t>Set Date</t>
  </si>
</sst>
</file>

<file path=xl/styles.xml><?xml version="1.0" encoding="utf-8"?>
<styleSheet xmlns="http://schemas.openxmlformats.org/spreadsheetml/2006/main">
  <numFmts count="2">
    <numFmt numFmtId="164" formatCode="#,##0.0"/>
    <numFmt numFmtId="165" formatCode="m/d/yy"/>
  </numFmts>
  <fonts count="9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bgColor indexed="13"/>
      </patternFill>
    </fill>
    <fill>
      <patternFill patternType="solid">
        <fgColor indexed="48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5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4" borderId="0" xfId="0" applyFont="1" applyFill="1"/>
    <xf numFmtId="0" fontId="0" fillId="4" borderId="0" xfId="0" applyFill="1"/>
    <xf numFmtId="0" fontId="0" fillId="3" borderId="2" xfId="0" applyFill="1" applyBorder="1"/>
    <xf numFmtId="0" fontId="0" fillId="3" borderId="0" xfId="0" applyFill="1"/>
    <xf numFmtId="16" fontId="0" fillId="0" borderId="0" xfId="0" applyNumberFormat="1"/>
    <xf numFmtId="1" fontId="0" fillId="0" borderId="0" xfId="0" applyNumberFormat="1"/>
    <xf numFmtId="2" fontId="0" fillId="0" borderId="0" xfId="0" applyNumberFormat="1"/>
    <xf numFmtId="1" fontId="0" fillId="3" borderId="0" xfId="0" applyNumberFormat="1" applyFill="1"/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"/>
    </xf>
    <xf numFmtId="1" fontId="0" fillId="0" borderId="4" xfId="0" quotePrefix="1" applyNumberFormat="1" applyFill="1" applyBorder="1" applyAlignment="1">
      <alignment horizontal="center"/>
    </xf>
    <xf numFmtId="3" fontId="0" fillId="0" borderId="4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16" fontId="0" fillId="0" borderId="0" xfId="0" quotePrefix="1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5" fillId="0" borderId="5" xfId="0" applyFont="1" applyFill="1" applyBorder="1" applyAlignment="1">
      <alignment horizontal="centerContinuous"/>
    </xf>
    <xf numFmtId="0" fontId="2" fillId="0" borderId="6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Continuous"/>
    </xf>
    <xf numFmtId="3" fontId="0" fillId="0" borderId="0" xfId="0" applyNumberFormat="1" applyFill="1" applyBorder="1"/>
    <xf numFmtId="0" fontId="0" fillId="0" borderId="0" xfId="0" quotePrefix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6" fillId="0" borderId="0" xfId="0" applyFont="1"/>
    <xf numFmtId="0" fontId="2" fillId="0" borderId="0" xfId="0" applyFont="1" applyAlignment="1">
      <alignment horizontal="centerContinuous"/>
    </xf>
    <xf numFmtId="0" fontId="6" fillId="0" borderId="0" xfId="0" applyFont="1" applyAlignment="1">
      <alignment horizontal="center"/>
    </xf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16" fontId="0" fillId="0" borderId="0" xfId="0" applyNumberFormat="1" applyAlignment="1">
      <alignment horizontal="center"/>
    </xf>
    <xf numFmtId="0" fontId="2" fillId="0" borderId="0" xfId="0" applyFont="1" applyFill="1" applyAlignment="1">
      <alignment horizontal="centerContinuous"/>
    </xf>
    <xf numFmtId="165" fontId="2" fillId="0" borderId="0" xfId="0" applyNumberFormat="1" applyFont="1" applyFill="1" applyAlignment="1">
      <alignment horizontal="centerContinuous"/>
    </xf>
    <xf numFmtId="165" fontId="0" fillId="0" borderId="0" xfId="0" applyNumberFormat="1" applyFill="1" applyAlignment="1">
      <alignment horizontal="center"/>
    </xf>
    <xf numFmtId="10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3" borderId="7" xfId="0" applyFill="1" applyBorder="1" applyAlignment="1">
      <alignment horizontal="center"/>
    </xf>
    <xf numFmtId="0" fontId="1" fillId="5" borderId="8" xfId="0" applyFont="1" applyFill="1" applyBorder="1" applyAlignment="1">
      <alignment horizontal="centerContinuous"/>
    </xf>
    <xf numFmtId="0" fontId="1" fillId="5" borderId="9" xfId="0" applyFont="1" applyFill="1" applyBorder="1" applyAlignment="1">
      <alignment horizontal="centerContinuous"/>
    </xf>
    <xf numFmtId="0" fontId="1" fillId="6" borderId="10" xfId="0" applyFont="1" applyFill="1" applyBorder="1" applyAlignment="1">
      <alignment horizontal="centerContinuous"/>
    </xf>
    <xf numFmtId="0" fontId="1" fillId="6" borderId="11" xfId="0" applyFont="1" applyFill="1" applyBorder="1" applyAlignment="1">
      <alignment horizontal="centerContinuous"/>
    </xf>
    <xf numFmtId="0" fontId="1" fillId="6" borderId="12" xfId="0" applyFont="1" applyFill="1" applyBorder="1" applyAlignment="1">
      <alignment horizontal="centerContinuous"/>
    </xf>
    <xf numFmtId="0" fontId="1" fillId="7" borderId="10" xfId="0" applyFont="1" applyFill="1" applyBorder="1" applyAlignment="1">
      <alignment horizontal="centerContinuous"/>
    </xf>
    <xf numFmtId="0" fontId="1" fillId="7" borderId="11" xfId="0" applyFont="1" applyFill="1" applyBorder="1" applyAlignment="1">
      <alignment horizontal="centerContinuous"/>
    </xf>
    <xf numFmtId="0" fontId="1" fillId="7" borderId="12" xfId="0" applyFont="1" applyFill="1" applyBorder="1" applyAlignment="1">
      <alignment horizontal="centerContinuous"/>
    </xf>
    <xf numFmtId="0" fontId="1" fillId="8" borderId="10" xfId="0" applyFont="1" applyFill="1" applyBorder="1"/>
    <xf numFmtId="0" fontId="1" fillId="8" borderId="11" xfId="0" applyFont="1" applyFill="1" applyBorder="1"/>
    <xf numFmtId="0" fontId="1" fillId="8" borderId="12" xfId="0" applyFont="1" applyFill="1" applyBorder="1"/>
    <xf numFmtId="0" fontId="2" fillId="7" borderId="13" xfId="0" applyFont="1" applyFill="1" applyBorder="1"/>
    <xf numFmtId="0" fontId="2" fillId="7" borderId="6" xfId="0" applyFont="1" applyFill="1" applyBorder="1"/>
    <xf numFmtId="0" fontId="2" fillId="7" borderId="14" xfId="0" applyFont="1" applyFill="1" applyBorder="1"/>
    <xf numFmtId="0" fontId="0" fillId="0" borderId="15" xfId="0" applyBorder="1"/>
    <xf numFmtId="0" fontId="0" fillId="6" borderId="0" xfId="0" applyFill="1"/>
    <xf numFmtId="0" fontId="0" fillId="6" borderId="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0" borderId="4" xfId="0" applyBorder="1"/>
    <xf numFmtId="0" fontId="0" fillId="0" borderId="0" xfId="0" applyBorder="1"/>
    <xf numFmtId="0" fontId="0" fillId="0" borderId="18" xfId="0" applyBorder="1"/>
    <xf numFmtId="0" fontId="0" fillId="0" borderId="5" xfId="0" applyBorder="1"/>
    <xf numFmtId="0" fontId="2" fillId="0" borderId="19" xfId="0" applyFont="1" applyBorder="1"/>
    <xf numFmtId="0" fontId="2" fillId="0" borderId="17" xfId="0" applyFont="1" applyBorder="1"/>
    <xf numFmtId="0" fontId="0" fillId="9" borderId="17" xfId="0" applyFill="1" applyBorder="1"/>
    <xf numFmtId="0" fontId="0" fillId="9" borderId="16" xfId="0" applyFill="1" applyBorder="1"/>
    <xf numFmtId="0" fontId="2" fillId="0" borderId="20" xfId="0" applyFont="1" applyBorder="1"/>
    <xf numFmtId="0" fontId="2" fillId="0" borderId="4" xfId="0" applyFont="1" applyBorder="1"/>
    <xf numFmtId="0" fontId="2" fillId="0" borderId="15" xfId="0" applyFont="1" applyBorder="1"/>
    <xf numFmtId="0" fontId="2" fillId="0" borderId="0" xfId="0" applyFont="1" applyBorder="1"/>
    <xf numFmtId="0" fontId="0" fillId="0" borderId="21" xfId="0" applyBorder="1"/>
    <xf numFmtId="0" fontId="0" fillId="9" borderId="4" xfId="0" applyFill="1" applyBorder="1"/>
    <xf numFmtId="0" fontId="0" fillId="9" borderId="19" xfId="0" applyFill="1" applyBorder="1"/>
    <xf numFmtId="0" fontId="0" fillId="9" borderId="15" xfId="0" applyFill="1" applyBorder="1"/>
    <xf numFmtId="0" fontId="0" fillId="9" borderId="0" xfId="0" applyFill="1" applyBorder="1"/>
    <xf numFmtId="0" fontId="0" fillId="9" borderId="18" xfId="0" applyFill="1" applyBorder="1"/>
    <xf numFmtId="0" fontId="0" fillId="9" borderId="5" xfId="0" applyFill="1" applyBorder="1"/>
    <xf numFmtId="0" fontId="0" fillId="9" borderId="21" xfId="0" applyFill="1" applyBorder="1"/>
    <xf numFmtId="0" fontId="0" fillId="10" borderId="21" xfId="0" applyFill="1" applyBorder="1"/>
    <xf numFmtId="0" fontId="2" fillId="9" borderId="20" xfId="0" applyFont="1" applyFill="1" applyBorder="1"/>
    <xf numFmtId="0" fontId="2" fillId="9" borderId="4" xfId="0" applyFont="1" applyFill="1" applyBorder="1"/>
    <xf numFmtId="0" fontId="2" fillId="3" borderId="0" xfId="0" applyFont="1" applyFill="1"/>
    <xf numFmtId="0" fontId="2" fillId="9" borderId="0" xfId="0" applyFont="1" applyFill="1"/>
    <xf numFmtId="1" fontId="0" fillId="0" borderId="0" xfId="0" applyNumberFormat="1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" fontId="0" fillId="0" borderId="4" xfId="0" quotePrefix="1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1" fontId="2" fillId="3" borderId="0" xfId="0" applyNumberFormat="1" applyFont="1" applyFill="1"/>
    <xf numFmtId="3" fontId="2" fillId="3" borderId="0" xfId="0" applyNumberFormat="1" applyFont="1" applyFill="1"/>
    <xf numFmtId="2" fontId="0" fillId="3" borderId="0" xfId="0" applyNumberFormat="1" applyFill="1"/>
    <xf numFmtId="2" fontId="2" fillId="3" borderId="0" xfId="0" applyNumberFormat="1" applyFont="1" applyFill="1"/>
    <xf numFmtId="0" fontId="2" fillId="0" borderId="0" xfId="0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0" fontId="0" fillId="0" borderId="13" xfId="0" applyBorder="1"/>
    <xf numFmtId="0" fontId="0" fillId="0" borderId="6" xfId="0" applyBorder="1"/>
    <xf numFmtId="0" fontId="0" fillId="0" borderId="21" xfId="0" applyBorder="1" applyAlignment="1">
      <alignment horizontal="center"/>
    </xf>
    <xf numFmtId="3" fontId="0" fillId="0" borderId="22" xfId="0" applyNumberFormat="1" applyBorder="1" applyAlignment="1">
      <alignment horizontal="center"/>
    </xf>
    <xf numFmtId="0" fontId="4" fillId="0" borderId="0" xfId="0" applyFont="1"/>
    <xf numFmtId="3" fontId="0" fillId="0" borderId="23" xfId="0" applyNumberFormat="1" applyBorder="1" applyAlignment="1">
      <alignment horizontal="center"/>
    </xf>
    <xf numFmtId="16" fontId="0" fillId="0" borderId="0" xfId="0" applyNumberFormat="1" applyFill="1"/>
    <xf numFmtId="16" fontId="0" fillId="3" borderId="0" xfId="0" applyNumberFormat="1" applyFill="1"/>
    <xf numFmtId="3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9" borderId="0" xfId="0" applyFill="1"/>
    <xf numFmtId="164" fontId="0" fillId="0" borderId="22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0" fontId="1" fillId="7" borderId="3" xfId="0" applyFont="1" applyFill="1" applyBorder="1"/>
    <xf numFmtId="0" fontId="1" fillId="7" borderId="3" xfId="0" applyNumberFormat="1" applyFont="1" applyFill="1" applyBorder="1" applyAlignment="1">
      <alignment horizontal="right"/>
    </xf>
    <xf numFmtId="0" fontId="0" fillId="7" borderId="3" xfId="0" applyFill="1" applyBorder="1"/>
    <xf numFmtId="0" fontId="0" fillId="0" borderId="3" xfId="0" applyBorder="1"/>
    <xf numFmtId="0" fontId="0" fillId="0" borderId="3" xfId="0" applyFill="1" applyBorder="1"/>
    <xf numFmtId="0" fontId="0" fillId="0" borderId="3" xfId="0" applyNumberFormat="1" applyBorder="1" applyAlignment="1">
      <alignment horizontal="right"/>
    </xf>
    <xf numFmtId="0" fontId="2" fillId="5" borderId="3" xfId="0" applyFont="1" applyFill="1" applyBorder="1" applyAlignment="1">
      <alignment horizontal="centerContinuous"/>
    </xf>
    <xf numFmtId="0" fontId="2" fillId="11" borderId="3" xfId="0" applyFont="1" applyFill="1" applyBorder="1"/>
    <xf numFmtId="0" fontId="2" fillId="7" borderId="3" xfId="0" applyFont="1" applyFill="1" applyBorder="1" applyAlignment="1">
      <alignment horizontal="centerContinuous"/>
    </xf>
    <xf numFmtId="0" fontId="2" fillId="12" borderId="3" xfId="0" applyFont="1" applyFill="1" applyBorder="1" applyAlignment="1">
      <alignment horizontal="centerContinuous"/>
    </xf>
    <xf numFmtId="0" fontId="2" fillId="13" borderId="3" xfId="0" applyFont="1" applyFill="1" applyBorder="1" applyAlignment="1">
      <alignment horizontal="centerContinuous"/>
    </xf>
    <xf numFmtId="0" fontId="2" fillId="9" borderId="3" xfId="0" applyFont="1" applyFill="1" applyBorder="1" applyAlignment="1">
      <alignment horizontal="centerContinuous" vertical="center"/>
    </xf>
    <xf numFmtId="0" fontId="0" fillId="14" borderId="3" xfId="0" applyFill="1" applyBorder="1"/>
    <xf numFmtId="0" fontId="0" fillId="3" borderId="3" xfId="0" applyFill="1" applyBorder="1" applyAlignment="1">
      <alignment horizontal="centerContinuous"/>
    </xf>
    <xf numFmtId="0" fontId="0" fillId="3" borderId="3" xfId="0" applyNumberFormat="1" applyFill="1" applyBorder="1" applyAlignment="1">
      <alignment horizontal="right"/>
    </xf>
    <xf numFmtId="0" fontId="0" fillId="3" borderId="3" xfId="0" applyFill="1" applyBorder="1"/>
    <xf numFmtId="0" fontId="0" fillId="0" borderId="3" xfId="0" quotePrefix="1" applyBorder="1"/>
    <xf numFmtId="0" fontId="2" fillId="3" borderId="3" xfId="0" applyFont="1" applyFill="1" applyBorder="1"/>
    <xf numFmtId="0" fontId="0" fillId="0" borderId="24" xfId="0" applyBorder="1"/>
    <xf numFmtId="0" fontId="0" fillId="0" borderId="24" xfId="0" applyFill="1" applyBorder="1"/>
    <xf numFmtId="0" fontId="2" fillId="3" borderId="24" xfId="0" applyFont="1" applyFill="1" applyBorder="1"/>
    <xf numFmtId="0" fontId="0" fillId="3" borderId="1" xfId="0" applyNumberFormat="1" applyFill="1" applyBorder="1" applyAlignment="1">
      <alignment horizontal="right"/>
    </xf>
    <xf numFmtId="0" fontId="0" fillId="0" borderId="2" xfId="0" applyBorder="1"/>
    <xf numFmtId="0" fontId="0" fillId="0" borderId="25" xfId="0" applyBorder="1"/>
    <xf numFmtId="0" fontId="0" fillId="0" borderId="26" xfId="0" applyBorder="1"/>
    <xf numFmtId="0" fontId="0" fillId="0" borderId="26" xfId="0" quotePrefix="1" applyBorder="1" applyAlignment="1">
      <alignment horizontal="right"/>
    </xf>
    <xf numFmtId="0" fontId="0" fillId="0" borderId="26" xfId="0" applyFill="1" applyBorder="1"/>
    <xf numFmtId="0" fontId="2" fillId="3" borderId="27" xfId="0" applyFont="1" applyFill="1" applyBorder="1"/>
    <xf numFmtId="0" fontId="2" fillId="3" borderId="28" xfId="0" applyFont="1" applyFill="1" applyBorder="1"/>
    <xf numFmtId="14" fontId="1" fillId="7" borderId="3" xfId="0" applyNumberFormat="1" applyFont="1" applyFill="1" applyBorder="1"/>
    <xf numFmtId="14" fontId="0" fillId="2" borderId="3" xfId="0" applyNumberFormat="1" applyFill="1" applyBorder="1"/>
    <xf numFmtId="14" fontId="0" fillId="0" borderId="3" xfId="0" applyNumberFormat="1" applyBorder="1"/>
    <xf numFmtId="14" fontId="0" fillId="3" borderId="3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0" borderId="29" xfId="0" applyNumberFormat="1" applyBorder="1"/>
    <xf numFmtId="14" fontId="0" fillId="0" borderId="30" xfId="0" applyNumberFormat="1" applyBorder="1"/>
    <xf numFmtId="14" fontId="2" fillId="3" borderId="31" xfId="0" applyNumberFormat="1" applyFont="1" applyFill="1" applyBorder="1"/>
    <xf numFmtId="14" fontId="0" fillId="0" borderId="2" xfId="0" applyNumberFormat="1" applyBorder="1"/>
    <xf numFmtId="14" fontId="6" fillId="15" borderId="30" xfId="0" applyNumberFormat="1" applyFont="1" applyFill="1" applyBorder="1"/>
    <xf numFmtId="0" fontId="6" fillId="15" borderId="3" xfId="0" applyFont="1" applyFill="1" applyBorder="1"/>
    <xf numFmtId="0" fontId="6" fillId="15" borderId="26" xfId="0" applyFont="1" applyFill="1" applyBorder="1"/>
    <xf numFmtId="0" fontId="0" fillId="16" borderId="32" xfId="0" applyFill="1" applyBorder="1"/>
    <xf numFmtId="0" fontId="0" fillId="16" borderId="3" xfId="0" applyFill="1" applyBorder="1"/>
    <xf numFmtId="0" fontId="6" fillId="17" borderId="3" xfId="0" applyFont="1" applyFill="1" applyBorder="1"/>
    <xf numFmtId="0" fontId="6" fillId="17" borderId="24" xfId="0" applyFont="1" applyFill="1" applyBorder="1"/>
    <xf numFmtId="16" fontId="0" fillId="0" borderId="0" xfId="0" applyNumberFormat="1" applyFill="1" applyAlignment="1">
      <alignment horizontal="right"/>
    </xf>
    <xf numFmtId="16" fontId="0" fillId="0" borderId="0" xfId="0" applyNumberFormat="1" applyAlignment="1">
      <alignment horizontal="right"/>
    </xf>
    <xf numFmtId="0" fontId="0" fillId="18" borderId="0" xfId="0" applyFill="1"/>
    <xf numFmtId="2" fontId="0" fillId="18" borderId="0" xfId="0" applyNumberFormat="1" applyFill="1"/>
    <xf numFmtId="0" fontId="0" fillId="19" borderId="0" xfId="0" applyFill="1"/>
    <xf numFmtId="16" fontId="0" fillId="20" borderId="0" xfId="0" applyNumberFormat="1" applyFill="1"/>
    <xf numFmtId="0" fontId="0" fillId="20" borderId="0" xfId="0" applyFill="1"/>
    <xf numFmtId="2" fontId="0" fillId="20" borderId="0" xfId="0" applyNumberFormat="1" applyFill="1"/>
    <xf numFmtId="1" fontId="0" fillId="20" borderId="0" xfId="0" applyNumberFormat="1" applyFill="1"/>
    <xf numFmtId="0" fontId="0" fillId="17" borderId="3" xfId="0" applyFill="1" applyBorder="1"/>
    <xf numFmtId="0" fontId="0" fillId="0" borderId="33" xfId="0" applyBorder="1"/>
    <xf numFmtId="0" fontId="6" fillId="0" borderId="3" xfId="0" applyFont="1" applyBorder="1"/>
    <xf numFmtId="0" fontId="6" fillId="15" borderId="24" xfId="0" applyFont="1" applyFill="1" applyBorder="1"/>
    <xf numFmtId="0" fontId="0" fillId="15" borderId="3" xfId="0" applyFill="1" applyBorder="1"/>
    <xf numFmtId="14" fontId="0" fillId="0" borderId="12" xfId="0" applyNumberFormat="1" applyBorder="1"/>
    <xf numFmtId="14" fontId="0" fillId="0" borderId="24" xfId="0" applyNumberFormat="1" applyBorder="1"/>
    <xf numFmtId="14" fontId="6" fillId="15" borderId="24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G251"/>
  <sheetViews>
    <sheetView tabSelected="1" zoomScaleNormal="100" workbookViewId="0">
      <pane xSplit="4" ySplit="6" topLeftCell="E7" activePane="bottomRight" state="frozen"/>
      <selection pane="topRight" activeCell="D1" sqref="D1"/>
      <selection pane="bottomLeft" activeCell="A7" sqref="A7"/>
      <selection pane="bottomRight" activeCell="H113" sqref="H113"/>
    </sheetView>
  </sheetViews>
  <sheetFormatPr defaultRowHeight="12.75"/>
  <cols>
    <col min="1" max="1" width="10.140625" style="126" bestFit="1" customWidth="1"/>
    <col min="2" max="2" width="9.140625" style="126"/>
    <col min="3" max="3" width="10.140625" style="154" bestFit="1" customWidth="1"/>
    <col min="4" max="4" width="9.28515625" style="126" bestFit="1" customWidth="1"/>
    <col min="5" max="6" width="9.28515625" style="126" hidden="1" customWidth="1"/>
    <col min="7" max="7" width="11.28515625" style="126" hidden="1" customWidth="1"/>
    <col min="8" max="8" width="10.42578125" style="126" bestFit="1" customWidth="1"/>
    <col min="9" max="9" width="9.85546875" style="126" bestFit="1" customWidth="1"/>
    <col min="10" max="10" width="9" style="126" bestFit="1" customWidth="1"/>
    <col min="11" max="11" width="9.28515625" style="126" bestFit="1" customWidth="1"/>
    <col min="12" max="12" width="27.85546875" style="126" bestFit="1" customWidth="1"/>
    <col min="13" max="13" width="8.85546875" style="126" hidden="1" customWidth="1"/>
    <col min="14" max="14" width="9.28515625" style="126" bestFit="1" customWidth="1"/>
    <col min="15" max="18" width="9.7109375" style="126" customWidth="1"/>
    <col min="19" max="20" width="9.7109375" style="126" hidden="1" customWidth="1"/>
    <col min="21" max="21" width="9.42578125" style="126" customWidth="1"/>
    <col min="22" max="22" width="10" style="126" customWidth="1"/>
    <col min="23" max="24" width="36" style="126" customWidth="1"/>
    <col min="25" max="30" width="9.28515625" style="126" bestFit="1" customWidth="1"/>
    <col min="31" max="31" width="10.7109375" style="126" customWidth="1"/>
    <col min="32" max="32" width="11" style="126" customWidth="1"/>
    <col min="33" max="16384" width="9.140625" style="126"/>
  </cols>
  <sheetData>
    <row r="2" spans="1:33" ht="18">
      <c r="C2" s="152" t="s">
        <v>134</v>
      </c>
      <c r="D2" s="124"/>
      <c r="E2" s="123"/>
      <c r="F2" s="123"/>
      <c r="G2" s="125"/>
      <c r="H2" s="125"/>
      <c r="I2" s="125"/>
      <c r="AD2" s="127"/>
      <c r="AE2" s="127"/>
    </row>
    <row r="3" spans="1:33">
      <c r="C3" s="153" t="s">
        <v>34</v>
      </c>
      <c r="D3" s="128"/>
      <c r="W3" s="126" t="s">
        <v>38</v>
      </c>
    </row>
    <row r="4" spans="1:33">
      <c r="C4" s="154" t="s">
        <v>0</v>
      </c>
      <c r="D4" s="128"/>
      <c r="H4" s="129" t="s">
        <v>19</v>
      </c>
      <c r="I4" s="129"/>
      <c r="J4" s="129"/>
      <c r="K4" s="129"/>
      <c r="L4" s="130" t="s">
        <v>20</v>
      </c>
      <c r="M4" s="130"/>
      <c r="N4" s="130"/>
      <c r="O4" s="131" t="s">
        <v>1</v>
      </c>
      <c r="P4" s="131"/>
      <c r="Q4" s="132" t="s">
        <v>28</v>
      </c>
      <c r="R4" s="132"/>
      <c r="S4" s="133" t="s">
        <v>74</v>
      </c>
      <c r="T4" s="133"/>
      <c r="U4" s="134" t="s">
        <v>76</v>
      </c>
      <c r="V4" s="134"/>
      <c r="W4" s="126" t="s">
        <v>75</v>
      </c>
      <c r="Y4" s="135" t="s">
        <v>37</v>
      </c>
      <c r="Z4" s="135"/>
      <c r="AA4" s="135"/>
      <c r="AB4" s="135"/>
      <c r="AC4" s="135"/>
      <c r="AD4" s="135"/>
      <c r="AE4" s="135"/>
      <c r="AF4" s="135"/>
      <c r="AG4" s="135"/>
    </row>
    <row r="5" spans="1:33">
      <c r="A5" s="155" t="s">
        <v>172</v>
      </c>
      <c r="B5" s="155" t="s">
        <v>171</v>
      </c>
      <c r="C5" s="155"/>
      <c r="D5" s="137"/>
      <c r="E5" s="5" t="s">
        <v>3</v>
      </c>
      <c r="F5" s="5"/>
      <c r="G5" s="5"/>
      <c r="H5" s="5" t="s">
        <v>68</v>
      </c>
      <c r="I5" s="5"/>
      <c r="J5" s="5" t="s">
        <v>69</v>
      </c>
      <c r="K5" s="5"/>
      <c r="L5" s="5" t="s">
        <v>70</v>
      </c>
      <c r="M5" s="5" t="s">
        <v>23</v>
      </c>
      <c r="N5" s="5"/>
      <c r="O5" s="5" t="s">
        <v>4</v>
      </c>
      <c r="P5" s="5"/>
      <c r="Q5" s="5"/>
      <c r="R5" s="5"/>
      <c r="S5" s="5"/>
      <c r="T5" s="5"/>
      <c r="U5" s="5" t="s">
        <v>77</v>
      </c>
      <c r="V5" s="136"/>
      <c r="W5" s="138"/>
      <c r="X5" s="138"/>
      <c r="Y5" s="5" t="s">
        <v>35</v>
      </c>
      <c r="Z5" s="138"/>
      <c r="AA5" s="138" t="s">
        <v>43</v>
      </c>
      <c r="AB5" s="5" t="s">
        <v>44</v>
      </c>
      <c r="AC5" s="138" t="s">
        <v>46</v>
      </c>
      <c r="AD5" s="138"/>
      <c r="AE5" s="5" t="s">
        <v>139</v>
      </c>
      <c r="AF5" s="138"/>
    </row>
    <row r="6" spans="1:33" ht="13.5" thickBot="1">
      <c r="A6" s="155"/>
      <c r="B6" s="155"/>
      <c r="C6" s="156" t="s">
        <v>5</v>
      </c>
      <c r="D6" s="144" t="s">
        <v>7</v>
      </c>
      <c r="E6" s="5" t="s">
        <v>8</v>
      </c>
      <c r="F6" s="5" t="s">
        <v>9</v>
      </c>
      <c r="G6" s="5" t="s">
        <v>10</v>
      </c>
      <c r="H6" s="5" t="s">
        <v>14</v>
      </c>
      <c r="I6" s="5" t="s">
        <v>13</v>
      </c>
      <c r="J6" s="5" t="s">
        <v>15</v>
      </c>
      <c r="K6" s="5" t="s">
        <v>11</v>
      </c>
      <c r="L6" s="5" t="s">
        <v>71</v>
      </c>
      <c r="M6" s="5" t="s">
        <v>72</v>
      </c>
      <c r="N6" s="5" t="s">
        <v>11</v>
      </c>
      <c r="O6" s="5" t="s">
        <v>73</v>
      </c>
      <c r="P6" s="5" t="s">
        <v>11</v>
      </c>
      <c r="Q6" s="5"/>
      <c r="R6" s="5" t="s">
        <v>11</v>
      </c>
      <c r="S6" s="5"/>
      <c r="T6" s="5" t="s">
        <v>11</v>
      </c>
      <c r="U6" s="5" t="s">
        <v>16</v>
      </c>
      <c r="V6" s="5" t="s">
        <v>149</v>
      </c>
      <c r="W6" s="138" t="s">
        <v>39</v>
      </c>
      <c r="X6" s="138"/>
      <c r="Y6" s="5" t="s">
        <v>36</v>
      </c>
      <c r="Z6" s="5" t="s">
        <v>47</v>
      </c>
      <c r="AA6" s="5" t="s">
        <v>42</v>
      </c>
      <c r="AB6" s="5" t="s">
        <v>42</v>
      </c>
      <c r="AC6" s="5" t="s">
        <v>45</v>
      </c>
      <c r="AD6" s="5" t="s">
        <v>127</v>
      </c>
      <c r="AE6" s="5" t="s">
        <v>140</v>
      </c>
      <c r="AF6" s="138" t="s">
        <v>141</v>
      </c>
    </row>
    <row r="7" spans="1:33">
      <c r="A7" s="182">
        <v>40102</v>
      </c>
      <c r="B7" s="164">
        <v>1230</v>
      </c>
      <c r="C7" s="158">
        <v>40104</v>
      </c>
      <c r="D7" s="147">
        <v>1400</v>
      </c>
      <c r="E7" s="141">
        <v>20</v>
      </c>
      <c r="F7" s="126">
        <v>1</v>
      </c>
      <c r="H7" s="126">
        <v>0</v>
      </c>
      <c r="I7" s="126">
        <v>0</v>
      </c>
      <c r="J7" s="126">
        <v>0</v>
      </c>
      <c r="K7" s="126">
        <v>0</v>
      </c>
      <c r="L7" s="126">
        <v>0</v>
      </c>
      <c r="M7" s="126">
        <v>0</v>
      </c>
      <c r="N7" s="126">
        <v>0</v>
      </c>
      <c r="O7" s="126">
        <v>0</v>
      </c>
      <c r="P7" s="126">
        <v>0</v>
      </c>
      <c r="Q7" s="126">
        <v>0</v>
      </c>
      <c r="R7" s="126">
        <v>0</v>
      </c>
      <c r="S7" s="126">
        <v>0</v>
      </c>
      <c r="T7" s="126">
        <v>0</v>
      </c>
      <c r="U7" s="126">
        <v>0</v>
      </c>
      <c r="V7" s="126">
        <v>0</v>
      </c>
      <c r="W7" s="126" t="s">
        <v>137</v>
      </c>
      <c r="X7" s="179" t="s">
        <v>151</v>
      </c>
    </row>
    <row r="8" spans="1:33">
      <c r="A8" s="183">
        <f>C7</f>
        <v>40104</v>
      </c>
      <c r="B8" s="126">
        <f>D7+1</f>
        <v>1401</v>
      </c>
      <c r="C8" s="158">
        <v>40105</v>
      </c>
      <c r="D8" s="147">
        <v>1500</v>
      </c>
      <c r="E8" s="141">
        <v>20</v>
      </c>
      <c r="F8" s="126">
        <v>1</v>
      </c>
      <c r="H8" s="126">
        <v>0</v>
      </c>
      <c r="I8" s="126">
        <v>0</v>
      </c>
      <c r="J8" s="126">
        <v>0</v>
      </c>
      <c r="K8" s="126">
        <v>0</v>
      </c>
      <c r="L8" s="126">
        <v>0</v>
      </c>
      <c r="M8" s="126">
        <v>0</v>
      </c>
      <c r="N8" s="126">
        <v>0</v>
      </c>
      <c r="O8" s="126">
        <v>0</v>
      </c>
      <c r="P8" s="126">
        <v>0</v>
      </c>
      <c r="Q8" s="126">
        <v>0</v>
      </c>
      <c r="R8" s="126">
        <v>0</v>
      </c>
      <c r="S8" s="126">
        <v>0</v>
      </c>
      <c r="T8" s="126">
        <v>0</v>
      </c>
      <c r="U8" s="126">
        <v>0</v>
      </c>
      <c r="V8" s="126">
        <v>0</v>
      </c>
      <c r="W8" s="126" t="s">
        <v>137</v>
      </c>
      <c r="X8" s="179" t="s">
        <v>151</v>
      </c>
    </row>
    <row r="9" spans="1:33">
      <c r="A9" s="183">
        <f>C8</f>
        <v>40105</v>
      </c>
      <c r="B9" s="126">
        <f t="shared" ref="B9:B43" si="0">D8+1</f>
        <v>1501</v>
      </c>
      <c r="C9" s="158">
        <v>40106</v>
      </c>
      <c r="D9" s="147">
        <v>715</v>
      </c>
      <c r="E9" s="141">
        <v>20</v>
      </c>
      <c r="F9" s="126">
        <v>1</v>
      </c>
      <c r="H9" s="126">
        <v>0</v>
      </c>
      <c r="I9" s="126">
        <v>0</v>
      </c>
      <c r="J9" s="126">
        <v>0</v>
      </c>
      <c r="K9" s="126">
        <v>0</v>
      </c>
      <c r="L9" s="126">
        <v>0</v>
      </c>
      <c r="M9" s="126">
        <v>0</v>
      </c>
      <c r="N9" s="126">
        <v>0</v>
      </c>
      <c r="O9" s="126">
        <v>0</v>
      </c>
      <c r="P9" s="126">
        <v>0</v>
      </c>
      <c r="Q9" s="126">
        <v>0</v>
      </c>
      <c r="R9" s="126">
        <v>0</v>
      </c>
      <c r="S9" s="126">
        <v>0</v>
      </c>
      <c r="T9" s="126">
        <v>0</v>
      </c>
      <c r="U9" s="126">
        <v>0</v>
      </c>
      <c r="V9" s="126">
        <v>0</v>
      </c>
      <c r="W9" s="126" t="s">
        <v>137</v>
      </c>
      <c r="X9" s="179" t="s">
        <v>151</v>
      </c>
    </row>
    <row r="10" spans="1:33">
      <c r="A10" s="183">
        <f>C9</f>
        <v>40106</v>
      </c>
      <c r="B10" s="126">
        <f t="shared" si="0"/>
        <v>716</v>
      </c>
      <c r="C10" s="158">
        <v>40107</v>
      </c>
      <c r="D10" s="147">
        <v>700</v>
      </c>
      <c r="E10" s="141">
        <v>20</v>
      </c>
      <c r="F10" s="126">
        <v>1</v>
      </c>
      <c r="H10" s="126">
        <v>31</v>
      </c>
      <c r="I10" s="126">
        <v>0</v>
      </c>
      <c r="J10" s="126">
        <v>22</v>
      </c>
      <c r="K10" s="126">
        <v>0</v>
      </c>
      <c r="L10" s="126">
        <v>0</v>
      </c>
      <c r="M10" s="126">
        <v>0</v>
      </c>
      <c r="N10" s="126">
        <v>0</v>
      </c>
      <c r="O10" s="126">
        <v>0</v>
      </c>
      <c r="P10" s="126">
        <v>0</v>
      </c>
      <c r="Q10" s="126">
        <v>6</v>
      </c>
      <c r="R10" s="126">
        <v>0</v>
      </c>
      <c r="S10" s="126">
        <v>0</v>
      </c>
      <c r="T10" s="126">
        <v>0</v>
      </c>
      <c r="U10" s="126">
        <v>0</v>
      </c>
      <c r="V10" s="126">
        <v>0</v>
      </c>
      <c r="Z10" s="126">
        <v>1</v>
      </c>
      <c r="AA10" s="126">
        <v>2</v>
      </c>
      <c r="AE10" s="126">
        <v>2</v>
      </c>
    </row>
    <row r="11" spans="1:33">
      <c r="A11" s="183">
        <f>C10</f>
        <v>40107</v>
      </c>
      <c r="B11" s="126">
        <f t="shared" si="0"/>
        <v>701</v>
      </c>
      <c r="C11" s="158">
        <v>40108</v>
      </c>
      <c r="D11" s="147">
        <v>1315</v>
      </c>
      <c r="E11" s="141">
        <v>20</v>
      </c>
      <c r="F11" s="126">
        <v>1</v>
      </c>
      <c r="H11" s="126">
        <v>32</v>
      </c>
      <c r="I11" s="126">
        <v>0</v>
      </c>
      <c r="J11" s="126">
        <v>7</v>
      </c>
      <c r="K11" s="126">
        <v>0</v>
      </c>
      <c r="L11" s="126">
        <v>0</v>
      </c>
      <c r="M11" s="126">
        <v>0</v>
      </c>
      <c r="N11" s="126">
        <v>0</v>
      </c>
      <c r="O11" s="126">
        <v>0</v>
      </c>
      <c r="P11" s="126">
        <v>0</v>
      </c>
      <c r="Q11" s="126">
        <v>0</v>
      </c>
      <c r="R11" s="126">
        <v>0</v>
      </c>
      <c r="S11" s="126">
        <v>0</v>
      </c>
      <c r="T11" s="126">
        <v>0</v>
      </c>
      <c r="U11" s="126">
        <v>0</v>
      </c>
      <c r="V11" s="126">
        <v>0</v>
      </c>
      <c r="Z11" s="126">
        <v>4</v>
      </c>
      <c r="AA11" s="126">
        <v>2</v>
      </c>
      <c r="AE11" s="126">
        <v>1</v>
      </c>
    </row>
    <row r="12" spans="1:33">
      <c r="A12" s="183">
        <f>C11</f>
        <v>40108</v>
      </c>
      <c r="B12" s="126">
        <f t="shared" si="0"/>
        <v>1316</v>
      </c>
      <c r="C12" s="158">
        <v>40109</v>
      </c>
      <c r="D12" s="147">
        <v>1300</v>
      </c>
      <c r="E12" s="141">
        <v>20</v>
      </c>
      <c r="F12" s="126">
        <v>1</v>
      </c>
      <c r="G12" s="126">
        <v>6</v>
      </c>
      <c r="H12" s="126">
        <v>5</v>
      </c>
      <c r="I12" s="126">
        <v>0</v>
      </c>
      <c r="J12" s="126">
        <v>3</v>
      </c>
      <c r="K12" s="126">
        <v>0</v>
      </c>
      <c r="L12" s="126">
        <v>0</v>
      </c>
      <c r="M12" s="126">
        <v>0</v>
      </c>
      <c r="N12" s="126">
        <v>0</v>
      </c>
      <c r="O12" s="126">
        <v>0</v>
      </c>
      <c r="P12" s="126">
        <v>0</v>
      </c>
      <c r="Q12" s="126">
        <v>0</v>
      </c>
      <c r="R12" s="126">
        <v>0</v>
      </c>
      <c r="S12" s="126">
        <v>0</v>
      </c>
      <c r="T12" s="126">
        <v>0</v>
      </c>
      <c r="U12" s="126">
        <v>0</v>
      </c>
      <c r="V12" s="126">
        <v>0</v>
      </c>
      <c r="Z12" s="126">
        <v>2</v>
      </c>
      <c r="AB12" s="126">
        <v>2</v>
      </c>
    </row>
    <row r="13" spans="1:33">
      <c r="A13" s="158">
        <v>40109</v>
      </c>
      <c r="B13" s="126">
        <f t="shared" si="0"/>
        <v>1301</v>
      </c>
      <c r="C13" s="158">
        <v>40112</v>
      </c>
      <c r="D13" s="147">
        <v>1215</v>
      </c>
      <c r="E13" s="141">
        <v>20</v>
      </c>
      <c r="F13" s="126">
        <v>3</v>
      </c>
      <c r="G13" s="126">
        <v>6</v>
      </c>
      <c r="H13" s="126">
        <v>0</v>
      </c>
      <c r="I13" s="126">
        <v>0</v>
      </c>
      <c r="J13" s="126">
        <v>0</v>
      </c>
      <c r="K13" s="126">
        <v>0</v>
      </c>
      <c r="L13" s="126">
        <v>0</v>
      </c>
      <c r="M13" s="126">
        <v>0</v>
      </c>
      <c r="N13" s="126">
        <v>0</v>
      </c>
      <c r="O13" s="126">
        <v>0</v>
      </c>
      <c r="P13" s="126">
        <v>0</v>
      </c>
      <c r="Q13" s="126">
        <v>0</v>
      </c>
      <c r="R13" s="126">
        <v>0</v>
      </c>
      <c r="S13" s="126">
        <v>0</v>
      </c>
      <c r="T13" s="126">
        <v>0</v>
      </c>
      <c r="U13" s="126">
        <v>0</v>
      </c>
      <c r="V13" s="126">
        <v>0</v>
      </c>
      <c r="W13" s="126" t="s">
        <v>138</v>
      </c>
      <c r="X13" s="179" t="s">
        <v>151</v>
      </c>
    </row>
    <row r="14" spans="1:33">
      <c r="A14" s="183">
        <f>C13</f>
        <v>40112</v>
      </c>
      <c r="B14" s="126">
        <f t="shared" si="0"/>
        <v>1216</v>
      </c>
      <c r="C14" s="158">
        <v>40113</v>
      </c>
      <c r="D14" s="147">
        <v>730</v>
      </c>
      <c r="E14" s="141">
        <v>23</v>
      </c>
      <c r="F14" s="126">
        <v>3</v>
      </c>
      <c r="G14" s="126">
        <v>6</v>
      </c>
      <c r="H14" s="126">
        <v>0</v>
      </c>
      <c r="I14" s="126">
        <v>0</v>
      </c>
      <c r="J14" s="126">
        <v>0</v>
      </c>
      <c r="K14" s="126">
        <v>0</v>
      </c>
      <c r="L14" s="126">
        <v>0</v>
      </c>
      <c r="M14" s="126">
        <v>0</v>
      </c>
      <c r="N14" s="126">
        <v>0</v>
      </c>
      <c r="O14" s="126">
        <v>0</v>
      </c>
      <c r="P14" s="126">
        <v>0</v>
      </c>
      <c r="Q14" s="126">
        <v>0</v>
      </c>
      <c r="R14" s="126">
        <v>0</v>
      </c>
      <c r="S14" s="126">
        <v>0</v>
      </c>
      <c r="T14" s="126">
        <v>0</v>
      </c>
      <c r="U14" s="126">
        <v>0</v>
      </c>
      <c r="V14" s="126">
        <v>0</v>
      </c>
      <c r="W14" s="126" t="s">
        <v>138</v>
      </c>
      <c r="X14" s="179" t="s">
        <v>151</v>
      </c>
    </row>
    <row r="15" spans="1:33">
      <c r="A15" s="183">
        <f>C14</f>
        <v>40113</v>
      </c>
      <c r="B15" s="126">
        <f t="shared" si="0"/>
        <v>731</v>
      </c>
      <c r="C15" s="158">
        <v>40114</v>
      </c>
      <c r="D15" s="147">
        <v>730</v>
      </c>
      <c r="E15" s="141"/>
      <c r="F15" s="126">
        <v>3</v>
      </c>
      <c r="H15" s="126">
        <v>43</v>
      </c>
      <c r="I15" s="126">
        <v>0</v>
      </c>
      <c r="J15" s="126">
        <v>22</v>
      </c>
      <c r="K15" s="126">
        <v>0</v>
      </c>
      <c r="L15" s="126">
        <v>1</v>
      </c>
      <c r="M15" s="126">
        <v>0</v>
      </c>
      <c r="N15" s="126">
        <v>0</v>
      </c>
      <c r="O15" s="126">
        <v>0</v>
      </c>
      <c r="P15" s="126">
        <v>0</v>
      </c>
      <c r="Q15" s="126">
        <v>2</v>
      </c>
      <c r="R15" s="126">
        <v>0</v>
      </c>
      <c r="S15" s="126">
        <v>0</v>
      </c>
      <c r="T15" s="126">
        <v>0</v>
      </c>
      <c r="U15" s="126">
        <v>0</v>
      </c>
      <c r="V15" s="126">
        <v>0</v>
      </c>
      <c r="Z15" s="126">
        <v>1</v>
      </c>
      <c r="AC15" s="126">
        <v>2</v>
      </c>
    </row>
    <row r="16" spans="1:33">
      <c r="A16" s="183">
        <f>C15</f>
        <v>40114</v>
      </c>
      <c r="B16" s="126">
        <f t="shared" si="0"/>
        <v>731</v>
      </c>
      <c r="C16" s="158">
        <v>40115</v>
      </c>
      <c r="D16" s="147">
        <v>1400</v>
      </c>
      <c r="E16" s="141">
        <v>21</v>
      </c>
      <c r="F16" s="126">
        <v>3</v>
      </c>
      <c r="G16" s="126">
        <v>6</v>
      </c>
      <c r="H16" s="126">
        <v>16</v>
      </c>
      <c r="I16" s="126">
        <v>0</v>
      </c>
      <c r="J16" s="126">
        <v>3</v>
      </c>
      <c r="K16" s="126">
        <v>0</v>
      </c>
      <c r="L16" s="126">
        <v>0</v>
      </c>
      <c r="M16" s="126">
        <v>0</v>
      </c>
      <c r="N16" s="126">
        <v>0</v>
      </c>
      <c r="O16" s="126">
        <v>0</v>
      </c>
      <c r="P16" s="126">
        <v>0</v>
      </c>
      <c r="Q16" s="126">
        <v>0</v>
      </c>
      <c r="R16" s="126">
        <v>0</v>
      </c>
      <c r="S16" s="126">
        <v>0</v>
      </c>
      <c r="T16" s="126">
        <v>0</v>
      </c>
      <c r="U16" s="126">
        <v>0</v>
      </c>
      <c r="V16" s="126">
        <v>0</v>
      </c>
      <c r="W16" s="126" t="s">
        <v>138</v>
      </c>
      <c r="AC16" s="126">
        <v>3</v>
      </c>
    </row>
    <row r="17" spans="1:32">
      <c r="A17" s="183">
        <f>C16</f>
        <v>40115</v>
      </c>
      <c r="B17" s="126">
        <f t="shared" si="0"/>
        <v>1401</v>
      </c>
      <c r="C17" s="158">
        <v>40116</v>
      </c>
      <c r="D17" s="147">
        <v>1000</v>
      </c>
      <c r="E17" s="141">
        <v>21</v>
      </c>
      <c r="F17" s="126">
        <v>3</v>
      </c>
      <c r="G17" s="126">
        <v>6</v>
      </c>
      <c r="H17" s="126">
        <v>17</v>
      </c>
      <c r="I17" s="126">
        <v>0</v>
      </c>
      <c r="J17" s="126">
        <v>12</v>
      </c>
      <c r="K17" s="126">
        <v>0</v>
      </c>
      <c r="L17" s="126">
        <v>0</v>
      </c>
      <c r="M17" s="126">
        <v>0</v>
      </c>
      <c r="N17" s="126">
        <v>0</v>
      </c>
      <c r="O17" s="126">
        <v>0</v>
      </c>
      <c r="P17" s="126">
        <v>0</v>
      </c>
      <c r="Q17" s="126">
        <v>0</v>
      </c>
      <c r="R17" s="126">
        <v>0</v>
      </c>
      <c r="S17" s="126">
        <v>0</v>
      </c>
      <c r="T17" s="126">
        <v>0</v>
      </c>
      <c r="U17" s="126">
        <v>0</v>
      </c>
      <c r="V17" s="126">
        <v>0</v>
      </c>
      <c r="Z17" s="126">
        <v>2</v>
      </c>
    </row>
    <row r="18" spans="1:32">
      <c r="A18" s="158">
        <v>40116</v>
      </c>
      <c r="B18" s="126">
        <f t="shared" si="0"/>
        <v>1001</v>
      </c>
      <c r="C18" s="158">
        <v>40119</v>
      </c>
      <c r="D18" s="147">
        <v>1000</v>
      </c>
      <c r="E18" s="141">
        <v>22</v>
      </c>
      <c r="F18" s="126">
        <v>3</v>
      </c>
      <c r="G18" s="126">
        <v>6</v>
      </c>
      <c r="H18" s="126">
        <v>6</v>
      </c>
      <c r="I18" s="126">
        <v>0</v>
      </c>
      <c r="J18" s="126">
        <v>5</v>
      </c>
      <c r="K18" s="126">
        <v>0</v>
      </c>
      <c r="L18" s="126">
        <v>0</v>
      </c>
      <c r="M18" s="126">
        <v>0</v>
      </c>
      <c r="N18" s="126">
        <v>0</v>
      </c>
      <c r="O18" s="126">
        <v>0</v>
      </c>
      <c r="P18" s="126">
        <v>0</v>
      </c>
      <c r="Q18" s="126">
        <v>0</v>
      </c>
      <c r="R18" s="126">
        <v>0</v>
      </c>
      <c r="S18" s="126">
        <v>0</v>
      </c>
      <c r="T18" s="126">
        <v>0</v>
      </c>
      <c r="U18" s="126">
        <v>0</v>
      </c>
      <c r="V18" s="126">
        <v>0</v>
      </c>
      <c r="Z18" s="126">
        <v>2</v>
      </c>
      <c r="AB18" s="126">
        <v>1</v>
      </c>
    </row>
    <row r="19" spans="1:32">
      <c r="A19" s="183">
        <f>C18</f>
        <v>40119</v>
      </c>
      <c r="B19" s="126">
        <f t="shared" si="0"/>
        <v>1001</v>
      </c>
      <c r="C19" s="158">
        <v>40120</v>
      </c>
      <c r="D19" s="147">
        <v>800</v>
      </c>
      <c r="E19" s="141">
        <v>21</v>
      </c>
      <c r="F19" s="126">
        <v>2</v>
      </c>
      <c r="G19" s="126">
        <v>6</v>
      </c>
      <c r="H19" s="126">
        <v>7</v>
      </c>
      <c r="I19" s="126">
        <v>0</v>
      </c>
      <c r="J19" s="126">
        <v>0</v>
      </c>
      <c r="K19" s="126">
        <v>0</v>
      </c>
      <c r="L19" s="126">
        <v>0</v>
      </c>
      <c r="M19" s="126">
        <v>0</v>
      </c>
      <c r="N19" s="126">
        <v>0</v>
      </c>
      <c r="O19" s="126">
        <v>0</v>
      </c>
      <c r="P19" s="126">
        <v>0</v>
      </c>
      <c r="Q19" s="126">
        <v>0</v>
      </c>
      <c r="R19" s="126">
        <v>0</v>
      </c>
      <c r="S19" s="126">
        <v>0</v>
      </c>
      <c r="T19" s="126">
        <v>0</v>
      </c>
      <c r="U19" s="126">
        <v>0</v>
      </c>
      <c r="V19" s="126">
        <v>0</v>
      </c>
    </row>
    <row r="20" spans="1:32">
      <c r="A20" s="183">
        <f>C19</f>
        <v>40120</v>
      </c>
      <c r="B20" s="126">
        <f t="shared" si="0"/>
        <v>801</v>
      </c>
      <c r="C20" s="158">
        <v>40121</v>
      </c>
      <c r="D20" s="147">
        <v>800</v>
      </c>
      <c r="E20" s="141">
        <v>21</v>
      </c>
      <c r="F20" s="126">
        <v>2</v>
      </c>
      <c r="G20" s="126">
        <v>6</v>
      </c>
      <c r="H20" s="126">
        <v>5</v>
      </c>
      <c r="I20" s="126">
        <v>0</v>
      </c>
      <c r="J20" s="126">
        <v>6</v>
      </c>
      <c r="K20" s="126">
        <v>0</v>
      </c>
      <c r="L20" s="126">
        <v>0</v>
      </c>
      <c r="M20" s="126">
        <v>0</v>
      </c>
      <c r="N20" s="126">
        <v>0</v>
      </c>
      <c r="O20" s="126">
        <v>0</v>
      </c>
      <c r="P20" s="126">
        <v>0</v>
      </c>
      <c r="Q20" s="126">
        <v>0</v>
      </c>
      <c r="R20" s="126">
        <v>0</v>
      </c>
      <c r="S20" s="126">
        <v>0</v>
      </c>
      <c r="T20" s="126">
        <v>0</v>
      </c>
      <c r="U20" s="126">
        <v>0</v>
      </c>
      <c r="V20" s="126">
        <v>0</v>
      </c>
      <c r="Z20" s="126">
        <v>2</v>
      </c>
      <c r="AB20" s="126">
        <v>1</v>
      </c>
      <c r="AC20" s="126">
        <v>1</v>
      </c>
    </row>
    <row r="21" spans="1:32">
      <c r="A21" s="183">
        <f>C20</f>
        <v>40121</v>
      </c>
      <c r="B21" s="126">
        <f t="shared" si="0"/>
        <v>801</v>
      </c>
      <c r="C21" s="158">
        <v>40122</v>
      </c>
      <c r="D21" s="147">
        <v>1000</v>
      </c>
      <c r="E21" s="141">
        <v>21</v>
      </c>
      <c r="F21" s="126">
        <v>2</v>
      </c>
      <c r="G21" s="126">
        <v>6</v>
      </c>
      <c r="H21" s="126">
        <v>21</v>
      </c>
      <c r="I21" s="126">
        <v>0</v>
      </c>
      <c r="J21" s="126">
        <v>12</v>
      </c>
      <c r="K21" s="126">
        <v>0</v>
      </c>
      <c r="L21" s="126">
        <v>0</v>
      </c>
      <c r="M21" s="126">
        <v>0</v>
      </c>
      <c r="N21" s="126">
        <v>0</v>
      </c>
      <c r="O21" s="126">
        <v>0</v>
      </c>
      <c r="P21" s="126">
        <v>0</v>
      </c>
      <c r="Q21" s="126">
        <v>0</v>
      </c>
      <c r="R21" s="126">
        <v>0</v>
      </c>
      <c r="S21" s="126">
        <v>0</v>
      </c>
      <c r="T21" s="126">
        <v>0</v>
      </c>
      <c r="U21" s="126">
        <v>0</v>
      </c>
      <c r="V21" s="126">
        <v>0</v>
      </c>
      <c r="Z21" s="126">
        <v>2</v>
      </c>
      <c r="AC21" s="126">
        <v>2</v>
      </c>
      <c r="AF21" s="126">
        <v>2</v>
      </c>
    </row>
    <row r="22" spans="1:32">
      <c r="A22" s="183">
        <f>C21</f>
        <v>40122</v>
      </c>
      <c r="B22" s="126">
        <f t="shared" si="0"/>
        <v>1001</v>
      </c>
      <c r="C22" s="158">
        <v>40123</v>
      </c>
      <c r="D22" s="147">
        <v>930</v>
      </c>
      <c r="E22" s="141">
        <v>22</v>
      </c>
      <c r="F22" s="126">
        <v>3</v>
      </c>
      <c r="G22" s="126">
        <v>6</v>
      </c>
      <c r="H22" s="126">
        <v>7</v>
      </c>
      <c r="I22" s="126">
        <v>0</v>
      </c>
      <c r="J22" s="126">
        <v>14</v>
      </c>
      <c r="K22" s="126">
        <v>0</v>
      </c>
      <c r="L22" s="126">
        <v>0</v>
      </c>
      <c r="M22" s="126">
        <v>0</v>
      </c>
      <c r="N22" s="126">
        <v>0</v>
      </c>
      <c r="O22" s="126">
        <v>0</v>
      </c>
      <c r="P22" s="126">
        <v>0</v>
      </c>
      <c r="Q22" s="126">
        <v>1</v>
      </c>
      <c r="R22" s="126">
        <v>0</v>
      </c>
      <c r="S22" s="126">
        <v>0</v>
      </c>
      <c r="T22" s="126">
        <v>0</v>
      </c>
      <c r="U22" s="126">
        <v>0</v>
      </c>
      <c r="V22" s="126">
        <v>0</v>
      </c>
      <c r="Z22" s="126">
        <v>2</v>
      </c>
      <c r="AC22" s="126">
        <v>1</v>
      </c>
    </row>
    <row r="23" spans="1:32">
      <c r="A23" s="158">
        <v>40123</v>
      </c>
      <c r="B23" s="126">
        <f t="shared" si="0"/>
        <v>931</v>
      </c>
      <c r="C23" s="158">
        <v>40126</v>
      </c>
      <c r="D23" s="147">
        <v>800</v>
      </c>
      <c r="E23" s="141">
        <v>22</v>
      </c>
      <c r="F23" s="126">
        <v>1</v>
      </c>
      <c r="G23" s="126">
        <v>6</v>
      </c>
      <c r="H23" s="126">
        <v>5</v>
      </c>
      <c r="I23" s="126">
        <v>0</v>
      </c>
      <c r="J23" s="126">
        <v>9</v>
      </c>
      <c r="K23" s="126">
        <v>0</v>
      </c>
      <c r="L23" s="126">
        <v>0</v>
      </c>
      <c r="M23" s="126">
        <v>0</v>
      </c>
      <c r="N23" s="126">
        <v>0</v>
      </c>
      <c r="O23" s="126">
        <v>0</v>
      </c>
      <c r="P23" s="126">
        <v>0</v>
      </c>
      <c r="Q23" s="126">
        <v>0</v>
      </c>
      <c r="R23" s="126">
        <v>0</v>
      </c>
      <c r="S23" s="126">
        <v>0</v>
      </c>
      <c r="T23" s="126">
        <v>0</v>
      </c>
      <c r="U23" s="126">
        <v>0</v>
      </c>
      <c r="V23" s="126">
        <v>0</v>
      </c>
    </row>
    <row r="24" spans="1:32">
      <c r="A24" s="183">
        <f>C23</f>
        <v>40126</v>
      </c>
      <c r="B24" s="126">
        <f t="shared" si="0"/>
        <v>801</v>
      </c>
      <c r="C24" s="158">
        <v>40127</v>
      </c>
      <c r="D24" s="147">
        <v>800</v>
      </c>
      <c r="E24" s="141">
        <v>22</v>
      </c>
      <c r="F24" s="126">
        <v>1</v>
      </c>
      <c r="G24" s="126">
        <v>6</v>
      </c>
      <c r="H24" s="126">
        <v>2</v>
      </c>
      <c r="I24" s="126">
        <v>0</v>
      </c>
      <c r="J24" s="126">
        <v>6</v>
      </c>
      <c r="K24" s="126">
        <v>0</v>
      </c>
      <c r="L24" s="126">
        <v>0</v>
      </c>
      <c r="M24" s="126">
        <v>0</v>
      </c>
      <c r="N24" s="126">
        <v>0</v>
      </c>
      <c r="O24" s="126">
        <v>0</v>
      </c>
      <c r="P24" s="126">
        <v>0</v>
      </c>
      <c r="Q24" s="126">
        <v>0</v>
      </c>
      <c r="R24" s="126">
        <v>0</v>
      </c>
      <c r="S24" s="126">
        <v>0</v>
      </c>
      <c r="T24" s="126">
        <v>0</v>
      </c>
      <c r="U24" s="126">
        <v>0</v>
      </c>
      <c r="V24" s="126">
        <v>0</v>
      </c>
    </row>
    <row r="25" spans="1:32">
      <c r="A25" s="158">
        <v>40127</v>
      </c>
      <c r="B25" s="126">
        <f t="shared" si="0"/>
        <v>801</v>
      </c>
      <c r="C25" s="158">
        <v>40129</v>
      </c>
      <c r="D25" s="147">
        <v>800</v>
      </c>
      <c r="E25" s="141">
        <v>22</v>
      </c>
      <c r="F25" s="126">
        <v>1</v>
      </c>
      <c r="G25" s="126">
        <v>6</v>
      </c>
      <c r="H25" s="126">
        <v>0</v>
      </c>
      <c r="I25" s="126">
        <v>0</v>
      </c>
      <c r="J25" s="126">
        <v>2</v>
      </c>
      <c r="K25" s="126">
        <v>0</v>
      </c>
      <c r="L25" s="126">
        <v>0</v>
      </c>
      <c r="M25" s="126">
        <v>0</v>
      </c>
      <c r="N25" s="126">
        <v>0</v>
      </c>
      <c r="O25" s="126">
        <v>0</v>
      </c>
      <c r="P25" s="126">
        <v>0</v>
      </c>
      <c r="Q25" s="126">
        <v>0</v>
      </c>
      <c r="R25" s="126">
        <v>0</v>
      </c>
      <c r="S25" s="126">
        <v>0</v>
      </c>
      <c r="T25" s="126">
        <v>0</v>
      </c>
      <c r="U25" s="126">
        <v>0</v>
      </c>
      <c r="V25" s="126">
        <v>0</v>
      </c>
    </row>
    <row r="26" spans="1:32">
      <c r="A26" s="183">
        <f>C25</f>
        <v>40129</v>
      </c>
      <c r="B26" s="126">
        <f t="shared" si="0"/>
        <v>801</v>
      </c>
      <c r="C26" s="158">
        <v>40130</v>
      </c>
      <c r="D26" s="147">
        <v>900</v>
      </c>
      <c r="E26" s="141">
        <v>22</v>
      </c>
      <c r="F26" s="126">
        <v>1</v>
      </c>
      <c r="G26" s="126">
        <v>6</v>
      </c>
      <c r="H26" s="126">
        <v>0</v>
      </c>
      <c r="I26" s="126">
        <v>0</v>
      </c>
      <c r="J26" s="126">
        <v>0</v>
      </c>
      <c r="K26" s="126">
        <v>0</v>
      </c>
      <c r="L26" s="126">
        <v>0</v>
      </c>
      <c r="M26" s="126">
        <v>0</v>
      </c>
      <c r="N26" s="126">
        <v>0</v>
      </c>
      <c r="O26" s="126">
        <v>0</v>
      </c>
      <c r="P26" s="126">
        <v>0</v>
      </c>
      <c r="Q26" s="126">
        <v>0</v>
      </c>
      <c r="R26" s="126">
        <v>0</v>
      </c>
      <c r="S26" s="126">
        <v>0</v>
      </c>
      <c r="T26" s="126">
        <v>0</v>
      </c>
      <c r="U26" s="126">
        <v>0</v>
      </c>
      <c r="V26" s="126">
        <v>0</v>
      </c>
      <c r="X26" s="179" t="s">
        <v>151</v>
      </c>
    </row>
    <row r="27" spans="1:32">
      <c r="A27" s="158">
        <v>40130</v>
      </c>
      <c r="B27" s="126">
        <f t="shared" si="0"/>
        <v>901</v>
      </c>
      <c r="C27" s="158">
        <v>40133</v>
      </c>
      <c r="D27" s="147">
        <v>1030</v>
      </c>
      <c r="E27" s="141">
        <v>21</v>
      </c>
      <c r="F27" s="126">
        <v>1</v>
      </c>
      <c r="G27" s="126">
        <v>6</v>
      </c>
      <c r="H27" s="126">
        <v>0</v>
      </c>
      <c r="I27" s="126">
        <v>0</v>
      </c>
      <c r="J27" s="126">
        <v>0</v>
      </c>
      <c r="K27" s="126">
        <v>0</v>
      </c>
      <c r="L27" s="126">
        <v>0</v>
      </c>
      <c r="M27" s="126">
        <v>0</v>
      </c>
      <c r="N27" s="126">
        <v>0</v>
      </c>
      <c r="O27" s="126">
        <v>0</v>
      </c>
      <c r="P27" s="126">
        <v>0</v>
      </c>
      <c r="Q27" s="126">
        <v>0</v>
      </c>
      <c r="R27" s="126">
        <v>0</v>
      </c>
      <c r="S27" s="126">
        <v>0</v>
      </c>
      <c r="T27" s="126">
        <v>0</v>
      </c>
      <c r="U27" s="126">
        <v>0</v>
      </c>
      <c r="V27" s="126">
        <v>0</v>
      </c>
      <c r="X27" s="179" t="s">
        <v>151</v>
      </c>
    </row>
    <row r="28" spans="1:32">
      <c r="A28" s="183">
        <f>C27</f>
        <v>40133</v>
      </c>
      <c r="B28" s="126">
        <f t="shared" si="0"/>
        <v>1031</v>
      </c>
      <c r="C28" s="158">
        <v>40134</v>
      </c>
      <c r="D28" s="147">
        <v>730</v>
      </c>
      <c r="E28" s="141">
        <v>21</v>
      </c>
      <c r="F28" s="126">
        <v>3</v>
      </c>
      <c r="G28" s="126">
        <v>6</v>
      </c>
      <c r="H28" s="177">
        <v>4</v>
      </c>
      <c r="I28" s="126">
        <v>0</v>
      </c>
      <c r="J28" s="126">
        <v>4</v>
      </c>
      <c r="K28" s="126">
        <v>0</v>
      </c>
      <c r="L28" s="126">
        <v>0</v>
      </c>
      <c r="M28" s="126">
        <v>0</v>
      </c>
      <c r="N28" s="126">
        <v>0</v>
      </c>
      <c r="O28" s="126">
        <v>0</v>
      </c>
      <c r="P28" s="126">
        <v>0</v>
      </c>
      <c r="Q28" s="126">
        <v>0</v>
      </c>
      <c r="R28" s="126">
        <v>0</v>
      </c>
      <c r="S28" s="126">
        <v>0</v>
      </c>
      <c r="T28" s="126">
        <v>0</v>
      </c>
      <c r="U28" s="126">
        <v>0</v>
      </c>
      <c r="V28" s="126">
        <v>0</v>
      </c>
    </row>
    <row r="29" spans="1:32">
      <c r="A29" s="183">
        <f>C28</f>
        <v>40134</v>
      </c>
      <c r="B29" s="126">
        <f t="shared" si="0"/>
        <v>731</v>
      </c>
      <c r="C29" s="158">
        <v>40135</v>
      </c>
      <c r="D29" s="147">
        <v>1300</v>
      </c>
      <c r="E29" s="141">
        <v>21</v>
      </c>
      <c r="F29" s="126">
        <v>2</v>
      </c>
      <c r="G29" s="126">
        <v>6</v>
      </c>
      <c r="H29" s="177">
        <v>1</v>
      </c>
      <c r="I29" s="126">
        <v>0</v>
      </c>
      <c r="J29" s="126">
        <v>1</v>
      </c>
      <c r="K29" s="126">
        <v>0</v>
      </c>
      <c r="L29" s="126">
        <v>0</v>
      </c>
      <c r="M29" s="126">
        <v>0</v>
      </c>
      <c r="N29" s="126">
        <v>0</v>
      </c>
      <c r="O29" s="126">
        <v>0</v>
      </c>
      <c r="P29" s="126">
        <v>0</v>
      </c>
      <c r="Q29" s="126">
        <v>0</v>
      </c>
      <c r="R29" s="126">
        <v>0</v>
      </c>
      <c r="S29" s="126">
        <v>0</v>
      </c>
      <c r="T29" s="126">
        <v>0</v>
      </c>
      <c r="U29" s="126">
        <v>0</v>
      </c>
      <c r="V29" s="126">
        <v>0</v>
      </c>
      <c r="Z29" s="126">
        <v>1</v>
      </c>
    </row>
    <row r="30" spans="1:32">
      <c r="A30" s="183">
        <f>C29</f>
        <v>40135</v>
      </c>
      <c r="B30" s="126">
        <f t="shared" si="0"/>
        <v>1301</v>
      </c>
      <c r="C30" s="158">
        <v>40136</v>
      </c>
      <c r="D30" s="147">
        <v>830</v>
      </c>
      <c r="E30" s="141">
        <v>21</v>
      </c>
      <c r="F30" s="126">
        <v>2</v>
      </c>
      <c r="G30" s="126">
        <v>6</v>
      </c>
      <c r="H30" s="177">
        <v>4</v>
      </c>
      <c r="I30" s="126">
        <v>0</v>
      </c>
      <c r="J30" s="126">
        <v>3</v>
      </c>
      <c r="K30" s="126">
        <v>0</v>
      </c>
      <c r="L30" s="126">
        <v>0</v>
      </c>
      <c r="M30" s="126">
        <v>0</v>
      </c>
      <c r="N30" s="126">
        <v>0</v>
      </c>
      <c r="O30" s="126">
        <v>0</v>
      </c>
      <c r="P30" s="126">
        <v>0</v>
      </c>
      <c r="Q30" s="126">
        <v>0</v>
      </c>
      <c r="R30" s="126">
        <v>0</v>
      </c>
      <c r="S30" s="126">
        <v>0</v>
      </c>
      <c r="T30" s="126">
        <v>0</v>
      </c>
      <c r="U30" s="126">
        <v>0</v>
      </c>
      <c r="V30" s="126">
        <v>0</v>
      </c>
    </row>
    <row r="31" spans="1:32">
      <c r="A31" s="183">
        <f>C30</f>
        <v>40136</v>
      </c>
      <c r="B31" s="126">
        <f t="shared" si="0"/>
        <v>831</v>
      </c>
      <c r="C31" s="158">
        <v>40137</v>
      </c>
      <c r="D31" s="147">
        <v>1100</v>
      </c>
      <c r="E31" s="141">
        <v>21</v>
      </c>
      <c r="F31" s="126">
        <v>2</v>
      </c>
      <c r="H31" s="126">
        <v>0</v>
      </c>
      <c r="I31" s="126">
        <v>0</v>
      </c>
      <c r="J31" s="126">
        <v>1</v>
      </c>
      <c r="K31" s="126">
        <v>0</v>
      </c>
      <c r="L31" s="126">
        <v>0</v>
      </c>
      <c r="M31" s="126">
        <v>0</v>
      </c>
      <c r="N31" s="126">
        <v>0</v>
      </c>
      <c r="O31" s="126">
        <v>0</v>
      </c>
      <c r="P31" s="126">
        <v>0</v>
      </c>
      <c r="Q31" s="126">
        <v>0</v>
      </c>
      <c r="R31" s="126">
        <v>0</v>
      </c>
      <c r="S31" s="126">
        <v>0</v>
      </c>
      <c r="T31" s="126">
        <v>0</v>
      </c>
      <c r="U31" s="126">
        <v>0</v>
      </c>
      <c r="V31" s="126">
        <v>0</v>
      </c>
    </row>
    <row r="32" spans="1:32">
      <c r="A32" s="158">
        <v>40137</v>
      </c>
      <c r="B32" s="126">
        <f t="shared" si="0"/>
        <v>1101</v>
      </c>
      <c r="C32" s="158">
        <v>40140</v>
      </c>
      <c r="D32" s="147">
        <v>1100</v>
      </c>
      <c r="E32" s="141">
        <v>22</v>
      </c>
      <c r="F32" s="126">
        <v>3</v>
      </c>
      <c r="G32" s="126">
        <v>6</v>
      </c>
      <c r="H32" s="126">
        <v>0</v>
      </c>
      <c r="I32" s="126">
        <v>0</v>
      </c>
      <c r="J32" s="126">
        <v>2</v>
      </c>
      <c r="K32" s="126">
        <v>0</v>
      </c>
      <c r="L32" s="126">
        <v>0</v>
      </c>
      <c r="M32" s="126">
        <v>0</v>
      </c>
      <c r="N32" s="126">
        <v>0</v>
      </c>
      <c r="O32" s="126">
        <v>0</v>
      </c>
      <c r="P32" s="126">
        <v>0</v>
      </c>
      <c r="Q32" s="126">
        <v>0</v>
      </c>
      <c r="R32" s="126">
        <v>0</v>
      </c>
      <c r="S32" s="126">
        <v>0</v>
      </c>
      <c r="T32" s="126">
        <v>0</v>
      </c>
      <c r="U32" s="126">
        <v>0</v>
      </c>
      <c r="V32" s="126">
        <v>0</v>
      </c>
    </row>
    <row r="33" spans="1:29">
      <c r="A33" s="183">
        <f>C32</f>
        <v>40140</v>
      </c>
      <c r="B33" s="126">
        <f t="shared" si="0"/>
        <v>1101</v>
      </c>
      <c r="C33" s="158">
        <v>40141</v>
      </c>
      <c r="D33" s="147">
        <v>800</v>
      </c>
      <c r="E33" s="141">
        <v>22</v>
      </c>
      <c r="F33" s="126">
        <v>1</v>
      </c>
      <c r="G33" s="126">
        <v>6</v>
      </c>
      <c r="H33" s="126">
        <v>0</v>
      </c>
      <c r="I33" s="126">
        <v>0</v>
      </c>
      <c r="J33" s="126">
        <v>1</v>
      </c>
      <c r="K33" s="126">
        <v>0</v>
      </c>
      <c r="L33" s="126">
        <v>0</v>
      </c>
      <c r="M33" s="126">
        <v>0</v>
      </c>
      <c r="N33" s="126">
        <v>0</v>
      </c>
      <c r="O33" s="126">
        <v>0</v>
      </c>
      <c r="P33" s="126">
        <v>0</v>
      </c>
      <c r="Q33" s="126">
        <v>0</v>
      </c>
      <c r="R33" s="126">
        <v>0</v>
      </c>
      <c r="S33" s="126">
        <v>0</v>
      </c>
      <c r="T33" s="126">
        <v>0</v>
      </c>
      <c r="U33" s="126">
        <v>0</v>
      </c>
      <c r="V33" s="126">
        <v>0</v>
      </c>
    </row>
    <row r="34" spans="1:29">
      <c r="A34" s="183">
        <f>C33</f>
        <v>40141</v>
      </c>
      <c r="B34" s="126">
        <f t="shared" si="0"/>
        <v>801</v>
      </c>
      <c r="C34" s="158">
        <v>40142</v>
      </c>
      <c r="D34" s="147">
        <v>1100</v>
      </c>
      <c r="E34" s="141">
        <v>22</v>
      </c>
      <c r="F34" s="126">
        <v>1</v>
      </c>
      <c r="G34" s="126">
        <v>6</v>
      </c>
      <c r="H34" s="126">
        <v>8</v>
      </c>
      <c r="I34" s="126">
        <v>0</v>
      </c>
      <c r="J34" s="126">
        <v>1</v>
      </c>
      <c r="K34" s="126">
        <v>0</v>
      </c>
      <c r="L34" s="126">
        <v>0</v>
      </c>
      <c r="M34" s="126">
        <v>0</v>
      </c>
      <c r="N34" s="126">
        <v>0</v>
      </c>
      <c r="O34" s="126">
        <v>0</v>
      </c>
      <c r="P34" s="126">
        <v>0</v>
      </c>
      <c r="Q34" s="126">
        <v>0</v>
      </c>
      <c r="R34" s="126">
        <v>0</v>
      </c>
      <c r="S34" s="126">
        <v>0</v>
      </c>
      <c r="T34" s="126">
        <v>0</v>
      </c>
      <c r="U34" s="126">
        <v>0</v>
      </c>
      <c r="V34" s="126">
        <v>0</v>
      </c>
    </row>
    <row r="35" spans="1:29">
      <c r="A35" s="158">
        <v>40142</v>
      </c>
      <c r="B35" s="126">
        <f t="shared" si="0"/>
        <v>1101</v>
      </c>
      <c r="C35" s="158">
        <v>40147</v>
      </c>
      <c r="D35" s="147">
        <v>1045</v>
      </c>
      <c r="E35" s="141">
        <v>24</v>
      </c>
      <c r="F35" s="126">
        <v>3</v>
      </c>
      <c r="G35" s="126">
        <v>6</v>
      </c>
      <c r="H35" s="126">
        <v>26</v>
      </c>
      <c r="I35" s="126">
        <v>0</v>
      </c>
      <c r="J35" s="126">
        <v>23</v>
      </c>
      <c r="K35" s="126">
        <v>3</v>
      </c>
      <c r="L35" s="126">
        <v>0</v>
      </c>
      <c r="M35" s="126">
        <v>0</v>
      </c>
      <c r="N35" s="126">
        <v>0</v>
      </c>
      <c r="O35" s="126">
        <v>0</v>
      </c>
      <c r="P35" s="126">
        <v>0</v>
      </c>
      <c r="Q35" s="126">
        <v>0</v>
      </c>
      <c r="R35" s="126">
        <v>0</v>
      </c>
      <c r="S35" s="126">
        <v>0</v>
      </c>
      <c r="T35" s="126">
        <v>0</v>
      </c>
      <c r="U35" s="126">
        <v>0</v>
      </c>
      <c r="V35" s="126">
        <v>0</v>
      </c>
      <c r="AC35" s="126">
        <v>2</v>
      </c>
    </row>
    <row r="36" spans="1:29">
      <c r="A36" s="183">
        <f>C35</f>
        <v>40147</v>
      </c>
      <c r="B36" s="126">
        <f t="shared" si="0"/>
        <v>1046</v>
      </c>
      <c r="C36" s="158">
        <v>40148</v>
      </c>
      <c r="D36" s="147">
        <v>1015</v>
      </c>
      <c r="E36" s="141">
        <v>23.5</v>
      </c>
      <c r="F36" s="126">
        <v>1</v>
      </c>
      <c r="G36" s="126">
        <v>6</v>
      </c>
      <c r="H36" s="126">
        <v>2</v>
      </c>
      <c r="I36" s="126">
        <v>0</v>
      </c>
      <c r="J36" s="126">
        <v>13</v>
      </c>
      <c r="K36" s="126">
        <v>1</v>
      </c>
      <c r="L36" s="126">
        <v>0</v>
      </c>
      <c r="M36" s="126">
        <v>0</v>
      </c>
      <c r="N36" s="126">
        <v>0</v>
      </c>
      <c r="O36" s="126">
        <v>0</v>
      </c>
      <c r="P36" s="126">
        <v>0</v>
      </c>
      <c r="Q36" s="126">
        <v>0</v>
      </c>
      <c r="R36" s="126">
        <v>0</v>
      </c>
      <c r="S36" s="126">
        <v>0</v>
      </c>
      <c r="T36" s="126">
        <v>0</v>
      </c>
      <c r="U36" s="126">
        <v>0</v>
      </c>
      <c r="V36" s="126">
        <v>0</v>
      </c>
      <c r="AC36" s="126">
        <v>1</v>
      </c>
    </row>
    <row r="37" spans="1:29">
      <c r="A37" s="183">
        <f>C36</f>
        <v>40148</v>
      </c>
      <c r="B37" s="126">
        <f t="shared" si="0"/>
        <v>1016</v>
      </c>
      <c r="C37" s="158">
        <v>40149</v>
      </c>
      <c r="D37" s="147">
        <v>1000</v>
      </c>
      <c r="E37" s="141">
        <v>23</v>
      </c>
      <c r="F37" s="126">
        <v>1</v>
      </c>
      <c r="G37" s="126">
        <v>6</v>
      </c>
      <c r="H37" s="126">
        <v>0</v>
      </c>
      <c r="I37" s="126">
        <v>0</v>
      </c>
      <c r="J37" s="126">
        <v>0</v>
      </c>
      <c r="K37" s="126">
        <v>0</v>
      </c>
      <c r="L37" s="126">
        <v>0</v>
      </c>
      <c r="M37" s="126">
        <v>0</v>
      </c>
      <c r="N37" s="126">
        <v>0</v>
      </c>
      <c r="O37" s="126">
        <v>0</v>
      </c>
      <c r="P37" s="126">
        <v>0</v>
      </c>
      <c r="Q37" s="126">
        <v>0</v>
      </c>
      <c r="R37" s="126">
        <v>0</v>
      </c>
      <c r="S37" s="126">
        <v>0</v>
      </c>
      <c r="T37" s="126">
        <v>0</v>
      </c>
      <c r="U37" s="126">
        <v>0</v>
      </c>
      <c r="V37" s="126">
        <v>0</v>
      </c>
      <c r="X37" s="179" t="s">
        <v>151</v>
      </c>
    </row>
    <row r="38" spans="1:29">
      <c r="A38" s="183">
        <f>C37</f>
        <v>40149</v>
      </c>
      <c r="B38" s="126">
        <f t="shared" si="0"/>
        <v>1001</v>
      </c>
      <c r="C38" s="158">
        <v>40150</v>
      </c>
      <c r="D38" s="147">
        <v>1015</v>
      </c>
      <c r="E38" s="141">
        <v>22</v>
      </c>
      <c r="F38" s="126">
        <v>1</v>
      </c>
      <c r="G38" s="126">
        <v>6</v>
      </c>
      <c r="H38" s="126">
        <v>0</v>
      </c>
      <c r="I38" s="126">
        <v>0</v>
      </c>
      <c r="J38" s="126">
        <v>0</v>
      </c>
      <c r="K38" s="126">
        <v>0</v>
      </c>
      <c r="L38" s="126">
        <v>0</v>
      </c>
      <c r="M38" s="126">
        <v>0</v>
      </c>
      <c r="N38" s="126">
        <v>0</v>
      </c>
      <c r="O38" s="126">
        <v>0</v>
      </c>
      <c r="P38" s="126">
        <v>0</v>
      </c>
      <c r="Q38" s="126">
        <v>0</v>
      </c>
      <c r="R38" s="126">
        <v>0</v>
      </c>
      <c r="S38" s="126">
        <v>0</v>
      </c>
      <c r="T38" s="126">
        <v>0</v>
      </c>
      <c r="U38" s="126">
        <v>0</v>
      </c>
      <c r="V38" s="126">
        <v>0</v>
      </c>
      <c r="X38" s="179" t="s">
        <v>151</v>
      </c>
    </row>
    <row r="39" spans="1:29">
      <c r="A39" s="183">
        <f>C38</f>
        <v>40150</v>
      </c>
      <c r="B39" s="126">
        <f t="shared" si="0"/>
        <v>1016</v>
      </c>
      <c r="C39" s="158">
        <v>40151</v>
      </c>
      <c r="D39" s="147">
        <v>1100</v>
      </c>
      <c r="E39" s="141">
        <v>22</v>
      </c>
      <c r="F39" s="126">
        <v>1</v>
      </c>
      <c r="G39" s="126">
        <v>6</v>
      </c>
      <c r="H39" s="126">
        <v>0</v>
      </c>
      <c r="I39" s="126">
        <v>0</v>
      </c>
      <c r="J39" s="126">
        <v>0</v>
      </c>
      <c r="K39" s="126">
        <v>0</v>
      </c>
      <c r="L39" s="126">
        <v>0</v>
      </c>
      <c r="M39" s="126">
        <v>0</v>
      </c>
      <c r="N39" s="126">
        <v>0</v>
      </c>
      <c r="O39" s="126">
        <v>0</v>
      </c>
      <c r="P39" s="126">
        <v>0</v>
      </c>
      <c r="Q39" s="126">
        <v>0</v>
      </c>
      <c r="R39" s="126">
        <v>0</v>
      </c>
      <c r="S39" s="126">
        <v>0</v>
      </c>
      <c r="T39" s="126">
        <v>0</v>
      </c>
      <c r="U39" s="126">
        <v>0</v>
      </c>
      <c r="V39" s="126">
        <v>0</v>
      </c>
      <c r="X39" s="179" t="s">
        <v>151</v>
      </c>
    </row>
    <row r="40" spans="1:29">
      <c r="A40" s="158">
        <v>40151</v>
      </c>
      <c r="B40" s="126">
        <f t="shared" si="0"/>
        <v>1101</v>
      </c>
      <c r="C40" s="158">
        <v>40154</v>
      </c>
      <c r="D40" s="147">
        <v>1300</v>
      </c>
      <c r="E40" s="141">
        <v>20</v>
      </c>
      <c r="F40" s="126">
        <v>1</v>
      </c>
      <c r="G40" s="126">
        <v>6</v>
      </c>
      <c r="H40" s="126">
        <v>0</v>
      </c>
      <c r="I40" s="126">
        <v>0</v>
      </c>
      <c r="J40" s="126">
        <v>0</v>
      </c>
      <c r="K40" s="126">
        <v>0</v>
      </c>
      <c r="L40" s="126">
        <v>0</v>
      </c>
      <c r="M40" s="126">
        <v>0</v>
      </c>
      <c r="N40" s="126">
        <v>0</v>
      </c>
      <c r="O40" s="126">
        <v>0</v>
      </c>
      <c r="P40" s="126">
        <v>0</v>
      </c>
      <c r="Q40" s="126">
        <v>0</v>
      </c>
      <c r="R40" s="126">
        <v>0</v>
      </c>
      <c r="S40" s="126">
        <v>0</v>
      </c>
      <c r="T40" s="126">
        <v>0</v>
      </c>
      <c r="U40" s="126">
        <v>0</v>
      </c>
      <c r="V40" s="126">
        <v>0</v>
      </c>
      <c r="X40" s="179" t="s">
        <v>151</v>
      </c>
    </row>
    <row r="41" spans="1:29">
      <c r="A41" s="183">
        <f>C40</f>
        <v>40154</v>
      </c>
      <c r="B41" s="126">
        <f t="shared" si="0"/>
        <v>1301</v>
      </c>
      <c r="C41" s="158">
        <v>40155</v>
      </c>
      <c r="D41" s="147">
        <v>1100</v>
      </c>
      <c r="E41" s="141">
        <v>19</v>
      </c>
      <c r="F41" s="126">
        <v>1</v>
      </c>
      <c r="G41" s="126">
        <v>6</v>
      </c>
      <c r="H41" s="126">
        <v>0</v>
      </c>
      <c r="I41" s="126">
        <v>0</v>
      </c>
      <c r="J41" s="126">
        <v>0</v>
      </c>
      <c r="K41" s="126">
        <v>0</v>
      </c>
      <c r="L41" s="126">
        <v>0</v>
      </c>
      <c r="M41" s="126">
        <v>0</v>
      </c>
      <c r="N41" s="126">
        <v>0</v>
      </c>
      <c r="O41" s="126">
        <v>0</v>
      </c>
      <c r="P41" s="126">
        <v>0</v>
      </c>
      <c r="Q41" s="126">
        <v>0</v>
      </c>
      <c r="R41" s="126">
        <v>0</v>
      </c>
      <c r="S41" s="126">
        <v>0</v>
      </c>
      <c r="T41" s="126">
        <v>0</v>
      </c>
      <c r="U41" s="126">
        <v>0</v>
      </c>
      <c r="V41" s="126">
        <v>0</v>
      </c>
      <c r="X41" s="179" t="s">
        <v>151</v>
      </c>
    </row>
    <row r="42" spans="1:29">
      <c r="A42" s="183">
        <f>C41</f>
        <v>40155</v>
      </c>
      <c r="B42" s="126">
        <f t="shared" si="0"/>
        <v>1101</v>
      </c>
      <c r="C42" s="158">
        <v>40156</v>
      </c>
      <c r="D42" s="147">
        <v>1100</v>
      </c>
      <c r="E42" s="141">
        <v>19</v>
      </c>
      <c r="F42" s="126">
        <v>1</v>
      </c>
      <c r="G42" s="126">
        <v>6</v>
      </c>
      <c r="H42" s="126">
        <v>0</v>
      </c>
      <c r="I42" s="126">
        <v>0</v>
      </c>
      <c r="J42" s="126">
        <v>0</v>
      </c>
      <c r="K42" s="126">
        <v>0</v>
      </c>
      <c r="L42" s="126">
        <v>0</v>
      </c>
      <c r="M42" s="126">
        <v>0</v>
      </c>
      <c r="N42" s="126">
        <v>0</v>
      </c>
      <c r="O42" s="126">
        <v>0</v>
      </c>
      <c r="P42" s="126">
        <v>0</v>
      </c>
      <c r="Q42" s="126">
        <v>0</v>
      </c>
      <c r="R42" s="126">
        <v>0</v>
      </c>
      <c r="S42" s="126">
        <v>0</v>
      </c>
      <c r="T42" s="126">
        <v>0</v>
      </c>
      <c r="U42" s="126">
        <v>0</v>
      </c>
      <c r="V42" s="126">
        <v>0</v>
      </c>
      <c r="X42" s="179" t="s">
        <v>151</v>
      </c>
    </row>
    <row r="43" spans="1:29">
      <c r="A43" s="183">
        <f>C42</f>
        <v>40156</v>
      </c>
      <c r="B43" s="126">
        <f t="shared" si="0"/>
        <v>1101</v>
      </c>
      <c r="C43" s="158">
        <v>40157</v>
      </c>
      <c r="D43" s="147">
        <v>1115</v>
      </c>
      <c r="E43" s="141">
        <v>21</v>
      </c>
      <c r="F43" s="126">
        <v>1</v>
      </c>
      <c r="G43" s="126">
        <v>6</v>
      </c>
      <c r="H43" s="126">
        <v>0</v>
      </c>
      <c r="I43" s="126">
        <v>0</v>
      </c>
      <c r="J43" s="126">
        <v>0</v>
      </c>
      <c r="K43" s="126">
        <v>0</v>
      </c>
      <c r="L43" s="126">
        <v>0</v>
      </c>
      <c r="M43" s="126">
        <v>0</v>
      </c>
      <c r="N43" s="126">
        <v>0</v>
      </c>
      <c r="O43" s="126">
        <v>0</v>
      </c>
      <c r="P43" s="126">
        <v>0</v>
      </c>
      <c r="Q43" s="126">
        <v>0</v>
      </c>
      <c r="R43" s="126">
        <v>0</v>
      </c>
      <c r="S43" s="126">
        <v>0</v>
      </c>
      <c r="T43" s="126">
        <v>0</v>
      </c>
      <c r="U43" s="126">
        <v>0</v>
      </c>
      <c r="V43" s="126">
        <v>0</v>
      </c>
      <c r="X43" s="179" t="s">
        <v>151</v>
      </c>
    </row>
    <row r="44" spans="1:29">
      <c r="A44" s="183">
        <f>C43</f>
        <v>40157</v>
      </c>
      <c r="B44" s="126">
        <f>D43+1</f>
        <v>1116</v>
      </c>
      <c r="C44" s="158">
        <v>40158</v>
      </c>
      <c r="D44" s="147">
        <v>1145</v>
      </c>
      <c r="E44" s="141">
        <v>21</v>
      </c>
      <c r="F44" s="126">
        <v>1</v>
      </c>
      <c r="G44" s="126">
        <v>6</v>
      </c>
      <c r="H44" s="126">
        <v>0</v>
      </c>
      <c r="I44" s="126">
        <v>0</v>
      </c>
      <c r="J44" s="126">
        <v>0</v>
      </c>
      <c r="K44" s="126">
        <v>0</v>
      </c>
      <c r="L44" s="126">
        <v>0</v>
      </c>
      <c r="M44" s="126">
        <v>0</v>
      </c>
      <c r="N44" s="126">
        <v>0</v>
      </c>
      <c r="O44" s="126">
        <v>0</v>
      </c>
      <c r="P44" s="126">
        <v>0</v>
      </c>
      <c r="Q44" s="126">
        <v>0</v>
      </c>
      <c r="R44" s="126">
        <v>0</v>
      </c>
      <c r="S44" s="126">
        <v>0</v>
      </c>
      <c r="T44" s="126">
        <v>0</v>
      </c>
      <c r="U44" s="126">
        <v>0</v>
      </c>
      <c r="V44" s="126">
        <v>0</v>
      </c>
      <c r="X44" s="179" t="s">
        <v>151</v>
      </c>
    </row>
    <row r="45" spans="1:29" s="162" customFormat="1">
      <c r="A45" s="184">
        <v>40159</v>
      </c>
      <c r="C45" s="161">
        <v>40160</v>
      </c>
      <c r="D45" s="163" t="s">
        <v>79</v>
      </c>
      <c r="E45" s="180"/>
      <c r="H45" s="162">
        <v>0</v>
      </c>
      <c r="I45" s="181">
        <v>0</v>
      </c>
      <c r="J45" s="181">
        <v>0</v>
      </c>
      <c r="K45" s="181">
        <v>0</v>
      </c>
      <c r="L45" s="181">
        <v>0</v>
      </c>
      <c r="M45" s="162">
        <v>0</v>
      </c>
      <c r="N45" s="181">
        <v>0</v>
      </c>
      <c r="O45" s="181">
        <v>0</v>
      </c>
      <c r="P45" s="181">
        <v>0</v>
      </c>
      <c r="Q45" s="181">
        <v>0</v>
      </c>
      <c r="R45" s="181">
        <v>0</v>
      </c>
      <c r="S45" s="162">
        <v>0</v>
      </c>
      <c r="T45" s="162">
        <v>0</v>
      </c>
      <c r="U45" s="181">
        <v>0</v>
      </c>
      <c r="V45" s="181">
        <v>0</v>
      </c>
      <c r="X45" s="179" t="s">
        <v>151</v>
      </c>
    </row>
    <row r="46" spans="1:29">
      <c r="A46" s="183">
        <v>40161</v>
      </c>
      <c r="B46" s="165">
        <v>1245</v>
      </c>
      <c r="C46" s="158">
        <v>40162</v>
      </c>
      <c r="D46" s="147">
        <v>1145</v>
      </c>
      <c r="E46" s="141">
        <v>21</v>
      </c>
      <c r="F46" s="126">
        <v>1</v>
      </c>
      <c r="G46" s="126">
        <v>6</v>
      </c>
      <c r="H46" s="126">
        <v>35</v>
      </c>
      <c r="I46" s="126">
        <v>0</v>
      </c>
      <c r="J46" s="126">
        <v>40</v>
      </c>
      <c r="K46" s="126">
        <v>0</v>
      </c>
      <c r="L46" s="126">
        <v>0</v>
      </c>
      <c r="M46" s="126">
        <v>0</v>
      </c>
      <c r="N46" s="126">
        <v>0</v>
      </c>
      <c r="O46" s="126">
        <v>0</v>
      </c>
      <c r="P46" s="126">
        <v>0</v>
      </c>
      <c r="Q46" s="126">
        <v>0</v>
      </c>
      <c r="R46" s="126">
        <v>0</v>
      </c>
      <c r="S46" s="126">
        <v>0</v>
      </c>
      <c r="T46" s="126">
        <v>0</v>
      </c>
      <c r="U46" s="126">
        <v>0</v>
      </c>
      <c r="V46" s="126">
        <v>0</v>
      </c>
      <c r="AB46" s="126">
        <v>1</v>
      </c>
    </row>
    <row r="47" spans="1:29">
      <c r="A47" s="183">
        <f>C46</f>
        <v>40162</v>
      </c>
      <c r="B47" s="126">
        <f>D46+1</f>
        <v>1146</v>
      </c>
      <c r="C47" s="158">
        <v>40163</v>
      </c>
      <c r="D47" s="147">
        <v>1000</v>
      </c>
      <c r="E47" s="141">
        <v>24.5</v>
      </c>
      <c r="F47" s="126">
        <v>1</v>
      </c>
      <c r="G47" s="126">
        <v>2</v>
      </c>
      <c r="H47" s="126">
        <v>79</v>
      </c>
      <c r="I47" s="126">
        <v>0</v>
      </c>
      <c r="J47" s="126">
        <v>44</v>
      </c>
      <c r="K47" s="126">
        <v>0</v>
      </c>
      <c r="L47" s="126">
        <v>0</v>
      </c>
      <c r="M47" s="126">
        <v>0</v>
      </c>
      <c r="N47" s="126">
        <v>0</v>
      </c>
      <c r="O47" s="126">
        <v>0</v>
      </c>
      <c r="P47" s="126">
        <v>0</v>
      </c>
      <c r="Q47" s="126">
        <v>0</v>
      </c>
      <c r="R47" s="126">
        <v>0</v>
      </c>
      <c r="S47" s="126">
        <v>0</v>
      </c>
      <c r="T47" s="126">
        <v>0</v>
      </c>
      <c r="U47" s="126">
        <v>0</v>
      </c>
      <c r="V47" s="126">
        <v>0</v>
      </c>
    </row>
    <row r="48" spans="1:29">
      <c r="A48" s="183">
        <f>C47</f>
        <v>40163</v>
      </c>
      <c r="B48" s="126">
        <f t="shared" ref="B48:B111" si="1">D47+1</f>
        <v>1001</v>
      </c>
      <c r="C48" s="158">
        <v>40164</v>
      </c>
      <c r="D48" s="147">
        <v>800</v>
      </c>
      <c r="E48" s="141">
        <v>24.5</v>
      </c>
      <c r="F48" s="126">
        <v>1</v>
      </c>
      <c r="G48" s="126">
        <v>2</v>
      </c>
      <c r="H48" s="126">
        <v>430</v>
      </c>
      <c r="I48" s="126">
        <v>0</v>
      </c>
      <c r="J48" s="126">
        <v>149</v>
      </c>
      <c r="K48" s="126">
        <v>0</v>
      </c>
      <c r="L48" s="126">
        <v>0</v>
      </c>
      <c r="M48" s="126">
        <v>0</v>
      </c>
      <c r="N48" s="126">
        <v>0</v>
      </c>
      <c r="O48" s="126">
        <v>1</v>
      </c>
      <c r="P48" s="126">
        <v>0</v>
      </c>
      <c r="Q48" s="126">
        <v>2</v>
      </c>
      <c r="R48" s="126">
        <v>0</v>
      </c>
      <c r="S48" s="126">
        <v>0</v>
      </c>
      <c r="T48" s="126">
        <v>0</v>
      </c>
      <c r="U48" s="126">
        <v>0</v>
      </c>
      <c r="V48" s="126">
        <v>0</v>
      </c>
      <c r="AB48" s="126">
        <v>1</v>
      </c>
    </row>
    <row r="49" spans="1:31">
      <c r="A49" s="183">
        <f>C48</f>
        <v>40164</v>
      </c>
      <c r="B49" s="126">
        <f t="shared" si="1"/>
        <v>801</v>
      </c>
      <c r="C49" s="158">
        <v>40165</v>
      </c>
      <c r="D49" s="147">
        <v>1000</v>
      </c>
      <c r="E49" s="141">
        <v>23</v>
      </c>
      <c r="F49" s="126">
        <v>1</v>
      </c>
      <c r="G49" s="126">
        <v>6</v>
      </c>
      <c r="H49" s="126">
        <v>201</v>
      </c>
      <c r="I49" s="126">
        <v>0</v>
      </c>
      <c r="J49" s="126">
        <v>136</v>
      </c>
      <c r="K49" s="126">
        <v>0</v>
      </c>
      <c r="L49" s="126">
        <v>0</v>
      </c>
      <c r="M49" s="126">
        <v>0</v>
      </c>
      <c r="N49" s="126">
        <v>0</v>
      </c>
      <c r="O49" s="126">
        <v>0</v>
      </c>
      <c r="P49" s="126">
        <v>0</v>
      </c>
      <c r="Q49" s="126">
        <v>0</v>
      </c>
      <c r="R49" s="126">
        <v>0</v>
      </c>
      <c r="S49" s="126">
        <v>0</v>
      </c>
      <c r="T49" s="126">
        <v>0</v>
      </c>
      <c r="U49" s="126">
        <v>0</v>
      </c>
      <c r="V49" s="126">
        <v>0</v>
      </c>
      <c r="AE49" s="126">
        <v>1</v>
      </c>
    </row>
    <row r="50" spans="1:31">
      <c r="A50" s="183">
        <f>C49</f>
        <v>40165</v>
      </c>
      <c r="B50" s="126">
        <f t="shared" si="1"/>
        <v>1001</v>
      </c>
      <c r="C50" s="158">
        <v>40166</v>
      </c>
      <c r="D50" s="147">
        <v>1330</v>
      </c>
      <c r="E50" s="141">
        <v>23</v>
      </c>
      <c r="F50" s="126">
        <v>1</v>
      </c>
      <c r="G50" s="126">
        <v>6</v>
      </c>
      <c r="H50" s="126">
        <v>53</v>
      </c>
      <c r="I50" s="126">
        <v>0</v>
      </c>
      <c r="J50" s="126">
        <v>45</v>
      </c>
      <c r="K50" s="126">
        <v>0</v>
      </c>
      <c r="L50" s="126">
        <v>0</v>
      </c>
      <c r="M50" s="126">
        <v>0</v>
      </c>
      <c r="N50" s="126">
        <v>0</v>
      </c>
      <c r="O50" s="126">
        <v>0</v>
      </c>
      <c r="P50" s="126">
        <v>0</v>
      </c>
      <c r="Q50" s="126">
        <v>0</v>
      </c>
      <c r="R50" s="126">
        <v>0</v>
      </c>
      <c r="S50" s="126">
        <v>0</v>
      </c>
      <c r="T50" s="126">
        <v>0</v>
      </c>
      <c r="U50" s="126">
        <v>0</v>
      </c>
      <c r="V50" s="126">
        <v>0</v>
      </c>
    </row>
    <row r="51" spans="1:31">
      <c r="A51" s="158">
        <v>40166</v>
      </c>
      <c r="B51" s="126">
        <f t="shared" si="1"/>
        <v>1331</v>
      </c>
      <c r="C51" s="158">
        <v>40168</v>
      </c>
      <c r="D51" s="147">
        <v>1100</v>
      </c>
      <c r="E51" s="141">
        <v>26</v>
      </c>
      <c r="F51" s="126">
        <v>1</v>
      </c>
      <c r="G51" s="126">
        <v>6</v>
      </c>
      <c r="H51" s="126">
        <v>12</v>
      </c>
      <c r="I51" s="126">
        <v>0</v>
      </c>
      <c r="J51" s="126">
        <v>10</v>
      </c>
      <c r="K51" s="126">
        <v>0</v>
      </c>
      <c r="L51" s="126">
        <v>0</v>
      </c>
      <c r="M51" s="126">
        <v>0</v>
      </c>
      <c r="N51" s="126">
        <v>0</v>
      </c>
      <c r="O51" s="126">
        <v>0</v>
      </c>
      <c r="P51" s="126">
        <v>0</v>
      </c>
      <c r="Q51" s="126">
        <v>0</v>
      </c>
      <c r="R51" s="126">
        <v>0</v>
      </c>
      <c r="S51" s="126">
        <v>0</v>
      </c>
      <c r="T51" s="126">
        <v>0</v>
      </c>
      <c r="U51" s="126">
        <v>0</v>
      </c>
      <c r="V51" s="126">
        <v>0</v>
      </c>
    </row>
    <row r="52" spans="1:31">
      <c r="A52" s="183">
        <f>C51</f>
        <v>40168</v>
      </c>
      <c r="B52" s="126">
        <f t="shared" si="1"/>
        <v>1101</v>
      </c>
      <c r="C52" s="158">
        <v>40169</v>
      </c>
      <c r="D52" s="147">
        <v>1000</v>
      </c>
      <c r="E52" s="141">
        <v>27</v>
      </c>
      <c r="F52" s="126">
        <v>1</v>
      </c>
      <c r="G52" s="126">
        <v>5</v>
      </c>
      <c r="H52" s="126">
        <v>119</v>
      </c>
      <c r="I52" s="126">
        <v>0</v>
      </c>
      <c r="J52" s="126">
        <v>44</v>
      </c>
      <c r="K52" s="126">
        <v>0</v>
      </c>
      <c r="L52" s="126">
        <v>0</v>
      </c>
      <c r="M52" s="126">
        <v>0</v>
      </c>
      <c r="N52" s="126">
        <v>0</v>
      </c>
      <c r="O52" s="126">
        <v>0</v>
      </c>
      <c r="P52" s="126">
        <v>0</v>
      </c>
      <c r="Q52" s="126">
        <v>1</v>
      </c>
      <c r="R52" s="126">
        <v>0</v>
      </c>
      <c r="S52" s="126">
        <v>0</v>
      </c>
      <c r="T52" s="126">
        <v>0</v>
      </c>
      <c r="U52" s="126">
        <v>0</v>
      </c>
      <c r="V52" s="126">
        <v>0</v>
      </c>
    </row>
    <row r="53" spans="1:31">
      <c r="A53" s="183">
        <f>C52</f>
        <v>40169</v>
      </c>
      <c r="B53" s="126">
        <f t="shared" si="1"/>
        <v>1001</v>
      </c>
      <c r="C53" s="158">
        <v>40170</v>
      </c>
      <c r="D53" s="147">
        <v>830</v>
      </c>
      <c r="E53" s="141">
        <v>26</v>
      </c>
      <c r="F53" s="126">
        <v>1</v>
      </c>
      <c r="G53" s="126">
        <v>5</v>
      </c>
      <c r="H53" s="126">
        <v>41</v>
      </c>
      <c r="I53" s="126">
        <v>0</v>
      </c>
      <c r="J53" s="126">
        <v>24</v>
      </c>
      <c r="K53" s="126">
        <v>0</v>
      </c>
      <c r="L53" s="126">
        <v>0</v>
      </c>
      <c r="M53" s="126">
        <v>0</v>
      </c>
      <c r="N53" s="126">
        <v>0</v>
      </c>
      <c r="O53" s="126">
        <v>0</v>
      </c>
      <c r="P53" s="126">
        <v>0</v>
      </c>
      <c r="Q53" s="126">
        <v>1</v>
      </c>
      <c r="R53" s="126">
        <v>0</v>
      </c>
      <c r="S53" s="126">
        <v>0</v>
      </c>
      <c r="T53" s="126">
        <v>0</v>
      </c>
      <c r="U53" s="126">
        <v>0</v>
      </c>
      <c r="V53" s="126">
        <v>0</v>
      </c>
      <c r="AC53" s="126">
        <v>1</v>
      </c>
    </row>
    <row r="54" spans="1:31">
      <c r="A54" s="183">
        <f>C53</f>
        <v>40170</v>
      </c>
      <c r="B54" s="126">
        <f t="shared" si="1"/>
        <v>831</v>
      </c>
      <c r="C54" s="158">
        <v>40171</v>
      </c>
      <c r="D54" s="147">
        <v>1000</v>
      </c>
      <c r="E54" s="141">
        <v>25</v>
      </c>
      <c r="F54" s="126">
        <v>1</v>
      </c>
      <c r="G54" s="126">
        <v>6</v>
      </c>
      <c r="H54" s="126">
        <v>16</v>
      </c>
      <c r="I54" s="126">
        <v>0</v>
      </c>
      <c r="J54" s="126">
        <v>12</v>
      </c>
      <c r="K54" s="126">
        <v>0</v>
      </c>
      <c r="L54" s="126">
        <v>0</v>
      </c>
      <c r="M54" s="126">
        <v>0</v>
      </c>
      <c r="N54" s="126">
        <v>0</v>
      </c>
      <c r="O54" s="126">
        <v>0</v>
      </c>
      <c r="P54" s="126">
        <v>0</v>
      </c>
      <c r="Q54" s="126">
        <v>0</v>
      </c>
      <c r="R54" s="126">
        <v>0</v>
      </c>
      <c r="S54" s="126">
        <v>0</v>
      </c>
      <c r="T54" s="126">
        <v>0</v>
      </c>
      <c r="U54" s="126">
        <v>0</v>
      </c>
      <c r="V54" s="126">
        <v>0</v>
      </c>
      <c r="W54" s="126" t="s">
        <v>142</v>
      </c>
    </row>
    <row r="55" spans="1:31">
      <c r="A55" s="158">
        <v>40171</v>
      </c>
      <c r="B55" s="126">
        <f t="shared" si="1"/>
        <v>1001</v>
      </c>
      <c r="C55" s="158">
        <v>40175</v>
      </c>
      <c r="D55" s="147">
        <v>1000</v>
      </c>
      <c r="E55" s="141">
        <v>23</v>
      </c>
      <c r="F55" s="126">
        <v>1</v>
      </c>
      <c r="G55" s="126">
        <v>6</v>
      </c>
      <c r="H55" s="126">
        <v>0</v>
      </c>
      <c r="I55" s="126">
        <v>0</v>
      </c>
      <c r="J55" s="126">
        <v>0</v>
      </c>
      <c r="K55" s="126">
        <v>0</v>
      </c>
      <c r="L55" s="126">
        <v>0</v>
      </c>
      <c r="M55" s="126">
        <v>0</v>
      </c>
      <c r="N55" s="126">
        <v>0</v>
      </c>
      <c r="O55" s="126">
        <v>0</v>
      </c>
      <c r="P55" s="126">
        <v>0</v>
      </c>
      <c r="Q55" s="126">
        <v>0</v>
      </c>
      <c r="R55" s="126">
        <v>0</v>
      </c>
      <c r="S55" s="126">
        <v>0</v>
      </c>
      <c r="T55" s="126">
        <v>0</v>
      </c>
      <c r="U55" s="126">
        <v>0</v>
      </c>
      <c r="V55" s="126">
        <v>0</v>
      </c>
      <c r="Z55" s="126">
        <v>1</v>
      </c>
    </row>
    <row r="56" spans="1:31">
      <c r="A56" s="183">
        <f>C55</f>
        <v>40175</v>
      </c>
      <c r="B56" s="126">
        <f t="shared" si="1"/>
        <v>1001</v>
      </c>
      <c r="C56" s="158">
        <v>40176</v>
      </c>
      <c r="D56" s="147">
        <v>930</v>
      </c>
      <c r="E56" s="141">
        <v>23</v>
      </c>
      <c r="F56" s="126">
        <v>1</v>
      </c>
      <c r="G56" s="126">
        <v>6</v>
      </c>
      <c r="H56" s="126">
        <v>0</v>
      </c>
      <c r="I56" s="126">
        <v>0</v>
      </c>
      <c r="J56" s="126">
        <v>0</v>
      </c>
      <c r="K56" s="126">
        <v>0</v>
      </c>
      <c r="L56" s="126">
        <v>0</v>
      </c>
      <c r="M56" s="126">
        <v>0</v>
      </c>
      <c r="N56" s="126">
        <v>0</v>
      </c>
      <c r="O56" s="126">
        <v>0</v>
      </c>
      <c r="P56" s="126">
        <v>0</v>
      </c>
      <c r="Q56" s="126">
        <v>0</v>
      </c>
      <c r="R56" s="126">
        <v>0</v>
      </c>
      <c r="S56" s="126">
        <v>0</v>
      </c>
      <c r="T56" s="126">
        <v>0</v>
      </c>
      <c r="U56" s="126">
        <v>0</v>
      </c>
      <c r="V56" s="126">
        <v>0</v>
      </c>
      <c r="X56" s="179" t="s">
        <v>151</v>
      </c>
    </row>
    <row r="57" spans="1:31">
      <c r="A57" s="183">
        <f>C56</f>
        <v>40176</v>
      </c>
      <c r="B57" s="126">
        <f t="shared" si="1"/>
        <v>931</v>
      </c>
      <c r="C57" s="158">
        <v>40177</v>
      </c>
      <c r="D57" s="147">
        <v>1000</v>
      </c>
      <c r="E57" s="141">
        <v>22</v>
      </c>
      <c r="F57" s="126">
        <v>1</v>
      </c>
      <c r="G57" s="126">
        <v>6</v>
      </c>
      <c r="H57" s="126">
        <v>0</v>
      </c>
      <c r="I57" s="126">
        <v>0</v>
      </c>
      <c r="J57" s="126">
        <v>0</v>
      </c>
      <c r="K57" s="126">
        <v>0</v>
      </c>
      <c r="L57" s="126">
        <v>0</v>
      </c>
      <c r="M57" s="126">
        <v>0</v>
      </c>
      <c r="N57" s="126">
        <v>0</v>
      </c>
      <c r="O57" s="126">
        <v>0</v>
      </c>
      <c r="P57" s="126">
        <v>0</v>
      </c>
      <c r="Q57" s="126">
        <v>0</v>
      </c>
      <c r="R57" s="126">
        <v>0</v>
      </c>
      <c r="S57" s="126">
        <v>0</v>
      </c>
      <c r="T57" s="126">
        <v>0</v>
      </c>
      <c r="U57" s="126">
        <v>0</v>
      </c>
      <c r="V57" s="126">
        <v>0</v>
      </c>
      <c r="X57" s="179" t="s">
        <v>151</v>
      </c>
    </row>
    <row r="58" spans="1:31">
      <c r="A58" s="183">
        <f>C57</f>
        <v>40177</v>
      </c>
      <c r="B58" s="126">
        <f t="shared" si="1"/>
        <v>1001</v>
      </c>
      <c r="C58" s="158">
        <v>40178</v>
      </c>
      <c r="D58" s="147">
        <v>1015</v>
      </c>
      <c r="E58" s="141">
        <v>22</v>
      </c>
      <c r="F58" s="126">
        <v>1</v>
      </c>
      <c r="G58" s="126">
        <v>6</v>
      </c>
      <c r="H58" s="126">
        <v>0</v>
      </c>
      <c r="I58" s="126">
        <v>0</v>
      </c>
      <c r="J58" s="126">
        <v>0</v>
      </c>
      <c r="K58" s="126">
        <v>0</v>
      </c>
      <c r="L58" s="126">
        <v>0</v>
      </c>
      <c r="M58" s="126">
        <v>0</v>
      </c>
      <c r="N58" s="126">
        <v>0</v>
      </c>
      <c r="O58" s="126">
        <v>0</v>
      </c>
      <c r="P58" s="126">
        <v>0</v>
      </c>
      <c r="Q58" s="126">
        <v>0</v>
      </c>
      <c r="R58" s="126">
        <v>0</v>
      </c>
      <c r="S58" s="126">
        <v>0</v>
      </c>
      <c r="T58" s="126">
        <v>0</v>
      </c>
      <c r="U58" s="126">
        <v>0</v>
      </c>
      <c r="V58" s="126">
        <v>0</v>
      </c>
      <c r="X58" s="179" t="s">
        <v>151</v>
      </c>
    </row>
    <row r="59" spans="1:31">
      <c r="A59" s="158">
        <v>40178</v>
      </c>
      <c r="B59" s="126">
        <f t="shared" si="1"/>
        <v>1016</v>
      </c>
      <c r="C59" s="158">
        <v>40182</v>
      </c>
      <c r="D59" s="147">
        <v>1100</v>
      </c>
      <c r="E59" s="141">
        <v>24</v>
      </c>
      <c r="F59" s="126">
        <v>1</v>
      </c>
      <c r="G59" s="126">
        <v>5</v>
      </c>
      <c r="H59" s="126">
        <v>0</v>
      </c>
      <c r="I59" s="126">
        <v>0</v>
      </c>
      <c r="J59" s="126">
        <v>0</v>
      </c>
      <c r="K59" s="126">
        <v>0</v>
      </c>
      <c r="L59" s="126">
        <v>0</v>
      </c>
      <c r="M59" s="126">
        <v>0</v>
      </c>
      <c r="N59" s="126">
        <v>0</v>
      </c>
      <c r="O59" s="126">
        <v>0</v>
      </c>
      <c r="P59" s="126">
        <v>0</v>
      </c>
      <c r="Q59" s="126">
        <v>0</v>
      </c>
      <c r="R59" s="126">
        <v>0</v>
      </c>
      <c r="S59" s="126">
        <v>0</v>
      </c>
      <c r="T59" s="126">
        <v>0</v>
      </c>
      <c r="U59" s="126">
        <v>0</v>
      </c>
      <c r="V59" s="126">
        <v>0</v>
      </c>
      <c r="X59" s="179" t="s">
        <v>151</v>
      </c>
    </row>
    <row r="60" spans="1:31">
      <c r="A60" s="183">
        <f>C59</f>
        <v>40182</v>
      </c>
      <c r="B60" s="126">
        <f t="shared" si="1"/>
        <v>1101</v>
      </c>
      <c r="C60" s="158">
        <v>40183</v>
      </c>
      <c r="D60" s="147">
        <v>1300</v>
      </c>
      <c r="E60" s="141">
        <v>32.5</v>
      </c>
      <c r="F60" s="126">
        <v>3</v>
      </c>
      <c r="G60" s="126">
        <v>0</v>
      </c>
      <c r="H60" s="126">
        <v>48</v>
      </c>
      <c r="I60" s="126">
        <v>0</v>
      </c>
      <c r="J60" s="126">
        <v>18</v>
      </c>
      <c r="K60" s="126">
        <v>1</v>
      </c>
      <c r="L60" s="126">
        <v>1</v>
      </c>
      <c r="M60" s="126">
        <v>0</v>
      </c>
      <c r="N60" s="126">
        <v>0</v>
      </c>
      <c r="O60" s="126">
        <v>0</v>
      </c>
      <c r="P60" s="126">
        <v>0</v>
      </c>
      <c r="Q60" s="126">
        <v>1</v>
      </c>
      <c r="R60" s="126">
        <v>0</v>
      </c>
      <c r="S60" s="126">
        <v>0</v>
      </c>
      <c r="T60" s="126">
        <v>0</v>
      </c>
      <c r="U60" s="126">
        <v>0</v>
      </c>
      <c r="V60" s="126">
        <v>0</v>
      </c>
    </row>
    <row r="61" spans="1:31">
      <c r="A61" s="183">
        <f>C60</f>
        <v>40183</v>
      </c>
      <c r="B61" s="126">
        <f t="shared" si="1"/>
        <v>1301</v>
      </c>
      <c r="C61" s="158">
        <v>40184</v>
      </c>
      <c r="D61" s="147">
        <v>1100</v>
      </c>
      <c r="E61" s="141">
        <v>36</v>
      </c>
      <c r="F61" s="126">
        <v>3</v>
      </c>
      <c r="G61" s="126">
        <v>1</v>
      </c>
      <c r="H61" s="126">
        <v>0</v>
      </c>
      <c r="I61" s="126">
        <v>0</v>
      </c>
      <c r="J61" s="126">
        <v>0</v>
      </c>
      <c r="K61" s="126">
        <v>0</v>
      </c>
      <c r="L61" s="126">
        <v>0</v>
      </c>
      <c r="M61" s="126">
        <v>0</v>
      </c>
      <c r="N61" s="126">
        <v>0</v>
      </c>
      <c r="O61" s="126">
        <v>0</v>
      </c>
      <c r="P61" s="126">
        <v>0</v>
      </c>
      <c r="Q61" s="126">
        <v>0</v>
      </c>
      <c r="R61" s="126">
        <v>0</v>
      </c>
      <c r="S61" s="126">
        <v>0</v>
      </c>
      <c r="T61" s="126">
        <v>0</v>
      </c>
      <c r="U61" s="126">
        <v>0</v>
      </c>
      <c r="V61" s="126">
        <v>0</v>
      </c>
      <c r="X61" s="179" t="s">
        <v>151</v>
      </c>
    </row>
    <row r="62" spans="1:31">
      <c r="A62" s="183">
        <f>C61</f>
        <v>40184</v>
      </c>
      <c r="B62" s="126">
        <f t="shared" si="1"/>
        <v>1101</v>
      </c>
      <c r="C62" s="158">
        <v>40185</v>
      </c>
      <c r="D62" s="147">
        <v>1000</v>
      </c>
      <c r="E62" s="141">
        <v>32</v>
      </c>
      <c r="F62" s="126">
        <v>1</v>
      </c>
      <c r="G62" s="126">
        <v>4.5</v>
      </c>
      <c r="H62" s="126">
        <v>176</v>
      </c>
      <c r="I62" s="126">
        <v>0</v>
      </c>
      <c r="J62" s="126">
        <v>110</v>
      </c>
      <c r="K62" s="126">
        <v>0</v>
      </c>
      <c r="L62" s="126">
        <v>0</v>
      </c>
      <c r="M62" s="126">
        <v>0</v>
      </c>
      <c r="N62" s="126">
        <v>0</v>
      </c>
      <c r="O62" s="126">
        <v>0</v>
      </c>
      <c r="P62" s="126">
        <v>0</v>
      </c>
      <c r="Q62" s="126">
        <v>1</v>
      </c>
      <c r="R62" s="126">
        <v>0</v>
      </c>
      <c r="S62" s="126">
        <v>0</v>
      </c>
      <c r="T62" s="126">
        <v>0</v>
      </c>
      <c r="U62" s="126">
        <v>0</v>
      </c>
      <c r="V62" s="126">
        <v>0</v>
      </c>
      <c r="Z62" s="126">
        <v>8</v>
      </c>
      <c r="AB62" s="126">
        <v>4</v>
      </c>
      <c r="AC62" s="126">
        <v>1</v>
      </c>
    </row>
    <row r="63" spans="1:31">
      <c r="A63" s="183">
        <f>C62</f>
        <v>40185</v>
      </c>
      <c r="B63" s="126">
        <f t="shared" si="1"/>
        <v>1001</v>
      </c>
      <c r="C63" s="158">
        <v>40186</v>
      </c>
      <c r="D63" s="147">
        <v>1100</v>
      </c>
      <c r="E63" s="141">
        <v>31</v>
      </c>
      <c r="F63" s="126">
        <v>1</v>
      </c>
      <c r="H63" s="126">
        <v>100</v>
      </c>
      <c r="I63" s="126">
        <v>0</v>
      </c>
      <c r="J63" s="126">
        <v>95</v>
      </c>
      <c r="K63" s="126">
        <v>0</v>
      </c>
      <c r="L63" s="126">
        <v>0</v>
      </c>
      <c r="M63" s="126">
        <v>0</v>
      </c>
      <c r="N63" s="126">
        <v>0</v>
      </c>
      <c r="O63" s="126">
        <v>0</v>
      </c>
      <c r="P63" s="126">
        <v>0</v>
      </c>
      <c r="Q63" s="126">
        <v>0</v>
      </c>
      <c r="R63" s="126">
        <v>0</v>
      </c>
      <c r="S63" s="126">
        <v>0</v>
      </c>
      <c r="T63" s="126">
        <v>0</v>
      </c>
      <c r="U63" s="126">
        <v>0</v>
      </c>
      <c r="V63" s="126">
        <v>0</v>
      </c>
      <c r="AB63" s="126">
        <v>1</v>
      </c>
      <c r="AC63" s="126">
        <v>3</v>
      </c>
    </row>
    <row r="64" spans="1:31">
      <c r="A64" s="158">
        <v>40186</v>
      </c>
      <c r="B64" s="126">
        <f t="shared" si="1"/>
        <v>1101</v>
      </c>
      <c r="C64" s="158">
        <v>40189</v>
      </c>
      <c r="D64" s="147">
        <v>1100</v>
      </c>
      <c r="E64" s="141">
        <v>26</v>
      </c>
      <c r="F64" s="126">
        <v>1</v>
      </c>
      <c r="G64" s="126">
        <v>5</v>
      </c>
      <c r="H64" s="126">
        <v>15</v>
      </c>
      <c r="I64" s="126">
        <v>0</v>
      </c>
      <c r="J64" s="126">
        <v>37</v>
      </c>
      <c r="K64" s="126">
        <v>0</v>
      </c>
      <c r="L64" s="126">
        <v>0</v>
      </c>
      <c r="M64" s="126">
        <v>0</v>
      </c>
      <c r="N64" s="126">
        <v>0</v>
      </c>
      <c r="O64" s="126">
        <v>0</v>
      </c>
      <c r="P64" s="126">
        <v>0</v>
      </c>
      <c r="Q64" s="126">
        <v>0</v>
      </c>
      <c r="R64" s="126">
        <v>0</v>
      </c>
      <c r="S64" s="126">
        <v>0</v>
      </c>
      <c r="T64" s="126">
        <v>0</v>
      </c>
      <c r="U64" s="126">
        <v>0</v>
      </c>
      <c r="V64" s="126">
        <v>0</v>
      </c>
    </row>
    <row r="65" spans="1:29">
      <c r="A65" s="183">
        <f>C64</f>
        <v>40189</v>
      </c>
      <c r="B65" s="126">
        <f t="shared" si="1"/>
        <v>1101</v>
      </c>
      <c r="C65" s="158">
        <v>40190</v>
      </c>
      <c r="D65" s="147">
        <v>1000</v>
      </c>
      <c r="E65" s="141">
        <v>27</v>
      </c>
      <c r="F65" s="126">
        <v>1</v>
      </c>
      <c r="G65" s="126">
        <v>6</v>
      </c>
      <c r="H65" s="126">
        <v>34</v>
      </c>
      <c r="I65" s="126">
        <v>0</v>
      </c>
      <c r="J65" s="126">
        <v>42</v>
      </c>
      <c r="K65" s="126">
        <v>0</v>
      </c>
      <c r="L65" s="126">
        <v>0</v>
      </c>
      <c r="M65" s="126">
        <v>0</v>
      </c>
      <c r="N65" s="126">
        <v>0</v>
      </c>
      <c r="O65" s="126">
        <v>0</v>
      </c>
      <c r="P65" s="126">
        <v>0</v>
      </c>
      <c r="Q65" s="126">
        <v>0</v>
      </c>
      <c r="R65" s="126">
        <v>0</v>
      </c>
      <c r="S65" s="126">
        <v>0</v>
      </c>
      <c r="T65" s="126">
        <v>0</v>
      </c>
      <c r="U65" s="126">
        <v>0</v>
      </c>
      <c r="V65" s="126">
        <v>0</v>
      </c>
      <c r="Z65" s="126">
        <v>1</v>
      </c>
      <c r="AB65" s="126">
        <v>2</v>
      </c>
      <c r="AC65" s="126">
        <v>3</v>
      </c>
    </row>
    <row r="66" spans="1:29">
      <c r="A66" s="183">
        <f>C65</f>
        <v>40190</v>
      </c>
      <c r="B66" s="126">
        <f t="shared" si="1"/>
        <v>1001</v>
      </c>
      <c r="C66" s="158">
        <v>40191</v>
      </c>
      <c r="D66" s="147">
        <v>1030</v>
      </c>
      <c r="E66" s="141">
        <v>27</v>
      </c>
      <c r="F66" s="126">
        <v>1</v>
      </c>
      <c r="G66" s="126">
        <v>6</v>
      </c>
      <c r="H66" s="126">
        <v>0</v>
      </c>
      <c r="I66" s="126">
        <v>0</v>
      </c>
      <c r="J66" s="126">
        <v>0</v>
      </c>
      <c r="K66" s="126">
        <v>0</v>
      </c>
      <c r="L66" s="126">
        <v>0</v>
      </c>
      <c r="M66" s="126">
        <v>0</v>
      </c>
      <c r="N66" s="126">
        <v>0</v>
      </c>
      <c r="O66" s="126">
        <v>0</v>
      </c>
      <c r="P66" s="126">
        <v>0</v>
      </c>
      <c r="Q66" s="126">
        <v>0</v>
      </c>
      <c r="R66" s="126">
        <v>0</v>
      </c>
      <c r="S66" s="126">
        <v>0</v>
      </c>
      <c r="T66" s="126">
        <v>0</v>
      </c>
      <c r="U66" s="126">
        <v>0</v>
      </c>
      <c r="V66" s="126">
        <v>0</v>
      </c>
      <c r="X66" s="179" t="s">
        <v>151</v>
      </c>
    </row>
    <row r="67" spans="1:29">
      <c r="A67" s="183">
        <f>C66</f>
        <v>40191</v>
      </c>
      <c r="B67" s="126">
        <f t="shared" si="1"/>
        <v>1031</v>
      </c>
      <c r="C67" s="158">
        <v>40192</v>
      </c>
      <c r="D67" s="147">
        <v>1030</v>
      </c>
      <c r="E67" s="141">
        <v>30</v>
      </c>
      <c r="F67" s="126">
        <v>1</v>
      </c>
      <c r="G67" s="126">
        <v>6</v>
      </c>
      <c r="H67" s="126">
        <v>5</v>
      </c>
      <c r="I67" s="126">
        <v>0</v>
      </c>
      <c r="J67" s="126">
        <v>5</v>
      </c>
      <c r="K67" s="126">
        <v>0</v>
      </c>
      <c r="L67" s="126">
        <v>0</v>
      </c>
      <c r="M67" s="126">
        <v>0</v>
      </c>
      <c r="N67" s="126">
        <v>0</v>
      </c>
      <c r="O67" s="126">
        <v>0</v>
      </c>
      <c r="P67" s="126">
        <v>0</v>
      </c>
      <c r="Q67" s="126">
        <v>0</v>
      </c>
      <c r="R67" s="126">
        <v>0</v>
      </c>
      <c r="S67" s="126">
        <v>0</v>
      </c>
      <c r="T67" s="126">
        <v>0</v>
      </c>
      <c r="U67" s="126">
        <v>0</v>
      </c>
      <c r="V67" s="126">
        <v>0</v>
      </c>
    </row>
    <row r="68" spans="1:29">
      <c r="A68" s="183">
        <f>C67</f>
        <v>40192</v>
      </c>
      <c r="B68" s="126">
        <f t="shared" si="1"/>
        <v>1031</v>
      </c>
      <c r="C68" s="158">
        <v>40193</v>
      </c>
      <c r="D68" s="147">
        <v>1000</v>
      </c>
      <c r="E68" s="141">
        <v>29</v>
      </c>
      <c r="F68" s="126">
        <v>1</v>
      </c>
      <c r="G68" s="126">
        <v>6</v>
      </c>
      <c r="H68" s="126">
        <v>0</v>
      </c>
      <c r="I68" s="126">
        <v>0</v>
      </c>
      <c r="J68" s="126">
        <v>0</v>
      </c>
      <c r="K68" s="126">
        <v>0</v>
      </c>
      <c r="L68" s="126">
        <v>0</v>
      </c>
      <c r="M68" s="126">
        <v>0</v>
      </c>
      <c r="N68" s="126">
        <v>0</v>
      </c>
      <c r="O68" s="126">
        <v>0</v>
      </c>
      <c r="P68" s="126">
        <v>0</v>
      </c>
      <c r="Q68" s="126">
        <v>0</v>
      </c>
      <c r="R68" s="126">
        <v>0</v>
      </c>
      <c r="S68" s="126">
        <v>0</v>
      </c>
      <c r="T68" s="126">
        <v>0</v>
      </c>
      <c r="U68" s="126">
        <v>0</v>
      </c>
      <c r="V68" s="126">
        <v>0</v>
      </c>
      <c r="X68" s="179" t="s">
        <v>151</v>
      </c>
    </row>
    <row r="69" spans="1:29">
      <c r="A69" s="158">
        <v>40193</v>
      </c>
      <c r="B69" s="126">
        <f t="shared" si="1"/>
        <v>1001</v>
      </c>
      <c r="C69" s="158">
        <v>40197</v>
      </c>
      <c r="D69" s="147">
        <v>1015</v>
      </c>
      <c r="E69" s="141">
        <v>27</v>
      </c>
      <c r="F69" s="126">
        <v>1</v>
      </c>
      <c r="G69" s="126">
        <v>6</v>
      </c>
      <c r="H69" s="126">
        <v>0</v>
      </c>
      <c r="I69" s="126">
        <v>0</v>
      </c>
      <c r="J69" s="126">
        <v>0</v>
      </c>
      <c r="K69" s="126">
        <v>0</v>
      </c>
      <c r="L69" s="126">
        <v>0</v>
      </c>
      <c r="M69" s="126">
        <v>0</v>
      </c>
      <c r="N69" s="126">
        <v>0</v>
      </c>
      <c r="O69" s="126">
        <v>0</v>
      </c>
      <c r="P69" s="126">
        <v>0</v>
      </c>
      <c r="Q69" s="126">
        <v>0</v>
      </c>
      <c r="R69" s="126">
        <v>0</v>
      </c>
      <c r="S69" s="126">
        <v>0</v>
      </c>
      <c r="T69" s="126">
        <v>0</v>
      </c>
      <c r="U69" s="126">
        <v>0</v>
      </c>
      <c r="V69" s="126">
        <v>0</v>
      </c>
      <c r="X69" s="179" t="s">
        <v>151</v>
      </c>
    </row>
    <row r="70" spans="1:29">
      <c r="A70" s="183">
        <f>C69</f>
        <v>40197</v>
      </c>
      <c r="B70" s="126">
        <f t="shared" si="1"/>
        <v>1016</v>
      </c>
      <c r="C70" s="158">
        <v>40198</v>
      </c>
      <c r="D70" s="147">
        <v>1100</v>
      </c>
      <c r="E70" s="141">
        <v>26</v>
      </c>
      <c r="F70" s="126">
        <v>1</v>
      </c>
      <c r="G70" s="126">
        <v>6</v>
      </c>
      <c r="H70" s="126">
        <v>0</v>
      </c>
      <c r="I70" s="126">
        <v>0</v>
      </c>
      <c r="J70" s="126">
        <v>0</v>
      </c>
      <c r="K70" s="126">
        <v>0</v>
      </c>
      <c r="L70" s="126">
        <v>0</v>
      </c>
      <c r="M70" s="126">
        <v>0</v>
      </c>
      <c r="N70" s="126">
        <v>0</v>
      </c>
      <c r="O70" s="126">
        <v>0</v>
      </c>
      <c r="P70" s="126">
        <v>0</v>
      </c>
      <c r="Q70" s="126">
        <v>0</v>
      </c>
      <c r="R70" s="126">
        <v>0</v>
      </c>
      <c r="S70" s="126">
        <v>0</v>
      </c>
      <c r="T70" s="126">
        <v>0</v>
      </c>
      <c r="U70" s="126">
        <v>0</v>
      </c>
      <c r="V70" s="126">
        <v>0</v>
      </c>
      <c r="X70" s="179" t="s">
        <v>151</v>
      </c>
    </row>
    <row r="71" spans="1:29">
      <c r="A71" s="183">
        <f>C70</f>
        <v>40198</v>
      </c>
      <c r="B71" s="126">
        <f t="shared" si="1"/>
        <v>1101</v>
      </c>
      <c r="C71" s="158">
        <v>40199</v>
      </c>
      <c r="D71" s="147">
        <v>1200</v>
      </c>
      <c r="E71" s="141">
        <v>25.5</v>
      </c>
      <c r="F71" s="126">
        <v>1</v>
      </c>
      <c r="G71" s="126">
        <v>6</v>
      </c>
      <c r="H71" s="126">
        <v>0</v>
      </c>
      <c r="I71" s="126">
        <v>0</v>
      </c>
      <c r="J71" s="126">
        <v>0</v>
      </c>
      <c r="K71" s="126">
        <v>0</v>
      </c>
      <c r="L71" s="126">
        <v>0</v>
      </c>
      <c r="M71" s="126">
        <v>0</v>
      </c>
      <c r="N71" s="126">
        <v>0</v>
      </c>
      <c r="O71" s="126">
        <v>0</v>
      </c>
      <c r="P71" s="126">
        <v>0</v>
      </c>
      <c r="Q71" s="126">
        <v>0</v>
      </c>
      <c r="R71" s="126">
        <v>0</v>
      </c>
      <c r="S71" s="126">
        <v>0</v>
      </c>
      <c r="T71" s="126">
        <v>0</v>
      </c>
      <c r="U71" s="126">
        <v>0</v>
      </c>
      <c r="V71" s="126">
        <v>0</v>
      </c>
      <c r="X71" s="179" t="s">
        <v>151</v>
      </c>
    </row>
    <row r="72" spans="1:29">
      <c r="A72" s="183">
        <f>C71</f>
        <v>40199</v>
      </c>
      <c r="B72" s="126">
        <f t="shared" si="1"/>
        <v>1201</v>
      </c>
      <c r="C72" s="158">
        <v>40200</v>
      </c>
      <c r="D72" s="147">
        <v>800</v>
      </c>
      <c r="E72" s="141">
        <v>26</v>
      </c>
      <c r="F72" s="126">
        <v>1</v>
      </c>
      <c r="G72" s="126">
        <v>6</v>
      </c>
      <c r="H72" s="126">
        <v>0</v>
      </c>
      <c r="I72" s="126">
        <v>0</v>
      </c>
      <c r="J72" s="126">
        <v>1</v>
      </c>
      <c r="K72" s="126">
        <v>0</v>
      </c>
      <c r="L72" s="126">
        <v>0</v>
      </c>
      <c r="M72" s="126">
        <v>0</v>
      </c>
      <c r="N72" s="126">
        <v>0</v>
      </c>
      <c r="O72" s="126">
        <v>0</v>
      </c>
      <c r="P72" s="126">
        <v>0</v>
      </c>
      <c r="Q72" s="126">
        <v>0</v>
      </c>
      <c r="R72" s="126">
        <v>0</v>
      </c>
      <c r="S72" s="126">
        <v>0</v>
      </c>
      <c r="T72" s="126">
        <v>0</v>
      </c>
      <c r="U72" s="126">
        <v>0</v>
      </c>
      <c r="V72" s="126">
        <v>0</v>
      </c>
      <c r="Z72" s="126">
        <v>1</v>
      </c>
      <c r="AC72" s="126">
        <v>2</v>
      </c>
    </row>
    <row r="73" spans="1:29">
      <c r="A73" s="158">
        <v>40200</v>
      </c>
      <c r="B73" s="126">
        <f t="shared" si="1"/>
        <v>801</v>
      </c>
      <c r="C73" s="158">
        <v>40206</v>
      </c>
      <c r="D73" s="147">
        <v>700</v>
      </c>
      <c r="E73" s="141">
        <v>24</v>
      </c>
      <c r="F73" s="126">
        <v>1</v>
      </c>
      <c r="G73" s="126">
        <v>6</v>
      </c>
      <c r="H73" s="126">
        <v>1</v>
      </c>
      <c r="I73" s="126">
        <v>0</v>
      </c>
      <c r="J73" s="126">
        <v>2</v>
      </c>
      <c r="K73" s="126">
        <v>0</v>
      </c>
      <c r="L73" s="126">
        <v>0</v>
      </c>
      <c r="M73" s="126">
        <v>0</v>
      </c>
      <c r="N73" s="126">
        <v>0</v>
      </c>
      <c r="O73" s="126">
        <v>0</v>
      </c>
      <c r="P73" s="126">
        <v>0</v>
      </c>
      <c r="Q73" s="126">
        <v>0</v>
      </c>
      <c r="R73" s="126">
        <v>0</v>
      </c>
      <c r="S73" s="126">
        <v>0</v>
      </c>
      <c r="T73" s="126">
        <v>0</v>
      </c>
      <c r="U73" s="126">
        <v>0</v>
      </c>
      <c r="V73" s="126">
        <v>0</v>
      </c>
      <c r="Z73" s="126">
        <v>1</v>
      </c>
    </row>
    <row r="74" spans="1:29">
      <c r="A74" s="183">
        <f>C73</f>
        <v>40206</v>
      </c>
      <c r="B74" s="126">
        <f t="shared" si="1"/>
        <v>701</v>
      </c>
      <c r="C74" s="158">
        <v>40207</v>
      </c>
      <c r="D74" s="147">
        <v>1300</v>
      </c>
      <c r="E74" s="141">
        <v>25.5</v>
      </c>
      <c r="F74" s="126">
        <v>1</v>
      </c>
      <c r="G74" s="126">
        <v>6</v>
      </c>
      <c r="H74" s="126">
        <v>0</v>
      </c>
      <c r="I74" s="126">
        <v>0</v>
      </c>
      <c r="J74" s="126">
        <v>0</v>
      </c>
      <c r="K74" s="126">
        <v>0</v>
      </c>
      <c r="L74" s="126">
        <v>0</v>
      </c>
      <c r="M74" s="126">
        <v>0</v>
      </c>
      <c r="N74" s="126">
        <v>0</v>
      </c>
      <c r="O74" s="126">
        <v>0</v>
      </c>
      <c r="P74" s="126">
        <v>0</v>
      </c>
      <c r="Q74" s="126">
        <v>0</v>
      </c>
      <c r="R74" s="126">
        <v>0</v>
      </c>
      <c r="S74" s="126">
        <v>0</v>
      </c>
      <c r="T74" s="126">
        <v>0</v>
      </c>
      <c r="U74" s="126">
        <v>0</v>
      </c>
      <c r="V74" s="126">
        <v>0</v>
      </c>
      <c r="Z74" s="126">
        <v>1</v>
      </c>
    </row>
    <row r="75" spans="1:29">
      <c r="A75" s="158">
        <v>40207</v>
      </c>
      <c r="B75" s="126">
        <f t="shared" si="1"/>
        <v>1301</v>
      </c>
      <c r="C75" s="158">
        <v>40210</v>
      </c>
      <c r="D75" s="147">
        <v>1000</v>
      </c>
      <c r="E75" s="141">
        <v>26</v>
      </c>
      <c r="F75" s="126">
        <v>1</v>
      </c>
      <c r="G75" s="126">
        <v>6</v>
      </c>
      <c r="H75" s="126">
        <v>0</v>
      </c>
      <c r="I75" s="126">
        <v>0</v>
      </c>
      <c r="J75" s="126">
        <v>0</v>
      </c>
      <c r="K75" s="126">
        <v>0</v>
      </c>
      <c r="L75" s="126">
        <v>0</v>
      </c>
      <c r="M75" s="126">
        <v>0</v>
      </c>
      <c r="N75" s="126">
        <v>0</v>
      </c>
      <c r="O75" s="126">
        <v>0</v>
      </c>
      <c r="P75" s="126">
        <v>0</v>
      </c>
      <c r="Q75" s="126">
        <v>0</v>
      </c>
      <c r="R75" s="126">
        <v>0</v>
      </c>
      <c r="S75" s="126">
        <v>0</v>
      </c>
      <c r="T75" s="126">
        <v>0</v>
      </c>
      <c r="U75" s="126">
        <v>0</v>
      </c>
      <c r="V75" s="126">
        <v>0</v>
      </c>
      <c r="X75" s="179" t="s">
        <v>151</v>
      </c>
    </row>
    <row r="76" spans="1:29">
      <c r="A76" s="183">
        <f>C75</f>
        <v>40210</v>
      </c>
      <c r="B76" s="126">
        <f t="shared" si="1"/>
        <v>1001</v>
      </c>
      <c r="C76" s="158">
        <v>40211</v>
      </c>
      <c r="D76" s="147">
        <v>930</v>
      </c>
      <c r="E76" s="141">
        <v>26</v>
      </c>
      <c r="F76" s="126">
        <v>1</v>
      </c>
      <c r="G76" s="126">
        <v>6</v>
      </c>
      <c r="H76" s="126">
        <v>2</v>
      </c>
      <c r="I76" s="126">
        <v>0</v>
      </c>
      <c r="J76" s="126">
        <v>2</v>
      </c>
      <c r="K76" s="126">
        <v>0</v>
      </c>
      <c r="L76" s="126">
        <v>0</v>
      </c>
      <c r="M76" s="126">
        <v>0</v>
      </c>
      <c r="N76" s="126">
        <v>0</v>
      </c>
      <c r="O76" s="126">
        <v>0</v>
      </c>
      <c r="P76" s="126">
        <v>0</v>
      </c>
      <c r="Q76" s="126">
        <v>0</v>
      </c>
      <c r="R76" s="126">
        <v>0</v>
      </c>
      <c r="S76" s="126">
        <v>0</v>
      </c>
      <c r="T76" s="126">
        <v>0</v>
      </c>
      <c r="U76" s="126">
        <v>0</v>
      </c>
      <c r="V76" s="126">
        <v>0</v>
      </c>
    </row>
    <row r="77" spans="1:29">
      <c r="A77" s="183">
        <f>C76</f>
        <v>40211</v>
      </c>
      <c r="B77" s="126">
        <f t="shared" si="1"/>
        <v>931</v>
      </c>
      <c r="C77" s="158">
        <v>40212</v>
      </c>
      <c r="D77" s="147">
        <v>930</v>
      </c>
      <c r="E77" s="141">
        <v>26</v>
      </c>
      <c r="F77" s="126">
        <v>1</v>
      </c>
      <c r="G77" s="126">
        <v>6</v>
      </c>
      <c r="H77" s="126">
        <v>0</v>
      </c>
      <c r="I77" s="126">
        <v>0</v>
      </c>
      <c r="J77" s="126">
        <v>0</v>
      </c>
      <c r="K77" s="126">
        <v>0</v>
      </c>
      <c r="L77" s="126">
        <v>0</v>
      </c>
      <c r="M77" s="126">
        <v>0</v>
      </c>
      <c r="N77" s="126">
        <v>0</v>
      </c>
      <c r="O77" s="126">
        <v>0</v>
      </c>
      <c r="P77" s="126">
        <v>0</v>
      </c>
      <c r="Q77" s="126">
        <v>0</v>
      </c>
      <c r="R77" s="126">
        <v>0</v>
      </c>
      <c r="S77" s="126">
        <v>0</v>
      </c>
      <c r="T77" s="126">
        <v>0</v>
      </c>
      <c r="U77" s="126">
        <v>0</v>
      </c>
      <c r="V77" s="126">
        <v>0</v>
      </c>
      <c r="X77" s="179" t="s">
        <v>151</v>
      </c>
    </row>
    <row r="78" spans="1:29">
      <c r="A78" s="183">
        <f>C77</f>
        <v>40212</v>
      </c>
      <c r="B78" s="126">
        <f t="shared" si="1"/>
        <v>931</v>
      </c>
      <c r="C78" s="158">
        <v>40213</v>
      </c>
      <c r="D78" s="147">
        <v>930</v>
      </c>
      <c r="E78" s="141">
        <v>26</v>
      </c>
      <c r="F78" s="126">
        <v>1</v>
      </c>
      <c r="G78" s="126">
        <v>6</v>
      </c>
      <c r="H78" s="126">
        <v>0</v>
      </c>
      <c r="I78" s="126">
        <v>0</v>
      </c>
      <c r="J78" s="126">
        <v>0</v>
      </c>
      <c r="K78" s="126">
        <v>0</v>
      </c>
      <c r="L78" s="126">
        <v>0</v>
      </c>
      <c r="M78" s="126">
        <v>0</v>
      </c>
      <c r="N78" s="126">
        <v>0</v>
      </c>
      <c r="O78" s="126">
        <v>0</v>
      </c>
      <c r="P78" s="126">
        <v>0</v>
      </c>
      <c r="Q78" s="126">
        <v>0</v>
      </c>
      <c r="R78" s="126">
        <v>0</v>
      </c>
      <c r="S78" s="126">
        <v>0</v>
      </c>
      <c r="T78" s="126">
        <v>0</v>
      </c>
      <c r="U78" s="126">
        <v>0</v>
      </c>
      <c r="V78" s="126">
        <v>0</v>
      </c>
      <c r="X78" s="179" t="s">
        <v>151</v>
      </c>
    </row>
    <row r="79" spans="1:29">
      <c r="A79" s="183">
        <f>C78</f>
        <v>40213</v>
      </c>
      <c r="B79" s="126">
        <f t="shared" si="1"/>
        <v>931</v>
      </c>
      <c r="C79" s="158">
        <v>40214</v>
      </c>
      <c r="D79" s="147">
        <v>1000</v>
      </c>
      <c r="E79" s="141">
        <v>26</v>
      </c>
      <c r="F79" s="126">
        <v>1</v>
      </c>
      <c r="G79" s="126">
        <v>6</v>
      </c>
      <c r="H79" s="126">
        <v>0</v>
      </c>
      <c r="I79" s="126">
        <v>0</v>
      </c>
      <c r="J79" s="126">
        <v>0</v>
      </c>
      <c r="K79" s="126">
        <v>0</v>
      </c>
      <c r="L79" s="126">
        <v>0</v>
      </c>
      <c r="M79" s="126">
        <v>0</v>
      </c>
      <c r="N79" s="126">
        <v>0</v>
      </c>
      <c r="O79" s="126">
        <v>0</v>
      </c>
      <c r="P79" s="126">
        <v>0</v>
      </c>
      <c r="Q79" s="126">
        <v>0</v>
      </c>
      <c r="R79" s="126">
        <v>0</v>
      </c>
      <c r="S79" s="126">
        <v>0</v>
      </c>
      <c r="T79" s="126">
        <v>0</v>
      </c>
      <c r="U79" s="126">
        <v>0</v>
      </c>
      <c r="V79" s="126">
        <v>0</v>
      </c>
      <c r="X79" s="179" t="s">
        <v>151</v>
      </c>
    </row>
    <row r="80" spans="1:29">
      <c r="A80" s="158">
        <v>40214</v>
      </c>
      <c r="B80" s="126">
        <f t="shared" si="1"/>
        <v>1001</v>
      </c>
      <c r="C80" s="158">
        <v>40217</v>
      </c>
      <c r="D80" s="147">
        <v>930</v>
      </c>
      <c r="E80" s="141">
        <v>26</v>
      </c>
      <c r="F80" s="126">
        <v>1</v>
      </c>
      <c r="G80" s="126">
        <v>6</v>
      </c>
      <c r="H80" s="126">
        <v>0</v>
      </c>
      <c r="I80" s="126">
        <v>0</v>
      </c>
      <c r="J80" s="126">
        <v>0</v>
      </c>
      <c r="K80" s="126">
        <v>0</v>
      </c>
      <c r="L80" s="126">
        <v>0</v>
      </c>
      <c r="M80" s="126">
        <v>0</v>
      </c>
      <c r="N80" s="126">
        <v>0</v>
      </c>
      <c r="O80" s="126">
        <v>0</v>
      </c>
      <c r="P80" s="126">
        <v>0</v>
      </c>
      <c r="Q80" s="126">
        <v>0</v>
      </c>
      <c r="R80" s="126">
        <v>0</v>
      </c>
      <c r="S80" s="126">
        <v>0</v>
      </c>
      <c r="T80" s="126">
        <v>0</v>
      </c>
      <c r="U80" s="126">
        <v>0</v>
      </c>
      <c r="V80" s="126">
        <v>0</v>
      </c>
      <c r="X80" s="179" t="s">
        <v>151</v>
      </c>
    </row>
    <row r="81" spans="1:24">
      <c r="A81" s="183">
        <f>C80</f>
        <v>40217</v>
      </c>
      <c r="B81" s="126">
        <f t="shared" si="1"/>
        <v>931</v>
      </c>
      <c r="C81" s="158">
        <v>40218</v>
      </c>
      <c r="D81" s="147">
        <v>1030</v>
      </c>
      <c r="E81" s="141">
        <v>25.5</v>
      </c>
      <c r="F81" s="126">
        <v>1</v>
      </c>
      <c r="G81" s="126">
        <v>6</v>
      </c>
      <c r="H81" s="126">
        <v>0</v>
      </c>
      <c r="I81" s="126">
        <v>0</v>
      </c>
      <c r="J81" s="126">
        <v>0</v>
      </c>
      <c r="K81" s="126">
        <v>0</v>
      </c>
      <c r="L81" s="126">
        <v>0</v>
      </c>
      <c r="M81" s="126">
        <v>0</v>
      </c>
      <c r="N81" s="126">
        <v>0</v>
      </c>
      <c r="O81" s="126">
        <v>0</v>
      </c>
      <c r="P81" s="126">
        <v>0</v>
      </c>
      <c r="Q81" s="126">
        <v>0</v>
      </c>
      <c r="R81" s="126">
        <v>0</v>
      </c>
      <c r="S81" s="126">
        <v>0</v>
      </c>
      <c r="T81" s="126">
        <v>0</v>
      </c>
      <c r="U81" s="126">
        <v>0</v>
      </c>
      <c r="V81" s="126">
        <v>0</v>
      </c>
      <c r="X81" s="179" t="s">
        <v>151</v>
      </c>
    </row>
    <row r="82" spans="1:24">
      <c r="A82" s="183">
        <f>C81</f>
        <v>40218</v>
      </c>
      <c r="B82" s="126">
        <f t="shared" si="1"/>
        <v>1031</v>
      </c>
      <c r="C82" s="158">
        <v>40219</v>
      </c>
      <c r="D82" s="147">
        <v>930</v>
      </c>
      <c r="E82" s="141">
        <v>25</v>
      </c>
      <c r="F82" s="126">
        <v>1</v>
      </c>
      <c r="G82" s="126">
        <v>6</v>
      </c>
      <c r="H82" s="126">
        <v>0</v>
      </c>
      <c r="I82" s="126">
        <v>0</v>
      </c>
      <c r="J82" s="126">
        <v>0</v>
      </c>
      <c r="K82" s="126">
        <v>0</v>
      </c>
      <c r="L82" s="126">
        <v>0</v>
      </c>
      <c r="M82" s="126">
        <v>0</v>
      </c>
      <c r="N82" s="126">
        <v>0</v>
      </c>
      <c r="O82" s="126">
        <v>0</v>
      </c>
      <c r="P82" s="126">
        <v>0</v>
      </c>
      <c r="Q82" s="126">
        <v>0</v>
      </c>
      <c r="R82" s="126">
        <v>0</v>
      </c>
      <c r="S82" s="126">
        <v>0</v>
      </c>
      <c r="T82" s="126">
        <v>0</v>
      </c>
      <c r="U82" s="126">
        <v>0</v>
      </c>
      <c r="V82" s="126">
        <v>0</v>
      </c>
      <c r="X82" s="179" t="s">
        <v>151</v>
      </c>
    </row>
    <row r="83" spans="1:24">
      <c r="A83" s="183">
        <f>C82</f>
        <v>40219</v>
      </c>
      <c r="B83" s="126">
        <f t="shared" si="1"/>
        <v>931</v>
      </c>
      <c r="C83" s="158">
        <v>40220</v>
      </c>
      <c r="D83" s="147">
        <v>930</v>
      </c>
      <c r="E83" s="141">
        <v>25</v>
      </c>
      <c r="F83" s="126">
        <v>1</v>
      </c>
      <c r="G83" s="126">
        <v>6</v>
      </c>
      <c r="H83" s="126">
        <v>0</v>
      </c>
      <c r="I83" s="126">
        <v>0</v>
      </c>
      <c r="J83" s="126">
        <v>2</v>
      </c>
      <c r="K83" s="126">
        <v>0</v>
      </c>
      <c r="L83" s="126">
        <v>0</v>
      </c>
      <c r="M83" s="126">
        <v>0</v>
      </c>
      <c r="N83" s="126">
        <v>0</v>
      </c>
      <c r="O83" s="126">
        <v>0</v>
      </c>
      <c r="P83" s="126">
        <v>0</v>
      </c>
      <c r="Q83" s="126">
        <v>0</v>
      </c>
      <c r="R83" s="126">
        <v>0</v>
      </c>
      <c r="S83" s="126">
        <v>0</v>
      </c>
      <c r="T83" s="126">
        <v>0</v>
      </c>
      <c r="U83" s="126">
        <v>0</v>
      </c>
      <c r="V83" s="126">
        <v>0</v>
      </c>
    </row>
    <row r="84" spans="1:24">
      <c r="A84" s="183">
        <f>C83</f>
        <v>40220</v>
      </c>
      <c r="B84" s="126">
        <f t="shared" si="1"/>
        <v>931</v>
      </c>
      <c r="C84" s="158">
        <v>40221</v>
      </c>
      <c r="D84" s="147">
        <v>1030</v>
      </c>
      <c r="E84" s="141">
        <v>25</v>
      </c>
      <c r="F84" s="126">
        <v>1</v>
      </c>
      <c r="G84" s="126">
        <v>6</v>
      </c>
      <c r="H84" s="126">
        <v>0</v>
      </c>
      <c r="I84" s="126">
        <v>0</v>
      </c>
      <c r="J84" s="126">
        <v>0</v>
      </c>
      <c r="K84" s="126">
        <v>0</v>
      </c>
      <c r="L84" s="126">
        <v>0</v>
      </c>
      <c r="M84" s="126">
        <v>0</v>
      </c>
      <c r="N84" s="126">
        <v>0</v>
      </c>
      <c r="O84" s="126">
        <v>0</v>
      </c>
      <c r="P84" s="126">
        <v>0</v>
      </c>
      <c r="Q84" s="126">
        <v>0</v>
      </c>
      <c r="R84" s="126">
        <v>0</v>
      </c>
      <c r="S84" s="126">
        <v>0</v>
      </c>
      <c r="T84" s="126">
        <v>0</v>
      </c>
      <c r="U84" s="126">
        <v>0</v>
      </c>
      <c r="V84" s="126">
        <v>0</v>
      </c>
      <c r="X84" s="179" t="s">
        <v>151</v>
      </c>
    </row>
    <row r="85" spans="1:24">
      <c r="A85" s="158">
        <v>40221</v>
      </c>
      <c r="B85" s="126">
        <f t="shared" si="1"/>
        <v>1031</v>
      </c>
      <c r="C85" s="158">
        <v>40225</v>
      </c>
      <c r="D85" s="147">
        <v>930</v>
      </c>
      <c r="E85" s="141">
        <v>27</v>
      </c>
      <c r="F85" s="126">
        <v>1</v>
      </c>
      <c r="G85" s="126">
        <v>6</v>
      </c>
      <c r="H85" s="126">
        <v>0</v>
      </c>
      <c r="I85" s="126">
        <v>0</v>
      </c>
      <c r="J85" s="126">
        <v>0</v>
      </c>
      <c r="K85" s="126">
        <v>0</v>
      </c>
      <c r="L85" s="126">
        <v>0</v>
      </c>
      <c r="M85" s="126">
        <v>0</v>
      </c>
      <c r="N85" s="126">
        <v>0</v>
      </c>
      <c r="O85" s="126">
        <v>0</v>
      </c>
      <c r="P85" s="126">
        <v>0</v>
      </c>
      <c r="Q85" s="126">
        <v>0</v>
      </c>
      <c r="R85" s="126">
        <v>0</v>
      </c>
      <c r="S85" s="126">
        <v>0</v>
      </c>
      <c r="T85" s="126">
        <v>0</v>
      </c>
      <c r="U85" s="126">
        <v>0</v>
      </c>
      <c r="V85" s="126">
        <v>0</v>
      </c>
      <c r="W85" s="126" t="s">
        <v>145</v>
      </c>
      <c r="X85" s="179" t="s">
        <v>151</v>
      </c>
    </row>
    <row r="86" spans="1:24">
      <c r="A86" s="183">
        <f>C85</f>
        <v>40225</v>
      </c>
      <c r="B86" s="126">
        <f t="shared" si="1"/>
        <v>931</v>
      </c>
      <c r="C86" s="158">
        <v>40226</v>
      </c>
      <c r="D86" s="147">
        <v>930</v>
      </c>
      <c r="E86" s="141">
        <v>27</v>
      </c>
      <c r="F86" s="126">
        <v>1</v>
      </c>
      <c r="G86" s="126">
        <v>6</v>
      </c>
      <c r="H86" s="126">
        <v>0</v>
      </c>
      <c r="I86" s="126">
        <v>0</v>
      </c>
      <c r="J86" s="126">
        <v>0</v>
      </c>
      <c r="K86" s="126">
        <v>0</v>
      </c>
      <c r="L86" s="126">
        <v>0</v>
      </c>
      <c r="M86" s="126">
        <v>0</v>
      </c>
      <c r="N86" s="126">
        <v>0</v>
      </c>
      <c r="O86" s="126">
        <v>0</v>
      </c>
      <c r="P86" s="126">
        <v>0</v>
      </c>
      <c r="Q86" s="126">
        <v>0</v>
      </c>
      <c r="R86" s="126">
        <v>0</v>
      </c>
      <c r="S86" s="126">
        <v>0</v>
      </c>
      <c r="T86" s="126">
        <v>0</v>
      </c>
      <c r="U86" s="126">
        <v>0</v>
      </c>
      <c r="V86" s="126">
        <v>0</v>
      </c>
      <c r="X86" s="179" t="s">
        <v>151</v>
      </c>
    </row>
    <row r="87" spans="1:24">
      <c r="A87" s="183">
        <f>C86</f>
        <v>40226</v>
      </c>
      <c r="B87" s="126">
        <f t="shared" si="1"/>
        <v>931</v>
      </c>
      <c r="C87" s="158">
        <v>40227</v>
      </c>
      <c r="D87" s="147">
        <v>900</v>
      </c>
      <c r="E87" s="141">
        <v>27</v>
      </c>
      <c r="F87" s="126">
        <v>1</v>
      </c>
      <c r="G87" s="126">
        <v>6</v>
      </c>
      <c r="H87" s="126">
        <v>0</v>
      </c>
      <c r="I87" s="126">
        <v>0</v>
      </c>
      <c r="J87" s="126">
        <v>0</v>
      </c>
      <c r="K87" s="126">
        <v>0</v>
      </c>
      <c r="L87" s="126">
        <v>0</v>
      </c>
      <c r="M87" s="126">
        <v>0</v>
      </c>
      <c r="N87" s="126">
        <v>0</v>
      </c>
      <c r="O87" s="126">
        <v>0</v>
      </c>
      <c r="P87" s="126">
        <v>0</v>
      </c>
      <c r="Q87" s="126">
        <v>0</v>
      </c>
      <c r="R87" s="126">
        <v>0</v>
      </c>
      <c r="S87" s="126">
        <v>0</v>
      </c>
      <c r="T87" s="126">
        <v>0</v>
      </c>
      <c r="U87" s="126">
        <v>0</v>
      </c>
      <c r="V87" s="126">
        <v>0</v>
      </c>
      <c r="X87" s="179" t="s">
        <v>151</v>
      </c>
    </row>
    <row r="88" spans="1:24">
      <c r="A88" s="183">
        <f>C87</f>
        <v>40227</v>
      </c>
      <c r="B88" s="126">
        <f t="shared" si="1"/>
        <v>901</v>
      </c>
      <c r="C88" s="158">
        <v>40228</v>
      </c>
      <c r="D88" s="147">
        <v>1000</v>
      </c>
      <c r="E88" s="141">
        <v>26</v>
      </c>
      <c r="F88" s="126">
        <v>1</v>
      </c>
      <c r="G88" s="126">
        <v>6</v>
      </c>
      <c r="H88" s="126">
        <v>0</v>
      </c>
      <c r="I88" s="126">
        <v>0</v>
      </c>
      <c r="J88" s="126">
        <v>3</v>
      </c>
      <c r="K88" s="126">
        <v>0</v>
      </c>
      <c r="L88" s="126">
        <v>0</v>
      </c>
      <c r="M88" s="126">
        <v>0</v>
      </c>
      <c r="N88" s="126">
        <v>0</v>
      </c>
      <c r="O88" s="126">
        <v>0</v>
      </c>
      <c r="P88" s="126">
        <v>0</v>
      </c>
      <c r="Q88" s="126">
        <v>0</v>
      </c>
      <c r="R88" s="126">
        <v>0</v>
      </c>
      <c r="S88" s="126">
        <v>0</v>
      </c>
      <c r="T88" s="126">
        <v>0</v>
      </c>
      <c r="U88" s="126">
        <v>0</v>
      </c>
      <c r="V88" s="126">
        <v>0</v>
      </c>
    </row>
    <row r="89" spans="1:24">
      <c r="A89" s="158">
        <v>40228</v>
      </c>
      <c r="B89" s="126">
        <f t="shared" si="1"/>
        <v>1001</v>
      </c>
      <c r="C89" s="158">
        <v>40231</v>
      </c>
      <c r="D89" s="147">
        <v>945</v>
      </c>
      <c r="E89" s="141">
        <v>24.5</v>
      </c>
      <c r="F89" s="126">
        <v>1</v>
      </c>
      <c r="G89" s="126">
        <v>6</v>
      </c>
      <c r="H89" s="126">
        <v>0</v>
      </c>
      <c r="I89" s="126">
        <v>0</v>
      </c>
      <c r="J89" s="126">
        <v>0</v>
      </c>
      <c r="K89" s="126">
        <v>0</v>
      </c>
      <c r="L89" s="126">
        <v>0</v>
      </c>
      <c r="M89" s="126">
        <v>0</v>
      </c>
      <c r="N89" s="126">
        <v>0</v>
      </c>
      <c r="O89" s="126">
        <v>0</v>
      </c>
      <c r="P89" s="126">
        <v>0</v>
      </c>
      <c r="Q89" s="126">
        <v>0</v>
      </c>
      <c r="R89" s="126">
        <v>0</v>
      </c>
      <c r="S89" s="126">
        <v>0</v>
      </c>
      <c r="T89" s="126">
        <v>0</v>
      </c>
      <c r="U89" s="126">
        <v>0</v>
      </c>
      <c r="V89" s="126">
        <v>0</v>
      </c>
      <c r="X89" s="179" t="s">
        <v>151</v>
      </c>
    </row>
    <row r="90" spans="1:24">
      <c r="A90" s="183">
        <f>C89</f>
        <v>40231</v>
      </c>
      <c r="B90" s="126">
        <f t="shared" si="1"/>
        <v>946</v>
      </c>
      <c r="C90" s="158">
        <v>40232</v>
      </c>
      <c r="D90" s="147">
        <v>1000</v>
      </c>
      <c r="E90" s="141">
        <v>24</v>
      </c>
      <c r="F90" s="126">
        <v>1</v>
      </c>
      <c r="G90" s="126">
        <v>6</v>
      </c>
      <c r="H90" s="126">
        <v>0</v>
      </c>
      <c r="I90" s="126">
        <v>0</v>
      </c>
      <c r="J90" s="126">
        <v>0</v>
      </c>
      <c r="K90" s="126">
        <v>0</v>
      </c>
      <c r="L90" s="126">
        <v>0</v>
      </c>
      <c r="M90" s="126">
        <v>0</v>
      </c>
      <c r="N90" s="126">
        <v>0</v>
      </c>
      <c r="O90" s="126">
        <v>0</v>
      </c>
      <c r="P90" s="126">
        <v>0</v>
      </c>
      <c r="Q90" s="126">
        <v>0</v>
      </c>
      <c r="R90" s="126">
        <v>0</v>
      </c>
      <c r="S90" s="126">
        <v>0</v>
      </c>
      <c r="T90" s="126">
        <v>0</v>
      </c>
      <c r="U90" s="126">
        <v>0</v>
      </c>
      <c r="V90" s="126">
        <v>0</v>
      </c>
      <c r="X90" s="179" t="s">
        <v>151</v>
      </c>
    </row>
    <row r="91" spans="1:24">
      <c r="A91" s="183">
        <f>C90</f>
        <v>40232</v>
      </c>
      <c r="B91" s="126">
        <f t="shared" si="1"/>
        <v>1001</v>
      </c>
      <c r="C91" s="158">
        <v>40233</v>
      </c>
      <c r="D91" s="147">
        <v>1115</v>
      </c>
      <c r="E91" s="141">
        <v>24</v>
      </c>
      <c r="F91" s="126">
        <v>1</v>
      </c>
      <c r="G91" s="126">
        <v>6</v>
      </c>
      <c r="H91" s="126">
        <v>0</v>
      </c>
      <c r="I91" s="126">
        <v>0</v>
      </c>
      <c r="J91" s="126">
        <v>0</v>
      </c>
      <c r="K91" s="126">
        <v>0</v>
      </c>
      <c r="L91" s="126">
        <v>0</v>
      </c>
      <c r="M91" s="126">
        <v>0</v>
      </c>
      <c r="N91" s="126">
        <v>0</v>
      </c>
      <c r="O91" s="126">
        <v>0</v>
      </c>
      <c r="P91" s="126">
        <v>0</v>
      </c>
      <c r="Q91" s="126">
        <v>0</v>
      </c>
      <c r="R91" s="126">
        <v>0</v>
      </c>
      <c r="S91" s="126">
        <v>0</v>
      </c>
      <c r="T91" s="126">
        <v>0</v>
      </c>
      <c r="U91" s="126">
        <v>0</v>
      </c>
      <c r="V91" s="126">
        <v>0</v>
      </c>
      <c r="X91" s="179" t="s">
        <v>151</v>
      </c>
    </row>
    <row r="92" spans="1:24">
      <c r="A92" s="183">
        <f>C91</f>
        <v>40233</v>
      </c>
      <c r="B92" s="126">
        <f t="shared" si="1"/>
        <v>1116</v>
      </c>
      <c r="C92" s="158">
        <v>40234</v>
      </c>
      <c r="D92" s="147">
        <v>1115</v>
      </c>
      <c r="E92" s="141">
        <v>26</v>
      </c>
      <c r="F92" s="126">
        <v>1</v>
      </c>
      <c r="G92" s="126">
        <v>6</v>
      </c>
      <c r="H92" s="126">
        <v>0</v>
      </c>
      <c r="I92" s="126">
        <v>0</v>
      </c>
      <c r="J92" s="126">
        <v>0</v>
      </c>
      <c r="K92" s="126">
        <v>0</v>
      </c>
      <c r="L92" s="126">
        <v>0</v>
      </c>
      <c r="M92" s="126">
        <v>0</v>
      </c>
      <c r="N92" s="126">
        <v>0</v>
      </c>
      <c r="O92" s="126">
        <v>0</v>
      </c>
      <c r="P92" s="126">
        <v>0</v>
      </c>
      <c r="Q92" s="126">
        <v>0</v>
      </c>
      <c r="R92" s="126">
        <v>0</v>
      </c>
      <c r="S92" s="126">
        <v>0</v>
      </c>
      <c r="T92" s="126">
        <v>0</v>
      </c>
      <c r="U92" s="126">
        <v>0</v>
      </c>
      <c r="V92" s="126">
        <v>0</v>
      </c>
      <c r="X92" s="179" t="s">
        <v>151</v>
      </c>
    </row>
    <row r="93" spans="1:24">
      <c r="A93" s="183">
        <f>C92</f>
        <v>40234</v>
      </c>
      <c r="B93" s="126">
        <f t="shared" si="1"/>
        <v>1116</v>
      </c>
      <c r="C93" s="158">
        <v>40235</v>
      </c>
      <c r="D93" s="147">
        <v>1015</v>
      </c>
      <c r="E93" s="141">
        <v>25</v>
      </c>
      <c r="F93" s="126">
        <v>1</v>
      </c>
      <c r="G93" s="126">
        <v>6</v>
      </c>
      <c r="H93" s="126">
        <v>0</v>
      </c>
      <c r="I93" s="126">
        <v>0</v>
      </c>
      <c r="J93" s="126">
        <v>0</v>
      </c>
      <c r="K93" s="126">
        <v>0</v>
      </c>
      <c r="L93" s="126">
        <v>0</v>
      </c>
      <c r="M93" s="126">
        <v>0</v>
      </c>
      <c r="N93" s="126">
        <v>0</v>
      </c>
      <c r="O93" s="126">
        <v>0</v>
      </c>
      <c r="P93" s="126">
        <v>0</v>
      </c>
      <c r="Q93" s="126">
        <v>0</v>
      </c>
      <c r="R93" s="126">
        <v>0</v>
      </c>
      <c r="S93" s="126">
        <v>0</v>
      </c>
      <c r="T93" s="126">
        <v>0</v>
      </c>
      <c r="U93" s="126">
        <v>0</v>
      </c>
      <c r="V93" s="126">
        <v>0</v>
      </c>
      <c r="X93" s="179" t="s">
        <v>151</v>
      </c>
    </row>
    <row r="94" spans="1:24">
      <c r="A94" s="158">
        <v>40235</v>
      </c>
      <c r="B94" s="126">
        <f t="shared" si="1"/>
        <v>1016</v>
      </c>
      <c r="C94" s="158">
        <v>40238</v>
      </c>
      <c r="D94" s="147">
        <v>1015</v>
      </c>
      <c r="E94" s="141">
        <v>24.5</v>
      </c>
      <c r="F94" s="126">
        <v>1</v>
      </c>
      <c r="G94" s="126">
        <v>6</v>
      </c>
      <c r="H94" s="126">
        <v>0</v>
      </c>
      <c r="I94" s="126">
        <v>0</v>
      </c>
      <c r="J94" s="126">
        <v>0</v>
      </c>
      <c r="K94" s="126">
        <v>0</v>
      </c>
      <c r="L94" s="126">
        <v>0</v>
      </c>
      <c r="M94" s="126">
        <v>0</v>
      </c>
      <c r="N94" s="126">
        <v>0</v>
      </c>
      <c r="O94" s="126">
        <v>0</v>
      </c>
      <c r="P94" s="126">
        <v>0</v>
      </c>
      <c r="Q94" s="126">
        <v>0</v>
      </c>
      <c r="R94" s="126">
        <v>0</v>
      </c>
      <c r="S94" s="126">
        <v>0</v>
      </c>
      <c r="T94" s="126">
        <v>0</v>
      </c>
      <c r="U94" s="126">
        <v>0</v>
      </c>
      <c r="V94" s="126">
        <v>0</v>
      </c>
      <c r="X94" s="179" t="s">
        <v>151</v>
      </c>
    </row>
    <row r="95" spans="1:24">
      <c r="A95" s="183">
        <f>C94</f>
        <v>40238</v>
      </c>
      <c r="B95" s="126">
        <f t="shared" si="1"/>
        <v>1016</v>
      </c>
      <c r="C95" s="158">
        <v>40239</v>
      </c>
      <c r="D95" s="147">
        <v>1030</v>
      </c>
      <c r="E95" s="141">
        <v>24.5</v>
      </c>
      <c r="F95" s="126">
        <v>1</v>
      </c>
      <c r="G95" s="126">
        <v>6</v>
      </c>
      <c r="H95" s="126">
        <v>0</v>
      </c>
      <c r="I95" s="126">
        <v>0</v>
      </c>
      <c r="J95" s="126">
        <v>0</v>
      </c>
      <c r="K95" s="126">
        <v>0</v>
      </c>
      <c r="L95" s="126">
        <v>0</v>
      </c>
      <c r="M95" s="126">
        <v>0</v>
      </c>
      <c r="N95" s="126">
        <v>0</v>
      </c>
      <c r="O95" s="126">
        <v>0</v>
      </c>
      <c r="P95" s="126">
        <v>0</v>
      </c>
      <c r="Q95" s="126">
        <v>0</v>
      </c>
      <c r="R95" s="126">
        <v>0</v>
      </c>
      <c r="S95" s="126">
        <v>0</v>
      </c>
      <c r="T95" s="126">
        <v>0</v>
      </c>
      <c r="U95" s="126">
        <v>0</v>
      </c>
      <c r="V95" s="126">
        <v>0</v>
      </c>
      <c r="X95" s="179" t="s">
        <v>151</v>
      </c>
    </row>
    <row r="96" spans="1:24">
      <c r="A96" s="183">
        <f>C95</f>
        <v>40239</v>
      </c>
      <c r="B96" s="126">
        <f t="shared" si="1"/>
        <v>1031</v>
      </c>
      <c r="C96" s="158">
        <v>40240</v>
      </c>
      <c r="D96" s="147">
        <v>1130</v>
      </c>
      <c r="E96" s="141">
        <v>24.5</v>
      </c>
      <c r="F96" s="126">
        <v>1</v>
      </c>
      <c r="G96" s="126">
        <v>6</v>
      </c>
      <c r="H96" s="126">
        <v>0</v>
      </c>
      <c r="I96" s="126">
        <v>0</v>
      </c>
      <c r="J96" s="126">
        <v>0</v>
      </c>
      <c r="K96" s="126">
        <v>0</v>
      </c>
      <c r="L96" s="126">
        <v>0</v>
      </c>
      <c r="M96" s="126">
        <v>0</v>
      </c>
      <c r="N96" s="126">
        <v>0</v>
      </c>
      <c r="O96" s="126">
        <v>0</v>
      </c>
      <c r="P96" s="126">
        <v>0</v>
      </c>
      <c r="Q96" s="126">
        <v>0</v>
      </c>
      <c r="R96" s="126">
        <v>0</v>
      </c>
      <c r="S96" s="126">
        <v>0</v>
      </c>
      <c r="T96" s="126">
        <v>0</v>
      </c>
      <c r="U96" s="126">
        <v>0</v>
      </c>
      <c r="V96" s="126">
        <v>0</v>
      </c>
      <c r="X96" s="179" t="s">
        <v>151</v>
      </c>
    </row>
    <row r="97" spans="1:28">
      <c r="A97" s="183">
        <f>C96</f>
        <v>40240</v>
      </c>
      <c r="B97" s="126">
        <f t="shared" si="1"/>
        <v>1131</v>
      </c>
      <c r="C97" s="158">
        <v>40241</v>
      </c>
      <c r="D97" s="147">
        <v>1015</v>
      </c>
      <c r="E97" s="141">
        <v>25</v>
      </c>
      <c r="F97" s="126">
        <v>1</v>
      </c>
      <c r="G97" s="126">
        <v>6</v>
      </c>
      <c r="H97" s="126">
        <v>0</v>
      </c>
      <c r="I97" s="126">
        <v>0</v>
      </c>
      <c r="J97" s="126">
        <v>0</v>
      </c>
      <c r="K97" s="126">
        <v>0</v>
      </c>
      <c r="L97" s="126">
        <v>0</v>
      </c>
      <c r="M97" s="126">
        <v>0</v>
      </c>
      <c r="N97" s="126">
        <v>0</v>
      </c>
      <c r="O97" s="126">
        <v>0</v>
      </c>
      <c r="P97" s="126">
        <v>0</v>
      </c>
      <c r="Q97" s="126">
        <v>0</v>
      </c>
      <c r="R97" s="126">
        <v>0</v>
      </c>
      <c r="S97" s="126">
        <v>0</v>
      </c>
      <c r="T97" s="126">
        <v>0</v>
      </c>
      <c r="U97" s="126">
        <v>0</v>
      </c>
      <c r="V97" s="126">
        <v>0</v>
      </c>
      <c r="X97" s="179" t="s">
        <v>151</v>
      </c>
    </row>
    <row r="98" spans="1:28">
      <c r="A98" s="183">
        <f>C97</f>
        <v>40241</v>
      </c>
      <c r="B98" s="126">
        <f t="shared" si="1"/>
        <v>1016</v>
      </c>
      <c r="C98" s="158">
        <v>40242</v>
      </c>
      <c r="D98" s="147">
        <v>1345</v>
      </c>
      <c r="E98" s="141">
        <v>25</v>
      </c>
      <c r="F98" s="126">
        <v>1</v>
      </c>
      <c r="G98" s="126">
        <v>6</v>
      </c>
      <c r="H98" s="126">
        <v>0</v>
      </c>
      <c r="I98" s="126">
        <v>0</v>
      </c>
      <c r="J98" s="126">
        <v>0</v>
      </c>
      <c r="K98" s="126">
        <v>0</v>
      </c>
      <c r="L98" s="126">
        <v>0</v>
      </c>
      <c r="M98" s="126">
        <v>0</v>
      </c>
      <c r="N98" s="126">
        <v>0</v>
      </c>
      <c r="O98" s="126">
        <v>0</v>
      </c>
      <c r="P98" s="126">
        <v>0</v>
      </c>
      <c r="Q98" s="126">
        <v>0</v>
      </c>
      <c r="R98" s="126">
        <v>0</v>
      </c>
      <c r="S98" s="126">
        <v>0</v>
      </c>
      <c r="T98" s="126">
        <v>0</v>
      </c>
      <c r="U98" s="126">
        <v>0</v>
      </c>
      <c r="V98" s="126">
        <v>0</v>
      </c>
      <c r="Z98" s="126">
        <v>1</v>
      </c>
    </row>
    <row r="99" spans="1:28">
      <c r="A99" s="158">
        <v>40242</v>
      </c>
      <c r="B99" s="126">
        <f t="shared" si="1"/>
        <v>1346</v>
      </c>
      <c r="C99" s="158">
        <v>40245</v>
      </c>
      <c r="D99" s="147">
        <v>900</v>
      </c>
      <c r="E99" s="141">
        <v>24</v>
      </c>
      <c r="F99" s="126">
        <v>1</v>
      </c>
      <c r="G99" s="126">
        <v>6</v>
      </c>
      <c r="H99" s="126">
        <v>0</v>
      </c>
      <c r="I99" s="126">
        <v>0</v>
      </c>
      <c r="J99" s="126">
        <v>0</v>
      </c>
      <c r="K99" s="126">
        <v>0</v>
      </c>
      <c r="L99" s="126">
        <v>0</v>
      </c>
      <c r="M99" s="126">
        <v>0</v>
      </c>
      <c r="N99" s="126">
        <v>0</v>
      </c>
      <c r="O99" s="126">
        <v>0</v>
      </c>
      <c r="P99" s="126">
        <v>0</v>
      </c>
      <c r="Q99" s="126">
        <v>0</v>
      </c>
      <c r="R99" s="126">
        <v>0</v>
      </c>
      <c r="S99" s="126">
        <v>0</v>
      </c>
      <c r="T99" s="126">
        <v>0</v>
      </c>
      <c r="U99" s="126">
        <v>0</v>
      </c>
      <c r="V99" s="126">
        <v>0</v>
      </c>
      <c r="X99" s="179" t="s">
        <v>151</v>
      </c>
    </row>
    <row r="100" spans="1:28">
      <c r="A100" s="183">
        <f>C99</f>
        <v>40245</v>
      </c>
      <c r="B100" s="126">
        <f t="shared" si="1"/>
        <v>901</v>
      </c>
      <c r="C100" s="158">
        <v>40246</v>
      </c>
      <c r="D100" s="147">
        <v>1300</v>
      </c>
      <c r="E100" s="141">
        <v>24.5</v>
      </c>
      <c r="F100" s="126">
        <v>1</v>
      </c>
      <c r="G100" s="126">
        <v>6</v>
      </c>
      <c r="H100" s="126">
        <v>0</v>
      </c>
      <c r="I100" s="126">
        <v>0</v>
      </c>
      <c r="J100" s="126">
        <v>0</v>
      </c>
      <c r="K100" s="126">
        <v>0</v>
      </c>
      <c r="L100" s="126">
        <v>0</v>
      </c>
      <c r="M100" s="126">
        <v>0</v>
      </c>
      <c r="N100" s="126">
        <v>0</v>
      </c>
      <c r="O100" s="126">
        <v>2</v>
      </c>
      <c r="P100" s="126">
        <v>0</v>
      </c>
      <c r="Q100" s="126">
        <v>0</v>
      </c>
      <c r="R100" s="126">
        <v>0</v>
      </c>
      <c r="S100" s="126">
        <v>0</v>
      </c>
      <c r="T100" s="126">
        <v>0</v>
      </c>
      <c r="U100" s="126">
        <v>0</v>
      </c>
      <c r="V100" s="126">
        <v>0</v>
      </c>
      <c r="Z100" s="126">
        <v>1</v>
      </c>
      <c r="AB100" s="126">
        <v>3</v>
      </c>
    </row>
    <row r="101" spans="1:28">
      <c r="A101" s="183">
        <f>C100</f>
        <v>40246</v>
      </c>
      <c r="B101" s="126">
        <f t="shared" si="1"/>
        <v>1301</v>
      </c>
      <c r="C101" s="158">
        <v>40247</v>
      </c>
      <c r="D101" s="147">
        <v>915</v>
      </c>
      <c r="E101" s="141">
        <v>24.5</v>
      </c>
      <c r="F101" s="126">
        <v>1</v>
      </c>
      <c r="G101" s="126">
        <v>6</v>
      </c>
      <c r="H101" s="126">
        <v>0</v>
      </c>
      <c r="I101" s="126">
        <v>0</v>
      </c>
      <c r="J101" s="126">
        <v>0</v>
      </c>
      <c r="K101" s="126">
        <v>0</v>
      </c>
      <c r="L101" s="126">
        <v>0</v>
      </c>
      <c r="M101" s="126">
        <v>0</v>
      </c>
      <c r="N101" s="126">
        <v>0</v>
      </c>
      <c r="O101" s="126">
        <v>0</v>
      </c>
      <c r="P101" s="126">
        <v>0</v>
      </c>
      <c r="Q101" s="126">
        <v>0</v>
      </c>
      <c r="R101" s="126">
        <v>0</v>
      </c>
      <c r="S101" s="126">
        <v>0</v>
      </c>
      <c r="T101" s="126">
        <v>0</v>
      </c>
      <c r="U101" s="126">
        <v>0</v>
      </c>
      <c r="V101" s="126">
        <v>0</v>
      </c>
      <c r="X101" s="179" t="s">
        <v>151</v>
      </c>
    </row>
    <row r="102" spans="1:28">
      <c r="A102" s="183">
        <f>C101</f>
        <v>40247</v>
      </c>
      <c r="B102" s="126">
        <f t="shared" si="1"/>
        <v>916</v>
      </c>
      <c r="C102" s="158">
        <v>40248</v>
      </c>
      <c r="D102" s="147">
        <v>1030</v>
      </c>
      <c r="E102" s="141">
        <v>24</v>
      </c>
      <c r="F102" s="126">
        <v>1</v>
      </c>
      <c r="G102" s="126">
        <v>6</v>
      </c>
      <c r="H102" s="126">
        <v>0</v>
      </c>
      <c r="I102" s="126">
        <v>0</v>
      </c>
      <c r="J102" s="126">
        <v>0</v>
      </c>
      <c r="K102" s="126">
        <v>0</v>
      </c>
      <c r="L102" s="126">
        <v>0</v>
      </c>
      <c r="M102" s="126">
        <v>0</v>
      </c>
      <c r="N102" s="126">
        <v>0</v>
      </c>
      <c r="O102" s="126">
        <v>0</v>
      </c>
      <c r="P102" s="126">
        <v>0</v>
      </c>
      <c r="Q102" s="126">
        <v>0</v>
      </c>
      <c r="R102" s="126">
        <v>0</v>
      </c>
      <c r="S102" s="126">
        <v>0</v>
      </c>
      <c r="T102" s="126">
        <v>0</v>
      </c>
      <c r="U102" s="126">
        <v>0</v>
      </c>
      <c r="V102" s="126">
        <v>0</v>
      </c>
      <c r="X102" s="179" t="s">
        <v>151</v>
      </c>
    </row>
    <row r="103" spans="1:28">
      <c r="A103" s="183">
        <f>C102</f>
        <v>40248</v>
      </c>
      <c r="B103" s="126">
        <f t="shared" si="1"/>
        <v>1031</v>
      </c>
      <c r="C103" s="158">
        <v>40249</v>
      </c>
      <c r="D103" s="147">
        <v>1000</v>
      </c>
      <c r="E103" s="141">
        <v>24</v>
      </c>
      <c r="F103" s="126">
        <v>1</v>
      </c>
      <c r="G103" s="126">
        <v>6</v>
      </c>
      <c r="H103" s="126">
        <v>0</v>
      </c>
      <c r="I103" s="126">
        <v>0</v>
      </c>
      <c r="J103" s="126">
        <v>1</v>
      </c>
      <c r="K103" s="126">
        <v>0</v>
      </c>
      <c r="L103" s="126">
        <v>0</v>
      </c>
      <c r="M103" s="126">
        <v>0</v>
      </c>
      <c r="N103" s="126">
        <v>0</v>
      </c>
      <c r="O103" s="126">
        <v>0</v>
      </c>
      <c r="P103" s="126">
        <v>0</v>
      </c>
      <c r="Q103" s="126">
        <v>0</v>
      </c>
      <c r="R103" s="126">
        <v>0</v>
      </c>
      <c r="S103" s="126">
        <v>0</v>
      </c>
      <c r="T103" s="126">
        <v>0</v>
      </c>
      <c r="U103" s="126">
        <v>0</v>
      </c>
      <c r="V103" s="126">
        <v>0</v>
      </c>
    </row>
    <row r="104" spans="1:28">
      <c r="A104" s="158">
        <v>40249</v>
      </c>
      <c r="B104" s="126">
        <f t="shared" si="1"/>
        <v>1001</v>
      </c>
      <c r="C104" s="158">
        <v>40252</v>
      </c>
      <c r="D104" s="147">
        <v>1045</v>
      </c>
      <c r="E104" s="141">
        <v>23</v>
      </c>
      <c r="F104" s="126">
        <v>1</v>
      </c>
      <c r="G104" s="126">
        <v>6</v>
      </c>
      <c r="H104" s="126">
        <v>0</v>
      </c>
      <c r="I104" s="126">
        <v>0</v>
      </c>
      <c r="J104" s="126">
        <v>2</v>
      </c>
      <c r="K104" s="126">
        <v>0</v>
      </c>
      <c r="L104" s="126">
        <v>0</v>
      </c>
      <c r="M104" s="126">
        <v>0</v>
      </c>
      <c r="N104" s="126">
        <v>0</v>
      </c>
      <c r="O104" s="126">
        <v>0</v>
      </c>
      <c r="P104" s="126">
        <v>0</v>
      </c>
      <c r="Q104" s="126">
        <v>0</v>
      </c>
      <c r="R104" s="126">
        <v>0</v>
      </c>
      <c r="S104" s="126">
        <v>0</v>
      </c>
      <c r="T104" s="126">
        <v>0</v>
      </c>
      <c r="U104" s="126">
        <v>0</v>
      </c>
      <c r="V104" s="126">
        <v>0</v>
      </c>
    </row>
    <row r="105" spans="1:28">
      <c r="A105" s="183">
        <f>C104</f>
        <v>40252</v>
      </c>
      <c r="B105" s="126">
        <f t="shared" si="1"/>
        <v>1046</v>
      </c>
      <c r="C105" s="158">
        <v>40253</v>
      </c>
      <c r="D105" s="147">
        <v>1030</v>
      </c>
      <c r="E105" s="141">
        <v>23</v>
      </c>
      <c r="F105" s="126">
        <v>1</v>
      </c>
      <c r="G105" s="126">
        <v>6</v>
      </c>
      <c r="H105" s="126">
        <v>0</v>
      </c>
      <c r="I105" s="126">
        <v>0</v>
      </c>
      <c r="J105" s="126">
        <v>0</v>
      </c>
      <c r="K105" s="126">
        <v>0</v>
      </c>
      <c r="L105" s="126">
        <v>0</v>
      </c>
      <c r="M105" s="126">
        <v>0</v>
      </c>
      <c r="N105" s="126">
        <v>0</v>
      </c>
      <c r="O105" s="126">
        <v>0</v>
      </c>
      <c r="P105" s="126">
        <v>0</v>
      </c>
      <c r="Q105" s="126">
        <v>0</v>
      </c>
      <c r="R105" s="126">
        <v>0</v>
      </c>
      <c r="S105" s="126">
        <v>0</v>
      </c>
      <c r="T105" s="126">
        <v>0</v>
      </c>
      <c r="U105" s="126">
        <v>0</v>
      </c>
      <c r="V105" s="126">
        <v>0</v>
      </c>
      <c r="AB105" s="126">
        <v>2</v>
      </c>
    </row>
    <row r="106" spans="1:28">
      <c r="A106" s="183">
        <f>C105</f>
        <v>40253</v>
      </c>
      <c r="B106" s="126">
        <f t="shared" si="1"/>
        <v>1031</v>
      </c>
      <c r="C106" s="158">
        <v>40254</v>
      </c>
      <c r="D106" s="147">
        <v>1145</v>
      </c>
      <c r="E106" s="141">
        <v>23</v>
      </c>
      <c r="F106" s="126">
        <v>1</v>
      </c>
      <c r="G106" s="126">
        <v>6</v>
      </c>
      <c r="H106" s="126">
        <v>0</v>
      </c>
      <c r="I106" s="126">
        <v>0</v>
      </c>
      <c r="J106" s="126">
        <v>0</v>
      </c>
      <c r="K106" s="126">
        <v>0</v>
      </c>
      <c r="L106" s="126">
        <v>0</v>
      </c>
      <c r="M106" s="126">
        <v>0</v>
      </c>
      <c r="N106" s="126">
        <v>0</v>
      </c>
      <c r="O106" s="126">
        <v>0</v>
      </c>
      <c r="P106" s="126">
        <v>0</v>
      </c>
      <c r="Q106" s="126">
        <v>0</v>
      </c>
      <c r="R106" s="126">
        <v>0</v>
      </c>
      <c r="S106" s="126">
        <v>0</v>
      </c>
      <c r="T106" s="126">
        <v>0</v>
      </c>
      <c r="U106" s="126">
        <v>0</v>
      </c>
      <c r="V106" s="126">
        <v>0</v>
      </c>
      <c r="X106" s="179" t="s">
        <v>151</v>
      </c>
    </row>
    <row r="107" spans="1:28">
      <c r="A107" s="183">
        <f>C106</f>
        <v>40254</v>
      </c>
      <c r="B107" s="126">
        <f t="shared" si="1"/>
        <v>1146</v>
      </c>
      <c r="C107" s="158">
        <v>40255</v>
      </c>
      <c r="D107" s="147">
        <v>930</v>
      </c>
      <c r="E107" s="141">
        <v>23</v>
      </c>
      <c r="F107" s="126">
        <v>1</v>
      </c>
      <c r="G107" s="126">
        <v>6</v>
      </c>
      <c r="H107" s="126">
        <v>0</v>
      </c>
      <c r="I107" s="126">
        <v>0</v>
      </c>
      <c r="J107" s="126">
        <v>0</v>
      </c>
      <c r="K107" s="126">
        <v>0</v>
      </c>
      <c r="L107" s="126">
        <v>0</v>
      </c>
      <c r="M107" s="126">
        <v>0</v>
      </c>
      <c r="N107" s="126">
        <v>0</v>
      </c>
      <c r="O107" s="126">
        <v>1</v>
      </c>
      <c r="P107" s="126">
        <v>1</v>
      </c>
      <c r="Q107" s="126">
        <v>0</v>
      </c>
      <c r="R107" s="126">
        <v>0</v>
      </c>
      <c r="S107" s="126">
        <v>0</v>
      </c>
      <c r="T107" s="126">
        <v>0</v>
      </c>
      <c r="U107" s="126">
        <v>0</v>
      </c>
      <c r="V107" s="126">
        <v>0</v>
      </c>
    </row>
    <row r="108" spans="1:28">
      <c r="A108" s="183">
        <f>C107</f>
        <v>40255</v>
      </c>
      <c r="B108" s="126">
        <f t="shared" si="1"/>
        <v>931</v>
      </c>
      <c r="C108" s="158">
        <v>40256</v>
      </c>
      <c r="D108" s="147">
        <v>1030</v>
      </c>
      <c r="E108" s="141">
        <v>23</v>
      </c>
      <c r="F108" s="126">
        <v>1</v>
      </c>
      <c r="G108" s="126">
        <v>6</v>
      </c>
      <c r="H108" s="126">
        <v>0</v>
      </c>
      <c r="I108" s="126">
        <v>0</v>
      </c>
      <c r="J108" s="126">
        <v>1</v>
      </c>
      <c r="K108" s="126">
        <v>0</v>
      </c>
      <c r="L108" s="126">
        <v>0</v>
      </c>
      <c r="M108" s="126">
        <v>0</v>
      </c>
      <c r="N108" s="126">
        <v>0</v>
      </c>
      <c r="O108" s="126">
        <v>5</v>
      </c>
      <c r="P108" s="126">
        <v>0</v>
      </c>
      <c r="Q108" s="126">
        <v>0</v>
      </c>
      <c r="R108" s="126">
        <v>0</v>
      </c>
      <c r="S108" s="126">
        <v>0</v>
      </c>
      <c r="T108" s="126">
        <v>0</v>
      </c>
      <c r="U108" s="126">
        <v>1</v>
      </c>
      <c r="V108" s="126">
        <v>0</v>
      </c>
      <c r="AB108" s="126">
        <v>1</v>
      </c>
    </row>
    <row r="109" spans="1:28">
      <c r="A109" s="158">
        <v>40256</v>
      </c>
      <c r="B109" s="126">
        <f t="shared" si="1"/>
        <v>1031</v>
      </c>
      <c r="C109" s="158">
        <v>40259</v>
      </c>
      <c r="D109" s="147">
        <v>1130</v>
      </c>
      <c r="E109" s="141">
        <v>24</v>
      </c>
      <c r="F109" s="126">
        <v>1</v>
      </c>
      <c r="G109" s="126">
        <v>6</v>
      </c>
      <c r="H109" s="126">
        <v>1</v>
      </c>
      <c r="I109" s="126">
        <v>0</v>
      </c>
      <c r="J109" s="126">
        <v>0</v>
      </c>
      <c r="K109" s="126">
        <v>0</v>
      </c>
      <c r="L109" s="126">
        <v>0</v>
      </c>
      <c r="M109" s="126">
        <v>0</v>
      </c>
      <c r="N109" s="126">
        <v>0</v>
      </c>
      <c r="O109" s="126">
        <v>3</v>
      </c>
      <c r="P109" s="126">
        <v>0</v>
      </c>
      <c r="Q109" s="126">
        <v>0</v>
      </c>
      <c r="R109" s="126">
        <v>0</v>
      </c>
      <c r="S109" s="126">
        <v>0</v>
      </c>
      <c r="T109" s="126">
        <v>0</v>
      </c>
      <c r="U109" s="126">
        <v>0</v>
      </c>
      <c r="V109" s="126">
        <v>0</v>
      </c>
    </row>
    <row r="110" spans="1:28">
      <c r="A110" s="183">
        <f>C109</f>
        <v>40259</v>
      </c>
      <c r="B110" s="126">
        <f t="shared" si="1"/>
        <v>1131</v>
      </c>
      <c r="C110" s="158">
        <v>40260</v>
      </c>
      <c r="D110" s="147">
        <v>1000</v>
      </c>
      <c r="E110" s="141">
        <v>24</v>
      </c>
      <c r="F110" s="126">
        <v>1</v>
      </c>
      <c r="G110" s="126">
        <v>6</v>
      </c>
      <c r="H110" s="126">
        <v>0</v>
      </c>
      <c r="I110" s="126">
        <v>0</v>
      </c>
      <c r="J110" s="126">
        <v>0</v>
      </c>
      <c r="K110" s="126">
        <v>0</v>
      </c>
      <c r="L110" s="126">
        <v>0</v>
      </c>
      <c r="M110" s="126">
        <v>0</v>
      </c>
      <c r="N110" s="126">
        <v>0</v>
      </c>
      <c r="O110" s="126">
        <v>0</v>
      </c>
      <c r="P110" s="126">
        <v>0</v>
      </c>
      <c r="Q110" s="126">
        <v>0</v>
      </c>
      <c r="R110" s="126">
        <v>0</v>
      </c>
      <c r="S110" s="126">
        <v>0</v>
      </c>
      <c r="T110" s="126">
        <v>0</v>
      </c>
      <c r="U110" s="126">
        <v>0</v>
      </c>
      <c r="V110" s="126">
        <v>0</v>
      </c>
      <c r="X110" s="179" t="s">
        <v>151</v>
      </c>
    </row>
    <row r="111" spans="1:28">
      <c r="A111" s="158">
        <v>40260</v>
      </c>
      <c r="B111" s="126">
        <f t="shared" si="1"/>
        <v>1001</v>
      </c>
      <c r="C111" s="158">
        <v>40262</v>
      </c>
      <c r="D111" s="147">
        <v>1030</v>
      </c>
      <c r="E111" s="141">
        <v>23</v>
      </c>
      <c r="F111" s="126">
        <v>1</v>
      </c>
      <c r="G111" s="126">
        <v>6</v>
      </c>
      <c r="H111" s="126">
        <v>0</v>
      </c>
      <c r="I111" s="126">
        <v>0</v>
      </c>
      <c r="J111" s="126">
        <v>0</v>
      </c>
      <c r="K111" s="126">
        <v>0</v>
      </c>
      <c r="L111" s="126">
        <v>0</v>
      </c>
      <c r="M111" s="126">
        <v>0</v>
      </c>
      <c r="N111" s="126">
        <v>0</v>
      </c>
      <c r="O111" s="126">
        <v>0</v>
      </c>
      <c r="P111" s="126">
        <v>0</v>
      </c>
      <c r="Q111" s="126">
        <v>0</v>
      </c>
      <c r="R111" s="126">
        <v>0</v>
      </c>
      <c r="S111" s="126">
        <v>0</v>
      </c>
      <c r="T111" s="126">
        <v>0</v>
      </c>
      <c r="U111" s="126">
        <v>0</v>
      </c>
      <c r="V111" s="126">
        <v>0</v>
      </c>
      <c r="X111" s="179" t="s">
        <v>151</v>
      </c>
    </row>
    <row r="112" spans="1:28">
      <c r="A112" s="183">
        <f>C111</f>
        <v>40262</v>
      </c>
      <c r="B112" s="126">
        <f t="shared" ref="B112:B175" si="2">D111+1</f>
        <v>1031</v>
      </c>
      <c r="C112" s="158">
        <v>40263</v>
      </c>
      <c r="D112" s="147">
        <v>1000</v>
      </c>
      <c r="E112" s="141">
        <v>25</v>
      </c>
      <c r="F112" s="126">
        <v>1</v>
      </c>
      <c r="G112" s="126">
        <v>6</v>
      </c>
      <c r="H112" s="126">
        <v>0</v>
      </c>
      <c r="I112" s="126">
        <v>0</v>
      </c>
      <c r="J112" s="126">
        <v>2</v>
      </c>
      <c r="K112" s="126">
        <v>0</v>
      </c>
      <c r="L112" s="126">
        <v>0</v>
      </c>
      <c r="M112" s="126">
        <v>0</v>
      </c>
      <c r="N112" s="126">
        <v>0</v>
      </c>
      <c r="O112" s="126">
        <v>0</v>
      </c>
      <c r="P112" s="126">
        <v>0</v>
      </c>
      <c r="Q112" s="126">
        <v>0</v>
      </c>
      <c r="R112" s="126">
        <v>0</v>
      </c>
      <c r="S112" s="126">
        <v>0</v>
      </c>
      <c r="T112" s="126">
        <v>0</v>
      </c>
      <c r="U112" s="126">
        <v>0</v>
      </c>
      <c r="V112" s="126">
        <v>0</v>
      </c>
    </row>
    <row r="113" spans="1:29">
      <c r="A113" s="158">
        <v>40263</v>
      </c>
      <c r="B113" s="126">
        <f t="shared" si="2"/>
        <v>1001</v>
      </c>
      <c r="C113" s="158">
        <v>40266</v>
      </c>
      <c r="D113" s="147">
        <v>1000</v>
      </c>
      <c r="E113" s="141">
        <v>26</v>
      </c>
      <c r="F113" s="126">
        <v>1</v>
      </c>
      <c r="G113" s="126">
        <v>6</v>
      </c>
      <c r="H113" s="126">
        <v>0</v>
      </c>
      <c r="I113" s="126">
        <v>0</v>
      </c>
      <c r="J113" s="126">
        <v>0</v>
      </c>
      <c r="K113" s="126">
        <v>0</v>
      </c>
      <c r="L113" s="126">
        <v>0</v>
      </c>
      <c r="M113" s="126">
        <v>0</v>
      </c>
      <c r="N113" s="126">
        <v>0</v>
      </c>
      <c r="O113" s="126">
        <v>0</v>
      </c>
      <c r="P113" s="126">
        <v>0</v>
      </c>
      <c r="Q113" s="126">
        <v>0</v>
      </c>
      <c r="R113" s="126">
        <v>0</v>
      </c>
      <c r="S113" s="126">
        <v>0</v>
      </c>
      <c r="T113" s="126">
        <v>0</v>
      </c>
      <c r="U113" s="126">
        <v>0</v>
      </c>
      <c r="V113" s="126">
        <v>0</v>
      </c>
      <c r="X113" s="179" t="s">
        <v>151</v>
      </c>
    </row>
    <row r="114" spans="1:29">
      <c r="A114" s="183">
        <f>C113</f>
        <v>40266</v>
      </c>
      <c r="B114" s="126">
        <f t="shared" si="2"/>
        <v>1001</v>
      </c>
      <c r="C114" s="158">
        <v>40267</v>
      </c>
      <c r="D114" s="147">
        <v>1000</v>
      </c>
      <c r="E114" s="141">
        <v>38</v>
      </c>
      <c r="F114" s="126">
        <v>1</v>
      </c>
      <c r="G114" s="126">
        <v>3</v>
      </c>
      <c r="H114" s="126">
        <v>17</v>
      </c>
      <c r="I114" s="126">
        <v>0</v>
      </c>
      <c r="J114" s="126">
        <v>11</v>
      </c>
      <c r="K114" s="126">
        <v>0</v>
      </c>
      <c r="L114" s="126">
        <v>0</v>
      </c>
      <c r="M114" s="126">
        <v>0</v>
      </c>
      <c r="N114" s="126">
        <v>0</v>
      </c>
      <c r="O114" s="126">
        <v>0</v>
      </c>
      <c r="P114" s="126">
        <v>0</v>
      </c>
      <c r="Q114" s="126">
        <v>0</v>
      </c>
      <c r="R114" s="126">
        <v>0</v>
      </c>
      <c r="S114" s="126">
        <v>0</v>
      </c>
      <c r="T114" s="126">
        <v>0</v>
      </c>
      <c r="U114" s="126">
        <v>0</v>
      </c>
      <c r="V114" s="126">
        <v>0</v>
      </c>
      <c r="AB114" s="126">
        <v>1</v>
      </c>
    </row>
    <row r="115" spans="1:29">
      <c r="A115" s="183">
        <f>C114</f>
        <v>40267</v>
      </c>
      <c r="B115" s="126">
        <f t="shared" si="2"/>
        <v>1001</v>
      </c>
      <c r="C115" s="158">
        <v>40268</v>
      </c>
      <c r="D115" s="147">
        <v>1000</v>
      </c>
      <c r="E115" s="141">
        <v>35</v>
      </c>
      <c r="F115" s="126">
        <v>1</v>
      </c>
      <c r="G115" s="126">
        <v>4</v>
      </c>
      <c r="H115" s="126">
        <v>145</v>
      </c>
      <c r="I115" s="126">
        <v>0</v>
      </c>
      <c r="J115" s="126">
        <v>21</v>
      </c>
      <c r="K115" s="126">
        <v>0</v>
      </c>
      <c r="L115" s="126">
        <v>0</v>
      </c>
      <c r="M115" s="126">
        <v>0</v>
      </c>
      <c r="N115" s="126">
        <v>0</v>
      </c>
      <c r="O115" s="126">
        <v>0</v>
      </c>
      <c r="P115" s="126">
        <v>0</v>
      </c>
      <c r="Q115" s="126">
        <v>1</v>
      </c>
      <c r="R115" s="126">
        <v>0</v>
      </c>
      <c r="S115" s="126">
        <v>0</v>
      </c>
      <c r="T115" s="126">
        <v>0</v>
      </c>
      <c r="U115" s="126">
        <v>0</v>
      </c>
      <c r="V115" s="126">
        <v>0</v>
      </c>
      <c r="Z115" s="126">
        <v>2</v>
      </c>
      <c r="AB115" s="126">
        <v>1</v>
      </c>
    </row>
    <row r="116" spans="1:29">
      <c r="A116" s="183">
        <f>C115</f>
        <v>40268</v>
      </c>
      <c r="B116" s="126">
        <f t="shared" si="2"/>
        <v>1001</v>
      </c>
      <c r="C116" s="158">
        <v>40269</v>
      </c>
      <c r="D116" s="147">
        <v>1230</v>
      </c>
      <c r="E116" s="141">
        <v>32</v>
      </c>
      <c r="F116" s="126">
        <v>1</v>
      </c>
      <c r="G116" s="126">
        <v>3</v>
      </c>
      <c r="H116" s="126">
        <v>115</v>
      </c>
      <c r="I116" s="126">
        <v>1</v>
      </c>
      <c r="J116" s="126">
        <v>9</v>
      </c>
      <c r="K116" s="126">
        <v>1</v>
      </c>
      <c r="L116" s="126">
        <v>0</v>
      </c>
      <c r="M116" s="126">
        <v>0</v>
      </c>
      <c r="N116" s="126">
        <v>0</v>
      </c>
      <c r="O116" s="126">
        <v>1</v>
      </c>
      <c r="P116" s="126">
        <v>0</v>
      </c>
      <c r="Q116" s="126">
        <v>0</v>
      </c>
      <c r="R116" s="126">
        <v>0</v>
      </c>
      <c r="S116" s="126">
        <v>0</v>
      </c>
      <c r="T116" s="126">
        <v>0</v>
      </c>
      <c r="U116" s="126">
        <v>0</v>
      </c>
      <c r="V116" s="126">
        <v>0</v>
      </c>
      <c r="Z116" s="126">
        <v>1</v>
      </c>
      <c r="AB116" s="126">
        <v>1</v>
      </c>
    </row>
    <row r="117" spans="1:29">
      <c r="A117" s="183">
        <f>C116</f>
        <v>40269</v>
      </c>
      <c r="B117" s="126">
        <f t="shared" si="2"/>
        <v>1231</v>
      </c>
      <c r="C117" s="158">
        <v>40270</v>
      </c>
      <c r="D117" s="147">
        <v>1430</v>
      </c>
      <c r="E117" s="141">
        <v>31</v>
      </c>
      <c r="F117" s="126">
        <v>1</v>
      </c>
      <c r="G117" s="126">
        <v>6</v>
      </c>
      <c r="H117" s="126">
        <v>64</v>
      </c>
      <c r="I117" s="126">
        <v>0</v>
      </c>
      <c r="J117" s="126">
        <v>22</v>
      </c>
      <c r="K117" s="126">
        <v>0</v>
      </c>
      <c r="L117" s="126">
        <v>0</v>
      </c>
      <c r="M117" s="126">
        <v>0</v>
      </c>
      <c r="N117" s="126">
        <v>0</v>
      </c>
      <c r="O117" s="126">
        <v>0</v>
      </c>
      <c r="P117" s="126">
        <v>0</v>
      </c>
      <c r="Q117" s="126">
        <v>0</v>
      </c>
      <c r="R117" s="126">
        <v>0</v>
      </c>
      <c r="S117" s="126">
        <v>0</v>
      </c>
      <c r="T117" s="126">
        <v>0</v>
      </c>
      <c r="U117" s="126">
        <v>0</v>
      </c>
      <c r="V117" s="126">
        <v>0</v>
      </c>
    </row>
    <row r="118" spans="1:29">
      <c r="A118" s="158">
        <v>40270</v>
      </c>
      <c r="B118" s="126">
        <f t="shared" si="2"/>
        <v>1431</v>
      </c>
      <c r="C118" s="158">
        <v>40273</v>
      </c>
      <c r="D118" s="147">
        <v>1130</v>
      </c>
      <c r="E118" s="141">
        <v>29</v>
      </c>
      <c r="F118" s="126">
        <v>1</v>
      </c>
      <c r="G118" s="126">
        <v>6</v>
      </c>
      <c r="H118" s="126">
        <v>67</v>
      </c>
      <c r="I118" s="126">
        <v>0</v>
      </c>
      <c r="J118" s="126">
        <v>27</v>
      </c>
      <c r="K118" s="126">
        <v>0</v>
      </c>
      <c r="L118" s="126">
        <v>0</v>
      </c>
      <c r="M118" s="126">
        <v>0</v>
      </c>
      <c r="N118" s="126">
        <v>0</v>
      </c>
      <c r="O118" s="126">
        <v>0</v>
      </c>
      <c r="P118" s="126">
        <v>0</v>
      </c>
      <c r="Q118" s="126">
        <v>0</v>
      </c>
      <c r="R118" s="126">
        <v>0</v>
      </c>
      <c r="S118" s="126">
        <v>0</v>
      </c>
      <c r="T118" s="126">
        <v>0</v>
      </c>
      <c r="U118" s="126">
        <v>0</v>
      </c>
      <c r="V118" s="126">
        <v>0</v>
      </c>
      <c r="AB118" s="126">
        <v>1</v>
      </c>
      <c r="AC118" s="126">
        <v>1</v>
      </c>
    </row>
    <row r="119" spans="1:29">
      <c r="A119" s="183">
        <f>C118</f>
        <v>40273</v>
      </c>
      <c r="B119" s="126">
        <f t="shared" si="2"/>
        <v>1131</v>
      </c>
      <c r="C119" s="158">
        <v>40274</v>
      </c>
      <c r="D119" s="147">
        <v>930</v>
      </c>
      <c r="E119" s="141">
        <v>29</v>
      </c>
      <c r="F119" s="126">
        <v>1</v>
      </c>
      <c r="G119" s="126">
        <v>6</v>
      </c>
      <c r="H119" s="126">
        <v>17</v>
      </c>
      <c r="I119" s="126">
        <v>0</v>
      </c>
      <c r="J119" s="126">
        <v>17</v>
      </c>
      <c r="K119" s="126">
        <v>0</v>
      </c>
      <c r="L119" s="126">
        <v>0</v>
      </c>
      <c r="M119" s="126">
        <v>0</v>
      </c>
      <c r="N119" s="126">
        <v>0</v>
      </c>
      <c r="O119" s="126">
        <v>0</v>
      </c>
      <c r="P119" s="126">
        <v>0</v>
      </c>
      <c r="Q119" s="126">
        <v>0</v>
      </c>
      <c r="R119" s="126">
        <v>0</v>
      </c>
      <c r="S119" s="126">
        <v>0</v>
      </c>
      <c r="T119" s="126">
        <v>0</v>
      </c>
      <c r="U119" s="126">
        <v>0</v>
      </c>
      <c r="V119" s="126">
        <v>0</v>
      </c>
    </row>
    <row r="120" spans="1:29">
      <c r="A120" s="183">
        <f>C119</f>
        <v>40274</v>
      </c>
      <c r="B120" s="126">
        <f t="shared" si="2"/>
        <v>931</v>
      </c>
      <c r="C120" s="158">
        <v>40275</v>
      </c>
      <c r="D120" s="147">
        <v>900</v>
      </c>
      <c r="E120" s="141">
        <v>29</v>
      </c>
      <c r="F120" s="126">
        <v>1</v>
      </c>
      <c r="G120" s="126">
        <v>6</v>
      </c>
      <c r="H120" s="126">
        <v>9</v>
      </c>
      <c r="I120" s="126">
        <v>0</v>
      </c>
      <c r="J120" s="126">
        <v>8</v>
      </c>
      <c r="K120" s="126">
        <v>0</v>
      </c>
      <c r="L120" s="126">
        <v>0</v>
      </c>
      <c r="M120" s="126">
        <v>0</v>
      </c>
      <c r="N120" s="126">
        <v>0</v>
      </c>
      <c r="O120" s="126">
        <v>0</v>
      </c>
      <c r="P120" s="126">
        <v>0</v>
      </c>
      <c r="Q120" s="126">
        <v>0</v>
      </c>
      <c r="R120" s="126">
        <v>0</v>
      </c>
      <c r="S120" s="126">
        <v>0</v>
      </c>
      <c r="T120" s="126">
        <v>0</v>
      </c>
      <c r="U120" s="126">
        <v>0</v>
      </c>
      <c r="V120" s="126">
        <v>0</v>
      </c>
    </row>
    <row r="121" spans="1:29">
      <c r="A121" s="183">
        <f>C120</f>
        <v>40275</v>
      </c>
      <c r="B121" s="126">
        <f t="shared" si="2"/>
        <v>901</v>
      </c>
      <c r="C121" s="158">
        <v>40276</v>
      </c>
      <c r="D121" s="147">
        <v>930</v>
      </c>
      <c r="E121" s="141">
        <v>32</v>
      </c>
      <c r="F121" s="126">
        <v>1</v>
      </c>
      <c r="G121" s="126">
        <v>4</v>
      </c>
      <c r="H121" s="126">
        <v>16</v>
      </c>
      <c r="I121" s="126">
        <v>0</v>
      </c>
      <c r="J121" s="126">
        <v>10</v>
      </c>
      <c r="K121" s="126">
        <v>0</v>
      </c>
      <c r="L121" s="126">
        <v>0</v>
      </c>
      <c r="M121" s="126">
        <v>0</v>
      </c>
      <c r="N121" s="126">
        <v>0</v>
      </c>
      <c r="O121" s="126">
        <v>0</v>
      </c>
      <c r="P121" s="126">
        <v>0</v>
      </c>
      <c r="Q121" s="126">
        <v>0</v>
      </c>
      <c r="R121" s="126">
        <v>0</v>
      </c>
      <c r="S121" s="126">
        <v>0</v>
      </c>
      <c r="T121" s="126">
        <v>0</v>
      </c>
      <c r="U121" s="126">
        <v>0</v>
      </c>
      <c r="V121" s="126">
        <v>0</v>
      </c>
      <c r="AB121" s="126">
        <v>1</v>
      </c>
    </row>
    <row r="122" spans="1:29">
      <c r="A122" s="183">
        <f>C121</f>
        <v>40276</v>
      </c>
      <c r="B122" s="126">
        <f t="shared" si="2"/>
        <v>931</v>
      </c>
      <c r="C122" s="158">
        <v>40277</v>
      </c>
      <c r="D122" s="147">
        <v>1000</v>
      </c>
      <c r="E122" s="141">
        <v>32</v>
      </c>
      <c r="F122" s="126">
        <v>1</v>
      </c>
      <c r="G122" s="126">
        <v>4</v>
      </c>
      <c r="H122" s="126">
        <v>12</v>
      </c>
      <c r="I122" s="126">
        <v>0</v>
      </c>
      <c r="J122" s="126">
        <v>2</v>
      </c>
      <c r="K122" s="126">
        <v>0</v>
      </c>
      <c r="L122" s="126">
        <v>0</v>
      </c>
      <c r="M122" s="126">
        <v>0</v>
      </c>
      <c r="N122" s="126">
        <v>0</v>
      </c>
      <c r="O122" s="126">
        <v>0</v>
      </c>
      <c r="P122" s="126">
        <v>0</v>
      </c>
      <c r="Q122" s="126">
        <v>0</v>
      </c>
      <c r="R122" s="126">
        <v>0</v>
      </c>
      <c r="S122" s="126">
        <v>0</v>
      </c>
      <c r="T122" s="126">
        <v>0</v>
      </c>
      <c r="U122" s="126">
        <v>0</v>
      </c>
      <c r="V122" s="126">
        <v>0</v>
      </c>
    </row>
    <row r="123" spans="1:29">
      <c r="A123" s="158">
        <v>40277</v>
      </c>
      <c r="B123" s="126">
        <f t="shared" si="2"/>
        <v>1001</v>
      </c>
      <c r="C123" s="158">
        <v>40279</v>
      </c>
      <c r="D123" s="147">
        <v>1300</v>
      </c>
      <c r="E123" s="141">
        <v>30</v>
      </c>
      <c r="F123" s="126">
        <v>1</v>
      </c>
      <c r="G123" s="126">
        <v>6</v>
      </c>
      <c r="H123" s="126">
        <v>0</v>
      </c>
      <c r="I123" s="126">
        <v>0</v>
      </c>
      <c r="J123" s="126">
        <v>0</v>
      </c>
      <c r="K123" s="126">
        <v>0</v>
      </c>
      <c r="L123" s="126">
        <v>0</v>
      </c>
      <c r="M123" s="126">
        <v>0</v>
      </c>
      <c r="N123" s="126">
        <v>0</v>
      </c>
      <c r="O123" s="126">
        <v>0</v>
      </c>
      <c r="P123" s="126">
        <v>0</v>
      </c>
      <c r="Q123" s="126">
        <v>0</v>
      </c>
      <c r="R123" s="126">
        <v>0</v>
      </c>
      <c r="S123" s="126">
        <v>0</v>
      </c>
      <c r="T123" s="126">
        <v>0</v>
      </c>
      <c r="U123" s="126">
        <v>0</v>
      </c>
      <c r="V123" s="126">
        <v>0</v>
      </c>
      <c r="X123" s="179" t="s">
        <v>151</v>
      </c>
    </row>
    <row r="124" spans="1:29">
      <c r="A124" s="183">
        <f>C123</f>
        <v>40279</v>
      </c>
      <c r="B124" s="126">
        <f t="shared" si="2"/>
        <v>1301</v>
      </c>
      <c r="C124" s="158">
        <v>40280</v>
      </c>
      <c r="D124" s="147">
        <v>1000</v>
      </c>
      <c r="E124" s="141">
        <v>30</v>
      </c>
      <c r="F124" s="126">
        <v>1</v>
      </c>
      <c r="G124" s="126">
        <v>6</v>
      </c>
      <c r="H124" s="126">
        <v>1</v>
      </c>
      <c r="I124" s="126">
        <v>0</v>
      </c>
      <c r="J124" s="126">
        <v>3</v>
      </c>
      <c r="K124" s="126">
        <v>0</v>
      </c>
      <c r="L124" s="126">
        <v>0</v>
      </c>
      <c r="M124" s="126">
        <v>0</v>
      </c>
      <c r="N124" s="126">
        <v>0</v>
      </c>
      <c r="O124" s="126">
        <v>0</v>
      </c>
      <c r="P124" s="126">
        <v>0</v>
      </c>
      <c r="Q124" s="126">
        <v>0</v>
      </c>
      <c r="R124" s="126">
        <v>0</v>
      </c>
      <c r="S124" s="126">
        <v>0</v>
      </c>
      <c r="T124" s="126">
        <v>0</v>
      </c>
      <c r="U124" s="126">
        <v>0</v>
      </c>
      <c r="V124" s="126">
        <v>0</v>
      </c>
      <c r="Z124" s="126">
        <v>1</v>
      </c>
      <c r="AB124" s="126">
        <v>2</v>
      </c>
    </row>
    <row r="125" spans="1:29">
      <c r="A125" s="183">
        <f t="shared" ref="A125:A188" si="3">C124</f>
        <v>40280</v>
      </c>
      <c r="B125" s="126">
        <f t="shared" si="2"/>
        <v>1001</v>
      </c>
      <c r="C125" s="158">
        <v>40280</v>
      </c>
      <c r="D125" s="147">
        <v>2100</v>
      </c>
      <c r="E125" s="141">
        <v>30</v>
      </c>
      <c r="F125" s="126">
        <v>1</v>
      </c>
      <c r="G125" s="139"/>
      <c r="H125" s="126">
        <v>5</v>
      </c>
      <c r="I125" s="126">
        <v>0</v>
      </c>
      <c r="J125" s="126">
        <v>2</v>
      </c>
      <c r="K125" s="126">
        <v>0</v>
      </c>
      <c r="L125" s="126">
        <v>312</v>
      </c>
      <c r="M125" s="126">
        <v>0</v>
      </c>
      <c r="N125" s="126">
        <v>0</v>
      </c>
      <c r="O125" s="126">
        <v>0</v>
      </c>
      <c r="P125" s="126">
        <v>0</v>
      </c>
      <c r="Q125" s="126">
        <v>0</v>
      </c>
      <c r="R125" s="126">
        <v>0</v>
      </c>
      <c r="S125" s="126">
        <v>0</v>
      </c>
      <c r="T125" s="126">
        <v>0</v>
      </c>
      <c r="U125" s="126">
        <v>0</v>
      </c>
      <c r="V125" s="126">
        <v>0</v>
      </c>
      <c r="AB125" s="126">
        <v>1</v>
      </c>
    </row>
    <row r="126" spans="1:29">
      <c r="A126" s="183">
        <f t="shared" si="3"/>
        <v>40280</v>
      </c>
      <c r="B126" s="126">
        <f t="shared" si="2"/>
        <v>2101</v>
      </c>
      <c r="C126" s="158">
        <v>40281</v>
      </c>
      <c r="D126" s="147">
        <v>130</v>
      </c>
      <c r="E126" s="141">
        <v>30</v>
      </c>
      <c r="F126" s="126">
        <v>1</v>
      </c>
      <c r="H126" s="127">
        <v>2</v>
      </c>
      <c r="I126" s="126">
        <v>0</v>
      </c>
      <c r="J126" s="126">
        <v>6</v>
      </c>
      <c r="K126" s="126">
        <v>0</v>
      </c>
      <c r="L126" s="126">
        <v>269</v>
      </c>
      <c r="M126" s="126">
        <v>0</v>
      </c>
      <c r="N126" s="126">
        <v>0</v>
      </c>
      <c r="O126" s="126">
        <v>0</v>
      </c>
      <c r="P126" s="126">
        <v>0</v>
      </c>
      <c r="Q126" s="126">
        <v>0</v>
      </c>
      <c r="R126" s="126">
        <v>0</v>
      </c>
      <c r="S126" s="126">
        <v>0</v>
      </c>
      <c r="T126" s="126">
        <v>0</v>
      </c>
      <c r="U126" s="126">
        <v>0</v>
      </c>
      <c r="V126" s="126">
        <v>0</v>
      </c>
      <c r="Z126" s="126">
        <v>2</v>
      </c>
      <c r="AB126" s="126">
        <v>2</v>
      </c>
    </row>
    <row r="127" spans="1:29">
      <c r="A127" s="183">
        <f t="shared" si="3"/>
        <v>40281</v>
      </c>
      <c r="B127" s="126">
        <f t="shared" si="2"/>
        <v>131</v>
      </c>
      <c r="C127" s="158">
        <v>40281</v>
      </c>
      <c r="D127" s="147">
        <v>1100</v>
      </c>
      <c r="E127" s="141">
        <v>30</v>
      </c>
      <c r="F127" s="126">
        <v>1</v>
      </c>
      <c r="G127" s="126">
        <v>6</v>
      </c>
      <c r="H127" s="126">
        <v>3</v>
      </c>
      <c r="I127" s="126">
        <v>0</v>
      </c>
      <c r="J127" s="126">
        <v>0</v>
      </c>
      <c r="K127" s="126">
        <v>0</v>
      </c>
      <c r="L127" s="126">
        <v>92</v>
      </c>
      <c r="M127" s="126">
        <v>0</v>
      </c>
      <c r="N127" s="126">
        <v>0</v>
      </c>
      <c r="O127" s="126">
        <v>0</v>
      </c>
      <c r="P127" s="126">
        <v>0</v>
      </c>
      <c r="Q127" s="126">
        <v>0</v>
      </c>
      <c r="R127" s="126">
        <v>0</v>
      </c>
      <c r="S127" s="126">
        <v>0</v>
      </c>
      <c r="T127" s="126">
        <v>0</v>
      </c>
      <c r="U127" s="126">
        <v>0</v>
      </c>
      <c r="V127" s="126">
        <v>0</v>
      </c>
      <c r="Z127" s="126">
        <v>1</v>
      </c>
      <c r="AB127" s="126">
        <v>3</v>
      </c>
    </row>
    <row r="128" spans="1:29">
      <c r="A128" s="183">
        <f t="shared" si="3"/>
        <v>40281</v>
      </c>
      <c r="B128" s="126">
        <f t="shared" si="2"/>
        <v>1101</v>
      </c>
      <c r="C128" s="158">
        <v>40281</v>
      </c>
      <c r="D128" s="147">
        <v>2100</v>
      </c>
      <c r="E128" s="141">
        <v>30</v>
      </c>
      <c r="F128" s="126">
        <v>1</v>
      </c>
      <c r="G128" s="139"/>
      <c r="H128" s="139">
        <v>0</v>
      </c>
      <c r="I128" s="126">
        <v>0</v>
      </c>
      <c r="J128" s="126">
        <v>3</v>
      </c>
      <c r="K128" s="126">
        <v>0</v>
      </c>
      <c r="L128" s="126">
        <v>168</v>
      </c>
      <c r="M128" s="126">
        <v>0</v>
      </c>
      <c r="N128" s="126">
        <v>0</v>
      </c>
      <c r="O128" s="126">
        <v>0</v>
      </c>
      <c r="P128" s="126">
        <v>0</v>
      </c>
      <c r="Q128" s="126">
        <v>0</v>
      </c>
      <c r="R128" s="126">
        <v>0</v>
      </c>
      <c r="S128" s="126">
        <v>0</v>
      </c>
      <c r="T128" s="126">
        <v>0</v>
      </c>
      <c r="U128" s="126">
        <v>0</v>
      </c>
      <c r="V128" s="126">
        <v>0</v>
      </c>
    </row>
    <row r="129" spans="1:28">
      <c r="A129" s="183">
        <f t="shared" si="3"/>
        <v>40281</v>
      </c>
      <c r="B129" s="126">
        <f t="shared" si="2"/>
        <v>2101</v>
      </c>
      <c r="C129" s="158">
        <v>40282</v>
      </c>
      <c r="D129" s="147">
        <v>130</v>
      </c>
      <c r="E129" s="141">
        <v>30</v>
      </c>
      <c r="F129" s="126">
        <v>1</v>
      </c>
      <c r="H129" s="126">
        <v>9</v>
      </c>
      <c r="I129" s="126">
        <v>0</v>
      </c>
      <c r="J129" s="126">
        <v>5</v>
      </c>
      <c r="K129" s="126">
        <v>0</v>
      </c>
      <c r="L129" s="126">
        <v>143</v>
      </c>
      <c r="M129" s="126">
        <v>0</v>
      </c>
      <c r="N129" s="126">
        <v>0</v>
      </c>
      <c r="O129" s="126">
        <v>0</v>
      </c>
      <c r="P129" s="126">
        <v>0</v>
      </c>
      <c r="Q129" s="126">
        <v>0</v>
      </c>
      <c r="R129" s="126">
        <v>0</v>
      </c>
      <c r="S129" s="126">
        <v>0</v>
      </c>
      <c r="T129" s="126">
        <v>0</v>
      </c>
      <c r="U129" s="126">
        <v>1</v>
      </c>
      <c r="V129" s="126">
        <v>0</v>
      </c>
      <c r="Z129" s="126">
        <v>1</v>
      </c>
      <c r="AB129" s="126">
        <v>1</v>
      </c>
    </row>
    <row r="130" spans="1:28">
      <c r="A130" s="183">
        <f t="shared" si="3"/>
        <v>40282</v>
      </c>
      <c r="B130" s="126">
        <f t="shared" si="2"/>
        <v>131</v>
      </c>
      <c r="C130" s="158">
        <v>40282</v>
      </c>
      <c r="D130" s="147">
        <v>1100</v>
      </c>
      <c r="E130" s="141">
        <v>30</v>
      </c>
      <c r="F130" s="126">
        <v>1</v>
      </c>
      <c r="G130" s="126">
        <v>6</v>
      </c>
      <c r="H130" s="126">
        <v>3</v>
      </c>
      <c r="I130" s="126">
        <v>0</v>
      </c>
      <c r="J130" s="126">
        <v>6</v>
      </c>
      <c r="K130" s="126">
        <v>0</v>
      </c>
      <c r="L130" s="126">
        <v>88</v>
      </c>
      <c r="M130" s="126">
        <v>0</v>
      </c>
      <c r="N130" s="126">
        <v>0</v>
      </c>
      <c r="O130" s="126">
        <v>0</v>
      </c>
      <c r="P130" s="126">
        <v>0</v>
      </c>
      <c r="Q130" s="126">
        <v>0</v>
      </c>
      <c r="R130" s="126">
        <v>0</v>
      </c>
      <c r="S130" s="126">
        <v>0</v>
      </c>
      <c r="T130" s="126">
        <v>0</v>
      </c>
      <c r="U130" s="126">
        <v>0</v>
      </c>
      <c r="V130" s="126">
        <v>0</v>
      </c>
      <c r="Z130" s="126">
        <v>1</v>
      </c>
      <c r="AB130" s="126">
        <v>7</v>
      </c>
    </row>
    <row r="131" spans="1:28">
      <c r="A131" s="183">
        <f t="shared" si="3"/>
        <v>40282</v>
      </c>
      <c r="B131" s="126">
        <f t="shared" si="2"/>
        <v>1101</v>
      </c>
      <c r="C131" s="158">
        <v>40282</v>
      </c>
      <c r="D131" s="147">
        <v>2100</v>
      </c>
      <c r="E131" s="141">
        <v>30</v>
      </c>
      <c r="F131" s="126">
        <v>1</v>
      </c>
      <c r="H131" s="126">
        <v>0</v>
      </c>
      <c r="I131" s="126">
        <v>0</v>
      </c>
      <c r="J131" s="126">
        <v>0</v>
      </c>
      <c r="K131" s="126">
        <v>0</v>
      </c>
      <c r="L131" s="126">
        <v>20</v>
      </c>
      <c r="M131" s="126">
        <v>0</v>
      </c>
      <c r="N131" s="126">
        <v>0</v>
      </c>
      <c r="O131" s="126">
        <v>0</v>
      </c>
      <c r="P131" s="126">
        <v>0</v>
      </c>
      <c r="Q131" s="126">
        <v>0</v>
      </c>
      <c r="R131" s="126">
        <v>0</v>
      </c>
      <c r="S131" s="126">
        <v>0</v>
      </c>
      <c r="T131" s="126">
        <v>0</v>
      </c>
      <c r="U131" s="126">
        <v>0</v>
      </c>
      <c r="V131" s="126">
        <v>0</v>
      </c>
    </row>
    <row r="132" spans="1:28">
      <c r="A132" s="183">
        <f t="shared" si="3"/>
        <v>40282</v>
      </c>
      <c r="B132" s="126">
        <f t="shared" si="2"/>
        <v>2101</v>
      </c>
      <c r="C132" s="158">
        <v>40283</v>
      </c>
      <c r="D132" s="147">
        <v>130</v>
      </c>
      <c r="E132" s="141">
        <v>30</v>
      </c>
      <c r="F132" s="126">
        <v>1</v>
      </c>
      <c r="H132" s="126">
        <v>3</v>
      </c>
      <c r="I132" s="126">
        <v>0</v>
      </c>
      <c r="J132" s="126">
        <v>6</v>
      </c>
      <c r="K132" s="126">
        <v>0</v>
      </c>
      <c r="L132" s="127">
        <v>34</v>
      </c>
      <c r="M132" s="126">
        <v>0</v>
      </c>
      <c r="N132" s="126">
        <v>0</v>
      </c>
      <c r="O132" s="126">
        <v>0</v>
      </c>
      <c r="P132" s="126">
        <v>0</v>
      </c>
      <c r="Q132" s="126">
        <v>0</v>
      </c>
      <c r="R132" s="126">
        <v>0</v>
      </c>
      <c r="S132" s="126">
        <v>0</v>
      </c>
      <c r="T132" s="126">
        <v>0</v>
      </c>
      <c r="U132" s="126">
        <v>0</v>
      </c>
      <c r="V132" s="126">
        <v>0</v>
      </c>
      <c r="AB132" s="126">
        <v>6</v>
      </c>
    </row>
    <row r="133" spans="1:28">
      <c r="A133" s="183">
        <f t="shared" si="3"/>
        <v>40283</v>
      </c>
      <c r="B133" s="126">
        <f t="shared" si="2"/>
        <v>131</v>
      </c>
      <c r="C133" s="158">
        <v>40283</v>
      </c>
      <c r="D133" s="147">
        <v>1100</v>
      </c>
      <c r="E133" s="141">
        <v>29.5</v>
      </c>
      <c r="F133" s="126">
        <v>1</v>
      </c>
      <c r="G133" s="126">
        <v>6</v>
      </c>
      <c r="H133" s="126">
        <v>8</v>
      </c>
      <c r="I133" s="126">
        <v>0</v>
      </c>
      <c r="J133" s="126">
        <v>5</v>
      </c>
      <c r="K133" s="126">
        <v>0</v>
      </c>
      <c r="L133" s="126">
        <v>27</v>
      </c>
      <c r="M133" s="126">
        <v>0</v>
      </c>
      <c r="N133" s="126">
        <v>0</v>
      </c>
      <c r="O133" s="126">
        <v>0</v>
      </c>
      <c r="P133" s="126">
        <v>0</v>
      </c>
      <c r="Q133" s="126">
        <v>0</v>
      </c>
      <c r="R133" s="126">
        <v>0</v>
      </c>
      <c r="S133" s="126">
        <v>0</v>
      </c>
      <c r="T133" s="126">
        <v>0</v>
      </c>
      <c r="U133" s="126">
        <v>2</v>
      </c>
      <c r="V133" s="126">
        <v>0</v>
      </c>
      <c r="Z133" s="126">
        <v>3</v>
      </c>
      <c r="AB133" s="126">
        <v>12</v>
      </c>
    </row>
    <row r="134" spans="1:28">
      <c r="A134" s="183">
        <f t="shared" si="3"/>
        <v>40283</v>
      </c>
      <c r="B134" s="126">
        <f t="shared" si="2"/>
        <v>1101</v>
      </c>
      <c r="C134" s="158">
        <v>40283</v>
      </c>
      <c r="D134" s="147">
        <v>2300</v>
      </c>
      <c r="E134" s="141">
        <v>29.5</v>
      </c>
      <c r="F134" s="126">
        <v>1</v>
      </c>
      <c r="H134" s="126">
        <v>6</v>
      </c>
      <c r="I134" s="126">
        <v>0</v>
      </c>
      <c r="J134" s="126">
        <v>4</v>
      </c>
      <c r="K134" s="126">
        <v>0</v>
      </c>
      <c r="L134" s="126">
        <v>17</v>
      </c>
      <c r="M134" s="126">
        <v>0</v>
      </c>
      <c r="N134" s="126">
        <v>0</v>
      </c>
      <c r="O134" s="126">
        <v>0</v>
      </c>
      <c r="P134" s="126">
        <v>0</v>
      </c>
      <c r="Q134" s="126">
        <v>0</v>
      </c>
      <c r="R134" s="126">
        <v>0</v>
      </c>
      <c r="S134" s="126">
        <v>0</v>
      </c>
      <c r="T134" s="126">
        <v>0</v>
      </c>
      <c r="U134" s="126">
        <v>0</v>
      </c>
      <c r="V134" s="126">
        <v>0</v>
      </c>
      <c r="Z134" s="126">
        <v>3</v>
      </c>
      <c r="AB134" s="126">
        <v>8</v>
      </c>
    </row>
    <row r="135" spans="1:28">
      <c r="A135" s="183">
        <f t="shared" si="3"/>
        <v>40283</v>
      </c>
      <c r="B135" s="126">
        <f t="shared" si="2"/>
        <v>2301</v>
      </c>
      <c r="C135" s="158">
        <v>40284</v>
      </c>
      <c r="D135" s="147">
        <v>1100</v>
      </c>
      <c r="E135" s="141">
        <v>29.5</v>
      </c>
      <c r="F135" s="126">
        <v>1</v>
      </c>
      <c r="G135" s="126">
        <v>6</v>
      </c>
      <c r="H135" s="126">
        <v>13</v>
      </c>
      <c r="I135" s="126">
        <v>0</v>
      </c>
      <c r="J135" s="126">
        <v>11</v>
      </c>
      <c r="K135" s="126">
        <v>0</v>
      </c>
      <c r="L135" s="126">
        <v>28</v>
      </c>
      <c r="M135" s="126">
        <v>0</v>
      </c>
      <c r="N135" s="126">
        <v>0</v>
      </c>
      <c r="O135" s="126">
        <v>0</v>
      </c>
      <c r="P135" s="126">
        <v>0</v>
      </c>
      <c r="Q135" s="126">
        <v>1</v>
      </c>
      <c r="R135" s="126">
        <v>0</v>
      </c>
      <c r="S135" s="126">
        <v>0</v>
      </c>
      <c r="T135" s="126">
        <v>0</v>
      </c>
      <c r="U135" s="126">
        <v>0</v>
      </c>
      <c r="V135" s="126">
        <v>0</v>
      </c>
      <c r="Z135" s="126">
        <v>1</v>
      </c>
      <c r="AB135" s="126">
        <v>18</v>
      </c>
    </row>
    <row r="136" spans="1:28">
      <c r="A136" s="183">
        <f t="shared" si="3"/>
        <v>40284</v>
      </c>
      <c r="B136" s="126">
        <f t="shared" si="2"/>
        <v>1101</v>
      </c>
      <c r="C136" s="158">
        <v>40284</v>
      </c>
      <c r="D136" s="147">
        <v>2300</v>
      </c>
      <c r="E136" s="141">
        <v>29.5</v>
      </c>
      <c r="F136" s="126">
        <v>1</v>
      </c>
      <c r="H136" s="126">
        <v>5</v>
      </c>
      <c r="I136" s="126">
        <v>0</v>
      </c>
      <c r="J136" s="126">
        <v>11</v>
      </c>
      <c r="K136" s="126">
        <v>0</v>
      </c>
      <c r="L136" s="126">
        <v>5</v>
      </c>
      <c r="M136" s="126">
        <v>0</v>
      </c>
      <c r="N136" s="126">
        <v>0</v>
      </c>
      <c r="O136" s="126">
        <v>0</v>
      </c>
      <c r="P136" s="126">
        <v>0</v>
      </c>
      <c r="Q136" s="126">
        <v>0</v>
      </c>
      <c r="R136" s="126">
        <v>0</v>
      </c>
      <c r="S136" s="126">
        <v>0</v>
      </c>
      <c r="T136" s="126">
        <v>0</v>
      </c>
      <c r="U136" s="126">
        <v>0</v>
      </c>
      <c r="V136" s="126">
        <v>0</v>
      </c>
      <c r="Z136" s="126">
        <v>1</v>
      </c>
      <c r="AB136" s="126">
        <v>9</v>
      </c>
    </row>
    <row r="137" spans="1:28">
      <c r="A137" s="183">
        <f t="shared" si="3"/>
        <v>40284</v>
      </c>
      <c r="B137" s="126">
        <f t="shared" si="2"/>
        <v>2301</v>
      </c>
      <c r="C137" s="158">
        <v>40285</v>
      </c>
      <c r="D137" s="147">
        <v>1000</v>
      </c>
      <c r="E137" s="141">
        <v>30</v>
      </c>
      <c r="F137" s="126">
        <v>1</v>
      </c>
      <c r="G137" s="126">
        <v>6</v>
      </c>
      <c r="H137" s="126">
        <v>26</v>
      </c>
      <c r="I137" s="126">
        <v>0</v>
      </c>
      <c r="J137" s="126">
        <v>16</v>
      </c>
      <c r="K137" s="126">
        <v>0</v>
      </c>
      <c r="L137" s="126">
        <v>11</v>
      </c>
      <c r="M137" s="126">
        <v>0</v>
      </c>
      <c r="N137" s="126">
        <v>0</v>
      </c>
      <c r="O137" s="126">
        <v>0</v>
      </c>
      <c r="P137" s="126">
        <v>0</v>
      </c>
      <c r="Q137" s="126">
        <v>0</v>
      </c>
      <c r="R137" s="126">
        <v>0</v>
      </c>
      <c r="S137" s="126">
        <v>0</v>
      </c>
      <c r="T137" s="126">
        <v>0</v>
      </c>
      <c r="U137" s="126">
        <v>0</v>
      </c>
      <c r="V137" s="126">
        <v>0</v>
      </c>
      <c r="Z137" s="126">
        <v>1</v>
      </c>
      <c r="AB137" s="126">
        <v>31</v>
      </c>
    </row>
    <row r="138" spans="1:28">
      <c r="A138" s="183">
        <f t="shared" si="3"/>
        <v>40285</v>
      </c>
      <c r="B138" s="126">
        <f t="shared" si="2"/>
        <v>1001</v>
      </c>
      <c r="C138" s="158">
        <v>40285</v>
      </c>
      <c r="D138" s="147">
        <v>2215</v>
      </c>
      <c r="E138" s="141">
        <v>31</v>
      </c>
      <c r="F138" s="126">
        <v>1</v>
      </c>
      <c r="H138" s="126">
        <v>2</v>
      </c>
      <c r="I138" s="126">
        <v>0</v>
      </c>
      <c r="J138" s="126">
        <v>3</v>
      </c>
      <c r="K138" s="126">
        <v>0</v>
      </c>
      <c r="L138" s="126">
        <v>10</v>
      </c>
      <c r="M138" s="126">
        <v>0</v>
      </c>
      <c r="N138" s="126">
        <v>0</v>
      </c>
      <c r="O138" s="126">
        <v>0</v>
      </c>
      <c r="P138" s="126">
        <v>0</v>
      </c>
      <c r="Q138" s="126">
        <v>0</v>
      </c>
      <c r="R138" s="126">
        <v>0</v>
      </c>
      <c r="S138" s="126">
        <v>0</v>
      </c>
      <c r="T138" s="126">
        <v>0</v>
      </c>
      <c r="U138" s="126">
        <v>0</v>
      </c>
      <c r="V138" s="126">
        <v>0</v>
      </c>
      <c r="AB138" s="126">
        <v>3</v>
      </c>
    </row>
    <row r="139" spans="1:28">
      <c r="A139" s="183">
        <f t="shared" si="3"/>
        <v>40285</v>
      </c>
      <c r="B139" s="126">
        <f t="shared" si="2"/>
        <v>2216</v>
      </c>
      <c r="C139" s="158">
        <v>40286</v>
      </c>
      <c r="D139" s="147">
        <v>1030</v>
      </c>
      <c r="E139" s="141">
        <v>31</v>
      </c>
      <c r="F139" s="126">
        <v>1</v>
      </c>
      <c r="G139" s="126">
        <v>6</v>
      </c>
      <c r="H139" s="126">
        <v>40</v>
      </c>
      <c r="I139" s="126">
        <v>0</v>
      </c>
      <c r="J139" s="126">
        <v>19</v>
      </c>
      <c r="K139" s="126">
        <v>0</v>
      </c>
      <c r="L139" s="126">
        <v>24</v>
      </c>
      <c r="M139" s="126">
        <v>0</v>
      </c>
      <c r="N139" s="126">
        <v>0</v>
      </c>
      <c r="O139" s="126">
        <v>0</v>
      </c>
      <c r="P139" s="126">
        <v>0</v>
      </c>
      <c r="Q139" s="126">
        <v>0</v>
      </c>
      <c r="R139" s="126">
        <v>0</v>
      </c>
      <c r="S139" s="126">
        <v>0</v>
      </c>
      <c r="T139" s="126">
        <v>0</v>
      </c>
      <c r="U139" s="126">
        <v>0</v>
      </c>
      <c r="V139" s="126">
        <v>0</v>
      </c>
      <c r="Z139" s="126">
        <v>1</v>
      </c>
      <c r="AB139" s="126">
        <v>4</v>
      </c>
    </row>
    <row r="140" spans="1:28">
      <c r="A140" s="183">
        <f t="shared" si="3"/>
        <v>40286</v>
      </c>
      <c r="B140" s="126">
        <f t="shared" si="2"/>
        <v>1031</v>
      </c>
      <c r="C140" s="158">
        <v>40286</v>
      </c>
      <c r="D140" s="147">
        <v>2345</v>
      </c>
      <c r="E140" s="141">
        <v>31</v>
      </c>
      <c r="F140" s="126">
        <v>1</v>
      </c>
      <c r="H140" s="126">
        <v>20</v>
      </c>
      <c r="I140" s="126">
        <v>0</v>
      </c>
      <c r="J140" s="126">
        <v>7</v>
      </c>
      <c r="K140" s="126">
        <v>0</v>
      </c>
      <c r="L140" s="126">
        <v>6</v>
      </c>
      <c r="M140" s="126">
        <v>0</v>
      </c>
      <c r="N140" s="126">
        <v>0</v>
      </c>
      <c r="O140" s="126">
        <v>0</v>
      </c>
      <c r="P140" s="126">
        <v>0</v>
      </c>
      <c r="Q140" s="126">
        <v>0</v>
      </c>
      <c r="R140" s="126">
        <v>0</v>
      </c>
      <c r="S140" s="126">
        <v>0</v>
      </c>
      <c r="T140" s="126">
        <v>0</v>
      </c>
      <c r="U140" s="126">
        <v>0</v>
      </c>
      <c r="V140" s="126">
        <v>0</v>
      </c>
      <c r="AB140" s="126">
        <v>2</v>
      </c>
    </row>
    <row r="141" spans="1:28">
      <c r="A141" s="183">
        <f t="shared" si="3"/>
        <v>40286</v>
      </c>
      <c r="B141" s="126">
        <f t="shared" si="2"/>
        <v>2346</v>
      </c>
      <c r="C141" s="158">
        <v>40287</v>
      </c>
      <c r="D141" s="147">
        <v>1100</v>
      </c>
      <c r="E141" s="141">
        <v>31</v>
      </c>
      <c r="F141" s="126">
        <v>1</v>
      </c>
      <c r="G141" s="126">
        <v>6</v>
      </c>
      <c r="H141" s="126">
        <v>23</v>
      </c>
      <c r="I141" s="126">
        <v>0</v>
      </c>
      <c r="J141" s="126">
        <v>3</v>
      </c>
      <c r="K141" s="126">
        <v>0</v>
      </c>
      <c r="L141" s="126">
        <v>4</v>
      </c>
      <c r="M141" s="126">
        <v>0</v>
      </c>
      <c r="N141" s="126">
        <v>0</v>
      </c>
      <c r="O141" s="126">
        <v>0</v>
      </c>
      <c r="P141" s="126">
        <v>0</v>
      </c>
      <c r="Q141" s="126">
        <v>0</v>
      </c>
      <c r="R141" s="126">
        <v>0</v>
      </c>
      <c r="S141" s="126">
        <v>0</v>
      </c>
      <c r="T141" s="126">
        <v>0</v>
      </c>
      <c r="U141" s="126">
        <v>0</v>
      </c>
      <c r="V141" s="126">
        <v>0</v>
      </c>
      <c r="AB141" s="126">
        <v>1</v>
      </c>
    </row>
    <row r="142" spans="1:28">
      <c r="A142" s="183">
        <f t="shared" si="3"/>
        <v>40287</v>
      </c>
      <c r="B142" s="126">
        <f t="shared" si="2"/>
        <v>1101</v>
      </c>
      <c r="C142" s="158">
        <v>40288</v>
      </c>
      <c r="D142" s="148" t="s">
        <v>148</v>
      </c>
      <c r="E142" s="141">
        <v>31</v>
      </c>
      <c r="F142" s="126">
        <v>1</v>
      </c>
      <c r="H142" s="126">
        <v>31</v>
      </c>
      <c r="I142" s="126">
        <v>0</v>
      </c>
      <c r="J142" s="126">
        <v>7</v>
      </c>
      <c r="K142" s="126">
        <v>0</v>
      </c>
      <c r="L142" s="126">
        <v>7</v>
      </c>
      <c r="M142" s="126">
        <v>0</v>
      </c>
      <c r="N142" s="126">
        <v>0</v>
      </c>
      <c r="O142" s="126">
        <v>0</v>
      </c>
      <c r="P142" s="126">
        <v>0</v>
      </c>
      <c r="Q142" s="126">
        <v>0</v>
      </c>
      <c r="R142" s="126">
        <v>0</v>
      </c>
      <c r="S142" s="126">
        <v>0</v>
      </c>
      <c r="T142" s="126">
        <v>0</v>
      </c>
      <c r="U142" s="126">
        <v>0</v>
      </c>
      <c r="V142" s="126">
        <v>0</v>
      </c>
    </row>
    <row r="143" spans="1:28">
      <c r="A143" s="183">
        <f t="shared" si="3"/>
        <v>40288</v>
      </c>
      <c r="B143" s="126">
        <f t="shared" si="2"/>
        <v>16</v>
      </c>
      <c r="C143" s="158">
        <v>40288</v>
      </c>
      <c r="D143" s="147">
        <v>800</v>
      </c>
      <c r="E143" s="141">
        <v>32</v>
      </c>
      <c r="F143" s="126">
        <v>1</v>
      </c>
      <c r="G143" s="126">
        <v>6</v>
      </c>
      <c r="H143" s="126">
        <v>36</v>
      </c>
      <c r="I143" s="126">
        <v>1</v>
      </c>
      <c r="J143" s="126">
        <v>6</v>
      </c>
      <c r="K143" s="126">
        <v>0</v>
      </c>
      <c r="L143" s="126">
        <v>7</v>
      </c>
      <c r="M143" s="126">
        <v>0</v>
      </c>
      <c r="N143" s="126">
        <v>0</v>
      </c>
      <c r="O143" s="126">
        <v>1</v>
      </c>
      <c r="P143" s="126">
        <v>0</v>
      </c>
      <c r="Q143" s="126">
        <v>0</v>
      </c>
      <c r="R143" s="126">
        <v>0</v>
      </c>
      <c r="S143" s="126">
        <v>0</v>
      </c>
      <c r="T143" s="126">
        <v>0</v>
      </c>
      <c r="U143" s="126">
        <v>0</v>
      </c>
      <c r="V143" s="126">
        <v>0</v>
      </c>
      <c r="AB143" s="126">
        <v>4</v>
      </c>
    </row>
    <row r="144" spans="1:28">
      <c r="A144" s="183">
        <f t="shared" si="3"/>
        <v>40288</v>
      </c>
      <c r="B144" s="126">
        <f t="shared" si="2"/>
        <v>801</v>
      </c>
      <c r="C144" s="158">
        <v>40288</v>
      </c>
      <c r="D144" s="147">
        <v>2245</v>
      </c>
      <c r="E144" s="141">
        <v>32</v>
      </c>
      <c r="F144" s="126">
        <v>1</v>
      </c>
      <c r="H144" s="126">
        <v>16</v>
      </c>
      <c r="I144" s="126">
        <v>0</v>
      </c>
      <c r="J144" s="126">
        <v>2</v>
      </c>
      <c r="K144" s="126">
        <v>0</v>
      </c>
      <c r="L144" s="126">
        <v>3</v>
      </c>
      <c r="M144" s="126">
        <v>0</v>
      </c>
      <c r="N144" s="126">
        <v>0</v>
      </c>
      <c r="O144" s="126">
        <v>0</v>
      </c>
      <c r="P144" s="126">
        <v>0</v>
      </c>
      <c r="Q144" s="126">
        <v>0</v>
      </c>
      <c r="R144" s="126">
        <v>0</v>
      </c>
      <c r="S144" s="126">
        <v>0</v>
      </c>
      <c r="T144" s="126">
        <v>0</v>
      </c>
      <c r="U144" s="126">
        <v>0</v>
      </c>
      <c r="V144" s="126">
        <v>0</v>
      </c>
      <c r="AB144" s="126">
        <v>6</v>
      </c>
    </row>
    <row r="145" spans="1:29">
      <c r="A145" s="183">
        <f t="shared" si="3"/>
        <v>40288</v>
      </c>
      <c r="B145" s="126">
        <f t="shared" si="2"/>
        <v>2246</v>
      </c>
      <c r="C145" s="158">
        <v>40289</v>
      </c>
      <c r="D145" s="147">
        <v>830</v>
      </c>
      <c r="E145" s="141">
        <v>33</v>
      </c>
      <c r="F145" s="126">
        <v>1</v>
      </c>
      <c r="G145" s="126">
        <v>5</v>
      </c>
      <c r="H145" s="126">
        <v>30</v>
      </c>
      <c r="I145" s="126">
        <v>0</v>
      </c>
      <c r="J145" s="126">
        <v>18</v>
      </c>
      <c r="K145" s="126">
        <v>0</v>
      </c>
      <c r="L145" s="126">
        <v>5</v>
      </c>
      <c r="M145" s="126">
        <v>0</v>
      </c>
      <c r="N145" s="126">
        <v>0</v>
      </c>
      <c r="O145" s="126">
        <v>0</v>
      </c>
      <c r="P145" s="126">
        <v>0</v>
      </c>
      <c r="Q145" s="126">
        <v>0</v>
      </c>
      <c r="R145" s="126">
        <v>0</v>
      </c>
      <c r="S145" s="126">
        <v>0</v>
      </c>
      <c r="T145" s="126">
        <v>0</v>
      </c>
      <c r="U145" s="126">
        <v>0</v>
      </c>
      <c r="V145" s="126">
        <v>0</v>
      </c>
      <c r="Z145" s="126">
        <v>1</v>
      </c>
      <c r="AB145" s="126">
        <v>1</v>
      </c>
    </row>
    <row r="146" spans="1:29">
      <c r="A146" s="183">
        <f t="shared" si="3"/>
        <v>40289</v>
      </c>
      <c r="B146" s="126">
        <f t="shared" si="2"/>
        <v>831</v>
      </c>
      <c r="C146" s="158">
        <v>40289</v>
      </c>
      <c r="D146" s="147">
        <v>2230</v>
      </c>
      <c r="E146" s="141">
        <v>33.5</v>
      </c>
      <c r="F146" s="126">
        <v>1</v>
      </c>
      <c r="H146" s="126">
        <v>14</v>
      </c>
      <c r="I146" s="126">
        <v>0</v>
      </c>
      <c r="J146" s="126">
        <v>2</v>
      </c>
      <c r="K146" s="126">
        <v>0</v>
      </c>
      <c r="L146" s="126">
        <v>4</v>
      </c>
      <c r="M146" s="126">
        <v>0</v>
      </c>
      <c r="N146" s="126">
        <v>0</v>
      </c>
      <c r="O146" s="126">
        <v>0</v>
      </c>
      <c r="P146" s="126">
        <v>0</v>
      </c>
      <c r="Q146" s="126">
        <v>0</v>
      </c>
      <c r="R146" s="126">
        <v>0</v>
      </c>
      <c r="S146" s="126">
        <v>0</v>
      </c>
      <c r="T146" s="126">
        <v>0</v>
      </c>
      <c r="U146" s="126">
        <v>0</v>
      </c>
      <c r="V146" s="126">
        <v>0</v>
      </c>
    </row>
    <row r="147" spans="1:29">
      <c r="A147" s="183">
        <f t="shared" si="3"/>
        <v>40289</v>
      </c>
      <c r="B147" s="126">
        <f t="shared" si="2"/>
        <v>2231</v>
      </c>
      <c r="C147" s="158">
        <v>40290</v>
      </c>
      <c r="D147" s="147">
        <v>800</v>
      </c>
      <c r="E147" s="141">
        <v>32</v>
      </c>
      <c r="F147" s="126">
        <v>1</v>
      </c>
      <c r="G147" s="126">
        <v>5.5</v>
      </c>
      <c r="H147" s="126">
        <v>14</v>
      </c>
      <c r="I147" s="126">
        <v>0</v>
      </c>
      <c r="J147" s="126">
        <v>4</v>
      </c>
      <c r="K147" s="126">
        <v>0</v>
      </c>
      <c r="L147" s="126">
        <v>4</v>
      </c>
      <c r="M147" s="126">
        <v>0</v>
      </c>
      <c r="N147" s="126">
        <v>0</v>
      </c>
      <c r="O147" s="126">
        <v>0</v>
      </c>
      <c r="P147" s="126">
        <v>0</v>
      </c>
      <c r="Q147" s="126">
        <v>0</v>
      </c>
      <c r="R147" s="126">
        <v>0</v>
      </c>
      <c r="S147" s="126">
        <v>0</v>
      </c>
      <c r="T147" s="126">
        <v>0</v>
      </c>
      <c r="U147" s="126">
        <v>0</v>
      </c>
      <c r="V147" s="126">
        <v>0</v>
      </c>
    </row>
    <row r="148" spans="1:29">
      <c r="A148" s="183">
        <f t="shared" si="3"/>
        <v>40290</v>
      </c>
      <c r="B148" s="126">
        <f t="shared" si="2"/>
        <v>801</v>
      </c>
      <c r="C148" s="158">
        <v>40290</v>
      </c>
      <c r="D148" s="147">
        <v>2215</v>
      </c>
      <c r="E148" s="141">
        <v>32</v>
      </c>
      <c r="F148" s="126">
        <v>1</v>
      </c>
      <c r="H148" s="126">
        <v>9</v>
      </c>
      <c r="I148" s="126">
        <v>0</v>
      </c>
      <c r="J148" s="126">
        <v>1</v>
      </c>
      <c r="K148" s="126">
        <v>0</v>
      </c>
      <c r="L148" s="126">
        <v>4</v>
      </c>
      <c r="M148" s="126">
        <v>0</v>
      </c>
      <c r="N148" s="126">
        <v>0</v>
      </c>
      <c r="O148" s="126">
        <v>0</v>
      </c>
      <c r="P148" s="126">
        <v>0</v>
      </c>
      <c r="Q148" s="126">
        <v>0</v>
      </c>
      <c r="R148" s="126">
        <v>0</v>
      </c>
      <c r="S148" s="126">
        <v>0</v>
      </c>
      <c r="T148" s="126">
        <v>0</v>
      </c>
      <c r="U148" s="126">
        <v>0</v>
      </c>
      <c r="V148" s="126">
        <v>0</v>
      </c>
    </row>
    <row r="149" spans="1:29">
      <c r="A149" s="183">
        <f t="shared" si="3"/>
        <v>40290</v>
      </c>
      <c r="B149" s="126">
        <f t="shared" si="2"/>
        <v>2216</v>
      </c>
      <c r="C149" s="158">
        <v>40291</v>
      </c>
      <c r="D149" s="147">
        <v>800</v>
      </c>
      <c r="E149" s="141">
        <v>31</v>
      </c>
      <c r="F149" s="126">
        <v>1</v>
      </c>
      <c r="G149" s="126">
        <v>6</v>
      </c>
      <c r="H149" s="126">
        <v>13</v>
      </c>
      <c r="I149" s="126">
        <v>0</v>
      </c>
      <c r="J149" s="126">
        <v>1</v>
      </c>
      <c r="K149" s="126">
        <v>0</v>
      </c>
      <c r="L149" s="126">
        <v>3</v>
      </c>
      <c r="M149" s="126">
        <v>0</v>
      </c>
      <c r="N149" s="126">
        <v>0</v>
      </c>
      <c r="O149" s="126">
        <v>0</v>
      </c>
      <c r="P149" s="126">
        <v>0</v>
      </c>
      <c r="Q149" s="126">
        <v>1</v>
      </c>
      <c r="R149" s="126">
        <v>0</v>
      </c>
      <c r="S149" s="126">
        <v>0</v>
      </c>
      <c r="T149" s="126">
        <v>0</v>
      </c>
      <c r="U149" s="126">
        <v>0</v>
      </c>
      <c r="V149" s="126">
        <v>0</v>
      </c>
    </row>
    <row r="150" spans="1:29">
      <c r="A150" s="183">
        <f t="shared" si="3"/>
        <v>40291</v>
      </c>
      <c r="B150" s="126">
        <f t="shared" si="2"/>
        <v>801</v>
      </c>
      <c r="C150" s="158">
        <v>40291</v>
      </c>
      <c r="D150" s="147">
        <v>2300</v>
      </c>
      <c r="E150" s="141">
        <v>31</v>
      </c>
      <c r="F150" s="126">
        <v>1</v>
      </c>
      <c r="H150" s="126">
        <v>7</v>
      </c>
      <c r="I150" s="126">
        <v>0</v>
      </c>
      <c r="J150" s="126">
        <v>1</v>
      </c>
      <c r="K150" s="126">
        <v>0</v>
      </c>
      <c r="L150" s="126">
        <v>5</v>
      </c>
      <c r="M150" s="126">
        <v>0</v>
      </c>
      <c r="N150" s="126">
        <v>0</v>
      </c>
      <c r="O150" s="126">
        <v>0</v>
      </c>
      <c r="P150" s="126">
        <v>0</v>
      </c>
      <c r="Q150" s="126">
        <v>1</v>
      </c>
      <c r="R150" s="126">
        <v>0</v>
      </c>
      <c r="S150" s="126">
        <v>0</v>
      </c>
      <c r="T150" s="126">
        <v>0</v>
      </c>
      <c r="U150" s="126">
        <v>0</v>
      </c>
      <c r="V150" s="126">
        <v>0</v>
      </c>
      <c r="Z150" s="126">
        <v>1</v>
      </c>
    </row>
    <row r="151" spans="1:29">
      <c r="A151" s="183">
        <f t="shared" si="3"/>
        <v>40291</v>
      </c>
      <c r="B151" s="126">
        <f t="shared" si="2"/>
        <v>2301</v>
      </c>
      <c r="C151" s="158">
        <v>40292</v>
      </c>
      <c r="D151" s="147">
        <v>1330</v>
      </c>
      <c r="E151" s="141">
        <v>30</v>
      </c>
      <c r="F151" s="126">
        <v>1</v>
      </c>
      <c r="G151" s="126">
        <v>6</v>
      </c>
      <c r="H151" s="126">
        <v>2</v>
      </c>
      <c r="I151" s="126">
        <v>0</v>
      </c>
      <c r="J151" s="126">
        <v>2</v>
      </c>
      <c r="K151" s="126">
        <v>0</v>
      </c>
      <c r="L151" s="126">
        <v>2</v>
      </c>
      <c r="M151" s="126">
        <v>0</v>
      </c>
      <c r="N151" s="126">
        <v>0</v>
      </c>
      <c r="O151" s="126">
        <v>0</v>
      </c>
      <c r="P151" s="126">
        <v>0</v>
      </c>
      <c r="Q151" s="126">
        <v>0</v>
      </c>
      <c r="R151" s="126">
        <v>0</v>
      </c>
      <c r="S151" s="126">
        <v>0</v>
      </c>
      <c r="T151" s="126">
        <v>0</v>
      </c>
      <c r="U151" s="126">
        <v>0</v>
      </c>
      <c r="V151" s="126">
        <v>0</v>
      </c>
      <c r="AB151" s="126">
        <v>1</v>
      </c>
    </row>
    <row r="152" spans="1:29">
      <c r="A152" s="183">
        <f t="shared" si="3"/>
        <v>40292</v>
      </c>
      <c r="B152" s="126">
        <f t="shared" si="2"/>
        <v>1331</v>
      </c>
      <c r="C152" s="158">
        <v>40292</v>
      </c>
      <c r="D152" s="147">
        <v>2345</v>
      </c>
      <c r="E152" s="141">
        <v>30</v>
      </c>
      <c r="F152" s="126">
        <v>1</v>
      </c>
      <c r="H152" s="126">
        <v>4</v>
      </c>
      <c r="I152" s="126">
        <v>0</v>
      </c>
      <c r="J152" s="126">
        <v>1</v>
      </c>
      <c r="K152" s="126">
        <v>0</v>
      </c>
      <c r="L152" s="126">
        <v>0</v>
      </c>
      <c r="M152" s="126">
        <v>0</v>
      </c>
      <c r="N152" s="126">
        <v>0</v>
      </c>
      <c r="O152" s="126">
        <v>0</v>
      </c>
      <c r="P152" s="126">
        <v>0</v>
      </c>
      <c r="Q152" s="126">
        <v>0</v>
      </c>
      <c r="R152" s="126">
        <v>0</v>
      </c>
      <c r="S152" s="126">
        <v>0</v>
      </c>
      <c r="T152" s="126">
        <v>0</v>
      </c>
      <c r="U152" s="126">
        <v>0</v>
      </c>
      <c r="V152" s="126">
        <v>0</v>
      </c>
    </row>
    <row r="153" spans="1:29">
      <c r="A153" s="183">
        <f t="shared" si="3"/>
        <v>40292</v>
      </c>
      <c r="B153" s="126">
        <f t="shared" si="2"/>
        <v>2346</v>
      </c>
      <c r="C153" s="158">
        <v>40293</v>
      </c>
      <c r="D153" s="147">
        <v>1330</v>
      </c>
      <c r="E153" s="141">
        <v>29</v>
      </c>
      <c r="F153" s="126">
        <v>1</v>
      </c>
      <c r="G153" s="126">
        <v>6</v>
      </c>
      <c r="H153" s="126">
        <v>4</v>
      </c>
      <c r="I153" s="126">
        <v>0</v>
      </c>
      <c r="J153" s="126">
        <v>0</v>
      </c>
      <c r="K153" s="126">
        <v>0</v>
      </c>
      <c r="L153" s="126">
        <v>0</v>
      </c>
      <c r="M153" s="126">
        <v>0</v>
      </c>
      <c r="N153" s="126">
        <v>0</v>
      </c>
      <c r="O153" s="126">
        <v>0</v>
      </c>
      <c r="P153" s="126">
        <v>0</v>
      </c>
      <c r="Q153" s="126">
        <v>0</v>
      </c>
      <c r="R153" s="126">
        <v>0</v>
      </c>
      <c r="S153" s="126">
        <v>0</v>
      </c>
      <c r="T153" s="126">
        <v>0</v>
      </c>
      <c r="U153" s="126">
        <v>0</v>
      </c>
      <c r="V153" s="126">
        <v>0</v>
      </c>
    </row>
    <row r="154" spans="1:29">
      <c r="A154" s="183">
        <f t="shared" si="3"/>
        <v>40293</v>
      </c>
      <c r="B154" s="126">
        <f t="shared" si="2"/>
        <v>1331</v>
      </c>
      <c r="C154" s="158">
        <v>40293</v>
      </c>
      <c r="D154" s="147">
        <v>2230</v>
      </c>
      <c r="E154" s="141">
        <v>29</v>
      </c>
      <c r="F154" s="126">
        <v>1</v>
      </c>
      <c r="H154" s="126">
        <v>6</v>
      </c>
      <c r="I154" s="126">
        <v>0</v>
      </c>
      <c r="J154" s="126">
        <v>0</v>
      </c>
      <c r="K154" s="126">
        <v>0</v>
      </c>
      <c r="L154" s="126">
        <v>1</v>
      </c>
      <c r="M154" s="126">
        <v>0</v>
      </c>
      <c r="N154" s="126">
        <v>0</v>
      </c>
      <c r="O154" s="126">
        <v>0</v>
      </c>
      <c r="P154" s="126">
        <v>0</v>
      </c>
      <c r="Q154" s="126">
        <v>0</v>
      </c>
      <c r="R154" s="126">
        <v>0</v>
      </c>
      <c r="S154" s="126">
        <v>0</v>
      </c>
      <c r="T154" s="126">
        <v>0</v>
      </c>
      <c r="U154" s="126">
        <v>0</v>
      </c>
      <c r="V154" s="126">
        <v>0</v>
      </c>
    </row>
    <row r="155" spans="1:29">
      <c r="A155" s="183">
        <f t="shared" si="3"/>
        <v>40293</v>
      </c>
      <c r="B155" s="126">
        <f t="shared" si="2"/>
        <v>2231</v>
      </c>
      <c r="C155" s="158">
        <v>40294</v>
      </c>
      <c r="D155" s="147">
        <v>730</v>
      </c>
      <c r="E155" s="141">
        <v>29</v>
      </c>
      <c r="F155" s="126">
        <v>1</v>
      </c>
      <c r="G155" s="126">
        <v>6</v>
      </c>
      <c r="H155" s="126">
        <v>6</v>
      </c>
      <c r="I155" s="126">
        <v>0</v>
      </c>
      <c r="J155" s="126">
        <v>1</v>
      </c>
      <c r="K155" s="126">
        <v>0</v>
      </c>
      <c r="L155" s="126">
        <v>3</v>
      </c>
      <c r="M155" s="126">
        <v>0</v>
      </c>
      <c r="N155" s="126">
        <v>0</v>
      </c>
      <c r="O155" s="126">
        <v>0</v>
      </c>
      <c r="P155" s="126">
        <v>0</v>
      </c>
      <c r="Q155" s="126">
        <v>1</v>
      </c>
      <c r="R155" s="126">
        <v>0</v>
      </c>
      <c r="S155" s="126">
        <v>0</v>
      </c>
      <c r="T155" s="126">
        <v>0</v>
      </c>
      <c r="U155" s="126">
        <v>0</v>
      </c>
      <c r="V155" s="126">
        <v>0</v>
      </c>
      <c r="AB155" s="126">
        <v>1</v>
      </c>
      <c r="AC155" s="126">
        <v>1</v>
      </c>
    </row>
    <row r="156" spans="1:29">
      <c r="A156" s="183">
        <f t="shared" si="3"/>
        <v>40294</v>
      </c>
      <c r="B156" s="126">
        <f t="shared" si="2"/>
        <v>731</v>
      </c>
      <c r="C156" s="158">
        <v>40294</v>
      </c>
      <c r="D156" s="147">
        <v>2330</v>
      </c>
      <c r="E156" s="141">
        <v>28</v>
      </c>
      <c r="F156" s="126">
        <v>1</v>
      </c>
      <c r="H156" s="126">
        <v>6</v>
      </c>
      <c r="I156" s="126">
        <v>0</v>
      </c>
      <c r="J156" s="126">
        <v>0</v>
      </c>
      <c r="K156" s="126">
        <v>0</v>
      </c>
      <c r="L156" s="126">
        <v>2</v>
      </c>
      <c r="M156" s="126">
        <v>0</v>
      </c>
      <c r="N156" s="126">
        <v>0</v>
      </c>
      <c r="O156" s="126">
        <v>0</v>
      </c>
      <c r="P156" s="126">
        <v>0</v>
      </c>
      <c r="Q156" s="126">
        <v>0</v>
      </c>
      <c r="R156" s="126">
        <v>0</v>
      </c>
      <c r="S156" s="126">
        <v>0</v>
      </c>
      <c r="T156" s="126">
        <v>0</v>
      </c>
      <c r="U156" s="126">
        <v>0</v>
      </c>
      <c r="V156" s="126">
        <v>0</v>
      </c>
    </row>
    <row r="157" spans="1:29">
      <c r="A157" s="183">
        <f t="shared" si="3"/>
        <v>40294</v>
      </c>
      <c r="B157" s="126">
        <f t="shared" si="2"/>
        <v>2331</v>
      </c>
      <c r="C157" s="158">
        <v>40295</v>
      </c>
      <c r="D157" s="147">
        <v>800</v>
      </c>
      <c r="E157" s="141">
        <v>28</v>
      </c>
      <c r="F157" s="126">
        <v>1</v>
      </c>
      <c r="G157" s="126">
        <v>6</v>
      </c>
      <c r="H157" s="126">
        <v>5</v>
      </c>
      <c r="I157" s="126">
        <v>0</v>
      </c>
      <c r="J157" s="126">
        <v>4</v>
      </c>
      <c r="K157" s="126">
        <v>0</v>
      </c>
      <c r="L157" s="126">
        <v>4</v>
      </c>
      <c r="M157" s="126">
        <v>0</v>
      </c>
      <c r="N157" s="126">
        <v>0</v>
      </c>
      <c r="O157" s="126">
        <v>0</v>
      </c>
      <c r="P157" s="126">
        <v>0</v>
      </c>
      <c r="Q157" s="126">
        <v>0</v>
      </c>
      <c r="R157" s="126">
        <v>0</v>
      </c>
      <c r="S157" s="126">
        <v>0</v>
      </c>
      <c r="T157" s="126">
        <v>0</v>
      </c>
      <c r="U157" s="126">
        <v>0</v>
      </c>
      <c r="V157" s="126">
        <v>0</v>
      </c>
      <c r="AB157" s="126">
        <v>6</v>
      </c>
    </row>
    <row r="158" spans="1:29">
      <c r="A158" s="183">
        <f t="shared" si="3"/>
        <v>40295</v>
      </c>
      <c r="B158" s="126">
        <f t="shared" si="2"/>
        <v>801</v>
      </c>
      <c r="C158" s="158">
        <v>40295</v>
      </c>
      <c r="D158" s="147">
        <v>2300</v>
      </c>
      <c r="E158" s="141">
        <v>31</v>
      </c>
      <c r="F158" s="126">
        <v>1</v>
      </c>
      <c r="H158" s="126">
        <v>17</v>
      </c>
      <c r="I158" s="126">
        <v>0</v>
      </c>
      <c r="J158" s="126">
        <v>2</v>
      </c>
      <c r="K158" s="126">
        <v>0</v>
      </c>
      <c r="L158" s="126">
        <v>5</v>
      </c>
      <c r="M158" s="126">
        <v>0</v>
      </c>
      <c r="N158" s="126">
        <v>0</v>
      </c>
      <c r="O158" s="126">
        <v>0</v>
      </c>
      <c r="P158" s="126">
        <v>0</v>
      </c>
      <c r="Q158" s="126">
        <v>0</v>
      </c>
      <c r="R158" s="126">
        <v>0</v>
      </c>
      <c r="S158" s="126">
        <v>0</v>
      </c>
      <c r="T158" s="126">
        <v>0</v>
      </c>
      <c r="U158" s="126">
        <v>0</v>
      </c>
      <c r="V158" s="126">
        <v>0</v>
      </c>
    </row>
    <row r="159" spans="1:29">
      <c r="A159" s="183">
        <f t="shared" si="3"/>
        <v>40295</v>
      </c>
      <c r="B159" s="126">
        <f t="shared" si="2"/>
        <v>2301</v>
      </c>
      <c r="C159" s="158">
        <v>40296</v>
      </c>
      <c r="D159" s="147">
        <v>1030</v>
      </c>
      <c r="E159" s="141">
        <v>33</v>
      </c>
      <c r="F159" s="126">
        <v>2</v>
      </c>
      <c r="G159" s="126">
        <v>3.5</v>
      </c>
      <c r="H159" s="126">
        <v>96</v>
      </c>
      <c r="I159" s="126">
        <v>1</v>
      </c>
      <c r="J159" s="126">
        <v>9</v>
      </c>
      <c r="K159" s="126">
        <v>0</v>
      </c>
      <c r="L159" s="126">
        <v>78</v>
      </c>
      <c r="M159" s="126">
        <v>0</v>
      </c>
      <c r="N159" s="126">
        <v>3</v>
      </c>
      <c r="O159" s="126">
        <v>0</v>
      </c>
      <c r="P159" s="126">
        <v>0</v>
      </c>
      <c r="Q159" s="126">
        <v>0</v>
      </c>
      <c r="R159" s="126">
        <v>0</v>
      </c>
      <c r="S159" s="126">
        <v>0</v>
      </c>
      <c r="T159" s="126">
        <v>0</v>
      </c>
      <c r="U159" s="126">
        <v>0</v>
      </c>
      <c r="V159" s="126">
        <v>0</v>
      </c>
    </row>
    <row r="160" spans="1:29">
      <c r="A160" s="183">
        <f t="shared" si="3"/>
        <v>40296</v>
      </c>
      <c r="B160" s="126">
        <f t="shared" si="2"/>
        <v>1031</v>
      </c>
      <c r="C160" s="158">
        <v>40296</v>
      </c>
      <c r="D160" s="147">
        <v>2300</v>
      </c>
      <c r="E160" s="141">
        <v>35</v>
      </c>
      <c r="F160" s="126">
        <v>1</v>
      </c>
      <c r="H160" s="126">
        <v>194</v>
      </c>
      <c r="I160" s="126">
        <v>0</v>
      </c>
      <c r="J160" s="126">
        <v>6</v>
      </c>
      <c r="K160" s="126">
        <v>0</v>
      </c>
      <c r="L160" s="126">
        <v>174</v>
      </c>
      <c r="M160" s="126">
        <v>0</v>
      </c>
      <c r="N160" s="126">
        <v>0</v>
      </c>
      <c r="O160" s="126">
        <v>0</v>
      </c>
      <c r="P160" s="126">
        <v>0</v>
      </c>
      <c r="Q160" s="126">
        <v>0</v>
      </c>
      <c r="R160" s="126">
        <v>0</v>
      </c>
      <c r="S160" s="126">
        <v>0</v>
      </c>
      <c r="T160" s="126">
        <v>0</v>
      </c>
      <c r="U160" s="126">
        <v>0</v>
      </c>
      <c r="V160" s="126">
        <v>0</v>
      </c>
      <c r="AB160" s="126">
        <v>6</v>
      </c>
    </row>
    <row r="161" spans="1:29">
      <c r="A161" s="183">
        <f t="shared" si="3"/>
        <v>40296</v>
      </c>
      <c r="B161" s="126">
        <f t="shared" si="2"/>
        <v>2301</v>
      </c>
      <c r="C161" s="158">
        <v>40297</v>
      </c>
      <c r="D161" s="147">
        <v>900</v>
      </c>
      <c r="E161" s="141">
        <v>34</v>
      </c>
      <c r="F161" s="126">
        <v>1</v>
      </c>
      <c r="G161" s="126">
        <v>4.5</v>
      </c>
      <c r="H161" s="126">
        <v>31</v>
      </c>
      <c r="I161" s="126">
        <v>1</v>
      </c>
      <c r="J161" s="126">
        <v>5</v>
      </c>
      <c r="K161" s="126">
        <v>0</v>
      </c>
      <c r="L161" s="126">
        <v>25</v>
      </c>
      <c r="M161" s="126">
        <v>0</v>
      </c>
      <c r="N161" s="126">
        <v>0</v>
      </c>
      <c r="O161" s="126">
        <v>0</v>
      </c>
      <c r="P161" s="126">
        <v>0</v>
      </c>
      <c r="Q161" s="126">
        <v>1</v>
      </c>
      <c r="R161" s="126">
        <v>0</v>
      </c>
      <c r="S161" s="126">
        <v>0</v>
      </c>
      <c r="T161" s="126">
        <v>0</v>
      </c>
      <c r="U161" s="126">
        <v>0</v>
      </c>
      <c r="V161" s="126">
        <v>0</v>
      </c>
      <c r="Z161" s="126">
        <v>1</v>
      </c>
    </row>
    <row r="162" spans="1:29">
      <c r="A162" s="183">
        <f t="shared" si="3"/>
        <v>40297</v>
      </c>
      <c r="B162" s="126">
        <f t="shared" si="2"/>
        <v>901</v>
      </c>
      <c r="C162" s="158">
        <v>40297</v>
      </c>
      <c r="D162" s="147">
        <v>2300</v>
      </c>
      <c r="E162" s="141">
        <v>34</v>
      </c>
      <c r="F162" s="126">
        <v>1</v>
      </c>
      <c r="H162" s="126">
        <v>22</v>
      </c>
      <c r="I162" s="126">
        <v>0</v>
      </c>
      <c r="J162" s="126">
        <v>6</v>
      </c>
      <c r="K162" s="126">
        <v>0</v>
      </c>
      <c r="L162" s="126">
        <v>6</v>
      </c>
      <c r="M162" s="126">
        <v>0</v>
      </c>
      <c r="N162" s="126">
        <v>0</v>
      </c>
      <c r="O162" s="126">
        <v>0</v>
      </c>
      <c r="P162" s="126">
        <v>0</v>
      </c>
      <c r="Q162" s="126">
        <v>0</v>
      </c>
      <c r="R162" s="126">
        <v>0</v>
      </c>
      <c r="S162" s="126">
        <v>0</v>
      </c>
      <c r="T162" s="126">
        <v>0</v>
      </c>
      <c r="U162" s="126">
        <v>0</v>
      </c>
      <c r="V162" s="126">
        <v>0</v>
      </c>
    </row>
    <row r="163" spans="1:29">
      <c r="A163" s="183">
        <f t="shared" si="3"/>
        <v>40297</v>
      </c>
      <c r="B163" s="126">
        <f t="shared" si="2"/>
        <v>2301</v>
      </c>
      <c r="C163" s="158">
        <v>40298</v>
      </c>
      <c r="D163" s="147">
        <v>800</v>
      </c>
      <c r="E163" s="141">
        <v>34</v>
      </c>
      <c r="F163" s="126">
        <v>1</v>
      </c>
      <c r="G163" s="126">
        <v>5</v>
      </c>
      <c r="H163" s="126">
        <v>19</v>
      </c>
      <c r="I163" s="126">
        <v>0</v>
      </c>
      <c r="J163" s="126">
        <v>3</v>
      </c>
      <c r="K163" s="126">
        <v>0</v>
      </c>
      <c r="L163" s="126">
        <v>3</v>
      </c>
      <c r="M163" s="126">
        <v>0</v>
      </c>
      <c r="N163" s="126">
        <v>0</v>
      </c>
      <c r="O163" s="126">
        <v>0</v>
      </c>
      <c r="P163" s="126">
        <v>0</v>
      </c>
      <c r="Q163" s="126">
        <v>0</v>
      </c>
      <c r="R163" s="126">
        <v>0</v>
      </c>
      <c r="S163" s="126">
        <v>0</v>
      </c>
      <c r="T163" s="126">
        <v>0</v>
      </c>
      <c r="U163" s="126">
        <v>0</v>
      </c>
      <c r="V163" s="126">
        <v>0</v>
      </c>
    </row>
    <row r="164" spans="1:29">
      <c r="A164" s="183">
        <f t="shared" si="3"/>
        <v>40298</v>
      </c>
      <c r="B164" s="126">
        <f t="shared" si="2"/>
        <v>801</v>
      </c>
      <c r="C164" s="158">
        <v>40298</v>
      </c>
      <c r="D164" s="147">
        <v>2315</v>
      </c>
      <c r="E164" s="141">
        <v>33</v>
      </c>
      <c r="F164" s="126">
        <v>1</v>
      </c>
      <c r="H164" s="126">
        <v>20</v>
      </c>
      <c r="I164" s="126">
        <v>0</v>
      </c>
      <c r="J164" s="126">
        <v>6</v>
      </c>
      <c r="K164" s="126">
        <v>0</v>
      </c>
      <c r="L164" s="126">
        <v>9</v>
      </c>
      <c r="M164" s="126">
        <v>0</v>
      </c>
      <c r="N164" s="126">
        <v>0</v>
      </c>
      <c r="O164" s="126">
        <v>0</v>
      </c>
      <c r="P164" s="126">
        <v>0</v>
      </c>
      <c r="Q164" s="126">
        <v>0</v>
      </c>
      <c r="R164" s="126">
        <v>0</v>
      </c>
      <c r="S164" s="126">
        <v>0</v>
      </c>
      <c r="T164" s="126">
        <v>0</v>
      </c>
      <c r="U164" s="126">
        <v>0</v>
      </c>
      <c r="V164" s="126">
        <v>0</v>
      </c>
      <c r="AB164" s="126">
        <v>4</v>
      </c>
    </row>
    <row r="165" spans="1:29">
      <c r="A165" s="183">
        <f t="shared" si="3"/>
        <v>40298</v>
      </c>
      <c r="B165" s="126">
        <f t="shared" si="2"/>
        <v>2316</v>
      </c>
      <c r="C165" s="158">
        <v>40299</v>
      </c>
      <c r="D165" s="147">
        <v>1200</v>
      </c>
      <c r="E165" s="141">
        <v>33</v>
      </c>
      <c r="F165" s="126">
        <v>1</v>
      </c>
      <c r="G165" s="126">
        <v>5</v>
      </c>
      <c r="H165" s="126">
        <v>8</v>
      </c>
      <c r="I165" s="126">
        <v>0</v>
      </c>
      <c r="J165" s="126">
        <v>1</v>
      </c>
      <c r="K165" s="126">
        <v>0</v>
      </c>
      <c r="L165" s="126">
        <v>4</v>
      </c>
      <c r="M165" s="126">
        <v>0</v>
      </c>
      <c r="N165" s="126">
        <v>0</v>
      </c>
      <c r="O165" s="126">
        <v>0</v>
      </c>
      <c r="P165" s="126">
        <v>0</v>
      </c>
      <c r="Q165" s="126">
        <v>0</v>
      </c>
      <c r="R165" s="126">
        <v>0</v>
      </c>
      <c r="S165" s="126">
        <v>0</v>
      </c>
      <c r="T165" s="126">
        <v>0</v>
      </c>
      <c r="U165" s="126">
        <v>0</v>
      </c>
      <c r="V165" s="127">
        <v>1</v>
      </c>
    </row>
    <row r="166" spans="1:29">
      <c r="A166" s="183">
        <f t="shared" si="3"/>
        <v>40299</v>
      </c>
      <c r="B166" s="126">
        <f t="shared" si="2"/>
        <v>1201</v>
      </c>
      <c r="C166" s="158">
        <v>40299</v>
      </c>
      <c r="D166" s="147">
        <v>2300</v>
      </c>
      <c r="E166" s="141">
        <v>33</v>
      </c>
      <c r="F166" s="126">
        <v>1</v>
      </c>
      <c r="H166" s="126">
        <v>12</v>
      </c>
      <c r="I166" s="126">
        <v>0</v>
      </c>
      <c r="J166" s="126">
        <v>2</v>
      </c>
      <c r="K166" s="126">
        <v>0</v>
      </c>
      <c r="L166" s="126">
        <v>5</v>
      </c>
      <c r="M166" s="126">
        <v>0</v>
      </c>
      <c r="N166" s="126">
        <v>0</v>
      </c>
      <c r="O166" s="126">
        <v>0</v>
      </c>
      <c r="P166" s="126">
        <v>0</v>
      </c>
      <c r="Q166" s="126">
        <v>2</v>
      </c>
      <c r="R166" s="126">
        <v>0</v>
      </c>
      <c r="S166" s="126">
        <v>0</v>
      </c>
      <c r="T166" s="126">
        <v>0</v>
      </c>
      <c r="U166" s="126">
        <v>0</v>
      </c>
      <c r="V166" s="126">
        <v>0</v>
      </c>
      <c r="AB166" s="126">
        <v>1</v>
      </c>
      <c r="AC166" s="126">
        <v>1</v>
      </c>
    </row>
    <row r="167" spans="1:29">
      <c r="A167" s="183">
        <f t="shared" si="3"/>
        <v>40299</v>
      </c>
      <c r="B167" s="126">
        <f t="shared" si="2"/>
        <v>2301</v>
      </c>
      <c r="C167" s="158">
        <v>40300</v>
      </c>
      <c r="D167" s="147">
        <v>930</v>
      </c>
      <c r="E167" s="141">
        <v>33</v>
      </c>
      <c r="F167" s="126">
        <v>1</v>
      </c>
      <c r="G167" s="126">
        <v>5</v>
      </c>
      <c r="H167" s="126">
        <v>7</v>
      </c>
      <c r="I167" s="126">
        <v>0</v>
      </c>
      <c r="J167" s="126">
        <v>2</v>
      </c>
      <c r="K167" s="126">
        <v>0</v>
      </c>
      <c r="L167" s="126">
        <v>3</v>
      </c>
      <c r="M167" s="126">
        <v>0</v>
      </c>
      <c r="N167" s="126">
        <v>0</v>
      </c>
      <c r="O167" s="126">
        <v>0</v>
      </c>
      <c r="P167" s="126">
        <v>0</v>
      </c>
      <c r="Q167" s="126">
        <v>0</v>
      </c>
      <c r="R167" s="126">
        <v>0</v>
      </c>
      <c r="S167" s="126">
        <v>0</v>
      </c>
      <c r="T167" s="126">
        <v>0</v>
      </c>
      <c r="U167" s="126">
        <v>0</v>
      </c>
      <c r="V167" s="126">
        <v>0</v>
      </c>
    </row>
    <row r="168" spans="1:29">
      <c r="A168" s="183">
        <f t="shared" si="3"/>
        <v>40300</v>
      </c>
      <c r="B168" s="126">
        <f t="shared" si="2"/>
        <v>931</v>
      </c>
      <c r="C168" s="158">
        <v>40300</v>
      </c>
      <c r="D168" s="147">
        <v>2345</v>
      </c>
      <c r="E168" s="141">
        <v>32</v>
      </c>
      <c r="F168" s="126">
        <v>1</v>
      </c>
      <c r="H168" s="126">
        <v>10</v>
      </c>
      <c r="I168" s="126">
        <v>0</v>
      </c>
      <c r="J168" s="126">
        <v>5</v>
      </c>
      <c r="K168" s="126">
        <v>0</v>
      </c>
      <c r="L168" s="126">
        <v>5</v>
      </c>
      <c r="M168" s="126">
        <v>0</v>
      </c>
      <c r="N168" s="126">
        <v>0</v>
      </c>
      <c r="O168" s="126">
        <v>0</v>
      </c>
      <c r="P168" s="126">
        <v>0</v>
      </c>
      <c r="Q168" s="126">
        <v>0</v>
      </c>
      <c r="R168" s="126">
        <v>0</v>
      </c>
      <c r="S168" s="126">
        <v>0</v>
      </c>
      <c r="T168" s="126">
        <v>0</v>
      </c>
      <c r="U168" s="126">
        <v>0</v>
      </c>
      <c r="V168" s="126">
        <v>0</v>
      </c>
      <c r="Z168" s="126">
        <v>2</v>
      </c>
    </row>
    <row r="169" spans="1:29">
      <c r="A169" s="183">
        <f t="shared" si="3"/>
        <v>40300</v>
      </c>
      <c r="B169" s="126">
        <f t="shared" si="2"/>
        <v>2346</v>
      </c>
      <c r="C169" s="158">
        <v>40301</v>
      </c>
      <c r="D169" s="147">
        <v>800</v>
      </c>
      <c r="E169" s="141">
        <v>33</v>
      </c>
      <c r="F169" s="126">
        <v>1</v>
      </c>
      <c r="G169" s="126">
        <v>6</v>
      </c>
      <c r="H169" s="126">
        <v>8</v>
      </c>
      <c r="I169" s="126">
        <v>0</v>
      </c>
      <c r="J169" s="126">
        <v>1</v>
      </c>
      <c r="K169" s="126">
        <v>0</v>
      </c>
      <c r="L169" s="126">
        <v>13</v>
      </c>
      <c r="M169" s="126">
        <v>0</v>
      </c>
      <c r="N169" s="126">
        <v>0</v>
      </c>
      <c r="O169" s="126">
        <v>0</v>
      </c>
      <c r="P169" s="126">
        <v>0</v>
      </c>
      <c r="Q169" s="126">
        <v>0</v>
      </c>
      <c r="R169" s="126">
        <v>0</v>
      </c>
      <c r="S169" s="126">
        <v>0</v>
      </c>
      <c r="T169" s="126">
        <v>0</v>
      </c>
      <c r="U169" s="126">
        <v>0</v>
      </c>
      <c r="V169" s="126">
        <v>0</v>
      </c>
      <c r="AB169" s="126">
        <v>1</v>
      </c>
    </row>
    <row r="170" spans="1:29">
      <c r="A170" s="183">
        <f t="shared" si="3"/>
        <v>40301</v>
      </c>
      <c r="B170" s="126">
        <f t="shared" si="2"/>
        <v>801</v>
      </c>
      <c r="C170" s="158">
        <v>40301</v>
      </c>
      <c r="D170" s="147">
        <v>2350</v>
      </c>
      <c r="E170" s="141">
        <v>33</v>
      </c>
      <c r="F170" s="126">
        <v>1</v>
      </c>
      <c r="H170" s="126">
        <v>62</v>
      </c>
      <c r="I170" s="126">
        <v>0</v>
      </c>
      <c r="J170" s="126">
        <v>5</v>
      </c>
      <c r="K170" s="126">
        <v>0</v>
      </c>
      <c r="L170" s="126">
        <v>106</v>
      </c>
      <c r="M170" s="126">
        <v>0</v>
      </c>
      <c r="N170" s="126">
        <v>0</v>
      </c>
      <c r="O170" s="126">
        <v>0</v>
      </c>
      <c r="P170" s="126">
        <v>0</v>
      </c>
      <c r="Q170" s="126">
        <v>0</v>
      </c>
      <c r="R170" s="126">
        <v>1</v>
      </c>
      <c r="S170" s="126">
        <v>0</v>
      </c>
      <c r="T170" s="126">
        <v>0</v>
      </c>
      <c r="U170" s="126">
        <v>1</v>
      </c>
      <c r="V170" s="126">
        <v>0</v>
      </c>
    </row>
    <row r="171" spans="1:29">
      <c r="A171" s="183">
        <f t="shared" si="3"/>
        <v>40301</v>
      </c>
      <c r="B171" s="126">
        <f t="shared" si="2"/>
        <v>2351</v>
      </c>
      <c r="C171" s="158">
        <v>40302</v>
      </c>
      <c r="D171" s="147">
        <v>900</v>
      </c>
      <c r="E171" s="141">
        <v>37</v>
      </c>
      <c r="F171" s="126">
        <v>1</v>
      </c>
      <c r="G171" s="126">
        <v>5</v>
      </c>
      <c r="H171" s="126">
        <v>38</v>
      </c>
      <c r="I171" s="126">
        <v>0</v>
      </c>
      <c r="J171" s="126">
        <v>1</v>
      </c>
      <c r="K171" s="126">
        <v>0</v>
      </c>
      <c r="L171" s="126">
        <v>39</v>
      </c>
      <c r="M171" s="126">
        <v>0</v>
      </c>
      <c r="N171" s="126">
        <v>0</v>
      </c>
      <c r="O171" s="126">
        <v>0</v>
      </c>
      <c r="P171" s="126">
        <v>0</v>
      </c>
      <c r="Q171" s="126">
        <v>2</v>
      </c>
      <c r="R171" s="126">
        <v>0</v>
      </c>
      <c r="S171" s="126">
        <v>0</v>
      </c>
      <c r="T171" s="126">
        <v>0</v>
      </c>
      <c r="U171" s="126">
        <v>0</v>
      </c>
      <c r="V171" s="126">
        <v>0</v>
      </c>
    </row>
    <row r="172" spans="1:29">
      <c r="A172" s="183">
        <f t="shared" si="3"/>
        <v>40302</v>
      </c>
      <c r="B172" s="126">
        <f t="shared" si="2"/>
        <v>901</v>
      </c>
      <c r="C172" s="158">
        <v>40302</v>
      </c>
      <c r="D172" s="147">
        <v>2230</v>
      </c>
      <c r="E172" s="141">
        <v>36</v>
      </c>
      <c r="F172" s="126">
        <v>1</v>
      </c>
      <c r="H172" s="126">
        <v>18</v>
      </c>
      <c r="I172" s="126">
        <v>0</v>
      </c>
      <c r="J172" s="126">
        <v>0</v>
      </c>
      <c r="K172" s="126">
        <v>0</v>
      </c>
      <c r="L172" s="126">
        <v>15</v>
      </c>
      <c r="M172" s="126">
        <v>0</v>
      </c>
      <c r="N172" s="126">
        <v>0</v>
      </c>
      <c r="O172" s="126">
        <v>0</v>
      </c>
      <c r="P172" s="126">
        <v>0</v>
      </c>
      <c r="Q172" s="126">
        <v>0</v>
      </c>
      <c r="R172" s="126">
        <v>0</v>
      </c>
      <c r="S172" s="126">
        <v>0</v>
      </c>
      <c r="T172" s="126">
        <v>0</v>
      </c>
      <c r="U172" s="126">
        <v>0</v>
      </c>
      <c r="V172" s="126">
        <v>0</v>
      </c>
      <c r="Z172" s="126">
        <v>1</v>
      </c>
      <c r="AB172" s="126">
        <v>1</v>
      </c>
    </row>
    <row r="173" spans="1:29">
      <c r="A173" s="183">
        <f t="shared" si="3"/>
        <v>40302</v>
      </c>
      <c r="B173" s="126">
        <f t="shared" si="2"/>
        <v>2231</v>
      </c>
      <c r="C173" s="158">
        <v>40303</v>
      </c>
      <c r="D173" s="147">
        <v>900</v>
      </c>
      <c r="E173" s="141">
        <v>35</v>
      </c>
      <c r="F173" s="126">
        <v>1</v>
      </c>
      <c r="G173" s="126">
        <v>6</v>
      </c>
      <c r="H173" s="126">
        <v>13</v>
      </c>
      <c r="I173" s="126">
        <v>0</v>
      </c>
      <c r="J173" s="126">
        <v>2</v>
      </c>
      <c r="K173" s="126">
        <v>0</v>
      </c>
      <c r="L173" s="126">
        <v>10</v>
      </c>
      <c r="M173" s="126">
        <v>0</v>
      </c>
      <c r="N173" s="126">
        <v>0</v>
      </c>
      <c r="O173" s="126">
        <v>0</v>
      </c>
      <c r="P173" s="126">
        <v>0</v>
      </c>
      <c r="Q173" s="126">
        <v>1</v>
      </c>
      <c r="R173" s="126">
        <v>0</v>
      </c>
      <c r="S173" s="126">
        <v>0</v>
      </c>
      <c r="T173" s="126">
        <v>0</v>
      </c>
      <c r="U173" s="126">
        <v>0</v>
      </c>
      <c r="V173" s="126">
        <v>0</v>
      </c>
    </row>
    <row r="174" spans="1:29">
      <c r="A174" s="183">
        <f t="shared" si="3"/>
        <v>40303</v>
      </c>
      <c r="B174" s="126">
        <f t="shared" si="2"/>
        <v>901</v>
      </c>
      <c r="C174" s="158">
        <v>40303</v>
      </c>
      <c r="D174" s="147">
        <v>2230</v>
      </c>
      <c r="E174" s="141">
        <v>35</v>
      </c>
      <c r="F174" s="126">
        <v>1</v>
      </c>
      <c r="H174" s="126">
        <v>9</v>
      </c>
      <c r="I174" s="126">
        <v>1</v>
      </c>
      <c r="J174" s="126">
        <v>2</v>
      </c>
      <c r="K174" s="126">
        <v>0</v>
      </c>
      <c r="L174" s="126">
        <v>3</v>
      </c>
      <c r="M174" s="126">
        <v>0</v>
      </c>
      <c r="N174" s="126">
        <v>0</v>
      </c>
      <c r="O174" s="126">
        <v>0</v>
      </c>
      <c r="P174" s="126">
        <v>0</v>
      </c>
      <c r="Q174" s="126">
        <v>0</v>
      </c>
      <c r="R174" s="126">
        <v>0</v>
      </c>
      <c r="S174" s="126">
        <v>0</v>
      </c>
      <c r="T174" s="126">
        <v>0</v>
      </c>
      <c r="U174" s="126">
        <v>0</v>
      </c>
      <c r="V174" s="126">
        <v>0</v>
      </c>
    </row>
    <row r="175" spans="1:29">
      <c r="A175" s="183">
        <f t="shared" si="3"/>
        <v>40303</v>
      </c>
      <c r="B175" s="126">
        <f t="shared" si="2"/>
        <v>2231</v>
      </c>
      <c r="C175" s="158">
        <v>40304</v>
      </c>
      <c r="D175" s="147">
        <v>800</v>
      </c>
      <c r="E175" s="141">
        <v>33.5</v>
      </c>
      <c r="F175" s="126">
        <v>1</v>
      </c>
      <c r="G175" s="126">
        <v>6</v>
      </c>
      <c r="H175" s="126">
        <v>5</v>
      </c>
      <c r="I175" s="126">
        <v>0</v>
      </c>
      <c r="J175" s="126">
        <v>4</v>
      </c>
      <c r="K175" s="126">
        <v>0</v>
      </c>
      <c r="L175" s="126">
        <v>1</v>
      </c>
      <c r="M175" s="126">
        <v>0</v>
      </c>
      <c r="N175" s="126">
        <v>0</v>
      </c>
      <c r="O175" s="126">
        <v>0</v>
      </c>
      <c r="P175" s="126">
        <v>0</v>
      </c>
      <c r="Q175" s="126">
        <v>0</v>
      </c>
      <c r="R175" s="126">
        <v>0</v>
      </c>
      <c r="S175" s="126">
        <v>0</v>
      </c>
      <c r="T175" s="126">
        <v>0</v>
      </c>
      <c r="U175" s="126">
        <v>0</v>
      </c>
      <c r="V175" s="126">
        <v>0</v>
      </c>
    </row>
    <row r="176" spans="1:29">
      <c r="A176" s="183">
        <f t="shared" si="3"/>
        <v>40304</v>
      </c>
      <c r="B176" s="126">
        <f t="shared" ref="B176:B202" si="4">D175+1</f>
        <v>801</v>
      </c>
      <c r="C176" s="158">
        <v>40304</v>
      </c>
      <c r="D176" s="147">
        <v>2230</v>
      </c>
      <c r="E176" s="141">
        <v>33</v>
      </c>
      <c r="F176" s="126">
        <v>1</v>
      </c>
      <c r="H176" s="126">
        <v>8</v>
      </c>
      <c r="I176" s="126">
        <v>0</v>
      </c>
      <c r="J176" s="126">
        <v>0</v>
      </c>
      <c r="K176" s="126">
        <v>0</v>
      </c>
      <c r="L176" s="126">
        <v>6</v>
      </c>
      <c r="M176" s="126">
        <v>0</v>
      </c>
      <c r="N176" s="126">
        <v>0</v>
      </c>
      <c r="O176" s="126">
        <v>0</v>
      </c>
      <c r="P176" s="126">
        <v>0</v>
      </c>
      <c r="Q176" s="126">
        <v>0</v>
      </c>
      <c r="R176" s="126">
        <v>0</v>
      </c>
      <c r="S176" s="126">
        <v>0</v>
      </c>
      <c r="T176" s="126">
        <v>0</v>
      </c>
      <c r="U176" s="126">
        <v>0</v>
      </c>
      <c r="V176" s="126">
        <v>0</v>
      </c>
      <c r="Z176" s="126">
        <v>1</v>
      </c>
    </row>
    <row r="177" spans="1:29">
      <c r="A177" s="183">
        <f t="shared" si="3"/>
        <v>40304</v>
      </c>
      <c r="B177" s="126">
        <f t="shared" si="4"/>
        <v>2231</v>
      </c>
      <c r="C177" s="158">
        <v>40305</v>
      </c>
      <c r="D177" s="147">
        <v>830</v>
      </c>
      <c r="E177" s="141">
        <v>33</v>
      </c>
      <c r="F177" s="126">
        <v>1</v>
      </c>
      <c r="G177" s="126">
        <v>6</v>
      </c>
      <c r="H177" s="126">
        <v>9</v>
      </c>
      <c r="I177" s="126">
        <v>0</v>
      </c>
      <c r="J177" s="126">
        <v>0</v>
      </c>
      <c r="K177" s="126">
        <v>0</v>
      </c>
      <c r="L177" s="126">
        <v>5</v>
      </c>
      <c r="M177" s="126">
        <v>0</v>
      </c>
      <c r="N177" s="126">
        <v>0</v>
      </c>
      <c r="O177" s="126">
        <v>0</v>
      </c>
      <c r="P177" s="126">
        <v>0</v>
      </c>
      <c r="Q177" s="126">
        <v>0</v>
      </c>
      <c r="R177" s="126">
        <v>0</v>
      </c>
      <c r="S177" s="126">
        <v>0</v>
      </c>
      <c r="T177" s="126">
        <v>0</v>
      </c>
      <c r="U177" s="126">
        <v>0</v>
      </c>
      <c r="V177" s="126">
        <v>0</v>
      </c>
      <c r="Z177" s="126">
        <v>1</v>
      </c>
    </row>
    <row r="178" spans="1:29">
      <c r="A178" s="183">
        <f t="shared" si="3"/>
        <v>40305</v>
      </c>
      <c r="B178" s="126">
        <f t="shared" si="4"/>
        <v>831</v>
      </c>
      <c r="C178" s="158">
        <v>40305</v>
      </c>
      <c r="D178" s="147">
        <v>2330</v>
      </c>
      <c r="E178" s="141">
        <v>33</v>
      </c>
      <c r="F178" s="126">
        <v>1</v>
      </c>
      <c r="H178" s="126">
        <v>3</v>
      </c>
      <c r="I178" s="126">
        <v>0</v>
      </c>
      <c r="J178" s="126">
        <v>2</v>
      </c>
      <c r="K178" s="126">
        <v>0</v>
      </c>
      <c r="L178" s="126">
        <v>3</v>
      </c>
      <c r="M178" s="126">
        <v>0</v>
      </c>
      <c r="N178" s="126">
        <v>0</v>
      </c>
      <c r="O178" s="126">
        <v>1</v>
      </c>
      <c r="P178" s="126">
        <v>1</v>
      </c>
      <c r="Q178" s="126">
        <v>1</v>
      </c>
      <c r="R178" s="126">
        <v>0</v>
      </c>
      <c r="S178" s="126">
        <v>0</v>
      </c>
      <c r="T178" s="126">
        <v>0</v>
      </c>
      <c r="U178" s="126">
        <v>0</v>
      </c>
      <c r="V178" s="126">
        <v>0</v>
      </c>
      <c r="AB178" s="126">
        <v>1</v>
      </c>
    </row>
    <row r="179" spans="1:29">
      <c r="A179" s="183">
        <f t="shared" si="3"/>
        <v>40305</v>
      </c>
      <c r="B179" s="126">
        <f t="shared" si="4"/>
        <v>2331</v>
      </c>
      <c r="C179" s="158">
        <v>40306</v>
      </c>
      <c r="D179" s="147">
        <v>1200</v>
      </c>
      <c r="E179" s="141">
        <v>32</v>
      </c>
      <c r="F179" s="126">
        <v>1</v>
      </c>
      <c r="G179" s="126">
        <v>6</v>
      </c>
      <c r="H179" s="126">
        <v>2</v>
      </c>
      <c r="I179" s="126">
        <v>0</v>
      </c>
      <c r="J179" s="126">
        <v>1</v>
      </c>
      <c r="K179" s="126">
        <v>0</v>
      </c>
      <c r="L179" s="126">
        <v>1</v>
      </c>
      <c r="M179" s="126">
        <v>0</v>
      </c>
      <c r="N179" s="126">
        <v>0</v>
      </c>
      <c r="O179" s="126">
        <v>0</v>
      </c>
      <c r="P179" s="126">
        <v>0</v>
      </c>
      <c r="Q179" s="126">
        <v>0</v>
      </c>
      <c r="R179" s="126">
        <v>0</v>
      </c>
      <c r="S179" s="126">
        <v>0</v>
      </c>
      <c r="T179" s="126">
        <v>0</v>
      </c>
      <c r="U179" s="126">
        <v>0</v>
      </c>
      <c r="V179" s="126">
        <v>0</v>
      </c>
    </row>
    <row r="180" spans="1:29">
      <c r="A180" s="183">
        <f t="shared" si="3"/>
        <v>40306</v>
      </c>
      <c r="B180" s="126">
        <f t="shared" si="4"/>
        <v>1201</v>
      </c>
      <c r="C180" s="158">
        <v>40306</v>
      </c>
      <c r="D180" s="147">
        <v>2315</v>
      </c>
      <c r="E180" s="141">
        <v>32</v>
      </c>
      <c r="F180" s="126">
        <v>1</v>
      </c>
      <c r="H180" s="126">
        <v>1</v>
      </c>
      <c r="I180" s="126">
        <v>0</v>
      </c>
      <c r="J180" s="126">
        <v>2</v>
      </c>
      <c r="K180" s="126">
        <v>0</v>
      </c>
      <c r="L180" s="126">
        <v>7</v>
      </c>
      <c r="M180" s="126">
        <v>0</v>
      </c>
      <c r="N180" s="126">
        <v>0</v>
      </c>
      <c r="O180" s="126">
        <v>0</v>
      </c>
      <c r="P180" s="126">
        <v>0</v>
      </c>
      <c r="Q180" s="126">
        <v>0</v>
      </c>
      <c r="R180" s="126">
        <v>0</v>
      </c>
      <c r="S180" s="126">
        <v>0</v>
      </c>
      <c r="T180" s="126">
        <v>0</v>
      </c>
      <c r="U180" s="126">
        <v>0</v>
      </c>
      <c r="V180" s="126">
        <v>0</v>
      </c>
      <c r="Z180" s="126">
        <v>1</v>
      </c>
      <c r="AB180" s="126">
        <v>1</v>
      </c>
    </row>
    <row r="181" spans="1:29">
      <c r="A181" s="183">
        <f t="shared" si="3"/>
        <v>40306</v>
      </c>
      <c r="B181" s="126">
        <f t="shared" si="4"/>
        <v>2316</v>
      </c>
      <c r="C181" s="158">
        <v>40307</v>
      </c>
      <c r="D181" s="147">
        <v>1030</v>
      </c>
      <c r="E181" s="141">
        <v>32</v>
      </c>
      <c r="F181" s="126">
        <v>1</v>
      </c>
      <c r="G181" s="126">
        <v>6</v>
      </c>
      <c r="H181" s="126">
        <v>4</v>
      </c>
      <c r="I181" s="126">
        <v>0</v>
      </c>
      <c r="J181" s="126">
        <v>3</v>
      </c>
      <c r="K181" s="126">
        <v>0</v>
      </c>
      <c r="L181" s="126">
        <v>0</v>
      </c>
      <c r="M181" s="126">
        <v>0</v>
      </c>
      <c r="N181" s="126">
        <v>0</v>
      </c>
      <c r="O181" s="126">
        <v>0</v>
      </c>
      <c r="P181" s="126">
        <v>0</v>
      </c>
      <c r="Q181" s="126">
        <v>0</v>
      </c>
      <c r="R181" s="126">
        <v>0</v>
      </c>
      <c r="S181" s="126">
        <v>0</v>
      </c>
      <c r="T181" s="126">
        <v>0</v>
      </c>
      <c r="U181" s="126">
        <v>0</v>
      </c>
      <c r="V181" s="126">
        <v>0</v>
      </c>
    </row>
    <row r="182" spans="1:29">
      <c r="A182" s="183">
        <f t="shared" si="3"/>
        <v>40307</v>
      </c>
      <c r="B182" s="126">
        <f t="shared" si="4"/>
        <v>1031</v>
      </c>
      <c r="C182" s="158">
        <v>40307</v>
      </c>
      <c r="D182" s="147">
        <v>2300</v>
      </c>
      <c r="E182" s="141">
        <v>31</v>
      </c>
      <c r="F182" s="126">
        <v>1</v>
      </c>
      <c r="H182" s="126">
        <v>13</v>
      </c>
      <c r="I182" s="126">
        <v>0</v>
      </c>
      <c r="J182" s="126">
        <v>1</v>
      </c>
      <c r="K182" s="126">
        <v>0</v>
      </c>
      <c r="L182" s="126">
        <v>11</v>
      </c>
      <c r="M182" s="126">
        <v>0</v>
      </c>
      <c r="N182" s="126">
        <v>0</v>
      </c>
      <c r="O182" s="126">
        <v>0</v>
      </c>
      <c r="P182" s="126">
        <v>0</v>
      </c>
      <c r="Q182" s="126">
        <v>0</v>
      </c>
      <c r="R182" s="126">
        <v>0</v>
      </c>
      <c r="S182" s="126">
        <v>0</v>
      </c>
      <c r="T182" s="126">
        <v>0</v>
      </c>
      <c r="U182" s="126">
        <v>0</v>
      </c>
      <c r="V182" s="126">
        <v>0</v>
      </c>
      <c r="AB182" s="126">
        <v>3</v>
      </c>
      <c r="AC182" s="126">
        <v>3</v>
      </c>
    </row>
    <row r="183" spans="1:29">
      <c r="A183" s="183">
        <f t="shared" si="3"/>
        <v>40307</v>
      </c>
      <c r="B183" s="126">
        <f t="shared" si="4"/>
        <v>2301</v>
      </c>
      <c r="C183" s="158">
        <v>40308</v>
      </c>
      <c r="D183" s="147">
        <v>1130</v>
      </c>
      <c r="E183" s="141">
        <v>30</v>
      </c>
      <c r="F183" s="126">
        <v>1</v>
      </c>
      <c r="G183" s="126">
        <v>6</v>
      </c>
      <c r="H183" s="126">
        <v>10</v>
      </c>
      <c r="I183" s="126">
        <v>0</v>
      </c>
      <c r="J183" s="126">
        <v>7</v>
      </c>
      <c r="K183" s="126">
        <v>0</v>
      </c>
      <c r="L183" s="126">
        <v>11</v>
      </c>
      <c r="M183" s="126">
        <v>0</v>
      </c>
      <c r="N183" s="126">
        <v>0</v>
      </c>
      <c r="O183" s="126">
        <v>0</v>
      </c>
      <c r="P183" s="126">
        <v>0</v>
      </c>
      <c r="Q183" s="126">
        <v>1</v>
      </c>
      <c r="R183" s="126">
        <v>0</v>
      </c>
      <c r="S183" s="126">
        <v>0</v>
      </c>
      <c r="T183" s="126">
        <v>0</v>
      </c>
      <c r="U183" s="126">
        <v>0</v>
      </c>
      <c r="V183" s="126">
        <v>0</v>
      </c>
      <c r="AB183" s="126">
        <v>1</v>
      </c>
    </row>
    <row r="184" spans="1:29">
      <c r="A184" s="183">
        <f t="shared" si="3"/>
        <v>40308</v>
      </c>
      <c r="B184" s="126">
        <f t="shared" si="4"/>
        <v>1131</v>
      </c>
      <c r="C184" s="158">
        <v>40308</v>
      </c>
      <c r="D184" s="147">
        <v>2300</v>
      </c>
      <c r="E184" s="141">
        <v>30</v>
      </c>
      <c r="F184" s="126">
        <v>1</v>
      </c>
      <c r="H184" s="126">
        <v>18</v>
      </c>
      <c r="I184" s="126">
        <v>0</v>
      </c>
      <c r="J184" s="126">
        <v>2</v>
      </c>
      <c r="K184" s="126">
        <v>0</v>
      </c>
      <c r="L184" s="126">
        <v>8</v>
      </c>
      <c r="M184" s="126">
        <v>0</v>
      </c>
      <c r="N184" s="126">
        <v>0</v>
      </c>
      <c r="O184" s="126">
        <v>0</v>
      </c>
      <c r="P184" s="126">
        <v>0</v>
      </c>
      <c r="Q184" s="126">
        <v>0</v>
      </c>
      <c r="R184" s="126">
        <v>0</v>
      </c>
      <c r="S184" s="126">
        <v>0</v>
      </c>
      <c r="T184" s="126">
        <v>0</v>
      </c>
      <c r="U184" s="126">
        <v>0</v>
      </c>
      <c r="V184" s="126">
        <v>0</v>
      </c>
    </row>
    <row r="185" spans="1:29">
      <c r="A185" s="183">
        <f t="shared" si="3"/>
        <v>40308</v>
      </c>
      <c r="B185" s="126">
        <f t="shared" si="4"/>
        <v>2301</v>
      </c>
      <c r="C185" s="158">
        <v>40309</v>
      </c>
      <c r="D185" s="147">
        <v>1300</v>
      </c>
      <c r="E185" s="141">
        <v>29.5</v>
      </c>
      <c r="F185" s="126">
        <v>1</v>
      </c>
      <c r="G185" s="126">
        <v>6</v>
      </c>
      <c r="H185" s="126">
        <v>9</v>
      </c>
      <c r="I185" s="126">
        <v>0</v>
      </c>
      <c r="J185" s="126">
        <v>1</v>
      </c>
      <c r="K185" s="126">
        <v>0</v>
      </c>
      <c r="L185" s="126">
        <v>2</v>
      </c>
      <c r="M185" s="126">
        <v>0</v>
      </c>
      <c r="N185" s="126">
        <v>0</v>
      </c>
      <c r="O185" s="126">
        <v>0</v>
      </c>
      <c r="P185" s="126">
        <v>0</v>
      </c>
      <c r="Q185" s="126">
        <v>0</v>
      </c>
      <c r="R185" s="126">
        <v>0</v>
      </c>
      <c r="S185" s="126">
        <v>0</v>
      </c>
      <c r="T185" s="126">
        <v>0</v>
      </c>
      <c r="U185" s="126">
        <v>0</v>
      </c>
      <c r="V185" s="126">
        <v>0</v>
      </c>
    </row>
    <row r="186" spans="1:29">
      <c r="A186" s="183">
        <f t="shared" si="3"/>
        <v>40309</v>
      </c>
      <c r="B186" s="126">
        <f t="shared" si="4"/>
        <v>1301</v>
      </c>
      <c r="C186" s="158">
        <v>40309</v>
      </c>
      <c r="D186" s="147">
        <v>2300</v>
      </c>
      <c r="E186" s="141">
        <v>29.5</v>
      </c>
      <c r="F186" s="126">
        <v>1</v>
      </c>
      <c r="H186" s="126">
        <v>14</v>
      </c>
      <c r="I186" s="126">
        <v>0</v>
      </c>
      <c r="J186" s="126">
        <v>5</v>
      </c>
      <c r="K186" s="126">
        <v>0</v>
      </c>
      <c r="L186" s="126">
        <v>19</v>
      </c>
      <c r="M186" s="126">
        <v>0</v>
      </c>
      <c r="N186" s="126">
        <v>0</v>
      </c>
      <c r="O186" s="126">
        <v>0</v>
      </c>
      <c r="P186" s="126">
        <v>0</v>
      </c>
      <c r="Q186" s="126">
        <v>0</v>
      </c>
      <c r="R186" s="126">
        <v>0</v>
      </c>
      <c r="S186" s="126">
        <v>0</v>
      </c>
      <c r="T186" s="126">
        <v>0</v>
      </c>
      <c r="U186" s="126">
        <v>0</v>
      </c>
      <c r="V186" s="126">
        <v>0</v>
      </c>
      <c r="AB186" s="126">
        <v>5</v>
      </c>
    </row>
    <row r="187" spans="1:29">
      <c r="A187" s="183">
        <f t="shared" si="3"/>
        <v>40309</v>
      </c>
      <c r="B187" s="126">
        <f t="shared" si="4"/>
        <v>2301</v>
      </c>
      <c r="C187" s="158">
        <v>40310</v>
      </c>
      <c r="D187" s="147">
        <v>900</v>
      </c>
      <c r="E187" s="141">
        <v>29.5</v>
      </c>
      <c r="F187" s="126">
        <v>1</v>
      </c>
      <c r="G187" s="126">
        <v>6</v>
      </c>
      <c r="H187" s="126">
        <v>11</v>
      </c>
      <c r="I187" s="126">
        <v>1</v>
      </c>
      <c r="J187" s="126">
        <v>3</v>
      </c>
      <c r="K187" s="126">
        <v>0</v>
      </c>
      <c r="L187" s="126">
        <v>6</v>
      </c>
      <c r="M187" s="126">
        <v>0</v>
      </c>
      <c r="N187" s="126">
        <v>0</v>
      </c>
      <c r="O187" s="126">
        <v>0</v>
      </c>
      <c r="P187" s="126">
        <v>0</v>
      </c>
      <c r="Q187" s="126">
        <v>0</v>
      </c>
      <c r="R187" s="126">
        <v>0</v>
      </c>
      <c r="S187" s="126">
        <v>0</v>
      </c>
      <c r="T187" s="126">
        <v>0</v>
      </c>
      <c r="U187" s="126">
        <v>0</v>
      </c>
      <c r="V187" s="126">
        <v>0</v>
      </c>
    </row>
    <row r="188" spans="1:29">
      <c r="A188" s="183">
        <f t="shared" si="3"/>
        <v>40310</v>
      </c>
      <c r="B188" s="126">
        <f t="shared" si="4"/>
        <v>901</v>
      </c>
      <c r="C188" s="158">
        <v>40310</v>
      </c>
      <c r="D188" s="147">
        <v>2300</v>
      </c>
      <c r="E188" s="141">
        <v>29.5</v>
      </c>
      <c r="F188" s="126">
        <v>1</v>
      </c>
      <c r="H188" s="126">
        <v>18</v>
      </c>
      <c r="I188" s="126">
        <v>0</v>
      </c>
      <c r="J188" s="126">
        <v>5</v>
      </c>
      <c r="K188" s="126">
        <v>0</v>
      </c>
      <c r="L188" s="126">
        <v>16</v>
      </c>
      <c r="M188" s="126">
        <v>0</v>
      </c>
      <c r="N188" s="126">
        <v>0</v>
      </c>
      <c r="O188" s="126">
        <v>0</v>
      </c>
      <c r="P188" s="126">
        <v>0</v>
      </c>
      <c r="Q188" s="126">
        <v>0</v>
      </c>
      <c r="R188" s="126">
        <v>0</v>
      </c>
      <c r="S188" s="126">
        <v>0</v>
      </c>
      <c r="T188" s="126">
        <v>0</v>
      </c>
      <c r="U188" s="126">
        <v>0</v>
      </c>
      <c r="V188" s="126">
        <v>0</v>
      </c>
      <c r="Z188" s="126">
        <v>2</v>
      </c>
      <c r="AB188" s="126">
        <v>6</v>
      </c>
      <c r="AC188" s="126">
        <v>2</v>
      </c>
    </row>
    <row r="189" spans="1:29">
      <c r="A189" s="183">
        <f t="shared" ref="A189:A202" si="5">C188</f>
        <v>40310</v>
      </c>
      <c r="B189" s="126">
        <f t="shared" si="4"/>
        <v>2301</v>
      </c>
      <c r="C189" s="158">
        <v>40311</v>
      </c>
      <c r="D189" s="147">
        <v>900</v>
      </c>
      <c r="E189" s="141">
        <v>29.5</v>
      </c>
      <c r="F189" s="126">
        <v>1</v>
      </c>
      <c r="G189" s="126">
        <v>6</v>
      </c>
      <c r="H189" s="126">
        <v>45</v>
      </c>
      <c r="I189" s="126">
        <v>0</v>
      </c>
      <c r="J189" s="126">
        <v>12</v>
      </c>
      <c r="K189" s="126">
        <v>0</v>
      </c>
      <c r="L189" s="126">
        <v>9</v>
      </c>
      <c r="M189" s="126">
        <v>0</v>
      </c>
      <c r="N189" s="126">
        <v>0</v>
      </c>
      <c r="O189" s="126">
        <v>0</v>
      </c>
      <c r="P189" s="126">
        <v>0</v>
      </c>
      <c r="Q189" s="126">
        <v>0</v>
      </c>
      <c r="R189" s="126">
        <v>0</v>
      </c>
      <c r="S189" s="126">
        <v>0</v>
      </c>
      <c r="T189" s="126">
        <v>0</v>
      </c>
      <c r="U189" s="126">
        <v>0</v>
      </c>
      <c r="V189" s="126">
        <v>0</v>
      </c>
      <c r="AB189" s="126">
        <v>8</v>
      </c>
    </row>
    <row r="190" spans="1:29">
      <c r="A190" s="183">
        <f t="shared" si="5"/>
        <v>40311</v>
      </c>
      <c r="B190" s="126">
        <f t="shared" si="4"/>
        <v>901</v>
      </c>
      <c r="C190" s="158">
        <v>40311</v>
      </c>
      <c r="D190" s="147">
        <v>2230</v>
      </c>
      <c r="E190" s="141">
        <v>29.5</v>
      </c>
      <c r="F190" s="126">
        <v>1</v>
      </c>
      <c r="H190" s="126">
        <v>14</v>
      </c>
      <c r="I190" s="126">
        <v>0</v>
      </c>
      <c r="J190" s="126">
        <v>2</v>
      </c>
      <c r="K190" s="126">
        <v>0</v>
      </c>
      <c r="L190" s="126">
        <v>143</v>
      </c>
      <c r="M190" s="126">
        <v>0</v>
      </c>
      <c r="N190" s="126">
        <v>0</v>
      </c>
      <c r="O190" s="126">
        <v>0</v>
      </c>
      <c r="P190" s="126">
        <v>0</v>
      </c>
      <c r="Q190" s="126">
        <v>0</v>
      </c>
      <c r="R190" s="126">
        <v>0</v>
      </c>
      <c r="S190" s="126">
        <v>0</v>
      </c>
      <c r="T190" s="126">
        <v>0</v>
      </c>
      <c r="U190" s="126">
        <v>0</v>
      </c>
      <c r="V190" s="126">
        <v>0</v>
      </c>
      <c r="AB190" s="126">
        <v>4</v>
      </c>
    </row>
    <row r="191" spans="1:29">
      <c r="A191" s="183">
        <f t="shared" si="5"/>
        <v>40311</v>
      </c>
      <c r="B191" s="126">
        <f t="shared" si="4"/>
        <v>2231</v>
      </c>
      <c r="C191" s="158">
        <v>40312</v>
      </c>
      <c r="D191" s="147">
        <v>900</v>
      </c>
      <c r="E191" s="141">
        <v>29</v>
      </c>
      <c r="F191" s="126">
        <v>1</v>
      </c>
      <c r="G191" s="126">
        <v>6</v>
      </c>
      <c r="H191" s="126">
        <v>37</v>
      </c>
      <c r="I191" s="126">
        <v>0</v>
      </c>
      <c r="J191" s="126">
        <v>17</v>
      </c>
      <c r="K191" s="126">
        <v>0</v>
      </c>
      <c r="L191" s="126">
        <v>96</v>
      </c>
      <c r="M191" s="126">
        <v>0</v>
      </c>
      <c r="N191" s="126">
        <v>0</v>
      </c>
      <c r="O191" s="126">
        <v>0</v>
      </c>
      <c r="P191" s="126">
        <v>0</v>
      </c>
      <c r="Q191" s="126">
        <v>0</v>
      </c>
      <c r="R191" s="126">
        <v>0</v>
      </c>
      <c r="S191" s="126">
        <v>0</v>
      </c>
      <c r="T191" s="126">
        <v>0</v>
      </c>
      <c r="U191" s="126">
        <v>0</v>
      </c>
      <c r="V191" s="126">
        <v>0</v>
      </c>
      <c r="Z191" s="126">
        <v>1</v>
      </c>
      <c r="AB191" s="126">
        <v>15</v>
      </c>
    </row>
    <row r="192" spans="1:29">
      <c r="A192" s="183">
        <f t="shared" si="5"/>
        <v>40312</v>
      </c>
      <c r="B192" s="126">
        <f t="shared" si="4"/>
        <v>901</v>
      </c>
      <c r="C192" s="158">
        <v>40312</v>
      </c>
      <c r="D192" s="147">
        <v>2230</v>
      </c>
      <c r="E192" s="141">
        <v>29</v>
      </c>
      <c r="F192" s="126">
        <v>1</v>
      </c>
      <c r="H192" s="126">
        <v>7</v>
      </c>
      <c r="I192" s="126">
        <v>0</v>
      </c>
      <c r="J192" s="126">
        <v>6</v>
      </c>
      <c r="K192" s="126">
        <v>0</v>
      </c>
      <c r="L192" s="126">
        <v>31</v>
      </c>
      <c r="M192" s="126">
        <v>0</v>
      </c>
      <c r="N192" s="126">
        <v>0</v>
      </c>
      <c r="O192" s="126">
        <v>0</v>
      </c>
      <c r="P192" s="126">
        <v>0</v>
      </c>
      <c r="Q192" s="126">
        <v>0</v>
      </c>
      <c r="R192" s="126">
        <v>0</v>
      </c>
      <c r="S192" s="126">
        <v>0</v>
      </c>
      <c r="T192" s="126">
        <v>0</v>
      </c>
      <c r="U192" s="126">
        <v>0</v>
      </c>
      <c r="V192" s="126">
        <v>0</v>
      </c>
      <c r="AB192" s="126">
        <v>6</v>
      </c>
    </row>
    <row r="193" spans="1:31">
      <c r="A193" s="183">
        <f t="shared" si="5"/>
        <v>40312</v>
      </c>
      <c r="B193" s="126">
        <f t="shared" si="4"/>
        <v>2231</v>
      </c>
      <c r="C193" s="158">
        <v>40313</v>
      </c>
      <c r="D193" s="147">
        <v>800</v>
      </c>
      <c r="E193" s="141">
        <v>29</v>
      </c>
      <c r="F193" s="126">
        <v>1</v>
      </c>
      <c r="G193" s="126">
        <v>6</v>
      </c>
      <c r="H193" s="126">
        <v>41</v>
      </c>
      <c r="I193" s="126">
        <v>0</v>
      </c>
      <c r="J193" s="126">
        <v>3</v>
      </c>
      <c r="K193" s="126">
        <v>0</v>
      </c>
      <c r="L193" s="126">
        <v>38</v>
      </c>
      <c r="M193" s="126">
        <v>0</v>
      </c>
      <c r="N193" s="126">
        <v>0</v>
      </c>
      <c r="O193" s="126">
        <v>0</v>
      </c>
      <c r="P193" s="126">
        <v>0</v>
      </c>
      <c r="Q193" s="126">
        <v>0</v>
      </c>
      <c r="R193" s="126">
        <v>0</v>
      </c>
      <c r="S193" s="126">
        <v>0</v>
      </c>
      <c r="T193" s="126">
        <v>0</v>
      </c>
      <c r="U193" s="126">
        <v>0</v>
      </c>
      <c r="V193" s="126">
        <v>0</v>
      </c>
      <c r="AB193" s="126">
        <v>12</v>
      </c>
      <c r="AE193" s="126">
        <v>1</v>
      </c>
    </row>
    <row r="194" spans="1:31">
      <c r="A194" s="183">
        <f t="shared" si="5"/>
        <v>40313</v>
      </c>
      <c r="B194" s="126">
        <f t="shared" si="4"/>
        <v>801</v>
      </c>
      <c r="C194" s="158">
        <v>40313</v>
      </c>
      <c r="D194" s="147">
        <v>2300</v>
      </c>
      <c r="E194" s="141">
        <v>29</v>
      </c>
      <c r="F194" s="126">
        <v>1</v>
      </c>
      <c r="H194" s="126">
        <v>14</v>
      </c>
      <c r="I194" s="126">
        <v>0</v>
      </c>
      <c r="J194" s="126">
        <v>11</v>
      </c>
      <c r="K194" s="126">
        <v>0</v>
      </c>
      <c r="L194" s="126">
        <v>22</v>
      </c>
      <c r="M194" s="126">
        <v>0</v>
      </c>
      <c r="N194" s="126">
        <v>0</v>
      </c>
      <c r="O194" s="126">
        <v>0</v>
      </c>
      <c r="P194" s="126">
        <v>0</v>
      </c>
      <c r="Q194" s="126">
        <v>0</v>
      </c>
      <c r="R194" s="126">
        <v>0</v>
      </c>
      <c r="S194" s="126">
        <v>0</v>
      </c>
      <c r="T194" s="126">
        <v>0</v>
      </c>
      <c r="U194" s="126">
        <v>0</v>
      </c>
      <c r="V194" s="126">
        <v>0</v>
      </c>
      <c r="AB194" s="126">
        <v>8</v>
      </c>
      <c r="AC194" s="126">
        <v>5</v>
      </c>
    </row>
    <row r="195" spans="1:31">
      <c r="A195" s="183">
        <f t="shared" si="5"/>
        <v>40313</v>
      </c>
      <c r="B195" s="126">
        <f t="shared" si="4"/>
        <v>2301</v>
      </c>
      <c r="C195" s="158">
        <v>40314</v>
      </c>
      <c r="D195" s="147">
        <v>1000</v>
      </c>
      <c r="E195" s="141">
        <v>29.5</v>
      </c>
      <c r="F195" s="126">
        <v>1</v>
      </c>
      <c r="G195" s="126">
        <v>6</v>
      </c>
      <c r="H195" s="126">
        <v>51</v>
      </c>
      <c r="I195" s="126">
        <v>0</v>
      </c>
      <c r="J195" s="126">
        <v>6</v>
      </c>
      <c r="K195" s="126">
        <v>0</v>
      </c>
      <c r="L195" s="126">
        <v>32</v>
      </c>
      <c r="M195" s="126">
        <v>0</v>
      </c>
      <c r="N195" s="126">
        <v>0</v>
      </c>
      <c r="O195" s="126">
        <v>0</v>
      </c>
      <c r="P195" s="126">
        <v>0</v>
      </c>
      <c r="Q195" s="126">
        <v>1</v>
      </c>
      <c r="R195" s="126">
        <v>0</v>
      </c>
      <c r="S195" s="126">
        <v>0</v>
      </c>
      <c r="T195" s="126">
        <v>0</v>
      </c>
      <c r="U195" s="126">
        <v>0</v>
      </c>
      <c r="V195" s="126">
        <v>1</v>
      </c>
      <c r="Z195" s="126">
        <v>1</v>
      </c>
      <c r="AB195" s="126">
        <v>15</v>
      </c>
    </row>
    <row r="196" spans="1:31">
      <c r="A196" s="183">
        <f t="shared" si="5"/>
        <v>40314</v>
      </c>
      <c r="B196" s="126">
        <f t="shared" si="4"/>
        <v>1001</v>
      </c>
      <c r="C196" s="158">
        <v>40314</v>
      </c>
      <c r="D196" s="147">
        <v>2300</v>
      </c>
      <c r="E196" s="141">
        <v>30</v>
      </c>
      <c r="F196" s="126">
        <v>1</v>
      </c>
      <c r="H196" s="126">
        <v>15</v>
      </c>
      <c r="I196" s="126">
        <v>0</v>
      </c>
      <c r="J196" s="126">
        <v>3</v>
      </c>
      <c r="K196" s="126">
        <v>0</v>
      </c>
      <c r="L196" s="126">
        <v>10</v>
      </c>
      <c r="M196" s="126">
        <v>0</v>
      </c>
      <c r="N196" s="126">
        <v>0</v>
      </c>
      <c r="O196" s="126">
        <v>2</v>
      </c>
      <c r="P196" s="126">
        <v>0</v>
      </c>
      <c r="Q196" s="126">
        <v>0</v>
      </c>
      <c r="R196" s="126">
        <v>0</v>
      </c>
      <c r="S196" s="126">
        <v>0</v>
      </c>
      <c r="T196" s="126">
        <v>0</v>
      </c>
      <c r="U196" s="126">
        <v>0</v>
      </c>
      <c r="V196" s="126">
        <v>0</v>
      </c>
      <c r="AB196" s="126">
        <v>8</v>
      </c>
      <c r="AC196" s="126">
        <v>1</v>
      </c>
    </row>
    <row r="197" spans="1:31">
      <c r="A197" s="183">
        <f t="shared" si="5"/>
        <v>40314</v>
      </c>
      <c r="B197" s="126">
        <f t="shared" si="4"/>
        <v>2301</v>
      </c>
      <c r="C197" s="158">
        <v>40315</v>
      </c>
      <c r="D197" s="147">
        <v>800</v>
      </c>
      <c r="E197" s="141">
        <v>30</v>
      </c>
      <c r="F197" s="126">
        <v>1</v>
      </c>
      <c r="G197" s="126">
        <v>6</v>
      </c>
      <c r="H197" s="126">
        <v>21</v>
      </c>
      <c r="I197" s="126">
        <v>0</v>
      </c>
      <c r="J197" s="126">
        <v>8</v>
      </c>
      <c r="K197" s="126">
        <v>0</v>
      </c>
      <c r="L197" s="126">
        <v>17</v>
      </c>
      <c r="M197" s="126">
        <v>0</v>
      </c>
      <c r="N197" s="126">
        <v>0</v>
      </c>
      <c r="O197" s="126">
        <v>0</v>
      </c>
      <c r="P197" s="126">
        <v>0</v>
      </c>
      <c r="Q197" s="126">
        <v>0</v>
      </c>
      <c r="R197" s="126">
        <v>0</v>
      </c>
      <c r="S197" s="126">
        <v>0</v>
      </c>
      <c r="T197" s="126">
        <v>0</v>
      </c>
      <c r="U197" s="126">
        <v>0</v>
      </c>
      <c r="V197" s="126">
        <v>0</v>
      </c>
      <c r="AB197" s="126">
        <v>18</v>
      </c>
      <c r="AC197" s="126">
        <v>1</v>
      </c>
    </row>
    <row r="198" spans="1:31">
      <c r="A198" s="183">
        <f t="shared" si="5"/>
        <v>40315</v>
      </c>
      <c r="B198" s="126">
        <f t="shared" si="4"/>
        <v>801</v>
      </c>
      <c r="C198" s="158">
        <v>40315</v>
      </c>
      <c r="D198" s="147">
        <v>2330</v>
      </c>
      <c r="E198" s="141">
        <v>30</v>
      </c>
      <c r="F198" s="126">
        <v>1</v>
      </c>
      <c r="H198" s="126">
        <v>16</v>
      </c>
      <c r="I198" s="126">
        <v>0</v>
      </c>
      <c r="J198" s="126">
        <v>3</v>
      </c>
      <c r="K198" s="126">
        <v>0</v>
      </c>
      <c r="L198" s="126">
        <v>9</v>
      </c>
      <c r="M198" s="126">
        <v>0</v>
      </c>
      <c r="N198" s="126">
        <v>0</v>
      </c>
      <c r="O198" s="126">
        <v>0</v>
      </c>
      <c r="P198" s="126">
        <v>0</v>
      </c>
      <c r="Q198" s="126">
        <v>0</v>
      </c>
      <c r="R198" s="126">
        <v>0</v>
      </c>
      <c r="S198" s="126">
        <v>0</v>
      </c>
      <c r="T198" s="126">
        <v>0</v>
      </c>
      <c r="U198" s="126">
        <v>0</v>
      </c>
      <c r="V198" s="126">
        <v>0</v>
      </c>
      <c r="AB198" s="126">
        <v>11</v>
      </c>
    </row>
    <row r="199" spans="1:31">
      <c r="A199" s="183">
        <f t="shared" si="5"/>
        <v>40315</v>
      </c>
      <c r="B199" s="126">
        <f t="shared" si="4"/>
        <v>2331</v>
      </c>
      <c r="C199" s="158">
        <v>40316</v>
      </c>
      <c r="D199" s="147">
        <v>830</v>
      </c>
      <c r="E199" s="141">
        <v>31</v>
      </c>
      <c r="F199" s="126">
        <v>1</v>
      </c>
      <c r="G199" s="126">
        <v>6</v>
      </c>
      <c r="H199" s="126">
        <v>20</v>
      </c>
      <c r="I199" s="126">
        <v>0</v>
      </c>
      <c r="J199" s="126">
        <v>7</v>
      </c>
      <c r="K199" s="126">
        <v>0</v>
      </c>
      <c r="L199" s="126">
        <v>16</v>
      </c>
      <c r="M199" s="126">
        <v>0</v>
      </c>
      <c r="N199" s="126">
        <v>0</v>
      </c>
      <c r="O199" s="126">
        <v>0</v>
      </c>
      <c r="P199" s="126">
        <v>0</v>
      </c>
      <c r="Q199" s="126">
        <v>0</v>
      </c>
      <c r="R199" s="126">
        <v>0</v>
      </c>
      <c r="S199" s="126">
        <v>0</v>
      </c>
      <c r="T199" s="126">
        <v>0</v>
      </c>
      <c r="U199" s="126">
        <v>0</v>
      </c>
      <c r="V199" s="126">
        <v>0</v>
      </c>
      <c r="AB199" s="126">
        <v>5</v>
      </c>
    </row>
    <row r="200" spans="1:31">
      <c r="A200" s="183">
        <f t="shared" si="5"/>
        <v>40316</v>
      </c>
      <c r="B200" s="126">
        <f t="shared" si="4"/>
        <v>831</v>
      </c>
      <c r="C200" s="158">
        <v>40316</v>
      </c>
      <c r="D200" s="147">
        <v>2300</v>
      </c>
      <c r="E200" s="141">
        <v>32</v>
      </c>
      <c r="F200" s="126">
        <v>1</v>
      </c>
      <c r="H200" s="126">
        <v>19</v>
      </c>
      <c r="I200" s="126">
        <v>0</v>
      </c>
      <c r="J200" s="126">
        <v>3</v>
      </c>
      <c r="K200" s="126">
        <v>0</v>
      </c>
      <c r="L200" s="126">
        <v>38</v>
      </c>
      <c r="M200" s="126">
        <v>0</v>
      </c>
      <c r="N200" s="126">
        <v>0</v>
      </c>
      <c r="O200" s="126">
        <v>1</v>
      </c>
      <c r="P200" s="126">
        <v>0</v>
      </c>
      <c r="Q200" s="126">
        <v>1</v>
      </c>
      <c r="R200" s="126">
        <v>0</v>
      </c>
      <c r="S200" s="126">
        <v>0</v>
      </c>
      <c r="T200" s="126">
        <v>0</v>
      </c>
      <c r="U200" s="126">
        <v>0</v>
      </c>
      <c r="V200" s="126">
        <v>0</v>
      </c>
    </row>
    <row r="201" spans="1:31">
      <c r="A201" s="183">
        <f t="shared" si="5"/>
        <v>40316</v>
      </c>
      <c r="B201" s="126">
        <f t="shared" si="4"/>
        <v>2301</v>
      </c>
      <c r="C201" s="158">
        <v>40317</v>
      </c>
      <c r="D201" s="147">
        <v>830</v>
      </c>
      <c r="E201" s="141">
        <v>31.5</v>
      </c>
      <c r="F201" s="126">
        <v>1</v>
      </c>
      <c r="G201" s="126">
        <v>6</v>
      </c>
      <c r="H201" s="126">
        <v>51</v>
      </c>
      <c r="I201" s="126">
        <v>0</v>
      </c>
      <c r="J201" s="126">
        <v>7</v>
      </c>
      <c r="K201" s="126">
        <v>0</v>
      </c>
      <c r="L201" s="126">
        <v>16</v>
      </c>
      <c r="M201" s="126">
        <v>0</v>
      </c>
      <c r="N201" s="126">
        <v>0</v>
      </c>
      <c r="O201" s="126">
        <v>0</v>
      </c>
      <c r="P201" s="126">
        <v>0</v>
      </c>
      <c r="Q201" s="126">
        <v>0</v>
      </c>
      <c r="R201" s="126">
        <v>0</v>
      </c>
      <c r="S201" s="126">
        <v>0</v>
      </c>
      <c r="T201" s="126">
        <v>0</v>
      </c>
      <c r="U201" s="126">
        <v>0</v>
      </c>
      <c r="V201" s="126">
        <v>0</v>
      </c>
      <c r="AB201" s="126">
        <v>4</v>
      </c>
    </row>
    <row r="202" spans="1:31">
      <c r="A202" s="183">
        <f t="shared" si="5"/>
        <v>40317</v>
      </c>
      <c r="B202" s="126">
        <f t="shared" si="4"/>
        <v>831</v>
      </c>
      <c r="C202" s="158">
        <v>40317</v>
      </c>
      <c r="D202" s="147">
        <v>2300</v>
      </c>
      <c r="E202" s="141">
        <v>32</v>
      </c>
      <c r="F202" s="126">
        <v>3</v>
      </c>
      <c r="H202" s="126">
        <v>0</v>
      </c>
      <c r="I202" s="126">
        <v>0</v>
      </c>
      <c r="J202" s="126">
        <v>0</v>
      </c>
      <c r="K202" s="126">
        <v>0</v>
      </c>
      <c r="L202" s="126">
        <v>0</v>
      </c>
      <c r="M202" s="126">
        <v>0</v>
      </c>
      <c r="N202" s="126">
        <v>0</v>
      </c>
      <c r="O202" s="126">
        <v>0</v>
      </c>
      <c r="P202" s="126">
        <v>0</v>
      </c>
      <c r="Q202" s="126">
        <v>0</v>
      </c>
      <c r="R202" s="126">
        <v>0</v>
      </c>
      <c r="S202" s="126">
        <v>0</v>
      </c>
      <c r="T202" s="126">
        <v>0</v>
      </c>
      <c r="U202" s="126">
        <v>0</v>
      </c>
      <c r="V202" s="126">
        <v>0</v>
      </c>
      <c r="W202" s="126" t="s">
        <v>150</v>
      </c>
      <c r="X202" s="179" t="s">
        <v>151</v>
      </c>
    </row>
    <row r="203" spans="1:31">
      <c r="A203" s="183">
        <v>40318</v>
      </c>
      <c r="B203" s="165">
        <v>1030</v>
      </c>
      <c r="C203" s="158">
        <v>40318</v>
      </c>
      <c r="D203" s="147">
        <v>2230</v>
      </c>
      <c r="E203" s="141">
        <v>33</v>
      </c>
      <c r="F203" s="126">
        <v>1</v>
      </c>
      <c r="H203" s="126">
        <v>8</v>
      </c>
      <c r="I203" s="126">
        <v>1</v>
      </c>
      <c r="J203" s="126">
        <v>2</v>
      </c>
      <c r="K203" s="126">
        <v>0</v>
      </c>
      <c r="L203" s="126">
        <v>0</v>
      </c>
      <c r="M203" s="126">
        <v>0</v>
      </c>
      <c r="N203" s="126">
        <v>0</v>
      </c>
      <c r="O203" s="126">
        <v>0</v>
      </c>
      <c r="P203" s="126">
        <v>0</v>
      </c>
      <c r="Q203" s="126">
        <v>0</v>
      </c>
      <c r="R203" s="126">
        <v>0</v>
      </c>
      <c r="S203" s="126">
        <v>0</v>
      </c>
      <c r="T203" s="126">
        <v>0</v>
      </c>
      <c r="U203" s="126">
        <v>0</v>
      </c>
      <c r="V203" s="126">
        <v>0</v>
      </c>
      <c r="AB203" s="126">
        <v>2</v>
      </c>
    </row>
    <row r="204" spans="1:31">
      <c r="A204" s="183">
        <f>C203</f>
        <v>40318</v>
      </c>
      <c r="B204" s="126">
        <f>D203+1</f>
        <v>2231</v>
      </c>
      <c r="C204" s="158">
        <v>40319</v>
      </c>
      <c r="D204" s="147">
        <v>830</v>
      </c>
      <c r="E204" s="141">
        <v>33</v>
      </c>
      <c r="F204" s="126">
        <v>1</v>
      </c>
      <c r="G204" s="126">
        <v>6</v>
      </c>
      <c r="H204" s="126">
        <v>24</v>
      </c>
      <c r="I204" s="126">
        <v>0</v>
      </c>
      <c r="J204" s="126">
        <v>6</v>
      </c>
      <c r="K204" s="126">
        <v>0</v>
      </c>
      <c r="L204" s="126">
        <v>5</v>
      </c>
      <c r="M204" s="126">
        <v>0</v>
      </c>
      <c r="N204" s="126">
        <v>0</v>
      </c>
      <c r="O204" s="126">
        <v>0</v>
      </c>
      <c r="P204" s="126">
        <v>0</v>
      </c>
      <c r="Q204" s="126">
        <v>0</v>
      </c>
      <c r="R204" s="126">
        <v>0</v>
      </c>
      <c r="S204" s="126">
        <v>0</v>
      </c>
      <c r="T204" s="126">
        <v>0</v>
      </c>
      <c r="U204" s="126">
        <v>0</v>
      </c>
      <c r="V204" s="126">
        <v>1</v>
      </c>
    </row>
    <row r="205" spans="1:31">
      <c r="A205" s="183">
        <f t="shared" ref="A205:A249" si="6">C204</f>
        <v>40319</v>
      </c>
      <c r="B205" s="126">
        <f t="shared" ref="B205:B249" si="7">D204+1</f>
        <v>831</v>
      </c>
      <c r="C205" s="158">
        <v>40319</v>
      </c>
      <c r="D205" s="147">
        <v>2300</v>
      </c>
      <c r="E205" s="141">
        <v>32</v>
      </c>
      <c r="F205" s="126">
        <v>1</v>
      </c>
      <c r="H205" s="126">
        <v>8</v>
      </c>
      <c r="I205" s="126">
        <v>0</v>
      </c>
      <c r="J205" s="126">
        <v>0</v>
      </c>
      <c r="K205" s="126">
        <v>0</v>
      </c>
      <c r="L205" s="126">
        <v>0</v>
      </c>
      <c r="M205" s="126">
        <v>0</v>
      </c>
      <c r="N205" s="126">
        <v>0</v>
      </c>
      <c r="O205" s="126">
        <v>0</v>
      </c>
      <c r="P205" s="126">
        <v>0</v>
      </c>
      <c r="Q205" s="126">
        <v>0</v>
      </c>
      <c r="R205" s="126">
        <v>0</v>
      </c>
      <c r="S205" s="126">
        <v>0</v>
      </c>
      <c r="T205" s="126">
        <v>0</v>
      </c>
      <c r="U205" s="126">
        <v>0</v>
      </c>
      <c r="V205" s="126">
        <v>0</v>
      </c>
      <c r="AB205" s="126">
        <v>1</v>
      </c>
    </row>
    <row r="206" spans="1:31">
      <c r="A206" s="183">
        <f t="shared" si="6"/>
        <v>40319</v>
      </c>
      <c r="B206" s="126">
        <f t="shared" si="7"/>
        <v>2301</v>
      </c>
      <c r="C206" s="158">
        <v>40320</v>
      </c>
      <c r="D206" s="147">
        <v>1130</v>
      </c>
      <c r="E206" s="141">
        <v>32</v>
      </c>
      <c r="F206" s="126">
        <v>1</v>
      </c>
      <c r="G206" s="126">
        <v>6</v>
      </c>
      <c r="H206" s="126">
        <v>17</v>
      </c>
      <c r="I206" s="126">
        <v>0</v>
      </c>
      <c r="J206" s="126">
        <v>5</v>
      </c>
      <c r="K206" s="126">
        <v>0</v>
      </c>
      <c r="L206" s="126">
        <v>0</v>
      </c>
      <c r="M206" s="126">
        <v>0</v>
      </c>
      <c r="N206" s="126">
        <v>0</v>
      </c>
      <c r="O206" s="126">
        <v>0</v>
      </c>
      <c r="P206" s="126">
        <v>0</v>
      </c>
      <c r="Q206" s="126">
        <v>0</v>
      </c>
      <c r="R206" s="126">
        <v>0</v>
      </c>
      <c r="S206" s="126">
        <v>0</v>
      </c>
      <c r="T206" s="126">
        <v>0</v>
      </c>
      <c r="U206" s="126">
        <v>0</v>
      </c>
      <c r="V206" s="126">
        <v>0</v>
      </c>
      <c r="Z206" s="126">
        <v>2</v>
      </c>
    </row>
    <row r="207" spans="1:31">
      <c r="A207" s="183">
        <f t="shared" si="6"/>
        <v>40320</v>
      </c>
      <c r="B207" s="126">
        <f t="shared" si="7"/>
        <v>1131</v>
      </c>
      <c r="C207" s="158">
        <v>40321</v>
      </c>
      <c r="D207" s="147">
        <v>2300</v>
      </c>
      <c r="E207" s="141">
        <v>31</v>
      </c>
      <c r="F207" s="126">
        <v>1</v>
      </c>
      <c r="H207" s="126">
        <v>12</v>
      </c>
      <c r="I207" s="126">
        <v>0</v>
      </c>
      <c r="J207" s="126">
        <v>5</v>
      </c>
      <c r="K207" s="126">
        <v>0</v>
      </c>
      <c r="L207" s="126">
        <v>1</v>
      </c>
      <c r="M207" s="126">
        <v>0</v>
      </c>
      <c r="N207" s="126">
        <v>0</v>
      </c>
      <c r="O207" s="126">
        <v>0</v>
      </c>
      <c r="P207" s="126">
        <v>0</v>
      </c>
      <c r="Q207" s="126">
        <v>0</v>
      </c>
      <c r="R207" s="126">
        <v>0</v>
      </c>
      <c r="S207" s="126">
        <v>0</v>
      </c>
      <c r="T207" s="126">
        <v>0</v>
      </c>
      <c r="U207" s="126">
        <v>0</v>
      </c>
      <c r="V207" s="126">
        <v>1</v>
      </c>
      <c r="AB207" s="126">
        <v>2</v>
      </c>
    </row>
    <row r="208" spans="1:31">
      <c r="A208" s="183">
        <f t="shared" si="6"/>
        <v>40321</v>
      </c>
      <c r="B208" s="126">
        <f t="shared" si="7"/>
        <v>2301</v>
      </c>
      <c r="C208" s="158">
        <v>40322</v>
      </c>
      <c r="D208" s="147">
        <v>800</v>
      </c>
      <c r="E208" s="141">
        <v>30</v>
      </c>
      <c r="F208" s="126">
        <v>1</v>
      </c>
      <c r="G208" s="126">
        <v>6</v>
      </c>
      <c r="H208" s="126">
        <v>8</v>
      </c>
      <c r="I208" s="126">
        <v>0</v>
      </c>
      <c r="J208" s="126">
        <v>3</v>
      </c>
      <c r="K208" s="126">
        <v>0</v>
      </c>
      <c r="L208" s="126">
        <v>0</v>
      </c>
      <c r="M208" s="126">
        <v>0</v>
      </c>
      <c r="N208" s="126">
        <v>0</v>
      </c>
      <c r="O208" s="126">
        <v>0</v>
      </c>
      <c r="P208" s="126">
        <v>0</v>
      </c>
      <c r="Q208" s="126">
        <v>0</v>
      </c>
      <c r="R208" s="126">
        <v>0</v>
      </c>
      <c r="S208" s="126">
        <v>0</v>
      </c>
      <c r="T208" s="126">
        <v>0</v>
      </c>
      <c r="U208" s="126">
        <v>0</v>
      </c>
      <c r="V208" s="126">
        <v>0</v>
      </c>
      <c r="AC208" s="126">
        <v>1</v>
      </c>
    </row>
    <row r="209" spans="1:29">
      <c r="A209" s="183">
        <f t="shared" si="6"/>
        <v>40322</v>
      </c>
      <c r="B209" s="126">
        <f t="shared" si="7"/>
        <v>801</v>
      </c>
      <c r="C209" s="158">
        <v>40322</v>
      </c>
      <c r="D209" s="147">
        <v>2300</v>
      </c>
      <c r="E209" s="141">
        <v>30</v>
      </c>
      <c r="F209" s="126">
        <v>1</v>
      </c>
      <c r="H209" s="126">
        <v>4</v>
      </c>
      <c r="I209" s="126">
        <v>0</v>
      </c>
      <c r="J209" s="126">
        <v>0</v>
      </c>
      <c r="K209" s="126">
        <v>0</v>
      </c>
      <c r="L209" s="126">
        <v>1</v>
      </c>
      <c r="M209" s="126">
        <v>0</v>
      </c>
      <c r="N209" s="126">
        <v>0</v>
      </c>
      <c r="O209" s="126">
        <v>0</v>
      </c>
      <c r="P209" s="126">
        <v>0</v>
      </c>
      <c r="Q209" s="126">
        <v>0</v>
      </c>
      <c r="R209" s="126">
        <v>0</v>
      </c>
      <c r="S209" s="126">
        <v>0</v>
      </c>
      <c r="T209" s="126">
        <v>0</v>
      </c>
      <c r="U209" s="126">
        <v>0</v>
      </c>
      <c r="V209" s="126">
        <v>1</v>
      </c>
    </row>
    <row r="210" spans="1:29">
      <c r="A210" s="183">
        <f t="shared" si="6"/>
        <v>40322</v>
      </c>
      <c r="B210" s="126">
        <f t="shared" si="7"/>
        <v>2301</v>
      </c>
      <c r="C210" s="158">
        <v>40323</v>
      </c>
      <c r="D210" s="147">
        <v>800</v>
      </c>
      <c r="E210" s="141">
        <v>30</v>
      </c>
      <c r="F210" s="126">
        <v>1</v>
      </c>
      <c r="G210" s="126">
        <v>6</v>
      </c>
      <c r="H210" s="126">
        <v>6</v>
      </c>
      <c r="I210" s="126">
        <v>0</v>
      </c>
      <c r="J210" s="126">
        <v>5</v>
      </c>
      <c r="K210" s="126">
        <v>0</v>
      </c>
      <c r="L210" s="126">
        <v>0</v>
      </c>
      <c r="M210" s="126">
        <v>0</v>
      </c>
      <c r="N210" s="126">
        <v>0</v>
      </c>
      <c r="O210" s="126">
        <v>0</v>
      </c>
      <c r="P210" s="126">
        <v>0</v>
      </c>
      <c r="Q210" s="126">
        <v>0</v>
      </c>
      <c r="R210" s="126">
        <v>0</v>
      </c>
      <c r="S210" s="126">
        <v>0</v>
      </c>
      <c r="T210" s="126">
        <v>0</v>
      </c>
      <c r="U210" s="126">
        <v>0</v>
      </c>
      <c r="V210" s="126">
        <v>1</v>
      </c>
    </row>
    <row r="211" spans="1:29">
      <c r="A211" s="183">
        <f t="shared" si="6"/>
        <v>40323</v>
      </c>
      <c r="B211" s="126">
        <f t="shared" si="7"/>
        <v>801</v>
      </c>
      <c r="C211" s="158">
        <v>40323</v>
      </c>
      <c r="D211" s="147">
        <v>2230</v>
      </c>
      <c r="E211" s="141">
        <v>30</v>
      </c>
      <c r="F211" s="126">
        <v>1</v>
      </c>
      <c r="H211" s="126">
        <v>1</v>
      </c>
      <c r="I211" s="126">
        <v>0</v>
      </c>
      <c r="J211" s="126">
        <v>1</v>
      </c>
      <c r="K211" s="126">
        <v>0</v>
      </c>
      <c r="L211" s="126">
        <v>4</v>
      </c>
      <c r="M211" s="126">
        <v>0</v>
      </c>
      <c r="N211" s="126">
        <v>0</v>
      </c>
      <c r="O211" s="126">
        <v>0</v>
      </c>
      <c r="P211" s="126">
        <v>0</v>
      </c>
      <c r="Q211" s="126">
        <v>0</v>
      </c>
      <c r="R211" s="126">
        <v>0</v>
      </c>
      <c r="S211" s="126">
        <v>0</v>
      </c>
      <c r="T211" s="126">
        <v>0</v>
      </c>
      <c r="U211" s="126">
        <v>0</v>
      </c>
      <c r="V211" s="126">
        <v>0</v>
      </c>
      <c r="AB211" s="126">
        <v>1</v>
      </c>
    </row>
    <row r="212" spans="1:29">
      <c r="A212" s="183">
        <f t="shared" si="6"/>
        <v>40323</v>
      </c>
      <c r="B212" s="126">
        <f t="shared" si="7"/>
        <v>2231</v>
      </c>
      <c r="C212" s="158">
        <v>40324</v>
      </c>
      <c r="D212" s="147">
        <v>800</v>
      </c>
      <c r="E212" s="141">
        <v>30</v>
      </c>
      <c r="F212" s="126">
        <v>1</v>
      </c>
      <c r="G212" s="126">
        <v>6</v>
      </c>
      <c r="H212" s="126">
        <v>3</v>
      </c>
      <c r="I212" s="126">
        <v>0</v>
      </c>
      <c r="J212" s="126">
        <v>2</v>
      </c>
      <c r="K212" s="126">
        <v>0</v>
      </c>
      <c r="L212" s="126">
        <v>0</v>
      </c>
      <c r="M212" s="126">
        <v>0</v>
      </c>
      <c r="N212" s="126">
        <v>0</v>
      </c>
      <c r="O212" s="126">
        <v>0</v>
      </c>
      <c r="P212" s="126">
        <v>0</v>
      </c>
      <c r="Q212" s="126">
        <v>0</v>
      </c>
      <c r="R212" s="126">
        <v>0</v>
      </c>
      <c r="S212" s="126">
        <v>0</v>
      </c>
      <c r="T212" s="126">
        <v>0</v>
      </c>
      <c r="U212" s="126">
        <v>0</v>
      </c>
      <c r="V212" s="126">
        <v>0</v>
      </c>
    </row>
    <row r="213" spans="1:29">
      <c r="A213" s="183">
        <f t="shared" si="6"/>
        <v>40324</v>
      </c>
      <c r="B213" s="126">
        <f t="shared" si="7"/>
        <v>801</v>
      </c>
      <c r="C213" s="158">
        <v>40324</v>
      </c>
      <c r="D213" s="147">
        <v>2245</v>
      </c>
      <c r="E213" s="141">
        <v>30</v>
      </c>
      <c r="F213" s="126">
        <v>1</v>
      </c>
      <c r="H213" s="126">
        <v>2</v>
      </c>
      <c r="I213" s="126">
        <v>0</v>
      </c>
      <c r="J213" s="126">
        <v>0</v>
      </c>
      <c r="K213" s="126">
        <v>0</v>
      </c>
      <c r="L213" s="126">
        <v>2</v>
      </c>
      <c r="M213" s="126">
        <v>0</v>
      </c>
      <c r="N213" s="126">
        <v>0</v>
      </c>
      <c r="O213" s="126">
        <v>0</v>
      </c>
      <c r="P213" s="126">
        <v>0</v>
      </c>
      <c r="Q213" s="126">
        <v>0</v>
      </c>
      <c r="R213" s="126">
        <v>0</v>
      </c>
      <c r="S213" s="126">
        <v>0</v>
      </c>
      <c r="T213" s="126">
        <v>0</v>
      </c>
      <c r="U213" s="126">
        <v>0</v>
      </c>
      <c r="V213" s="126">
        <v>0</v>
      </c>
    </row>
    <row r="214" spans="1:29">
      <c r="A214" s="183">
        <f t="shared" si="6"/>
        <v>40324</v>
      </c>
      <c r="B214" s="126">
        <f t="shared" si="7"/>
        <v>2246</v>
      </c>
      <c r="C214" s="158">
        <v>40325</v>
      </c>
      <c r="D214" s="147">
        <v>800</v>
      </c>
      <c r="E214" s="141">
        <v>29</v>
      </c>
      <c r="F214" s="126">
        <v>1</v>
      </c>
      <c r="G214" s="126">
        <v>6</v>
      </c>
      <c r="H214" s="126">
        <v>1</v>
      </c>
      <c r="I214" s="126">
        <v>0</v>
      </c>
      <c r="J214" s="126">
        <v>1</v>
      </c>
      <c r="K214" s="126">
        <v>0</v>
      </c>
      <c r="L214" s="126">
        <v>0</v>
      </c>
      <c r="M214" s="126">
        <v>0</v>
      </c>
      <c r="N214" s="126">
        <v>0</v>
      </c>
      <c r="O214" s="126">
        <v>0</v>
      </c>
      <c r="P214" s="126">
        <v>0</v>
      </c>
      <c r="Q214" s="126">
        <v>0</v>
      </c>
      <c r="R214" s="126">
        <v>0</v>
      </c>
      <c r="S214" s="126">
        <v>0</v>
      </c>
      <c r="T214" s="126">
        <v>0</v>
      </c>
      <c r="U214" s="126">
        <v>0</v>
      </c>
      <c r="V214" s="126">
        <v>0</v>
      </c>
      <c r="Z214" s="126">
        <v>1</v>
      </c>
    </row>
    <row r="215" spans="1:29">
      <c r="A215" s="183">
        <f t="shared" si="6"/>
        <v>40325</v>
      </c>
      <c r="B215" s="126">
        <f t="shared" si="7"/>
        <v>801</v>
      </c>
      <c r="C215" s="158">
        <v>40325</v>
      </c>
      <c r="D215" s="147">
        <v>2215</v>
      </c>
      <c r="E215" s="141">
        <v>29</v>
      </c>
      <c r="F215" s="126">
        <v>1</v>
      </c>
      <c r="H215" s="126">
        <v>0</v>
      </c>
      <c r="I215" s="126">
        <v>0</v>
      </c>
      <c r="J215" s="126">
        <v>0</v>
      </c>
      <c r="K215" s="126">
        <v>0</v>
      </c>
      <c r="L215" s="126">
        <v>0</v>
      </c>
      <c r="M215" s="126">
        <v>0</v>
      </c>
      <c r="N215" s="126">
        <v>0</v>
      </c>
      <c r="O215" s="126">
        <v>0</v>
      </c>
      <c r="P215" s="126">
        <v>0</v>
      </c>
      <c r="Q215" s="126">
        <v>0</v>
      </c>
      <c r="R215" s="126">
        <v>0</v>
      </c>
      <c r="S215" s="126">
        <v>0</v>
      </c>
      <c r="T215" s="126">
        <v>0</v>
      </c>
      <c r="U215" s="126">
        <v>0</v>
      </c>
      <c r="V215" s="126">
        <v>0</v>
      </c>
      <c r="W215" s="126" t="s">
        <v>151</v>
      </c>
      <c r="X215" s="179" t="s">
        <v>151</v>
      </c>
    </row>
    <row r="216" spans="1:29">
      <c r="A216" s="183">
        <f t="shared" si="6"/>
        <v>40325</v>
      </c>
      <c r="B216" s="126">
        <f t="shared" si="7"/>
        <v>2216</v>
      </c>
      <c r="C216" s="158">
        <v>40326</v>
      </c>
      <c r="D216" s="147">
        <v>830</v>
      </c>
      <c r="E216" s="141">
        <v>29</v>
      </c>
      <c r="F216" s="126">
        <v>1</v>
      </c>
      <c r="G216" s="126">
        <v>6</v>
      </c>
      <c r="H216" s="126">
        <v>2</v>
      </c>
      <c r="I216" s="126">
        <v>0</v>
      </c>
      <c r="J216" s="126">
        <v>1</v>
      </c>
      <c r="K216" s="126">
        <v>0</v>
      </c>
      <c r="L216" s="126">
        <v>0</v>
      </c>
      <c r="M216" s="126">
        <v>0</v>
      </c>
      <c r="N216" s="126">
        <v>0</v>
      </c>
      <c r="O216" s="126">
        <v>0</v>
      </c>
      <c r="P216" s="126">
        <v>0</v>
      </c>
      <c r="Q216" s="126">
        <v>0</v>
      </c>
      <c r="R216" s="126">
        <v>0</v>
      </c>
      <c r="S216" s="126">
        <v>0</v>
      </c>
      <c r="T216" s="126">
        <v>0</v>
      </c>
      <c r="U216" s="126">
        <v>0</v>
      </c>
      <c r="V216" s="126">
        <v>1</v>
      </c>
    </row>
    <row r="217" spans="1:29">
      <c r="A217" s="183">
        <f t="shared" si="6"/>
        <v>40326</v>
      </c>
      <c r="B217" s="126">
        <f t="shared" si="7"/>
        <v>831</v>
      </c>
      <c r="C217" s="158">
        <v>40327</v>
      </c>
      <c r="D217" s="149">
        <v>1100</v>
      </c>
      <c r="E217" s="142"/>
      <c r="F217" s="127"/>
      <c r="G217" s="127"/>
      <c r="H217" s="127">
        <v>0</v>
      </c>
      <c r="I217" s="126">
        <v>0</v>
      </c>
      <c r="J217" s="126">
        <v>0</v>
      </c>
      <c r="K217" s="126">
        <v>0</v>
      </c>
      <c r="L217" s="126">
        <v>0</v>
      </c>
      <c r="M217" s="126">
        <v>0</v>
      </c>
      <c r="N217" s="126">
        <v>0</v>
      </c>
      <c r="O217" s="126">
        <v>0</v>
      </c>
      <c r="P217" s="126">
        <v>0</v>
      </c>
      <c r="Q217" s="126">
        <v>0</v>
      </c>
      <c r="R217" s="126">
        <v>0</v>
      </c>
      <c r="S217" s="126">
        <v>0</v>
      </c>
      <c r="T217" s="126">
        <v>0</v>
      </c>
      <c r="U217" s="126">
        <v>0</v>
      </c>
      <c r="V217" s="126">
        <v>0</v>
      </c>
      <c r="W217" s="126" t="s">
        <v>151</v>
      </c>
      <c r="X217" s="179" t="s">
        <v>151</v>
      </c>
    </row>
    <row r="218" spans="1:29">
      <c r="A218" s="183">
        <f t="shared" si="6"/>
        <v>40327</v>
      </c>
      <c r="B218" s="126">
        <f t="shared" si="7"/>
        <v>1101</v>
      </c>
      <c r="C218" s="158">
        <v>40328</v>
      </c>
      <c r="D218" s="147">
        <v>1100</v>
      </c>
      <c r="E218" s="141">
        <v>29</v>
      </c>
      <c r="F218" s="126">
        <v>1</v>
      </c>
      <c r="G218" s="126">
        <v>6</v>
      </c>
      <c r="H218" s="126">
        <v>0</v>
      </c>
      <c r="I218" s="126">
        <v>0</v>
      </c>
      <c r="J218" s="126">
        <v>0</v>
      </c>
      <c r="K218" s="126">
        <v>0</v>
      </c>
      <c r="L218" s="126">
        <v>0</v>
      </c>
      <c r="M218" s="126">
        <v>0</v>
      </c>
      <c r="N218" s="126">
        <v>0</v>
      </c>
      <c r="O218" s="126">
        <v>0</v>
      </c>
      <c r="P218" s="126">
        <v>0</v>
      </c>
      <c r="Q218" s="126">
        <v>0</v>
      </c>
      <c r="R218" s="126">
        <v>0</v>
      </c>
      <c r="S218" s="126">
        <v>0</v>
      </c>
      <c r="T218" s="126">
        <v>0</v>
      </c>
      <c r="U218" s="126">
        <v>0</v>
      </c>
      <c r="V218" s="126">
        <v>0</v>
      </c>
      <c r="W218" s="126" t="s">
        <v>151</v>
      </c>
      <c r="X218" s="179" t="s">
        <v>151</v>
      </c>
    </row>
    <row r="219" spans="1:29">
      <c r="A219" s="183">
        <f t="shared" si="6"/>
        <v>40328</v>
      </c>
      <c r="B219" s="126">
        <f t="shared" si="7"/>
        <v>1101</v>
      </c>
      <c r="C219" s="158">
        <v>40329</v>
      </c>
      <c r="D219" s="147">
        <v>1300</v>
      </c>
      <c r="E219" s="141">
        <v>29</v>
      </c>
      <c r="F219" s="126">
        <v>1</v>
      </c>
      <c r="G219" s="126">
        <v>6</v>
      </c>
      <c r="H219" s="126">
        <v>0</v>
      </c>
      <c r="I219" s="126">
        <v>0</v>
      </c>
      <c r="J219" s="126">
        <v>0</v>
      </c>
      <c r="K219" s="126">
        <v>0</v>
      </c>
      <c r="L219" s="126">
        <v>0</v>
      </c>
      <c r="M219" s="126">
        <v>0</v>
      </c>
      <c r="N219" s="126">
        <v>0</v>
      </c>
      <c r="O219" s="126">
        <v>0</v>
      </c>
      <c r="P219" s="126">
        <v>0</v>
      </c>
      <c r="Q219" s="126">
        <v>0</v>
      </c>
      <c r="R219" s="126">
        <v>0</v>
      </c>
      <c r="S219" s="126">
        <v>0</v>
      </c>
      <c r="T219" s="126">
        <v>0</v>
      </c>
      <c r="U219" s="126">
        <v>0</v>
      </c>
      <c r="V219" s="126">
        <v>0</v>
      </c>
      <c r="W219" s="126" t="s">
        <v>151</v>
      </c>
      <c r="X219" s="179" t="s">
        <v>151</v>
      </c>
    </row>
    <row r="220" spans="1:29">
      <c r="A220" s="183">
        <f t="shared" si="6"/>
        <v>40329</v>
      </c>
      <c r="B220" s="126">
        <f t="shared" si="7"/>
        <v>1301</v>
      </c>
      <c r="C220" s="158">
        <v>40330</v>
      </c>
      <c r="D220" s="147">
        <v>1000</v>
      </c>
      <c r="E220" s="141">
        <v>29</v>
      </c>
      <c r="F220" s="126">
        <v>1</v>
      </c>
      <c r="G220" s="126">
        <v>6</v>
      </c>
      <c r="H220" s="126">
        <v>15</v>
      </c>
      <c r="I220" s="126">
        <v>0</v>
      </c>
      <c r="J220" s="126">
        <v>1</v>
      </c>
      <c r="K220" s="126">
        <v>0</v>
      </c>
      <c r="L220" s="126">
        <v>0</v>
      </c>
      <c r="M220" s="126">
        <v>0</v>
      </c>
      <c r="N220" s="126">
        <v>0</v>
      </c>
      <c r="O220" s="126">
        <v>0</v>
      </c>
      <c r="P220" s="126">
        <v>0</v>
      </c>
      <c r="Q220" s="126">
        <v>0</v>
      </c>
      <c r="R220" s="126">
        <v>0</v>
      </c>
      <c r="S220" s="126">
        <v>0</v>
      </c>
      <c r="T220" s="126">
        <v>0</v>
      </c>
      <c r="U220" s="126">
        <v>0</v>
      </c>
      <c r="V220" s="126">
        <v>1</v>
      </c>
      <c r="AC220" s="126">
        <v>1</v>
      </c>
    </row>
    <row r="221" spans="1:29">
      <c r="A221" s="183">
        <f t="shared" si="6"/>
        <v>40330</v>
      </c>
      <c r="B221" s="126">
        <f t="shared" si="7"/>
        <v>1001</v>
      </c>
      <c r="C221" s="158">
        <v>40331</v>
      </c>
      <c r="D221" s="147">
        <v>1030</v>
      </c>
      <c r="E221" s="141">
        <v>29</v>
      </c>
      <c r="F221" s="126">
        <v>1</v>
      </c>
      <c r="G221" s="126">
        <v>6</v>
      </c>
      <c r="H221" s="126">
        <v>5</v>
      </c>
      <c r="I221" s="126">
        <v>0</v>
      </c>
      <c r="J221" s="126">
        <v>0</v>
      </c>
      <c r="K221" s="126">
        <v>0</v>
      </c>
      <c r="L221" s="126">
        <v>0</v>
      </c>
      <c r="M221" s="126">
        <v>0</v>
      </c>
      <c r="N221" s="126">
        <v>0</v>
      </c>
      <c r="O221" s="126">
        <v>0</v>
      </c>
      <c r="P221" s="126">
        <v>0</v>
      </c>
      <c r="Q221" s="126">
        <v>0</v>
      </c>
      <c r="R221" s="126">
        <v>0</v>
      </c>
      <c r="S221" s="126">
        <v>0</v>
      </c>
      <c r="T221" s="126">
        <v>0</v>
      </c>
      <c r="U221" s="126">
        <v>0</v>
      </c>
      <c r="V221" s="126">
        <v>0</v>
      </c>
    </row>
    <row r="222" spans="1:29">
      <c r="A222" s="183">
        <f t="shared" si="6"/>
        <v>40331</v>
      </c>
      <c r="B222" s="126">
        <f t="shared" si="7"/>
        <v>1031</v>
      </c>
      <c r="C222" s="158">
        <v>40332</v>
      </c>
      <c r="D222" s="147">
        <v>1100</v>
      </c>
      <c r="E222" s="141">
        <v>43.5</v>
      </c>
      <c r="F222" s="126">
        <v>3</v>
      </c>
      <c r="G222" s="126">
        <v>1.5</v>
      </c>
      <c r="H222" s="126">
        <v>1</v>
      </c>
      <c r="I222" s="126">
        <v>0</v>
      </c>
      <c r="J222" s="126">
        <v>0</v>
      </c>
      <c r="K222" s="126">
        <v>0</v>
      </c>
      <c r="L222" s="126">
        <v>2</v>
      </c>
      <c r="M222" s="126">
        <v>0</v>
      </c>
      <c r="N222" s="126">
        <v>0</v>
      </c>
      <c r="O222" s="126">
        <v>0</v>
      </c>
      <c r="P222" s="126">
        <v>0</v>
      </c>
      <c r="Q222" s="126">
        <v>0</v>
      </c>
      <c r="R222" s="126">
        <v>0</v>
      </c>
      <c r="S222" s="126">
        <v>0</v>
      </c>
      <c r="T222" s="126">
        <v>0</v>
      </c>
      <c r="U222" s="126">
        <v>0</v>
      </c>
      <c r="V222" s="126">
        <v>0</v>
      </c>
      <c r="W222" s="126" t="s">
        <v>152</v>
      </c>
    </row>
    <row r="223" spans="1:29">
      <c r="A223" s="183">
        <f t="shared" si="6"/>
        <v>40332</v>
      </c>
      <c r="B223" s="126">
        <f t="shared" si="7"/>
        <v>1101</v>
      </c>
      <c r="C223" s="158">
        <v>40333</v>
      </c>
      <c r="D223" s="147">
        <v>1200</v>
      </c>
      <c r="E223" s="141">
        <v>44</v>
      </c>
      <c r="F223" s="126">
        <v>3</v>
      </c>
      <c r="G223" s="126">
        <v>1</v>
      </c>
      <c r="H223" s="126">
        <v>36</v>
      </c>
      <c r="I223" s="126">
        <v>0</v>
      </c>
      <c r="J223" s="126">
        <v>1</v>
      </c>
      <c r="K223" s="126">
        <v>0</v>
      </c>
      <c r="L223" s="126">
        <v>0</v>
      </c>
      <c r="M223" s="126">
        <v>0</v>
      </c>
      <c r="N223" s="126">
        <v>0</v>
      </c>
      <c r="O223" s="126">
        <v>0</v>
      </c>
      <c r="P223" s="126">
        <v>0</v>
      </c>
      <c r="Q223" s="126">
        <v>0</v>
      </c>
      <c r="R223" s="126">
        <v>0</v>
      </c>
      <c r="S223" s="126">
        <v>0</v>
      </c>
      <c r="T223" s="126">
        <v>0</v>
      </c>
      <c r="U223" s="126">
        <v>0</v>
      </c>
      <c r="V223" s="126">
        <v>0</v>
      </c>
      <c r="Z223" s="126">
        <v>1</v>
      </c>
      <c r="AB223" s="126">
        <v>7</v>
      </c>
    </row>
    <row r="224" spans="1:29">
      <c r="A224" s="183">
        <f t="shared" si="6"/>
        <v>40333</v>
      </c>
      <c r="B224" s="126">
        <f t="shared" si="7"/>
        <v>1201</v>
      </c>
      <c r="C224" s="158">
        <v>40334</v>
      </c>
      <c r="D224" s="147">
        <v>1030</v>
      </c>
      <c r="E224" s="141">
        <v>42</v>
      </c>
      <c r="F224" s="126">
        <v>3</v>
      </c>
      <c r="G224" s="126">
        <v>3.5</v>
      </c>
      <c r="H224" s="126">
        <v>22</v>
      </c>
      <c r="I224" s="126">
        <v>0</v>
      </c>
      <c r="J224" s="126">
        <v>4</v>
      </c>
      <c r="K224" s="126">
        <v>0</v>
      </c>
      <c r="L224" s="126">
        <v>0</v>
      </c>
      <c r="M224" s="126">
        <v>0</v>
      </c>
      <c r="N224" s="126">
        <v>0</v>
      </c>
      <c r="O224" s="126">
        <v>0</v>
      </c>
      <c r="P224" s="126">
        <v>0</v>
      </c>
      <c r="Q224" s="126">
        <v>0</v>
      </c>
      <c r="R224" s="126">
        <v>0</v>
      </c>
      <c r="S224" s="126">
        <v>0</v>
      </c>
      <c r="T224" s="126">
        <v>0</v>
      </c>
      <c r="U224" s="126">
        <v>0</v>
      </c>
      <c r="V224" s="126">
        <v>0</v>
      </c>
      <c r="Z224" s="126">
        <v>1</v>
      </c>
    </row>
    <row r="225" spans="1:29">
      <c r="A225" s="183">
        <f t="shared" si="6"/>
        <v>40334</v>
      </c>
      <c r="B225" s="126">
        <f t="shared" si="7"/>
        <v>1031</v>
      </c>
      <c r="C225" s="158">
        <v>40335</v>
      </c>
      <c r="D225" s="147">
        <v>1100</v>
      </c>
      <c r="E225" s="141">
        <v>40</v>
      </c>
      <c r="F225" s="126">
        <v>2</v>
      </c>
      <c r="G225" s="126">
        <v>4</v>
      </c>
      <c r="H225" s="126">
        <v>32</v>
      </c>
      <c r="I225" s="126">
        <v>0</v>
      </c>
      <c r="J225" s="126">
        <v>7</v>
      </c>
      <c r="K225" s="126">
        <v>0</v>
      </c>
      <c r="L225" s="126">
        <v>0</v>
      </c>
      <c r="M225" s="126">
        <v>0</v>
      </c>
      <c r="N225" s="126">
        <v>0</v>
      </c>
      <c r="O225" s="126">
        <v>0</v>
      </c>
      <c r="P225" s="126">
        <v>0</v>
      </c>
      <c r="Q225" s="126">
        <v>0</v>
      </c>
      <c r="R225" s="126">
        <v>0</v>
      </c>
      <c r="S225" s="126">
        <v>0</v>
      </c>
      <c r="T225" s="126">
        <v>0</v>
      </c>
      <c r="U225" s="126">
        <v>0</v>
      </c>
      <c r="V225" s="126">
        <v>0</v>
      </c>
      <c r="Z225" s="126">
        <v>1</v>
      </c>
      <c r="AB225" s="126">
        <v>4</v>
      </c>
    </row>
    <row r="226" spans="1:29">
      <c r="A226" s="183">
        <f t="shared" si="6"/>
        <v>40335</v>
      </c>
      <c r="B226" s="126">
        <f t="shared" si="7"/>
        <v>1101</v>
      </c>
      <c r="C226" s="158">
        <v>40336</v>
      </c>
      <c r="D226" s="147">
        <v>900</v>
      </c>
      <c r="E226" s="141">
        <v>38</v>
      </c>
      <c r="F226" s="126">
        <v>1</v>
      </c>
      <c r="G226" s="126">
        <v>4</v>
      </c>
      <c r="H226" s="126">
        <v>33</v>
      </c>
      <c r="I226" s="126">
        <v>0</v>
      </c>
      <c r="J226" s="126">
        <v>1</v>
      </c>
      <c r="K226" s="126">
        <v>0</v>
      </c>
      <c r="L226" s="126">
        <v>0</v>
      </c>
      <c r="M226" s="126">
        <v>0</v>
      </c>
      <c r="N226" s="126">
        <v>0</v>
      </c>
      <c r="O226" s="126">
        <v>0</v>
      </c>
      <c r="P226" s="126">
        <v>0</v>
      </c>
      <c r="Q226" s="126">
        <v>0</v>
      </c>
      <c r="R226" s="126">
        <v>0</v>
      </c>
      <c r="S226" s="126">
        <v>0</v>
      </c>
      <c r="T226" s="126">
        <v>0</v>
      </c>
      <c r="U226" s="126">
        <v>0</v>
      </c>
      <c r="V226" s="126">
        <v>0</v>
      </c>
      <c r="W226" s="126" t="s">
        <v>153</v>
      </c>
    </row>
    <row r="227" spans="1:29">
      <c r="A227" s="183">
        <f t="shared" si="6"/>
        <v>40336</v>
      </c>
      <c r="B227" s="126">
        <f t="shared" si="7"/>
        <v>901</v>
      </c>
      <c r="C227" s="158">
        <v>40337</v>
      </c>
      <c r="D227" s="147">
        <v>1130</v>
      </c>
      <c r="E227" s="141">
        <v>36.5</v>
      </c>
      <c r="F227" s="126">
        <v>1</v>
      </c>
      <c r="G227" s="126">
        <v>5</v>
      </c>
      <c r="H227" s="126">
        <v>41</v>
      </c>
      <c r="I227" s="126">
        <v>0</v>
      </c>
      <c r="J227" s="126">
        <v>4</v>
      </c>
      <c r="K227" s="126">
        <v>0</v>
      </c>
      <c r="L227" s="126">
        <v>0</v>
      </c>
      <c r="M227" s="126">
        <v>0</v>
      </c>
      <c r="N227" s="126">
        <v>0</v>
      </c>
      <c r="O227" s="126">
        <v>0</v>
      </c>
      <c r="P227" s="126">
        <v>0</v>
      </c>
      <c r="Q227" s="126">
        <v>0</v>
      </c>
      <c r="R227" s="126">
        <v>0</v>
      </c>
      <c r="S227" s="126">
        <v>0</v>
      </c>
      <c r="T227" s="126">
        <v>0</v>
      </c>
      <c r="U227" s="126">
        <v>1</v>
      </c>
      <c r="V227" s="126">
        <v>5</v>
      </c>
      <c r="Z227" s="126">
        <v>1</v>
      </c>
      <c r="AB227" s="126">
        <v>2</v>
      </c>
    </row>
    <row r="228" spans="1:29">
      <c r="A228" s="183">
        <f t="shared" si="6"/>
        <v>40337</v>
      </c>
      <c r="B228" s="126">
        <f t="shared" si="7"/>
        <v>1131</v>
      </c>
      <c r="C228" s="158">
        <v>40338</v>
      </c>
      <c r="D228" s="147">
        <v>1130</v>
      </c>
      <c r="E228" s="141">
        <v>35</v>
      </c>
      <c r="F228" s="126">
        <v>1</v>
      </c>
      <c r="G228" s="126">
        <v>4</v>
      </c>
      <c r="H228" s="126">
        <v>52</v>
      </c>
      <c r="I228" s="126">
        <v>0</v>
      </c>
      <c r="J228" s="126">
        <v>5</v>
      </c>
      <c r="K228" s="126">
        <v>0</v>
      </c>
      <c r="L228" s="126">
        <v>0</v>
      </c>
      <c r="M228" s="126">
        <v>0</v>
      </c>
      <c r="N228" s="126">
        <v>0</v>
      </c>
      <c r="O228" s="126">
        <v>0</v>
      </c>
      <c r="P228" s="126">
        <v>0</v>
      </c>
      <c r="Q228" s="126">
        <v>0</v>
      </c>
      <c r="R228" s="126">
        <v>0</v>
      </c>
      <c r="S228" s="126">
        <v>0</v>
      </c>
      <c r="T228" s="126">
        <v>0</v>
      </c>
      <c r="U228" s="126">
        <v>0</v>
      </c>
      <c r="V228" s="126">
        <v>2</v>
      </c>
      <c r="Z228" s="126">
        <v>2</v>
      </c>
      <c r="AB228" s="126">
        <v>1</v>
      </c>
      <c r="AC228" s="126">
        <v>1</v>
      </c>
    </row>
    <row r="229" spans="1:29">
      <c r="A229" s="183">
        <f t="shared" si="6"/>
        <v>40338</v>
      </c>
      <c r="B229" s="126">
        <f t="shared" si="7"/>
        <v>1131</v>
      </c>
      <c r="C229" s="158">
        <v>40339</v>
      </c>
      <c r="D229" s="147">
        <v>930</v>
      </c>
      <c r="E229" s="141">
        <v>35</v>
      </c>
      <c r="F229" s="126">
        <v>1</v>
      </c>
      <c r="G229" s="126">
        <v>4</v>
      </c>
      <c r="H229" s="126">
        <v>45</v>
      </c>
      <c r="I229" s="126">
        <v>0</v>
      </c>
      <c r="J229" s="126">
        <v>9</v>
      </c>
      <c r="K229" s="126">
        <v>1</v>
      </c>
      <c r="L229" s="126">
        <v>0</v>
      </c>
      <c r="M229" s="126">
        <v>0</v>
      </c>
      <c r="N229" s="126">
        <v>0</v>
      </c>
      <c r="O229" s="126">
        <v>0</v>
      </c>
      <c r="P229" s="126">
        <v>0</v>
      </c>
      <c r="Q229" s="126">
        <v>0</v>
      </c>
      <c r="R229" s="126">
        <v>0</v>
      </c>
      <c r="S229" s="126">
        <v>0</v>
      </c>
      <c r="T229" s="126">
        <v>0</v>
      </c>
      <c r="U229" s="126">
        <v>0</v>
      </c>
      <c r="V229" s="126">
        <v>2</v>
      </c>
      <c r="Z229" s="126">
        <v>5</v>
      </c>
    </row>
    <row r="230" spans="1:29">
      <c r="A230" s="183">
        <f t="shared" si="6"/>
        <v>40339</v>
      </c>
      <c r="B230" s="126">
        <f t="shared" si="7"/>
        <v>931</v>
      </c>
      <c r="C230" s="158">
        <v>40340</v>
      </c>
      <c r="D230" s="147">
        <v>1000</v>
      </c>
      <c r="E230" s="141">
        <v>35</v>
      </c>
      <c r="F230" s="126">
        <v>1</v>
      </c>
      <c r="G230" s="126">
        <v>6</v>
      </c>
      <c r="H230" s="126">
        <v>21</v>
      </c>
      <c r="I230" s="126">
        <v>0</v>
      </c>
      <c r="J230" s="126">
        <v>3</v>
      </c>
      <c r="K230" s="126">
        <v>0</v>
      </c>
      <c r="L230" s="126">
        <v>0</v>
      </c>
      <c r="M230" s="126">
        <v>0</v>
      </c>
      <c r="N230" s="126">
        <v>0</v>
      </c>
      <c r="O230" s="126">
        <v>0</v>
      </c>
      <c r="P230" s="126">
        <v>0</v>
      </c>
      <c r="Q230" s="126">
        <v>0</v>
      </c>
      <c r="R230" s="126">
        <v>0</v>
      </c>
      <c r="S230" s="126">
        <v>0</v>
      </c>
      <c r="T230" s="126">
        <v>0</v>
      </c>
      <c r="U230" s="126">
        <v>0</v>
      </c>
      <c r="V230" s="126">
        <v>2</v>
      </c>
      <c r="Z230" s="126">
        <v>2</v>
      </c>
      <c r="AB230" s="126">
        <v>2</v>
      </c>
    </row>
    <row r="231" spans="1:29">
      <c r="A231" s="183">
        <f t="shared" si="6"/>
        <v>40340</v>
      </c>
      <c r="B231" s="126">
        <f t="shared" si="7"/>
        <v>1001</v>
      </c>
      <c r="C231" s="158">
        <v>40341</v>
      </c>
      <c r="D231" s="147">
        <v>930</v>
      </c>
      <c r="E231" s="141">
        <v>32</v>
      </c>
      <c r="F231" s="126">
        <v>1</v>
      </c>
      <c r="G231" s="126">
        <v>6</v>
      </c>
      <c r="H231" s="126">
        <v>10</v>
      </c>
      <c r="I231" s="126">
        <v>0</v>
      </c>
      <c r="J231" s="126">
        <v>3</v>
      </c>
      <c r="K231" s="126">
        <v>0</v>
      </c>
      <c r="L231" s="126">
        <v>0</v>
      </c>
      <c r="M231" s="126">
        <v>0</v>
      </c>
      <c r="N231" s="126">
        <v>0</v>
      </c>
      <c r="O231" s="126">
        <v>0</v>
      </c>
      <c r="P231" s="126">
        <v>0</v>
      </c>
      <c r="Q231" s="126">
        <v>0</v>
      </c>
      <c r="R231" s="126">
        <v>0</v>
      </c>
      <c r="S231" s="126">
        <v>0</v>
      </c>
      <c r="T231" s="126">
        <v>0</v>
      </c>
      <c r="U231" s="126">
        <v>0</v>
      </c>
      <c r="V231" s="126">
        <v>6</v>
      </c>
      <c r="W231" s="126" t="s">
        <v>154</v>
      </c>
      <c r="Z231" s="126">
        <v>1</v>
      </c>
      <c r="AB231" s="126">
        <v>2</v>
      </c>
    </row>
    <row r="232" spans="1:29">
      <c r="A232" s="183">
        <f t="shared" si="6"/>
        <v>40341</v>
      </c>
      <c r="B232" s="126">
        <f t="shared" si="7"/>
        <v>931</v>
      </c>
      <c r="C232" s="158">
        <v>40342</v>
      </c>
      <c r="D232" s="147">
        <v>1115</v>
      </c>
      <c r="E232" s="141">
        <v>31</v>
      </c>
      <c r="F232" s="126">
        <v>1</v>
      </c>
      <c r="G232" s="126">
        <v>6</v>
      </c>
      <c r="H232" s="126">
        <v>7</v>
      </c>
      <c r="I232" s="126">
        <v>0</v>
      </c>
      <c r="J232" s="126">
        <v>2</v>
      </c>
      <c r="K232" s="126">
        <v>0</v>
      </c>
      <c r="L232" s="126">
        <v>0</v>
      </c>
      <c r="M232" s="126">
        <v>0</v>
      </c>
      <c r="N232" s="126">
        <v>0</v>
      </c>
      <c r="O232" s="126">
        <v>0</v>
      </c>
      <c r="P232" s="126">
        <v>0</v>
      </c>
      <c r="Q232" s="126">
        <v>0</v>
      </c>
      <c r="R232" s="126">
        <v>0</v>
      </c>
      <c r="S232" s="126">
        <v>0</v>
      </c>
      <c r="T232" s="126">
        <v>0</v>
      </c>
      <c r="U232" s="126">
        <v>0</v>
      </c>
      <c r="V232" s="126">
        <v>0</v>
      </c>
      <c r="Z232" s="126">
        <v>2</v>
      </c>
      <c r="AB232" s="126">
        <v>1</v>
      </c>
    </row>
    <row r="233" spans="1:29">
      <c r="A233" s="183">
        <f t="shared" si="6"/>
        <v>40342</v>
      </c>
      <c r="B233" s="126">
        <f t="shared" si="7"/>
        <v>1116</v>
      </c>
      <c r="C233" s="158">
        <v>40343</v>
      </c>
      <c r="D233" s="147">
        <v>1130</v>
      </c>
      <c r="E233" s="141">
        <v>30</v>
      </c>
      <c r="F233" s="126">
        <v>1</v>
      </c>
      <c r="G233" s="126">
        <v>6</v>
      </c>
      <c r="H233" s="126">
        <v>1</v>
      </c>
      <c r="I233" s="126">
        <v>0</v>
      </c>
      <c r="J233" s="126">
        <v>0</v>
      </c>
      <c r="K233" s="126">
        <v>0</v>
      </c>
      <c r="L233" s="126">
        <v>0</v>
      </c>
      <c r="M233" s="126">
        <v>0</v>
      </c>
      <c r="N233" s="126">
        <v>0</v>
      </c>
      <c r="O233" s="126">
        <v>1</v>
      </c>
      <c r="P233" s="126">
        <v>0</v>
      </c>
      <c r="Q233" s="126">
        <v>0</v>
      </c>
      <c r="R233" s="126">
        <v>0</v>
      </c>
      <c r="S233" s="126">
        <v>0</v>
      </c>
      <c r="T233" s="126">
        <v>0</v>
      </c>
      <c r="U233" s="126">
        <v>0</v>
      </c>
      <c r="V233" s="126">
        <v>0</v>
      </c>
      <c r="W233" s="126" t="s">
        <v>155</v>
      </c>
    </row>
    <row r="234" spans="1:29">
      <c r="A234" s="183">
        <f t="shared" si="6"/>
        <v>40343</v>
      </c>
      <c r="B234" s="126">
        <f t="shared" si="7"/>
        <v>1131</v>
      </c>
      <c r="C234" s="158">
        <v>40344</v>
      </c>
      <c r="D234" s="147">
        <v>1230</v>
      </c>
      <c r="E234" s="141">
        <v>29</v>
      </c>
      <c r="F234" s="126">
        <v>1</v>
      </c>
      <c r="G234" s="126">
        <v>6</v>
      </c>
      <c r="H234" s="126">
        <v>0</v>
      </c>
      <c r="I234" s="126">
        <v>0</v>
      </c>
      <c r="J234" s="126">
        <v>0</v>
      </c>
      <c r="K234" s="126">
        <v>0</v>
      </c>
      <c r="L234" s="126">
        <v>0</v>
      </c>
      <c r="M234" s="126">
        <v>0</v>
      </c>
      <c r="N234" s="126">
        <v>0</v>
      </c>
      <c r="O234" s="126">
        <v>0</v>
      </c>
      <c r="P234" s="126">
        <v>0</v>
      </c>
      <c r="Q234" s="126">
        <v>0</v>
      </c>
      <c r="R234" s="126">
        <v>0</v>
      </c>
      <c r="S234" s="126">
        <v>0</v>
      </c>
      <c r="T234" s="126">
        <v>0</v>
      </c>
      <c r="U234" s="126">
        <v>0</v>
      </c>
      <c r="V234" s="126">
        <v>0</v>
      </c>
      <c r="W234" s="126" t="s">
        <v>156</v>
      </c>
      <c r="X234" s="179" t="s">
        <v>151</v>
      </c>
    </row>
    <row r="235" spans="1:29">
      <c r="A235" s="183">
        <f t="shared" si="6"/>
        <v>40344</v>
      </c>
      <c r="B235" s="126">
        <f t="shared" si="7"/>
        <v>1231</v>
      </c>
      <c r="C235" s="158">
        <v>40345</v>
      </c>
      <c r="D235" s="147">
        <v>1030</v>
      </c>
      <c r="E235" s="141">
        <v>29</v>
      </c>
      <c r="F235" s="126">
        <v>1</v>
      </c>
      <c r="G235" s="126">
        <v>6</v>
      </c>
      <c r="H235" s="126">
        <v>6</v>
      </c>
      <c r="I235" s="126">
        <v>0</v>
      </c>
      <c r="J235" s="126">
        <v>6</v>
      </c>
      <c r="K235" s="126">
        <v>0</v>
      </c>
      <c r="L235" s="126">
        <v>0</v>
      </c>
      <c r="M235" s="126">
        <v>0</v>
      </c>
      <c r="N235" s="126">
        <v>0</v>
      </c>
      <c r="O235" s="126">
        <v>0</v>
      </c>
      <c r="P235" s="126">
        <v>0</v>
      </c>
      <c r="Q235" s="126">
        <v>0</v>
      </c>
      <c r="R235" s="126">
        <v>0</v>
      </c>
      <c r="S235" s="126">
        <v>0</v>
      </c>
      <c r="T235" s="126">
        <v>0</v>
      </c>
      <c r="U235" s="126">
        <v>0</v>
      </c>
      <c r="V235" s="126">
        <v>0</v>
      </c>
      <c r="AB235" s="126">
        <v>2</v>
      </c>
      <c r="AC235" s="126">
        <v>1</v>
      </c>
    </row>
    <row r="236" spans="1:29">
      <c r="A236" s="183">
        <f t="shared" si="6"/>
        <v>40345</v>
      </c>
      <c r="B236" s="126">
        <f t="shared" si="7"/>
        <v>1031</v>
      </c>
      <c r="C236" s="158">
        <v>40346</v>
      </c>
      <c r="D236" s="147">
        <v>915</v>
      </c>
      <c r="E236" s="141">
        <v>28</v>
      </c>
      <c r="F236" s="126">
        <v>1</v>
      </c>
      <c r="G236" s="126">
        <v>6</v>
      </c>
      <c r="H236" s="126">
        <v>5</v>
      </c>
      <c r="I236" s="126">
        <v>0</v>
      </c>
      <c r="J236" s="126">
        <v>4</v>
      </c>
      <c r="K236" s="126">
        <v>0</v>
      </c>
      <c r="L236" s="126">
        <v>0</v>
      </c>
      <c r="M236" s="126">
        <v>0</v>
      </c>
      <c r="N236" s="126">
        <v>0</v>
      </c>
      <c r="O236" s="126">
        <v>0</v>
      </c>
      <c r="P236" s="126">
        <v>0</v>
      </c>
      <c r="Q236" s="126">
        <v>0</v>
      </c>
      <c r="R236" s="126">
        <v>0</v>
      </c>
      <c r="S236" s="126">
        <v>0</v>
      </c>
      <c r="T236" s="126">
        <v>0</v>
      </c>
      <c r="U236" s="126">
        <v>0</v>
      </c>
      <c r="V236" s="126">
        <v>1</v>
      </c>
      <c r="AB236" s="126">
        <v>2</v>
      </c>
    </row>
    <row r="237" spans="1:29">
      <c r="A237" s="183">
        <f t="shared" si="6"/>
        <v>40346</v>
      </c>
      <c r="B237" s="126">
        <f t="shared" si="7"/>
        <v>916</v>
      </c>
      <c r="C237" s="158">
        <v>40347</v>
      </c>
      <c r="D237" s="147">
        <v>1030</v>
      </c>
      <c r="E237" s="141">
        <v>28</v>
      </c>
      <c r="F237" s="126">
        <v>1</v>
      </c>
      <c r="G237" s="126">
        <v>6</v>
      </c>
      <c r="H237" s="126">
        <v>1</v>
      </c>
      <c r="I237" s="126">
        <v>0</v>
      </c>
      <c r="J237" s="126">
        <v>0</v>
      </c>
      <c r="K237" s="126">
        <v>0</v>
      </c>
      <c r="L237" s="126">
        <v>0</v>
      </c>
      <c r="M237" s="126">
        <v>0</v>
      </c>
      <c r="N237" s="126">
        <v>0</v>
      </c>
      <c r="O237" s="126">
        <v>0</v>
      </c>
      <c r="P237" s="126">
        <v>0</v>
      </c>
      <c r="Q237" s="126">
        <v>0</v>
      </c>
      <c r="R237" s="126">
        <v>0</v>
      </c>
      <c r="S237" s="126">
        <v>0</v>
      </c>
      <c r="T237" s="126">
        <v>0</v>
      </c>
      <c r="U237" s="126">
        <v>0</v>
      </c>
      <c r="V237" s="126">
        <v>0</v>
      </c>
    </row>
    <row r="238" spans="1:29">
      <c r="A238" s="183">
        <f t="shared" si="6"/>
        <v>40347</v>
      </c>
      <c r="B238" s="126">
        <f t="shared" si="7"/>
        <v>1031</v>
      </c>
      <c r="C238" s="158">
        <v>40348</v>
      </c>
      <c r="D238" s="147">
        <v>1100</v>
      </c>
      <c r="E238" s="141">
        <v>27</v>
      </c>
      <c r="F238" s="126">
        <v>1</v>
      </c>
      <c r="G238" s="126">
        <v>6</v>
      </c>
      <c r="H238" s="126">
        <v>1</v>
      </c>
      <c r="I238" s="126">
        <v>0</v>
      </c>
      <c r="J238" s="126">
        <v>1</v>
      </c>
      <c r="K238" s="126">
        <v>0</v>
      </c>
      <c r="L238" s="126">
        <v>0</v>
      </c>
      <c r="M238" s="126">
        <v>0</v>
      </c>
      <c r="N238" s="126">
        <v>0</v>
      </c>
      <c r="O238" s="126">
        <v>0</v>
      </c>
      <c r="P238" s="126">
        <v>0</v>
      </c>
      <c r="Q238" s="126">
        <v>0</v>
      </c>
      <c r="R238" s="126">
        <v>0</v>
      </c>
      <c r="S238" s="126">
        <v>0</v>
      </c>
      <c r="T238" s="126">
        <v>0</v>
      </c>
      <c r="U238" s="126">
        <v>0</v>
      </c>
      <c r="V238" s="126">
        <v>0</v>
      </c>
      <c r="Z238" s="126">
        <v>2</v>
      </c>
      <c r="AB238" s="126">
        <v>1</v>
      </c>
    </row>
    <row r="239" spans="1:29">
      <c r="A239" s="183">
        <f t="shared" si="6"/>
        <v>40348</v>
      </c>
      <c r="B239" s="126">
        <f t="shared" si="7"/>
        <v>1101</v>
      </c>
      <c r="C239" s="158">
        <v>40349</v>
      </c>
      <c r="D239" s="147">
        <v>1100</v>
      </c>
      <c r="E239" s="141">
        <v>29</v>
      </c>
      <c r="F239" s="126">
        <v>1</v>
      </c>
      <c r="G239" s="126">
        <v>6</v>
      </c>
      <c r="H239" s="126">
        <v>1</v>
      </c>
      <c r="I239" s="126">
        <v>0</v>
      </c>
      <c r="J239" s="126">
        <v>0</v>
      </c>
      <c r="K239" s="126">
        <v>0</v>
      </c>
      <c r="L239" s="126">
        <v>0</v>
      </c>
      <c r="M239" s="126">
        <v>0</v>
      </c>
      <c r="N239" s="126">
        <v>0</v>
      </c>
      <c r="O239" s="126">
        <v>0</v>
      </c>
      <c r="P239" s="126">
        <v>0</v>
      </c>
      <c r="Q239" s="126">
        <v>0</v>
      </c>
      <c r="R239" s="126">
        <v>0</v>
      </c>
      <c r="S239" s="126">
        <v>0</v>
      </c>
      <c r="T239" s="126">
        <v>0</v>
      </c>
      <c r="U239" s="126">
        <v>0</v>
      </c>
      <c r="V239" s="126">
        <v>0</v>
      </c>
      <c r="AB239" s="126">
        <v>2</v>
      </c>
    </row>
    <row r="240" spans="1:29">
      <c r="A240" s="183">
        <f t="shared" si="6"/>
        <v>40349</v>
      </c>
      <c r="B240" s="126">
        <f t="shared" si="7"/>
        <v>1101</v>
      </c>
      <c r="C240" s="158">
        <v>40350</v>
      </c>
      <c r="D240" s="147">
        <v>930</v>
      </c>
      <c r="E240" s="141">
        <v>27</v>
      </c>
      <c r="F240" s="126">
        <v>1</v>
      </c>
      <c r="G240" s="126">
        <v>6</v>
      </c>
      <c r="H240" s="126">
        <v>0</v>
      </c>
      <c r="I240" s="126">
        <v>0</v>
      </c>
      <c r="J240" s="126">
        <v>0</v>
      </c>
      <c r="K240" s="126">
        <v>0</v>
      </c>
      <c r="L240" s="126">
        <v>0</v>
      </c>
      <c r="M240" s="126">
        <v>0</v>
      </c>
      <c r="N240" s="126">
        <v>0</v>
      </c>
      <c r="O240" s="126">
        <v>0</v>
      </c>
      <c r="P240" s="126">
        <v>0</v>
      </c>
      <c r="Q240" s="126">
        <v>0</v>
      </c>
      <c r="R240" s="126">
        <v>0</v>
      </c>
      <c r="S240" s="126">
        <v>0</v>
      </c>
      <c r="T240" s="126">
        <v>0</v>
      </c>
      <c r="U240" s="126">
        <v>0</v>
      </c>
      <c r="V240" s="126">
        <v>0</v>
      </c>
      <c r="X240" s="179" t="s">
        <v>151</v>
      </c>
    </row>
    <row r="241" spans="1:32">
      <c r="A241" s="183">
        <f t="shared" si="6"/>
        <v>40350</v>
      </c>
      <c r="B241" s="126">
        <f t="shared" si="7"/>
        <v>931</v>
      </c>
      <c r="C241" s="158">
        <v>40351</v>
      </c>
      <c r="D241" s="147">
        <v>1000</v>
      </c>
      <c r="E241" s="141">
        <v>26</v>
      </c>
      <c r="F241" s="126">
        <v>1</v>
      </c>
      <c r="G241" s="126">
        <v>6</v>
      </c>
      <c r="H241" s="126">
        <v>0</v>
      </c>
      <c r="I241" s="126">
        <v>0</v>
      </c>
      <c r="J241" s="126">
        <v>0</v>
      </c>
      <c r="K241" s="126">
        <v>0</v>
      </c>
      <c r="L241" s="126">
        <v>0</v>
      </c>
      <c r="M241" s="126">
        <v>0</v>
      </c>
      <c r="N241" s="126">
        <v>0</v>
      </c>
      <c r="O241" s="126">
        <v>0</v>
      </c>
      <c r="P241" s="126">
        <v>0</v>
      </c>
      <c r="Q241" s="126">
        <v>0</v>
      </c>
      <c r="R241" s="126">
        <v>0</v>
      </c>
      <c r="S241" s="126">
        <v>0</v>
      </c>
      <c r="T241" s="126">
        <v>0</v>
      </c>
      <c r="U241" s="126">
        <v>0</v>
      </c>
      <c r="V241" s="126">
        <v>0</v>
      </c>
      <c r="X241" s="179" t="s">
        <v>151</v>
      </c>
    </row>
    <row r="242" spans="1:32">
      <c r="A242" s="183">
        <f t="shared" si="6"/>
        <v>40351</v>
      </c>
      <c r="B242" s="126">
        <f t="shared" si="7"/>
        <v>1001</v>
      </c>
      <c r="C242" s="158">
        <v>40352</v>
      </c>
      <c r="D242" s="147">
        <v>930</v>
      </c>
      <c r="E242" s="141">
        <v>25</v>
      </c>
      <c r="F242" s="126">
        <v>1</v>
      </c>
      <c r="G242" s="126">
        <v>6</v>
      </c>
      <c r="H242" s="126">
        <v>1</v>
      </c>
      <c r="I242" s="126">
        <v>0</v>
      </c>
      <c r="J242" s="126">
        <v>0</v>
      </c>
      <c r="K242" s="126">
        <v>0</v>
      </c>
      <c r="L242" s="126">
        <v>0</v>
      </c>
      <c r="M242" s="126">
        <v>0</v>
      </c>
      <c r="N242" s="126">
        <v>0</v>
      </c>
      <c r="O242" s="126">
        <v>0</v>
      </c>
      <c r="P242" s="126">
        <v>0</v>
      </c>
      <c r="Q242" s="126">
        <v>0</v>
      </c>
      <c r="R242" s="126">
        <v>0</v>
      </c>
      <c r="S242" s="126">
        <v>0</v>
      </c>
      <c r="T242" s="126">
        <v>0</v>
      </c>
      <c r="U242" s="126">
        <v>0</v>
      </c>
      <c r="V242" s="126">
        <v>0</v>
      </c>
      <c r="Z242" s="126">
        <v>4</v>
      </c>
      <c r="AB242" s="126">
        <v>1</v>
      </c>
    </row>
    <row r="243" spans="1:32">
      <c r="A243" s="183">
        <f t="shared" si="6"/>
        <v>40352</v>
      </c>
      <c r="B243" s="126">
        <f t="shared" si="7"/>
        <v>931</v>
      </c>
      <c r="C243" s="158">
        <v>40353</v>
      </c>
      <c r="D243" s="147">
        <v>1000</v>
      </c>
      <c r="E243" s="141">
        <v>26</v>
      </c>
      <c r="F243" s="126">
        <v>1</v>
      </c>
      <c r="G243" s="126">
        <v>6</v>
      </c>
      <c r="H243" s="126">
        <v>0</v>
      </c>
      <c r="I243" s="126">
        <v>0</v>
      </c>
      <c r="J243" s="126">
        <v>0</v>
      </c>
      <c r="K243" s="126">
        <v>0</v>
      </c>
      <c r="L243" s="126">
        <v>0</v>
      </c>
      <c r="M243" s="126">
        <v>0</v>
      </c>
      <c r="N243" s="126">
        <v>0</v>
      </c>
      <c r="O243" s="126">
        <v>0</v>
      </c>
      <c r="P243" s="126">
        <v>0</v>
      </c>
      <c r="Q243" s="126">
        <v>0</v>
      </c>
      <c r="R243" s="126">
        <v>0</v>
      </c>
      <c r="S243" s="126">
        <v>0</v>
      </c>
      <c r="T243" s="126">
        <v>0</v>
      </c>
      <c r="U243" s="126">
        <v>0</v>
      </c>
      <c r="V243" s="126">
        <v>0</v>
      </c>
      <c r="Z243" s="126">
        <v>2</v>
      </c>
      <c r="AB243" s="126">
        <v>1</v>
      </c>
    </row>
    <row r="244" spans="1:32">
      <c r="A244" s="183">
        <f t="shared" si="6"/>
        <v>40353</v>
      </c>
      <c r="B244" s="126">
        <f t="shared" si="7"/>
        <v>1001</v>
      </c>
      <c r="C244" s="158">
        <v>40354</v>
      </c>
      <c r="D244" s="147">
        <v>1000</v>
      </c>
      <c r="E244" s="141"/>
      <c r="H244" s="126">
        <v>0</v>
      </c>
      <c r="I244" s="126">
        <v>0</v>
      </c>
      <c r="J244" s="126">
        <v>0</v>
      </c>
      <c r="K244" s="126">
        <v>0</v>
      </c>
      <c r="L244" s="126">
        <v>0</v>
      </c>
      <c r="M244" s="126">
        <v>0</v>
      </c>
      <c r="N244" s="126">
        <v>0</v>
      </c>
      <c r="O244" s="126">
        <v>0</v>
      </c>
      <c r="P244" s="126">
        <v>0</v>
      </c>
      <c r="Q244" s="126">
        <v>0</v>
      </c>
      <c r="R244" s="126">
        <v>0</v>
      </c>
      <c r="S244" s="126">
        <v>0</v>
      </c>
      <c r="T244" s="126">
        <v>0</v>
      </c>
      <c r="U244" s="126">
        <v>0</v>
      </c>
      <c r="V244" s="126">
        <v>0</v>
      </c>
      <c r="X244" s="179" t="s">
        <v>151</v>
      </c>
    </row>
    <row r="245" spans="1:32">
      <c r="A245" s="183">
        <f t="shared" si="6"/>
        <v>40354</v>
      </c>
      <c r="B245" s="126">
        <f t="shared" si="7"/>
        <v>1001</v>
      </c>
      <c r="C245" s="158">
        <v>40355</v>
      </c>
      <c r="D245" s="147">
        <v>1030</v>
      </c>
      <c r="E245" s="141">
        <v>23</v>
      </c>
      <c r="F245" s="126">
        <v>1</v>
      </c>
      <c r="G245" s="126">
        <v>6</v>
      </c>
      <c r="H245" s="126">
        <v>0</v>
      </c>
      <c r="I245" s="126">
        <v>0</v>
      </c>
      <c r="J245" s="126">
        <v>1</v>
      </c>
      <c r="K245" s="126">
        <v>0</v>
      </c>
      <c r="L245" s="126">
        <v>0</v>
      </c>
      <c r="M245" s="126">
        <v>0</v>
      </c>
      <c r="N245" s="126">
        <v>0</v>
      </c>
      <c r="O245" s="126">
        <v>0</v>
      </c>
      <c r="P245" s="126">
        <v>0</v>
      </c>
      <c r="Q245" s="126">
        <v>0</v>
      </c>
      <c r="R245" s="126">
        <v>0</v>
      </c>
      <c r="S245" s="126">
        <v>0</v>
      </c>
      <c r="T245" s="126">
        <v>0</v>
      </c>
      <c r="U245" s="126">
        <v>0</v>
      </c>
      <c r="V245" s="126">
        <v>0</v>
      </c>
      <c r="AF245" s="126">
        <v>1</v>
      </c>
    </row>
    <row r="246" spans="1:32">
      <c r="A246" s="183">
        <f t="shared" si="6"/>
        <v>40355</v>
      </c>
      <c r="B246" s="126">
        <f t="shared" si="7"/>
        <v>1031</v>
      </c>
      <c r="C246" s="158">
        <v>40356</v>
      </c>
      <c r="D246" s="147">
        <v>1130</v>
      </c>
      <c r="E246" s="141">
        <v>23</v>
      </c>
      <c r="F246" s="126">
        <v>1</v>
      </c>
      <c r="G246" s="126">
        <v>6</v>
      </c>
      <c r="H246" s="126">
        <v>1</v>
      </c>
      <c r="I246" s="126">
        <v>0</v>
      </c>
      <c r="J246" s="126">
        <v>0</v>
      </c>
      <c r="K246" s="126">
        <v>0</v>
      </c>
      <c r="L246" s="126">
        <v>0</v>
      </c>
      <c r="M246" s="126">
        <v>0</v>
      </c>
      <c r="N246" s="126">
        <v>0</v>
      </c>
      <c r="O246" s="126">
        <v>0</v>
      </c>
      <c r="P246" s="126">
        <v>0</v>
      </c>
      <c r="Q246" s="126">
        <v>0</v>
      </c>
      <c r="R246" s="126">
        <v>0</v>
      </c>
      <c r="S246" s="126">
        <v>0</v>
      </c>
      <c r="T246" s="126">
        <v>0</v>
      </c>
      <c r="U246" s="126">
        <v>0</v>
      </c>
      <c r="V246" s="126">
        <v>1</v>
      </c>
      <c r="W246" s="126" t="s">
        <v>157</v>
      </c>
      <c r="Z246" s="126">
        <v>1</v>
      </c>
    </row>
    <row r="247" spans="1:32">
      <c r="A247" s="183">
        <f t="shared" si="6"/>
        <v>40356</v>
      </c>
      <c r="B247" s="126">
        <f t="shared" si="7"/>
        <v>1131</v>
      </c>
      <c r="C247" s="158">
        <v>40357</v>
      </c>
      <c r="D247" s="147">
        <v>1030</v>
      </c>
      <c r="E247" s="141">
        <v>24</v>
      </c>
      <c r="F247" s="126">
        <v>1</v>
      </c>
      <c r="G247" s="126">
        <v>6</v>
      </c>
      <c r="H247" s="126">
        <v>0</v>
      </c>
      <c r="I247" s="126">
        <v>0</v>
      </c>
      <c r="J247" s="126">
        <v>0</v>
      </c>
      <c r="K247" s="126">
        <v>0</v>
      </c>
      <c r="L247" s="126">
        <v>0</v>
      </c>
      <c r="M247" s="126">
        <v>0</v>
      </c>
      <c r="N247" s="126">
        <v>0</v>
      </c>
      <c r="O247" s="126">
        <v>0</v>
      </c>
      <c r="P247" s="126">
        <v>0</v>
      </c>
      <c r="Q247" s="126">
        <v>0</v>
      </c>
      <c r="R247" s="126">
        <v>0</v>
      </c>
      <c r="S247" s="126">
        <v>0</v>
      </c>
      <c r="T247" s="126">
        <v>0</v>
      </c>
      <c r="U247" s="126">
        <v>0</v>
      </c>
      <c r="V247" s="126">
        <v>0</v>
      </c>
      <c r="X247" s="179" t="s">
        <v>151</v>
      </c>
    </row>
    <row r="248" spans="1:32">
      <c r="A248" s="183">
        <f t="shared" si="6"/>
        <v>40357</v>
      </c>
      <c r="B248" s="126">
        <f t="shared" si="7"/>
        <v>1031</v>
      </c>
      <c r="C248" s="158">
        <v>40358</v>
      </c>
      <c r="D248" s="147">
        <v>900</v>
      </c>
      <c r="E248" s="141">
        <v>24</v>
      </c>
      <c r="F248" s="126">
        <v>1</v>
      </c>
      <c r="G248" s="126">
        <v>6</v>
      </c>
      <c r="H248" s="126">
        <v>0</v>
      </c>
      <c r="I248" s="126">
        <v>0</v>
      </c>
      <c r="J248" s="126">
        <v>0</v>
      </c>
      <c r="K248" s="126">
        <v>0</v>
      </c>
      <c r="L248" s="126">
        <v>0</v>
      </c>
      <c r="M248" s="126">
        <v>0</v>
      </c>
      <c r="N248" s="126">
        <v>0</v>
      </c>
      <c r="O248" s="126">
        <v>0</v>
      </c>
      <c r="P248" s="126">
        <v>0</v>
      </c>
      <c r="Q248" s="126">
        <v>0</v>
      </c>
      <c r="R248" s="126">
        <v>0</v>
      </c>
      <c r="S248" s="126">
        <v>0</v>
      </c>
      <c r="T248" s="126">
        <v>0</v>
      </c>
      <c r="U248" s="126">
        <v>0</v>
      </c>
      <c r="V248" s="126">
        <v>0</v>
      </c>
      <c r="AB248" s="126">
        <v>10</v>
      </c>
    </row>
    <row r="249" spans="1:32">
      <c r="A249" s="183">
        <f t="shared" si="6"/>
        <v>40358</v>
      </c>
      <c r="B249" s="126">
        <f t="shared" si="7"/>
        <v>901</v>
      </c>
      <c r="C249" s="158">
        <v>40359</v>
      </c>
      <c r="D249" s="147">
        <v>930</v>
      </c>
      <c r="E249" s="141">
        <v>23</v>
      </c>
      <c r="F249" s="126">
        <v>1</v>
      </c>
      <c r="G249" s="126">
        <v>6</v>
      </c>
      <c r="H249" s="126">
        <v>2</v>
      </c>
      <c r="I249" s="126">
        <v>0</v>
      </c>
      <c r="J249" s="126">
        <v>0</v>
      </c>
      <c r="K249" s="126">
        <v>0</v>
      </c>
      <c r="L249" s="126">
        <v>0</v>
      </c>
      <c r="M249" s="126">
        <v>0</v>
      </c>
      <c r="N249" s="126">
        <v>0</v>
      </c>
      <c r="O249" s="126">
        <v>0</v>
      </c>
      <c r="P249" s="126">
        <v>0</v>
      </c>
      <c r="Q249" s="126">
        <v>0</v>
      </c>
      <c r="R249" s="126">
        <v>0</v>
      </c>
      <c r="S249" s="126">
        <v>0</v>
      </c>
      <c r="T249" s="126">
        <v>0</v>
      </c>
      <c r="U249" s="126">
        <v>0</v>
      </c>
      <c r="V249" s="126">
        <v>1</v>
      </c>
      <c r="Z249" s="126">
        <v>1</v>
      </c>
      <c r="AB249" s="126">
        <v>3</v>
      </c>
      <c r="AC249" s="126">
        <v>1</v>
      </c>
    </row>
    <row r="250" spans="1:32" ht="13.5" thickBot="1">
      <c r="A250" s="178"/>
      <c r="C250" s="159"/>
      <c r="D250" s="151"/>
      <c r="E250" s="143"/>
      <c r="F250" s="140"/>
      <c r="G250" s="140"/>
      <c r="H250" s="140">
        <f>SUM(H7:H249)</f>
        <v>3939</v>
      </c>
      <c r="I250" s="140">
        <f>SUM(I7:I249)</f>
        <v>7</v>
      </c>
      <c r="J250" s="140">
        <f>SUM(J7:J249)</f>
        <v>1551</v>
      </c>
      <c r="K250" s="140">
        <f>SUM(K7:K249)</f>
        <v>7</v>
      </c>
      <c r="L250" s="140">
        <f>SUM(L7:L249)</f>
        <v>2405</v>
      </c>
      <c r="M250" s="140">
        <v>0</v>
      </c>
      <c r="N250" s="140">
        <f>SUM(N7:N249)</f>
        <v>3</v>
      </c>
      <c r="O250" s="140">
        <f>SUM(O7:O249)</f>
        <v>19</v>
      </c>
      <c r="P250" s="140">
        <f>SUM(P7:P249)</f>
        <v>2</v>
      </c>
      <c r="Q250" s="140">
        <f>SUM(Q7:Q249)</f>
        <v>30</v>
      </c>
      <c r="R250" s="140">
        <f>SUM(R7:R249)</f>
        <v>1</v>
      </c>
      <c r="S250" s="140">
        <v>0</v>
      </c>
      <c r="T250" s="140">
        <v>0</v>
      </c>
      <c r="U250" s="140">
        <f>SUM(U7:U249)</f>
        <v>6</v>
      </c>
      <c r="V250" s="140">
        <f>SUM(V7:V249)</f>
        <v>28</v>
      </c>
      <c r="W250" s="140"/>
      <c r="X250" s="140"/>
      <c r="Y250" s="140">
        <f t="shared" ref="Y250:AF250" si="8">SUM(Y7:Y249)</f>
        <v>0</v>
      </c>
      <c r="Z250" s="140">
        <f t="shared" si="8"/>
        <v>95</v>
      </c>
      <c r="AA250" s="140">
        <f t="shared" si="8"/>
        <v>4</v>
      </c>
      <c r="AB250" s="140">
        <f t="shared" si="8"/>
        <v>344</v>
      </c>
      <c r="AC250" s="140">
        <f t="shared" si="8"/>
        <v>42</v>
      </c>
      <c r="AD250" s="140">
        <f t="shared" si="8"/>
        <v>0</v>
      </c>
      <c r="AE250" s="140">
        <f t="shared" si="8"/>
        <v>5</v>
      </c>
      <c r="AF250" s="140">
        <f t="shared" si="8"/>
        <v>3</v>
      </c>
    </row>
    <row r="251" spans="1:32">
      <c r="A251" s="145"/>
      <c r="C251" s="160"/>
      <c r="D251" s="145"/>
    </row>
  </sheetData>
  <autoFilter ref="C6:AG250"/>
  <pageMargins left="0.75" right="0.75" top="1" bottom="1" header="0.5" footer="0.5"/>
  <pageSetup orientation="portrait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AE313"/>
  <sheetViews>
    <sheetView zoomScaleNormal="10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A66" sqref="A66"/>
    </sheetView>
  </sheetViews>
  <sheetFormatPr defaultRowHeight="12.75"/>
  <cols>
    <col min="1" max="1" width="10.140625" style="154" bestFit="1" customWidth="1"/>
    <col min="2" max="5" width="9.28515625" style="126" bestFit="1" customWidth="1"/>
    <col min="6" max="6" width="11.28515625" style="126" bestFit="1" customWidth="1"/>
    <col min="7" max="7" width="10.42578125" style="126" bestFit="1" customWidth="1"/>
    <col min="8" max="8" width="9.85546875" style="126" bestFit="1" customWidth="1"/>
    <col min="9" max="9" width="9" style="126" bestFit="1" customWidth="1"/>
    <col min="10" max="10" width="9.28515625" style="126" bestFit="1" customWidth="1"/>
    <col min="11" max="11" width="27.85546875" style="126" bestFit="1" customWidth="1"/>
    <col min="12" max="12" width="8.85546875" style="126" bestFit="1" customWidth="1"/>
    <col min="13" max="13" width="9.28515625" style="126" bestFit="1" customWidth="1"/>
    <col min="14" max="17" width="9.7109375" style="126" customWidth="1"/>
    <col min="18" max="19" width="9.7109375" style="126" hidden="1" customWidth="1"/>
    <col min="20" max="20" width="9.42578125" style="126" customWidth="1"/>
    <col min="21" max="21" width="10" style="126" customWidth="1"/>
    <col min="22" max="22" width="36" style="126" customWidth="1"/>
    <col min="23" max="28" width="9.28515625" style="126" bestFit="1" customWidth="1"/>
    <col min="29" max="29" width="10.7109375" style="126" customWidth="1"/>
    <col min="30" max="30" width="11" style="126" customWidth="1"/>
    <col min="31" max="16384" width="9.140625" style="126"/>
  </cols>
  <sheetData>
    <row r="2" spans="1:31" ht="18">
      <c r="A2" s="152" t="s">
        <v>134</v>
      </c>
      <c r="B2" s="123"/>
      <c r="C2" s="124"/>
      <c r="D2" s="123"/>
      <c r="E2" s="123"/>
      <c r="F2" s="125"/>
      <c r="G2" s="125"/>
      <c r="H2" s="125"/>
      <c r="AB2" s="127"/>
      <c r="AC2" s="127"/>
    </row>
    <row r="3" spans="1:31">
      <c r="A3" s="153" t="s">
        <v>34</v>
      </c>
      <c r="B3" s="126" t="s">
        <v>53</v>
      </c>
      <c r="C3" s="128"/>
      <c r="V3" s="126" t="s">
        <v>38</v>
      </c>
    </row>
    <row r="4" spans="1:31">
      <c r="A4" s="154" t="s">
        <v>0</v>
      </c>
      <c r="C4" s="128"/>
      <c r="G4" s="129" t="s">
        <v>19</v>
      </c>
      <c r="H4" s="129"/>
      <c r="I4" s="129"/>
      <c r="J4" s="129"/>
      <c r="K4" s="130" t="s">
        <v>20</v>
      </c>
      <c r="L4" s="130"/>
      <c r="M4" s="130"/>
      <c r="N4" s="131" t="s">
        <v>1</v>
      </c>
      <c r="O4" s="131"/>
      <c r="P4" s="132" t="s">
        <v>28</v>
      </c>
      <c r="Q4" s="132"/>
      <c r="R4" s="133" t="s">
        <v>74</v>
      </c>
      <c r="S4" s="133"/>
      <c r="T4" s="134" t="s">
        <v>76</v>
      </c>
      <c r="U4" s="134"/>
      <c r="V4" s="126" t="s">
        <v>75</v>
      </c>
      <c r="W4" s="135" t="s">
        <v>37</v>
      </c>
      <c r="X4" s="135"/>
      <c r="Y4" s="135"/>
      <c r="Z4" s="135"/>
      <c r="AA4" s="135"/>
      <c r="AB4" s="135"/>
      <c r="AC4" s="135"/>
      <c r="AD4" s="135"/>
      <c r="AE4" s="135"/>
    </row>
    <row r="5" spans="1:31">
      <c r="A5" s="155"/>
      <c r="B5" s="136" t="s">
        <v>2</v>
      </c>
      <c r="C5" s="137"/>
      <c r="D5" s="5" t="s">
        <v>3</v>
      </c>
      <c r="E5" s="5"/>
      <c r="F5" s="5"/>
      <c r="G5" s="5" t="s">
        <v>68</v>
      </c>
      <c r="H5" s="5"/>
      <c r="I5" s="5" t="s">
        <v>69</v>
      </c>
      <c r="J5" s="5"/>
      <c r="K5" s="5" t="s">
        <v>70</v>
      </c>
      <c r="L5" s="5" t="s">
        <v>23</v>
      </c>
      <c r="M5" s="5"/>
      <c r="N5" s="5" t="s">
        <v>4</v>
      </c>
      <c r="O5" s="5"/>
      <c r="P5" s="5"/>
      <c r="Q5" s="5"/>
      <c r="R5" s="5"/>
      <c r="S5" s="5"/>
      <c r="T5" s="5" t="s">
        <v>77</v>
      </c>
      <c r="U5" s="136"/>
      <c r="V5" s="138"/>
      <c r="W5" s="5" t="s">
        <v>35</v>
      </c>
      <c r="X5" s="138"/>
      <c r="Y5" s="138" t="s">
        <v>43</v>
      </c>
      <c r="Z5" s="5" t="s">
        <v>44</v>
      </c>
      <c r="AA5" s="138" t="s">
        <v>46</v>
      </c>
      <c r="AB5" s="138"/>
      <c r="AC5" s="5" t="s">
        <v>139</v>
      </c>
      <c r="AD5" s="138"/>
    </row>
    <row r="6" spans="1:31" ht="13.5" thickBot="1">
      <c r="A6" s="156" t="s">
        <v>5</v>
      </c>
      <c r="B6" s="2" t="s">
        <v>6</v>
      </c>
      <c r="C6" s="144" t="s">
        <v>7</v>
      </c>
      <c r="D6" s="5" t="s">
        <v>8</v>
      </c>
      <c r="E6" s="5" t="s">
        <v>9</v>
      </c>
      <c r="F6" s="5" t="s">
        <v>10</v>
      </c>
      <c r="G6" s="5" t="s">
        <v>14</v>
      </c>
      <c r="H6" s="5" t="s">
        <v>13</v>
      </c>
      <c r="I6" s="5" t="s">
        <v>15</v>
      </c>
      <c r="J6" s="5" t="s">
        <v>11</v>
      </c>
      <c r="K6" s="5" t="s">
        <v>71</v>
      </c>
      <c r="L6" s="5" t="s">
        <v>72</v>
      </c>
      <c r="M6" s="5" t="s">
        <v>11</v>
      </c>
      <c r="N6" s="5" t="s">
        <v>73</v>
      </c>
      <c r="O6" s="5" t="s">
        <v>11</v>
      </c>
      <c r="P6" s="5"/>
      <c r="Q6" s="5" t="s">
        <v>11</v>
      </c>
      <c r="R6" s="5"/>
      <c r="S6" s="5" t="s">
        <v>11</v>
      </c>
      <c r="T6" s="5" t="s">
        <v>16</v>
      </c>
      <c r="U6" s="5" t="s">
        <v>149</v>
      </c>
      <c r="V6" s="138" t="s">
        <v>39</v>
      </c>
      <c r="W6" s="5" t="s">
        <v>36</v>
      </c>
      <c r="X6" s="5" t="s">
        <v>47</v>
      </c>
      <c r="Y6" s="5" t="s">
        <v>42</v>
      </c>
      <c r="Z6" s="5" t="s">
        <v>42</v>
      </c>
      <c r="AA6" s="5" t="s">
        <v>45</v>
      </c>
      <c r="AB6" s="5" t="s">
        <v>127</v>
      </c>
      <c r="AC6" s="5" t="s">
        <v>140</v>
      </c>
      <c r="AD6" s="138" t="s">
        <v>141</v>
      </c>
    </row>
    <row r="7" spans="1:31">
      <c r="A7" s="157">
        <v>40102</v>
      </c>
      <c r="B7" s="164">
        <v>1230</v>
      </c>
      <c r="C7" s="146"/>
      <c r="D7" s="141"/>
      <c r="H7" s="126">
        <v>0</v>
      </c>
      <c r="I7" s="126">
        <v>0</v>
      </c>
      <c r="J7" s="126">
        <v>0</v>
      </c>
      <c r="K7" s="126">
        <v>0</v>
      </c>
      <c r="M7" s="126">
        <v>0</v>
      </c>
      <c r="N7" s="126">
        <v>0</v>
      </c>
      <c r="O7" s="126">
        <v>0</v>
      </c>
      <c r="P7" s="126">
        <v>0</v>
      </c>
      <c r="Q7" s="126">
        <v>0</v>
      </c>
      <c r="T7" s="126">
        <v>0</v>
      </c>
      <c r="U7" s="126">
        <v>0</v>
      </c>
    </row>
    <row r="8" spans="1:31">
      <c r="A8" s="158">
        <v>40103</v>
      </c>
      <c r="C8" s="147" t="s">
        <v>67</v>
      </c>
      <c r="D8" s="141"/>
      <c r="H8" s="126">
        <v>0</v>
      </c>
      <c r="I8" s="126">
        <v>0</v>
      </c>
      <c r="J8" s="126">
        <v>0</v>
      </c>
      <c r="K8" s="126">
        <v>0</v>
      </c>
      <c r="M8" s="126">
        <v>0</v>
      </c>
      <c r="N8" s="126">
        <v>0</v>
      </c>
      <c r="O8" s="126">
        <v>0</v>
      </c>
      <c r="P8" s="126">
        <v>0</v>
      </c>
      <c r="Q8" s="126">
        <v>0</v>
      </c>
      <c r="T8" s="126">
        <v>0</v>
      </c>
      <c r="U8" s="126">
        <v>0</v>
      </c>
    </row>
    <row r="9" spans="1:31">
      <c r="A9" s="158">
        <v>40104</v>
      </c>
      <c r="C9" s="147">
        <v>1400</v>
      </c>
      <c r="D9" s="141">
        <v>20</v>
      </c>
      <c r="E9" s="126">
        <v>1</v>
      </c>
      <c r="H9" s="126">
        <v>0</v>
      </c>
      <c r="I9" s="126">
        <v>0</v>
      </c>
      <c r="J9" s="126">
        <v>0</v>
      </c>
      <c r="K9" s="126">
        <v>0</v>
      </c>
      <c r="M9" s="126">
        <v>0</v>
      </c>
      <c r="N9" s="126">
        <v>0</v>
      </c>
      <c r="O9" s="126">
        <v>0</v>
      </c>
      <c r="P9" s="126">
        <v>0</v>
      </c>
      <c r="Q9" s="126">
        <v>0</v>
      </c>
      <c r="T9" s="126">
        <v>0</v>
      </c>
      <c r="U9" s="126">
        <v>0</v>
      </c>
      <c r="V9" s="126" t="s">
        <v>137</v>
      </c>
    </row>
    <row r="10" spans="1:31">
      <c r="A10" s="158">
        <v>40105</v>
      </c>
      <c r="C10" s="147">
        <v>1500</v>
      </c>
      <c r="D10" s="141">
        <v>20</v>
      </c>
      <c r="E10" s="126">
        <v>1</v>
      </c>
      <c r="H10" s="126">
        <v>0</v>
      </c>
      <c r="I10" s="126">
        <v>0</v>
      </c>
      <c r="J10" s="126">
        <v>0</v>
      </c>
      <c r="K10" s="126">
        <v>0</v>
      </c>
      <c r="M10" s="126">
        <v>0</v>
      </c>
      <c r="N10" s="126">
        <v>0</v>
      </c>
      <c r="O10" s="126">
        <v>0</v>
      </c>
      <c r="P10" s="126">
        <v>0</v>
      </c>
      <c r="Q10" s="126">
        <v>0</v>
      </c>
      <c r="T10" s="126">
        <v>0</v>
      </c>
      <c r="U10" s="126">
        <v>0</v>
      </c>
      <c r="V10" s="126" t="s">
        <v>137</v>
      </c>
    </row>
    <row r="11" spans="1:31">
      <c r="A11" s="158">
        <v>40106</v>
      </c>
      <c r="C11" s="147">
        <v>715</v>
      </c>
      <c r="D11" s="141">
        <v>20</v>
      </c>
      <c r="E11" s="126">
        <v>1</v>
      </c>
      <c r="H11" s="126">
        <v>0</v>
      </c>
      <c r="I11" s="126">
        <v>0</v>
      </c>
      <c r="J11" s="126">
        <v>0</v>
      </c>
      <c r="K11" s="126">
        <v>0</v>
      </c>
      <c r="M11" s="126">
        <v>0</v>
      </c>
      <c r="N11" s="126">
        <v>0</v>
      </c>
      <c r="O11" s="126">
        <v>0</v>
      </c>
      <c r="P11" s="126">
        <v>0</v>
      </c>
      <c r="Q11" s="126">
        <v>0</v>
      </c>
      <c r="T11" s="126">
        <v>0</v>
      </c>
      <c r="U11" s="126">
        <v>0</v>
      </c>
      <c r="V11" s="126" t="s">
        <v>137</v>
      </c>
    </row>
    <row r="12" spans="1:31">
      <c r="A12" s="158">
        <v>40107</v>
      </c>
      <c r="C12" s="147">
        <v>700</v>
      </c>
      <c r="D12" s="141">
        <v>20</v>
      </c>
      <c r="E12" s="126">
        <v>1</v>
      </c>
      <c r="G12" s="126">
        <v>31</v>
      </c>
      <c r="H12" s="126">
        <v>0</v>
      </c>
      <c r="I12" s="126">
        <v>22</v>
      </c>
      <c r="J12" s="126">
        <v>0</v>
      </c>
      <c r="K12" s="126">
        <v>0</v>
      </c>
      <c r="M12" s="126">
        <v>0</v>
      </c>
      <c r="N12" s="126">
        <v>0</v>
      </c>
      <c r="O12" s="126">
        <v>0</v>
      </c>
      <c r="P12" s="126">
        <v>6</v>
      </c>
      <c r="Q12" s="126">
        <v>0</v>
      </c>
      <c r="T12" s="126">
        <v>0</v>
      </c>
      <c r="U12" s="126">
        <v>0</v>
      </c>
      <c r="X12" s="126">
        <v>1</v>
      </c>
      <c r="Y12" s="126">
        <v>2</v>
      </c>
      <c r="AC12" s="126">
        <v>2</v>
      </c>
    </row>
    <row r="13" spans="1:31">
      <c r="A13" s="158">
        <v>40108</v>
      </c>
      <c r="C13" s="147">
        <v>1315</v>
      </c>
      <c r="D13" s="141">
        <v>20</v>
      </c>
      <c r="E13" s="126">
        <v>1</v>
      </c>
      <c r="G13" s="126">
        <v>32</v>
      </c>
      <c r="H13" s="126">
        <v>0</v>
      </c>
      <c r="I13" s="126">
        <v>7</v>
      </c>
      <c r="J13" s="126">
        <v>0</v>
      </c>
      <c r="K13" s="126">
        <v>0</v>
      </c>
      <c r="M13" s="126">
        <v>0</v>
      </c>
      <c r="N13" s="126">
        <v>0</v>
      </c>
      <c r="O13" s="126">
        <v>0</v>
      </c>
      <c r="P13" s="126">
        <v>0</v>
      </c>
      <c r="Q13" s="126">
        <v>0</v>
      </c>
      <c r="T13" s="126">
        <v>0</v>
      </c>
      <c r="U13" s="126">
        <v>0</v>
      </c>
      <c r="X13" s="126">
        <v>4</v>
      </c>
      <c r="Y13" s="126">
        <v>2</v>
      </c>
      <c r="AC13" s="126">
        <v>1</v>
      </c>
    </row>
    <row r="14" spans="1:31">
      <c r="A14" s="158">
        <v>40109</v>
      </c>
      <c r="C14" s="147">
        <v>1300</v>
      </c>
      <c r="D14" s="141">
        <v>20</v>
      </c>
      <c r="E14" s="126">
        <v>1</v>
      </c>
      <c r="F14" s="126">
        <v>6</v>
      </c>
      <c r="G14" s="126">
        <v>5</v>
      </c>
      <c r="H14" s="126">
        <v>0</v>
      </c>
      <c r="I14" s="126">
        <v>3</v>
      </c>
      <c r="J14" s="126">
        <v>0</v>
      </c>
      <c r="K14" s="126">
        <v>0</v>
      </c>
      <c r="M14" s="126">
        <v>0</v>
      </c>
      <c r="N14" s="126">
        <v>0</v>
      </c>
      <c r="O14" s="126">
        <v>0</v>
      </c>
      <c r="P14" s="126">
        <v>0</v>
      </c>
      <c r="Q14" s="126">
        <v>0</v>
      </c>
      <c r="T14" s="126">
        <v>0</v>
      </c>
      <c r="U14" s="126">
        <v>0</v>
      </c>
      <c r="X14" s="126">
        <v>2</v>
      </c>
      <c r="Z14" s="126">
        <v>2</v>
      </c>
    </row>
    <row r="15" spans="1:31">
      <c r="A15" s="158">
        <v>40110</v>
      </c>
      <c r="C15" s="147" t="s">
        <v>67</v>
      </c>
      <c r="D15" s="141"/>
      <c r="H15" s="126">
        <v>0</v>
      </c>
      <c r="I15" s="126">
        <v>0</v>
      </c>
      <c r="J15" s="126">
        <v>0</v>
      </c>
      <c r="K15" s="126">
        <v>0</v>
      </c>
      <c r="M15" s="126">
        <v>0</v>
      </c>
      <c r="N15" s="126">
        <v>0</v>
      </c>
      <c r="O15" s="126">
        <v>0</v>
      </c>
      <c r="P15" s="126">
        <v>0</v>
      </c>
      <c r="Q15" s="126">
        <v>0</v>
      </c>
      <c r="T15" s="126">
        <v>0</v>
      </c>
      <c r="U15" s="126">
        <v>0</v>
      </c>
    </row>
    <row r="16" spans="1:31">
      <c r="A16" s="158">
        <v>40111</v>
      </c>
      <c r="C16" s="147" t="s">
        <v>67</v>
      </c>
      <c r="D16" s="141"/>
      <c r="H16" s="126">
        <v>0</v>
      </c>
      <c r="I16" s="126">
        <v>0</v>
      </c>
      <c r="J16" s="126">
        <v>0</v>
      </c>
      <c r="K16" s="126">
        <v>0</v>
      </c>
      <c r="M16" s="126">
        <v>0</v>
      </c>
      <c r="N16" s="126">
        <v>0</v>
      </c>
      <c r="O16" s="126">
        <v>0</v>
      </c>
      <c r="P16" s="126">
        <v>0</v>
      </c>
      <c r="Q16" s="126">
        <v>0</v>
      </c>
      <c r="T16" s="126">
        <v>0</v>
      </c>
      <c r="U16" s="126">
        <v>0</v>
      </c>
    </row>
    <row r="17" spans="1:30">
      <c r="A17" s="158">
        <v>40112</v>
      </c>
      <c r="C17" s="147">
        <v>1215</v>
      </c>
      <c r="D17" s="141">
        <v>20</v>
      </c>
      <c r="E17" s="126">
        <v>3</v>
      </c>
      <c r="F17" s="126">
        <v>6</v>
      </c>
      <c r="H17" s="126">
        <v>0</v>
      </c>
      <c r="I17" s="126">
        <v>0</v>
      </c>
      <c r="J17" s="126">
        <v>0</v>
      </c>
      <c r="K17" s="126">
        <v>0</v>
      </c>
      <c r="M17" s="126">
        <v>0</v>
      </c>
      <c r="N17" s="126">
        <v>0</v>
      </c>
      <c r="O17" s="126">
        <v>0</v>
      </c>
      <c r="P17" s="126">
        <v>0</v>
      </c>
      <c r="Q17" s="126">
        <v>0</v>
      </c>
      <c r="T17" s="126">
        <v>0</v>
      </c>
      <c r="U17" s="126">
        <v>0</v>
      </c>
      <c r="V17" s="126" t="s">
        <v>138</v>
      </c>
    </row>
    <row r="18" spans="1:30">
      <c r="A18" s="158">
        <v>40113</v>
      </c>
      <c r="C18" s="147">
        <v>730</v>
      </c>
      <c r="D18" s="141">
        <v>23</v>
      </c>
      <c r="E18" s="126">
        <v>3</v>
      </c>
      <c r="F18" s="126">
        <v>6</v>
      </c>
      <c r="H18" s="126">
        <v>0</v>
      </c>
      <c r="I18" s="126">
        <v>0</v>
      </c>
      <c r="J18" s="126">
        <v>0</v>
      </c>
      <c r="K18" s="126">
        <v>0</v>
      </c>
      <c r="M18" s="126">
        <v>0</v>
      </c>
      <c r="N18" s="126">
        <v>0</v>
      </c>
      <c r="O18" s="126">
        <v>0</v>
      </c>
      <c r="P18" s="126">
        <v>0</v>
      </c>
      <c r="Q18" s="126">
        <v>0</v>
      </c>
      <c r="T18" s="126">
        <v>0</v>
      </c>
      <c r="U18" s="126">
        <v>0</v>
      </c>
      <c r="V18" s="126" t="s">
        <v>138</v>
      </c>
    </row>
    <row r="19" spans="1:30">
      <c r="A19" s="158">
        <v>40114</v>
      </c>
      <c r="C19" s="147">
        <v>730</v>
      </c>
      <c r="D19" s="141"/>
      <c r="E19" s="126">
        <v>3</v>
      </c>
      <c r="G19" s="126">
        <v>43</v>
      </c>
      <c r="H19" s="126">
        <v>0</v>
      </c>
      <c r="I19" s="126">
        <v>22</v>
      </c>
      <c r="J19" s="126">
        <v>0</v>
      </c>
      <c r="K19" s="126">
        <v>1</v>
      </c>
      <c r="M19" s="126">
        <v>0</v>
      </c>
      <c r="N19" s="126">
        <v>0</v>
      </c>
      <c r="O19" s="126">
        <v>0</v>
      </c>
      <c r="P19" s="126">
        <v>2</v>
      </c>
      <c r="Q19" s="126">
        <v>0</v>
      </c>
      <c r="T19" s="126">
        <v>0</v>
      </c>
      <c r="U19" s="126">
        <v>0</v>
      </c>
      <c r="X19" s="126">
        <v>1</v>
      </c>
      <c r="AA19" s="126">
        <v>2</v>
      </c>
    </row>
    <row r="20" spans="1:30">
      <c r="A20" s="158">
        <v>40115</v>
      </c>
      <c r="C20" s="147">
        <v>1400</v>
      </c>
      <c r="D20" s="141">
        <v>21</v>
      </c>
      <c r="E20" s="126">
        <v>3</v>
      </c>
      <c r="F20" s="126">
        <v>6</v>
      </c>
      <c r="G20" s="126">
        <v>16</v>
      </c>
      <c r="H20" s="126">
        <v>0</v>
      </c>
      <c r="I20" s="126">
        <v>3</v>
      </c>
      <c r="J20" s="126">
        <v>0</v>
      </c>
      <c r="K20" s="126">
        <v>0</v>
      </c>
      <c r="M20" s="126">
        <v>0</v>
      </c>
      <c r="N20" s="126">
        <v>0</v>
      </c>
      <c r="O20" s="126">
        <v>0</v>
      </c>
      <c r="P20" s="126">
        <v>0</v>
      </c>
      <c r="Q20" s="126">
        <v>0</v>
      </c>
      <c r="T20" s="126">
        <v>0</v>
      </c>
      <c r="U20" s="126">
        <v>0</v>
      </c>
      <c r="V20" s="126" t="s">
        <v>138</v>
      </c>
      <c r="AA20" s="126">
        <v>3</v>
      </c>
    </row>
    <row r="21" spans="1:30">
      <c r="A21" s="158">
        <v>40116</v>
      </c>
      <c r="C21" s="147">
        <v>1000</v>
      </c>
      <c r="D21" s="141">
        <v>21</v>
      </c>
      <c r="E21" s="126">
        <v>3</v>
      </c>
      <c r="F21" s="126">
        <v>6</v>
      </c>
      <c r="G21" s="126">
        <v>17</v>
      </c>
      <c r="H21" s="126">
        <v>0</v>
      </c>
      <c r="I21" s="126">
        <v>12</v>
      </c>
      <c r="J21" s="126">
        <v>0</v>
      </c>
      <c r="K21" s="126">
        <v>0</v>
      </c>
      <c r="M21" s="126">
        <v>0</v>
      </c>
      <c r="N21" s="126">
        <v>0</v>
      </c>
      <c r="O21" s="126">
        <v>0</v>
      </c>
      <c r="P21" s="126">
        <v>0</v>
      </c>
      <c r="Q21" s="126">
        <v>0</v>
      </c>
      <c r="T21" s="126">
        <v>0</v>
      </c>
      <c r="U21" s="126">
        <v>0</v>
      </c>
      <c r="X21" s="126">
        <v>2</v>
      </c>
    </row>
    <row r="22" spans="1:30">
      <c r="A22" s="158">
        <v>40117</v>
      </c>
      <c r="C22" s="147" t="s">
        <v>67</v>
      </c>
      <c r="D22" s="141"/>
      <c r="H22" s="126">
        <v>0</v>
      </c>
      <c r="I22" s="126">
        <v>0</v>
      </c>
      <c r="J22" s="126">
        <v>0</v>
      </c>
      <c r="K22" s="126">
        <v>0</v>
      </c>
      <c r="M22" s="126">
        <v>0</v>
      </c>
      <c r="N22" s="126">
        <v>0</v>
      </c>
      <c r="O22" s="126">
        <v>0</v>
      </c>
      <c r="P22" s="126">
        <v>0</v>
      </c>
      <c r="Q22" s="126">
        <v>0</v>
      </c>
      <c r="T22" s="126">
        <v>0</v>
      </c>
      <c r="U22" s="126">
        <v>0</v>
      </c>
    </row>
    <row r="23" spans="1:30">
      <c r="A23" s="158">
        <v>40118</v>
      </c>
      <c r="C23" s="147" t="s">
        <v>67</v>
      </c>
      <c r="D23" s="141"/>
      <c r="H23" s="126">
        <v>0</v>
      </c>
      <c r="I23" s="126">
        <v>0</v>
      </c>
      <c r="J23" s="126">
        <v>0</v>
      </c>
      <c r="K23" s="126">
        <v>0</v>
      </c>
      <c r="M23" s="126">
        <v>0</v>
      </c>
      <c r="N23" s="126">
        <v>0</v>
      </c>
      <c r="O23" s="126">
        <v>0</v>
      </c>
      <c r="P23" s="126">
        <v>0</v>
      </c>
      <c r="Q23" s="126">
        <v>0</v>
      </c>
      <c r="T23" s="126">
        <v>0</v>
      </c>
      <c r="U23" s="126">
        <v>0</v>
      </c>
    </row>
    <row r="24" spans="1:30">
      <c r="A24" s="158">
        <v>40119</v>
      </c>
      <c r="C24" s="147">
        <v>1000</v>
      </c>
      <c r="D24" s="141">
        <v>22</v>
      </c>
      <c r="E24" s="126">
        <v>3</v>
      </c>
      <c r="F24" s="126">
        <v>6</v>
      </c>
      <c r="G24" s="126">
        <v>6</v>
      </c>
      <c r="H24" s="126">
        <v>0</v>
      </c>
      <c r="I24" s="126">
        <v>5</v>
      </c>
      <c r="J24" s="126">
        <v>0</v>
      </c>
      <c r="K24" s="126">
        <v>0</v>
      </c>
      <c r="M24" s="126">
        <v>0</v>
      </c>
      <c r="N24" s="126">
        <v>0</v>
      </c>
      <c r="O24" s="126">
        <v>0</v>
      </c>
      <c r="P24" s="126">
        <v>0</v>
      </c>
      <c r="Q24" s="126">
        <v>0</v>
      </c>
      <c r="T24" s="126">
        <v>0</v>
      </c>
      <c r="U24" s="126">
        <v>0</v>
      </c>
      <c r="X24" s="126">
        <v>2</v>
      </c>
      <c r="Z24" s="126">
        <v>1</v>
      </c>
    </row>
    <row r="25" spans="1:30">
      <c r="A25" s="158">
        <v>40120</v>
      </c>
      <c r="C25" s="147">
        <v>800</v>
      </c>
      <c r="D25" s="141">
        <v>21</v>
      </c>
      <c r="E25" s="126">
        <v>2</v>
      </c>
      <c r="F25" s="126">
        <v>6</v>
      </c>
      <c r="G25" s="126">
        <v>7</v>
      </c>
      <c r="H25" s="126">
        <v>0</v>
      </c>
      <c r="I25" s="126">
        <v>0</v>
      </c>
      <c r="J25" s="126">
        <v>0</v>
      </c>
      <c r="K25" s="126">
        <v>0</v>
      </c>
      <c r="M25" s="126">
        <v>0</v>
      </c>
      <c r="N25" s="126">
        <v>0</v>
      </c>
      <c r="O25" s="126">
        <v>0</v>
      </c>
      <c r="P25" s="126">
        <v>0</v>
      </c>
      <c r="Q25" s="126">
        <v>0</v>
      </c>
      <c r="T25" s="126">
        <v>0</v>
      </c>
      <c r="U25" s="126">
        <v>0</v>
      </c>
    </row>
    <row r="26" spans="1:30">
      <c r="A26" s="158">
        <v>40121</v>
      </c>
      <c r="C26" s="147">
        <v>800</v>
      </c>
      <c r="D26" s="141">
        <v>21</v>
      </c>
      <c r="E26" s="126">
        <v>2</v>
      </c>
      <c r="F26" s="126">
        <v>6</v>
      </c>
      <c r="G26" s="126">
        <v>5</v>
      </c>
      <c r="H26" s="126">
        <v>0</v>
      </c>
      <c r="I26" s="126">
        <v>6</v>
      </c>
      <c r="J26" s="126">
        <v>0</v>
      </c>
      <c r="K26" s="126">
        <v>0</v>
      </c>
      <c r="M26" s="126">
        <v>0</v>
      </c>
      <c r="N26" s="126">
        <v>0</v>
      </c>
      <c r="O26" s="126">
        <v>0</v>
      </c>
      <c r="P26" s="126">
        <v>0</v>
      </c>
      <c r="Q26" s="126">
        <v>0</v>
      </c>
      <c r="T26" s="126">
        <v>0</v>
      </c>
      <c r="U26" s="126">
        <v>0</v>
      </c>
      <c r="X26" s="126">
        <v>2</v>
      </c>
      <c r="Z26" s="126">
        <v>1</v>
      </c>
      <c r="AA26" s="126">
        <v>1</v>
      </c>
    </row>
    <row r="27" spans="1:30">
      <c r="A27" s="158">
        <v>40122</v>
      </c>
      <c r="C27" s="147">
        <v>1000</v>
      </c>
      <c r="D27" s="141">
        <v>21</v>
      </c>
      <c r="E27" s="126">
        <v>2</v>
      </c>
      <c r="F27" s="126">
        <v>6</v>
      </c>
      <c r="G27" s="126">
        <v>21</v>
      </c>
      <c r="H27" s="126">
        <v>0</v>
      </c>
      <c r="I27" s="126">
        <v>12</v>
      </c>
      <c r="J27" s="126">
        <v>0</v>
      </c>
      <c r="K27" s="126">
        <v>0</v>
      </c>
      <c r="M27" s="126">
        <v>0</v>
      </c>
      <c r="N27" s="126">
        <v>0</v>
      </c>
      <c r="O27" s="126">
        <v>0</v>
      </c>
      <c r="P27" s="126">
        <v>0</v>
      </c>
      <c r="Q27" s="126">
        <v>0</v>
      </c>
      <c r="T27" s="126">
        <v>0</v>
      </c>
      <c r="U27" s="126">
        <v>0</v>
      </c>
      <c r="X27" s="126">
        <v>2</v>
      </c>
      <c r="AA27" s="126">
        <v>2</v>
      </c>
      <c r="AD27" s="126">
        <v>2</v>
      </c>
    </row>
    <row r="28" spans="1:30">
      <c r="A28" s="158">
        <v>40123</v>
      </c>
      <c r="C28" s="147">
        <v>930</v>
      </c>
      <c r="D28" s="141">
        <v>22</v>
      </c>
      <c r="E28" s="126">
        <v>3</v>
      </c>
      <c r="F28" s="126">
        <v>6</v>
      </c>
      <c r="G28" s="126">
        <v>7</v>
      </c>
      <c r="H28" s="126">
        <v>0</v>
      </c>
      <c r="I28" s="126">
        <v>14</v>
      </c>
      <c r="J28" s="126">
        <v>0</v>
      </c>
      <c r="K28" s="126">
        <v>0</v>
      </c>
      <c r="M28" s="126">
        <v>0</v>
      </c>
      <c r="N28" s="126">
        <v>0</v>
      </c>
      <c r="O28" s="126">
        <v>0</v>
      </c>
      <c r="P28" s="126">
        <v>1</v>
      </c>
      <c r="Q28" s="126">
        <v>0</v>
      </c>
      <c r="T28" s="126">
        <v>0</v>
      </c>
      <c r="U28" s="126">
        <v>0</v>
      </c>
      <c r="X28" s="126">
        <v>2</v>
      </c>
      <c r="AA28" s="126">
        <v>1</v>
      </c>
    </row>
    <row r="29" spans="1:30">
      <c r="A29" s="158">
        <v>40124</v>
      </c>
      <c r="C29" s="147" t="s">
        <v>67</v>
      </c>
      <c r="D29" s="141"/>
      <c r="H29" s="126">
        <v>0</v>
      </c>
      <c r="I29" s="126">
        <v>0</v>
      </c>
      <c r="J29" s="126">
        <v>0</v>
      </c>
      <c r="K29" s="126">
        <v>0</v>
      </c>
      <c r="M29" s="126">
        <v>0</v>
      </c>
      <c r="N29" s="126">
        <v>0</v>
      </c>
      <c r="O29" s="126">
        <v>0</v>
      </c>
      <c r="P29" s="126">
        <v>0</v>
      </c>
      <c r="Q29" s="126">
        <v>0</v>
      </c>
      <c r="T29" s="126">
        <v>0</v>
      </c>
      <c r="U29" s="126">
        <v>0</v>
      </c>
    </row>
    <row r="30" spans="1:30">
      <c r="A30" s="158">
        <v>40125</v>
      </c>
      <c r="C30" s="147" t="s">
        <v>67</v>
      </c>
      <c r="D30" s="141"/>
      <c r="H30" s="126">
        <v>0</v>
      </c>
      <c r="I30" s="126">
        <v>0</v>
      </c>
      <c r="J30" s="126">
        <v>0</v>
      </c>
      <c r="K30" s="126">
        <v>0</v>
      </c>
      <c r="M30" s="126">
        <v>0</v>
      </c>
      <c r="N30" s="126">
        <v>0</v>
      </c>
      <c r="O30" s="126">
        <v>0</v>
      </c>
      <c r="P30" s="126">
        <v>0</v>
      </c>
      <c r="Q30" s="126">
        <v>0</v>
      </c>
      <c r="T30" s="126">
        <v>0</v>
      </c>
      <c r="U30" s="126">
        <v>0</v>
      </c>
    </row>
    <row r="31" spans="1:30">
      <c r="A31" s="158">
        <v>40126</v>
      </c>
      <c r="C31" s="147">
        <v>800</v>
      </c>
      <c r="D31" s="141">
        <v>22</v>
      </c>
      <c r="E31" s="126">
        <v>1</v>
      </c>
      <c r="F31" s="126">
        <v>6</v>
      </c>
      <c r="G31" s="126">
        <v>5</v>
      </c>
      <c r="H31" s="126">
        <v>0</v>
      </c>
      <c r="I31" s="126">
        <v>9</v>
      </c>
      <c r="J31" s="126">
        <v>0</v>
      </c>
      <c r="K31" s="126">
        <v>0</v>
      </c>
      <c r="M31" s="126">
        <v>0</v>
      </c>
      <c r="N31" s="126">
        <v>0</v>
      </c>
      <c r="O31" s="126">
        <v>0</v>
      </c>
      <c r="P31" s="126">
        <v>0</v>
      </c>
      <c r="Q31" s="126">
        <v>0</v>
      </c>
      <c r="T31" s="126">
        <v>0</v>
      </c>
      <c r="U31" s="126">
        <v>0</v>
      </c>
    </row>
    <row r="32" spans="1:30">
      <c r="A32" s="158">
        <v>40127</v>
      </c>
      <c r="C32" s="147">
        <v>800</v>
      </c>
      <c r="D32" s="141">
        <v>22</v>
      </c>
      <c r="E32" s="126">
        <v>1</v>
      </c>
      <c r="F32" s="126">
        <v>6</v>
      </c>
      <c r="G32" s="126">
        <v>2</v>
      </c>
      <c r="H32" s="126">
        <v>0</v>
      </c>
      <c r="I32" s="126">
        <v>6</v>
      </c>
      <c r="J32" s="126">
        <v>0</v>
      </c>
      <c r="K32" s="126">
        <v>0</v>
      </c>
      <c r="M32" s="126">
        <v>0</v>
      </c>
      <c r="N32" s="126">
        <v>0</v>
      </c>
      <c r="O32" s="126">
        <v>0</v>
      </c>
      <c r="P32" s="126">
        <v>0</v>
      </c>
      <c r="Q32" s="126">
        <v>0</v>
      </c>
      <c r="T32" s="126">
        <v>0</v>
      </c>
      <c r="U32" s="126">
        <v>0</v>
      </c>
    </row>
    <row r="33" spans="1:24">
      <c r="A33" s="158">
        <v>40128</v>
      </c>
      <c r="C33" s="147" t="s">
        <v>67</v>
      </c>
      <c r="D33" s="141"/>
      <c r="H33" s="126">
        <v>0</v>
      </c>
      <c r="I33" s="126">
        <v>0</v>
      </c>
      <c r="J33" s="126">
        <v>0</v>
      </c>
      <c r="K33" s="126">
        <v>0</v>
      </c>
      <c r="M33" s="126">
        <v>0</v>
      </c>
      <c r="N33" s="126">
        <v>0</v>
      </c>
      <c r="O33" s="126">
        <v>0</v>
      </c>
      <c r="P33" s="126">
        <v>0</v>
      </c>
      <c r="Q33" s="126">
        <v>0</v>
      </c>
      <c r="T33" s="126">
        <v>0</v>
      </c>
      <c r="U33" s="126">
        <v>0</v>
      </c>
    </row>
    <row r="34" spans="1:24">
      <c r="A34" s="158">
        <v>40129</v>
      </c>
      <c r="C34" s="147">
        <v>800</v>
      </c>
      <c r="D34" s="141">
        <v>22</v>
      </c>
      <c r="E34" s="126">
        <v>1</v>
      </c>
      <c r="F34" s="126">
        <v>6</v>
      </c>
      <c r="H34" s="126">
        <v>0</v>
      </c>
      <c r="I34" s="126">
        <v>2</v>
      </c>
      <c r="J34" s="126">
        <v>0</v>
      </c>
      <c r="K34" s="126">
        <v>0</v>
      </c>
      <c r="M34" s="126">
        <v>0</v>
      </c>
      <c r="N34" s="126">
        <v>0</v>
      </c>
      <c r="O34" s="126">
        <v>0</v>
      </c>
      <c r="P34" s="126">
        <v>0</v>
      </c>
      <c r="Q34" s="126">
        <v>0</v>
      </c>
      <c r="T34" s="126">
        <v>0</v>
      </c>
      <c r="U34" s="126">
        <v>0</v>
      </c>
    </row>
    <row r="35" spans="1:24">
      <c r="A35" s="158">
        <v>40130</v>
      </c>
      <c r="C35" s="147">
        <v>900</v>
      </c>
      <c r="D35" s="141">
        <v>22</v>
      </c>
      <c r="E35" s="126">
        <v>1</v>
      </c>
      <c r="F35" s="126">
        <v>6</v>
      </c>
      <c r="H35" s="126">
        <v>0</v>
      </c>
      <c r="I35" s="126">
        <v>0</v>
      </c>
      <c r="J35" s="126">
        <v>0</v>
      </c>
      <c r="K35" s="126">
        <v>0</v>
      </c>
      <c r="M35" s="126">
        <v>0</v>
      </c>
      <c r="N35" s="126">
        <v>0</v>
      </c>
      <c r="O35" s="126">
        <v>0</v>
      </c>
      <c r="P35" s="126">
        <v>0</v>
      </c>
      <c r="Q35" s="126">
        <v>0</v>
      </c>
      <c r="T35" s="126">
        <v>0</v>
      </c>
      <c r="U35" s="126">
        <v>0</v>
      </c>
    </row>
    <row r="36" spans="1:24">
      <c r="A36" s="158">
        <v>40131</v>
      </c>
      <c r="C36" s="147" t="s">
        <v>67</v>
      </c>
      <c r="D36" s="141"/>
      <c r="H36" s="126">
        <v>0</v>
      </c>
      <c r="I36" s="126">
        <v>0</v>
      </c>
      <c r="J36" s="126">
        <v>0</v>
      </c>
      <c r="K36" s="126">
        <v>0</v>
      </c>
      <c r="M36" s="126">
        <v>0</v>
      </c>
      <c r="N36" s="126">
        <v>0</v>
      </c>
      <c r="O36" s="126">
        <v>0</v>
      </c>
      <c r="P36" s="126">
        <v>0</v>
      </c>
      <c r="Q36" s="126">
        <v>0</v>
      </c>
      <c r="T36" s="126">
        <v>0</v>
      </c>
      <c r="U36" s="126">
        <v>0</v>
      </c>
    </row>
    <row r="37" spans="1:24">
      <c r="A37" s="158">
        <v>40132</v>
      </c>
      <c r="C37" s="147" t="s">
        <v>67</v>
      </c>
      <c r="D37" s="141"/>
      <c r="H37" s="126">
        <v>0</v>
      </c>
      <c r="I37" s="126">
        <v>0</v>
      </c>
      <c r="J37" s="126">
        <v>0</v>
      </c>
      <c r="K37" s="126">
        <v>0</v>
      </c>
      <c r="M37" s="126">
        <v>0</v>
      </c>
      <c r="N37" s="126">
        <v>0</v>
      </c>
      <c r="O37" s="126">
        <v>0</v>
      </c>
      <c r="P37" s="126">
        <v>0</v>
      </c>
      <c r="Q37" s="126">
        <v>0</v>
      </c>
      <c r="T37" s="126">
        <v>0</v>
      </c>
      <c r="U37" s="126">
        <v>0</v>
      </c>
    </row>
    <row r="38" spans="1:24">
      <c r="A38" s="158">
        <v>40133</v>
      </c>
      <c r="C38" s="147">
        <v>1030</v>
      </c>
      <c r="D38" s="141">
        <v>21</v>
      </c>
      <c r="E38" s="126">
        <v>1</v>
      </c>
      <c r="F38" s="126">
        <v>6</v>
      </c>
      <c r="H38" s="126">
        <v>0</v>
      </c>
      <c r="I38" s="126">
        <v>0</v>
      </c>
      <c r="J38" s="126">
        <v>0</v>
      </c>
      <c r="K38" s="126">
        <v>0</v>
      </c>
      <c r="M38" s="126">
        <v>0</v>
      </c>
      <c r="N38" s="126">
        <v>0</v>
      </c>
      <c r="O38" s="126">
        <v>0</v>
      </c>
      <c r="P38" s="126">
        <v>0</v>
      </c>
      <c r="Q38" s="126">
        <v>0</v>
      </c>
      <c r="T38" s="126">
        <v>0</v>
      </c>
      <c r="U38" s="126">
        <v>0</v>
      </c>
    </row>
    <row r="39" spans="1:24">
      <c r="A39" s="158">
        <v>40134</v>
      </c>
      <c r="C39" s="147">
        <v>730</v>
      </c>
      <c r="D39" s="141">
        <v>21</v>
      </c>
      <c r="E39" s="126">
        <v>3</v>
      </c>
      <c r="F39" s="126">
        <v>6</v>
      </c>
      <c r="G39" s="177">
        <v>4</v>
      </c>
      <c r="H39" s="126">
        <v>0</v>
      </c>
      <c r="I39" s="126">
        <v>4</v>
      </c>
      <c r="J39" s="126">
        <v>0</v>
      </c>
      <c r="K39" s="126">
        <v>0</v>
      </c>
      <c r="M39" s="126">
        <v>0</v>
      </c>
      <c r="N39" s="126">
        <v>0</v>
      </c>
      <c r="O39" s="126">
        <v>0</v>
      </c>
      <c r="P39" s="126">
        <v>0</v>
      </c>
      <c r="Q39" s="126">
        <v>0</v>
      </c>
      <c r="T39" s="126">
        <v>0</v>
      </c>
      <c r="U39" s="126">
        <v>0</v>
      </c>
    </row>
    <row r="40" spans="1:24">
      <c r="A40" s="158">
        <v>40135</v>
      </c>
      <c r="C40" s="147">
        <v>1300</v>
      </c>
      <c r="D40" s="141">
        <v>21</v>
      </c>
      <c r="E40" s="126">
        <v>2</v>
      </c>
      <c r="F40" s="126">
        <v>6</v>
      </c>
      <c r="G40" s="177">
        <v>1</v>
      </c>
      <c r="H40" s="126">
        <v>0</v>
      </c>
      <c r="I40" s="126">
        <v>1</v>
      </c>
      <c r="J40" s="126">
        <v>0</v>
      </c>
      <c r="K40" s="126">
        <v>0</v>
      </c>
      <c r="M40" s="126">
        <v>0</v>
      </c>
      <c r="N40" s="126">
        <v>0</v>
      </c>
      <c r="O40" s="126">
        <v>0</v>
      </c>
      <c r="P40" s="126">
        <v>0</v>
      </c>
      <c r="Q40" s="126">
        <v>0</v>
      </c>
      <c r="T40" s="126">
        <v>0</v>
      </c>
      <c r="U40" s="126">
        <v>0</v>
      </c>
      <c r="X40" s="126">
        <v>1</v>
      </c>
    </row>
    <row r="41" spans="1:24">
      <c r="A41" s="158">
        <v>40136</v>
      </c>
      <c r="C41" s="147">
        <v>830</v>
      </c>
      <c r="D41" s="141">
        <v>21</v>
      </c>
      <c r="E41" s="126">
        <v>2</v>
      </c>
      <c r="F41" s="126">
        <v>6</v>
      </c>
      <c r="G41" s="177">
        <v>4</v>
      </c>
      <c r="H41" s="126">
        <v>0</v>
      </c>
      <c r="I41" s="126">
        <v>3</v>
      </c>
      <c r="J41" s="126">
        <v>0</v>
      </c>
      <c r="K41" s="126">
        <v>0</v>
      </c>
      <c r="M41" s="126">
        <v>0</v>
      </c>
      <c r="N41" s="126">
        <v>0</v>
      </c>
      <c r="O41" s="126">
        <v>0</v>
      </c>
      <c r="P41" s="126">
        <v>0</v>
      </c>
      <c r="Q41" s="126">
        <v>0</v>
      </c>
      <c r="T41" s="126">
        <v>0</v>
      </c>
      <c r="U41" s="126">
        <v>0</v>
      </c>
    </row>
    <row r="42" spans="1:24">
      <c r="A42" s="158">
        <v>40137</v>
      </c>
      <c r="C42" s="147">
        <v>1100</v>
      </c>
      <c r="D42" s="141">
        <v>21</v>
      </c>
      <c r="E42" s="126">
        <v>2</v>
      </c>
      <c r="H42" s="126">
        <v>0</v>
      </c>
      <c r="I42" s="126">
        <v>1</v>
      </c>
      <c r="J42" s="126">
        <v>0</v>
      </c>
      <c r="K42" s="126">
        <v>0</v>
      </c>
      <c r="M42" s="126">
        <v>0</v>
      </c>
      <c r="N42" s="126">
        <v>0</v>
      </c>
      <c r="O42" s="126">
        <v>0</v>
      </c>
      <c r="P42" s="126">
        <v>0</v>
      </c>
      <c r="Q42" s="126">
        <v>0</v>
      </c>
      <c r="T42" s="126">
        <v>0</v>
      </c>
      <c r="U42" s="126">
        <v>0</v>
      </c>
    </row>
    <row r="43" spans="1:24">
      <c r="A43" s="158">
        <v>40138</v>
      </c>
      <c r="C43" s="147" t="s">
        <v>67</v>
      </c>
      <c r="D43" s="141"/>
      <c r="H43" s="126">
        <v>0</v>
      </c>
      <c r="I43" s="126">
        <v>0</v>
      </c>
      <c r="J43" s="126">
        <v>0</v>
      </c>
      <c r="K43" s="126">
        <v>0</v>
      </c>
      <c r="M43" s="126">
        <v>0</v>
      </c>
      <c r="N43" s="126">
        <v>0</v>
      </c>
      <c r="O43" s="126">
        <v>0</v>
      </c>
      <c r="P43" s="126">
        <v>0</v>
      </c>
      <c r="Q43" s="126">
        <v>0</v>
      </c>
      <c r="T43" s="126">
        <v>0</v>
      </c>
      <c r="U43" s="126">
        <v>0</v>
      </c>
    </row>
    <row r="44" spans="1:24">
      <c r="A44" s="158">
        <v>40139</v>
      </c>
      <c r="C44" s="147" t="s">
        <v>67</v>
      </c>
      <c r="D44" s="141"/>
      <c r="H44" s="126">
        <v>0</v>
      </c>
      <c r="I44" s="126">
        <v>0</v>
      </c>
      <c r="J44" s="126">
        <v>0</v>
      </c>
      <c r="K44" s="126">
        <v>0</v>
      </c>
      <c r="M44" s="126">
        <v>0</v>
      </c>
      <c r="N44" s="126">
        <v>0</v>
      </c>
      <c r="O44" s="126">
        <v>0</v>
      </c>
      <c r="P44" s="126">
        <v>0</v>
      </c>
      <c r="Q44" s="126">
        <v>0</v>
      </c>
      <c r="T44" s="126">
        <v>0</v>
      </c>
      <c r="U44" s="126">
        <v>0</v>
      </c>
    </row>
    <row r="45" spans="1:24">
      <c r="A45" s="158">
        <v>40140</v>
      </c>
      <c r="C45" s="147">
        <v>1100</v>
      </c>
      <c r="D45" s="141">
        <v>22</v>
      </c>
      <c r="E45" s="126">
        <v>3</v>
      </c>
      <c r="F45" s="126">
        <v>6</v>
      </c>
      <c r="H45" s="126">
        <v>0</v>
      </c>
      <c r="I45" s="126">
        <v>2</v>
      </c>
      <c r="J45" s="126">
        <v>0</v>
      </c>
      <c r="K45" s="126">
        <v>0</v>
      </c>
      <c r="M45" s="126">
        <v>0</v>
      </c>
      <c r="N45" s="126">
        <v>0</v>
      </c>
      <c r="O45" s="126">
        <v>0</v>
      </c>
      <c r="P45" s="126">
        <v>0</v>
      </c>
      <c r="Q45" s="126">
        <v>0</v>
      </c>
      <c r="T45" s="126">
        <v>0</v>
      </c>
      <c r="U45" s="126">
        <v>0</v>
      </c>
    </row>
    <row r="46" spans="1:24">
      <c r="A46" s="158">
        <v>40141</v>
      </c>
      <c r="C46" s="147">
        <v>800</v>
      </c>
      <c r="D46" s="141">
        <v>22</v>
      </c>
      <c r="E46" s="126">
        <v>1</v>
      </c>
      <c r="F46" s="126">
        <v>6</v>
      </c>
      <c r="H46" s="126">
        <v>0</v>
      </c>
      <c r="I46" s="126">
        <v>1</v>
      </c>
      <c r="J46" s="126">
        <v>0</v>
      </c>
      <c r="K46" s="126">
        <v>0</v>
      </c>
      <c r="M46" s="126">
        <v>0</v>
      </c>
      <c r="N46" s="126">
        <v>0</v>
      </c>
      <c r="O46" s="126">
        <v>0</v>
      </c>
      <c r="P46" s="126">
        <v>0</v>
      </c>
      <c r="Q46" s="126">
        <v>0</v>
      </c>
      <c r="T46" s="126">
        <v>0</v>
      </c>
      <c r="U46" s="126">
        <v>0</v>
      </c>
    </row>
    <row r="47" spans="1:24">
      <c r="A47" s="158">
        <v>40142</v>
      </c>
      <c r="C47" s="147">
        <v>1100</v>
      </c>
      <c r="D47" s="141">
        <v>22</v>
      </c>
      <c r="E47" s="126">
        <v>1</v>
      </c>
      <c r="F47" s="126">
        <v>6</v>
      </c>
      <c r="G47" s="126">
        <v>8</v>
      </c>
      <c r="H47" s="126">
        <v>0</v>
      </c>
      <c r="I47" s="126">
        <v>1</v>
      </c>
      <c r="J47" s="126">
        <v>0</v>
      </c>
      <c r="K47" s="126">
        <v>0</v>
      </c>
      <c r="M47" s="126">
        <v>0</v>
      </c>
      <c r="N47" s="126">
        <v>0</v>
      </c>
      <c r="O47" s="126">
        <v>0</v>
      </c>
      <c r="P47" s="126">
        <v>0</v>
      </c>
      <c r="Q47" s="126">
        <v>0</v>
      </c>
      <c r="T47" s="126">
        <v>0</v>
      </c>
      <c r="U47" s="126">
        <v>0</v>
      </c>
    </row>
    <row r="48" spans="1:24">
      <c r="A48" s="158">
        <v>40143</v>
      </c>
      <c r="C48" s="147" t="s">
        <v>67</v>
      </c>
      <c r="D48" s="141"/>
      <c r="H48" s="126">
        <v>0</v>
      </c>
      <c r="I48" s="126">
        <v>0</v>
      </c>
      <c r="J48" s="126">
        <v>0</v>
      </c>
      <c r="K48" s="126">
        <v>0</v>
      </c>
      <c r="M48" s="126">
        <v>0</v>
      </c>
      <c r="N48" s="126">
        <v>0</v>
      </c>
      <c r="O48" s="126">
        <v>0</v>
      </c>
      <c r="P48" s="126">
        <v>0</v>
      </c>
      <c r="Q48" s="126">
        <v>0</v>
      </c>
      <c r="T48" s="126">
        <v>0</v>
      </c>
      <c r="U48" s="126">
        <v>0</v>
      </c>
    </row>
    <row r="49" spans="1:27">
      <c r="A49" s="158">
        <v>40144</v>
      </c>
      <c r="C49" s="147" t="s">
        <v>67</v>
      </c>
      <c r="D49" s="141"/>
      <c r="H49" s="126">
        <v>0</v>
      </c>
      <c r="I49" s="126">
        <v>0</v>
      </c>
      <c r="J49" s="126">
        <v>0</v>
      </c>
      <c r="K49" s="126">
        <v>0</v>
      </c>
      <c r="M49" s="126">
        <v>0</v>
      </c>
      <c r="N49" s="126">
        <v>0</v>
      </c>
      <c r="O49" s="126">
        <v>0</v>
      </c>
      <c r="P49" s="126">
        <v>0</v>
      </c>
      <c r="Q49" s="126">
        <v>0</v>
      </c>
      <c r="T49" s="126">
        <v>0</v>
      </c>
      <c r="U49" s="126">
        <v>0</v>
      </c>
    </row>
    <row r="50" spans="1:27">
      <c r="A50" s="158">
        <v>40145</v>
      </c>
      <c r="C50" s="147" t="s">
        <v>67</v>
      </c>
      <c r="D50" s="141"/>
      <c r="H50" s="126">
        <v>0</v>
      </c>
      <c r="I50" s="126">
        <v>0</v>
      </c>
      <c r="J50" s="126">
        <v>0</v>
      </c>
      <c r="K50" s="126">
        <v>0</v>
      </c>
      <c r="M50" s="126">
        <v>0</v>
      </c>
      <c r="N50" s="126">
        <v>0</v>
      </c>
      <c r="O50" s="126">
        <v>0</v>
      </c>
      <c r="P50" s="126">
        <v>0</v>
      </c>
      <c r="Q50" s="126">
        <v>0</v>
      </c>
      <c r="T50" s="126">
        <v>0</v>
      </c>
      <c r="U50" s="126">
        <v>0</v>
      </c>
    </row>
    <row r="51" spans="1:27">
      <c r="A51" s="158">
        <v>40146</v>
      </c>
      <c r="C51" s="147" t="s">
        <v>67</v>
      </c>
      <c r="D51" s="141"/>
      <c r="H51" s="126">
        <v>0</v>
      </c>
      <c r="I51" s="126">
        <v>0</v>
      </c>
      <c r="J51" s="126">
        <v>0</v>
      </c>
      <c r="K51" s="126">
        <v>0</v>
      </c>
      <c r="M51" s="126">
        <v>0</v>
      </c>
      <c r="N51" s="126">
        <v>0</v>
      </c>
      <c r="O51" s="126">
        <v>0</v>
      </c>
      <c r="P51" s="126">
        <v>0</v>
      </c>
      <c r="Q51" s="126">
        <v>0</v>
      </c>
      <c r="T51" s="126">
        <v>0</v>
      </c>
      <c r="U51" s="126">
        <v>0</v>
      </c>
    </row>
    <row r="52" spans="1:27">
      <c r="A52" s="158">
        <v>40147</v>
      </c>
      <c r="C52" s="147">
        <v>1045</v>
      </c>
      <c r="D52" s="141">
        <v>24</v>
      </c>
      <c r="E52" s="126">
        <v>3</v>
      </c>
      <c r="F52" s="126">
        <v>6</v>
      </c>
      <c r="G52" s="126">
        <v>26</v>
      </c>
      <c r="H52" s="126">
        <v>0</v>
      </c>
      <c r="I52" s="126">
        <v>23</v>
      </c>
      <c r="J52" s="126">
        <v>3</v>
      </c>
      <c r="K52" s="126">
        <v>0</v>
      </c>
      <c r="M52" s="126">
        <v>0</v>
      </c>
      <c r="N52" s="126">
        <v>0</v>
      </c>
      <c r="O52" s="126">
        <v>0</v>
      </c>
      <c r="P52" s="126">
        <v>0</v>
      </c>
      <c r="Q52" s="126">
        <v>0</v>
      </c>
      <c r="T52" s="126">
        <v>0</v>
      </c>
      <c r="U52" s="126">
        <v>0</v>
      </c>
      <c r="AA52" s="126">
        <v>2</v>
      </c>
    </row>
    <row r="53" spans="1:27">
      <c r="A53" s="158">
        <v>40148</v>
      </c>
      <c r="C53" s="147">
        <v>1015</v>
      </c>
      <c r="D53" s="141">
        <v>23.5</v>
      </c>
      <c r="E53" s="126">
        <v>1</v>
      </c>
      <c r="F53" s="126">
        <v>6</v>
      </c>
      <c r="G53" s="126">
        <v>2</v>
      </c>
      <c r="H53" s="126">
        <v>0</v>
      </c>
      <c r="I53" s="126">
        <v>13</v>
      </c>
      <c r="J53" s="126">
        <v>1</v>
      </c>
      <c r="K53" s="126">
        <v>0</v>
      </c>
      <c r="M53" s="126">
        <v>0</v>
      </c>
      <c r="N53" s="126">
        <v>0</v>
      </c>
      <c r="O53" s="126">
        <v>0</v>
      </c>
      <c r="P53" s="126">
        <v>0</v>
      </c>
      <c r="Q53" s="126">
        <v>0</v>
      </c>
      <c r="T53" s="126">
        <v>0</v>
      </c>
      <c r="U53" s="126">
        <v>0</v>
      </c>
      <c r="AA53" s="126">
        <v>1</v>
      </c>
    </row>
    <row r="54" spans="1:27">
      <c r="A54" s="158">
        <v>40149</v>
      </c>
      <c r="C54" s="147">
        <v>1000</v>
      </c>
      <c r="D54" s="141">
        <v>23</v>
      </c>
      <c r="E54" s="126">
        <v>1</v>
      </c>
      <c r="F54" s="126">
        <v>6</v>
      </c>
      <c r="G54" s="126">
        <v>0</v>
      </c>
      <c r="H54" s="126">
        <v>0</v>
      </c>
      <c r="I54" s="126">
        <v>0</v>
      </c>
      <c r="J54" s="126">
        <v>0</v>
      </c>
      <c r="K54" s="126">
        <v>0</v>
      </c>
      <c r="M54" s="126">
        <v>0</v>
      </c>
      <c r="N54" s="126">
        <v>0</v>
      </c>
      <c r="O54" s="126">
        <v>0</v>
      </c>
      <c r="P54" s="126">
        <v>0</v>
      </c>
      <c r="Q54" s="126">
        <v>0</v>
      </c>
      <c r="T54" s="126">
        <v>0</v>
      </c>
      <c r="U54" s="126">
        <v>0</v>
      </c>
    </row>
    <row r="55" spans="1:27">
      <c r="A55" s="158">
        <v>40150</v>
      </c>
      <c r="C55" s="147">
        <v>1015</v>
      </c>
      <c r="D55" s="141">
        <v>22</v>
      </c>
      <c r="E55" s="126">
        <v>1</v>
      </c>
      <c r="F55" s="126">
        <v>6</v>
      </c>
      <c r="G55" s="126">
        <v>0</v>
      </c>
      <c r="H55" s="126">
        <v>0</v>
      </c>
      <c r="I55" s="126">
        <v>0</v>
      </c>
      <c r="J55" s="126">
        <v>0</v>
      </c>
      <c r="K55" s="126">
        <v>0</v>
      </c>
      <c r="M55" s="126">
        <v>0</v>
      </c>
      <c r="N55" s="126">
        <v>0</v>
      </c>
      <c r="O55" s="126">
        <v>0</v>
      </c>
      <c r="P55" s="126">
        <v>0</v>
      </c>
      <c r="Q55" s="126">
        <v>0</v>
      </c>
      <c r="T55" s="126">
        <v>0</v>
      </c>
      <c r="U55" s="126">
        <v>0</v>
      </c>
    </row>
    <row r="56" spans="1:27">
      <c r="A56" s="158">
        <v>40151</v>
      </c>
      <c r="C56" s="147">
        <v>1100</v>
      </c>
      <c r="D56" s="141">
        <v>22</v>
      </c>
      <c r="E56" s="126">
        <v>1</v>
      </c>
      <c r="F56" s="126">
        <v>6</v>
      </c>
      <c r="G56" s="126">
        <v>0</v>
      </c>
      <c r="H56" s="126">
        <v>0</v>
      </c>
      <c r="I56" s="126">
        <v>0</v>
      </c>
      <c r="J56" s="126">
        <v>0</v>
      </c>
      <c r="K56" s="126">
        <v>0</v>
      </c>
      <c r="M56" s="126">
        <v>0</v>
      </c>
      <c r="N56" s="126">
        <v>0</v>
      </c>
      <c r="O56" s="126">
        <v>0</v>
      </c>
      <c r="P56" s="126">
        <v>0</v>
      </c>
      <c r="Q56" s="126">
        <v>0</v>
      </c>
      <c r="T56" s="126">
        <v>0</v>
      </c>
      <c r="U56" s="126">
        <v>0</v>
      </c>
    </row>
    <row r="57" spans="1:27">
      <c r="A57" s="158">
        <v>40152</v>
      </c>
      <c r="C57" s="147" t="s">
        <v>67</v>
      </c>
      <c r="D57" s="141"/>
      <c r="H57" s="126">
        <v>0</v>
      </c>
      <c r="I57" s="126">
        <v>0</v>
      </c>
      <c r="J57" s="126">
        <v>0</v>
      </c>
      <c r="K57" s="126">
        <v>0</v>
      </c>
      <c r="M57" s="126">
        <v>0</v>
      </c>
      <c r="N57" s="126">
        <v>0</v>
      </c>
      <c r="O57" s="126">
        <v>0</v>
      </c>
      <c r="P57" s="126">
        <v>0</v>
      </c>
      <c r="Q57" s="126">
        <v>0</v>
      </c>
      <c r="T57" s="126">
        <v>0</v>
      </c>
      <c r="U57" s="126">
        <v>0</v>
      </c>
    </row>
    <row r="58" spans="1:27">
      <c r="A58" s="158">
        <v>40153</v>
      </c>
      <c r="C58" s="147" t="s">
        <v>67</v>
      </c>
      <c r="D58" s="141"/>
      <c r="H58" s="126">
        <v>0</v>
      </c>
      <c r="I58" s="126">
        <v>0</v>
      </c>
      <c r="J58" s="126">
        <v>0</v>
      </c>
      <c r="K58" s="126">
        <v>0</v>
      </c>
      <c r="M58" s="126">
        <v>0</v>
      </c>
      <c r="N58" s="126">
        <v>0</v>
      </c>
      <c r="O58" s="126">
        <v>0</v>
      </c>
      <c r="P58" s="126">
        <v>0</v>
      </c>
      <c r="Q58" s="126">
        <v>0</v>
      </c>
      <c r="T58" s="126">
        <v>0</v>
      </c>
      <c r="U58" s="126">
        <v>0</v>
      </c>
    </row>
    <row r="59" spans="1:27">
      <c r="A59" s="158">
        <v>40154</v>
      </c>
      <c r="C59" s="147">
        <v>1300</v>
      </c>
      <c r="D59" s="141">
        <v>20</v>
      </c>
      <c r="E59" s="126">
        <v>1</v>
      </c>
      <c r="F59" s="126">
        <v>6</v>
      </c>
      <c r="G59" s="126">
        <v>0</v>
      </c>
      <c r="H59" s="126">
        <v>0</v>
      </c>
      <c r="I59" s="126">
        <v>0</v>
      </c>
      <c r="J59" s="126">
        <v>0</v>
      </c>
      <c r="K59" s="126">
        <v>0</v>
      </c>
      <c r="M59" s="126">
        <v>0</v>
      </c>
      <c r="N59" s="126">
        <v>0</v>
      </c>
      <c r="O59" s="126">
        <v>0</v>
      </c>
      <c r="P59" s="126">
        <v>0</v>
      </c>
      <c r="Q59" s="126">
        <v>0</v>
      </c>
      <c r="T59" s="126">
        <v>0</v>
      </c>
      <c r="U59" s="126">
        <v>0</v>
      </c>
    </row>
    <row r="60" spans="1:27">
      <c r="A60" s="158">
        <v>40155</v>
      </c>
      <c r="C60" s="147">
        <v>1100</v>
      </c>
      <c r="D60" s="141">
        <v>19</v>
      </c>
      <c r="E60" s="126">
        <v>1</v>
      </c>
      <c r="F60" s="126">
        <v>6</v>
      </c>
      <c r="G60" s="126">
        <v>0</v>
      </c>
      <c r="H60" s="126">
        <v>0</v>
      </c>
      <c r="I60" s="126">
        <v>0</v>
      </c>
      <c r="J60" s="126">
        <v>0</v>
      </c>
      <c r="K60" s="126">
        <v>0</v>
      </c>
      <c r="M60" s="126">
        <v>0</v>
      </c>
      <c r="N60" s="126">
        <v>0</v>
      </c>
      <c r="O60" s="126">
        <v>0</v>
      </c>
      <c r="P60" s="126">
        <v>0</v>
      </c>
      <c r="Q60" s="126">
        <v>0</v>
      </c>
      <c r="T60" s="126">
        <v>0</v>
      </c>
      <c r="U60" s="126">
        <v>0</v>
      </c>
    </row>
    <row r="61" spans="1:27">
      <c r="A61" s="158">
        <v>40156</v>
      </c>
      <c r="C61" s="147">
        <v>1100</v>
      </c>
      <c r="D61" s="141">
        <v>19</v>
      </c>
      <c r="E61" s="126">
        <v>1</v>
      </c>
      <c r="F61" s="126">
        <v>6</v>
      </c>
      <c r="G61" s="126">
        <v>0</v>
      </c>
      <c r="H61" s="126">
        <v>0</v>
      </c>
      <c r="I61" s="126">
        <v>0</v>
      </c>
      <c r="J61" s="126">
        <v>0</v>
      </c>
      <c r="K61" s="126">
        <v>0</v>
      </c>
      <c r="M61" s="126">
        <v>0</v>
      </c>
      <c r="N61" s="126">
        <v>0</v>
      </c>
      <c r="O61" s="126">
        <v>0</v>
      </c>
      <c r="P61" s="126">
        <v>0</v>
      </c>
      <c r="Q61" s="126">
        <v>0</v>
      </c>
      <c r="T61" s="126">
        <v>0</v>
      </c>
      <c r="U61" s="126">
        <v>0</v>
      </c>
    </row>
    <row r="62" spans="1:27">
      <c r="A62" s="158">
        <v>40157</v>
      </c>
      <c r="C62" s="147">
        <v>1115</v>
      </c>
      <c r="D62" s="141">
        <v>21</v>
      </c>
      <c r="E62" s="126">
        <v>1</v>
      </c>
      <c r="F62" s="126">
        <v>6</v>
      </c>
      <c r="G62" s="126">
        <v>0</v>
      </c>
      <c r="H62" s="126">
        <v>0</v>
      </c>
      <c r="I62" s="126">
        <v>0</v>
      </c>
      <c r="J62" s="126">
        <v>0</v>
      </c>
      <c r="K62" s="126">
        <v>0</v>
      </c>
      <c r="M62" s="126">
        <v>0</v>
      </c>
      <c r="N62" s="126">
        <v>0</v>
      </c>
      <c r="O62" s="126">
        <v>0</v>
      </c>
      <c r="P62" s="126">
        <v>0</v>
      </c>
      <c r="Q62" s="126">
        <v>0</v>
      </c>
      <c r="T62" s="126">
        <v>0</v>
      </c>
      <c r="U62" s="126">
        <v>0</v>
      </c>
    </row>
    <row r="63" spans="1:27">
      <c r="A63" s="158">
        <v>40158</v>
      </c>
      <c r="C63" s="147">
        <v>1145</v>
      </c>
      <c r="D63" s="141">
        <v>21</v>
      </c>
      <c r="E63" s="126">
        <v>1</v>
      </c>
      <c r="F63" s="126">
        <v>6</v>
      </c>
      <c r="G63" s="126">
        <v>0</v>
      </c>
      <c r="H63" s="126">
        <v>0</v>
      </c>
      <c r="I63" s="126">
        <v>0</v>
      </c>
      <c r="J63" s="126">
        <v>0</v>
      </c>
      <c r="K63" s="126">
        <v>0</v>
      </c>
      <c r="M63" s="126">
        <v>0</v>
      </c>
      <c r="N63" s="126">
        <v>0</v>
      </c>
      <c r="O63" s="126">
        <v>0</v>
      </c>
      <c r="P63" s="126">
        <v>0</v>
      </c>
      <c r="Q63" s="126">
        <v>0</v>
      </c>
      <c r="T63" s="126">
        <v>0</v>
      </c>
      <c r="U63" s="126">
        <v>0</v>
      </c>
    </row>
    <row r="64" spans="1:27" s="166" customFormat="1">
      <c r="A64" s="161">
        <v>40159</v>
      </c>
      <c r="B64" s="162"/>
      <c r="C64" s="163" t="s">
        <v>79</v>
      </c>
      <c r="D64" s="167"/>
      <c r="H64" s="126">
        <v>0</v>
      </c>
      <c r="I64" s="126">
        <v>0</v>
      </c>
      <c r="J64" s="126">
        <v>0</v>
      </c>
      <c r="K64" s="126">
        <v>0</v>
      </c>
      <c r="M64" s="126">
        <v>0</v>
      </c>
      <c r="N64" s="126">
        <v>0</v>
      </c>
      <c r="O64" s="126">
        <v>0</v>
      </c>
      <c r="P64" s="126">
        <v>0</v>
      </c>
      <c r="Q64" s="126">
        <v>0</v>
      </c>
      <c r="T64" s="126">
        <v>0</v>
      </c>
      <c r="U64" s="126">
        <v>0</v>
      </c>
    </row>
    <row r="65" spans="1:29" s="166" customFormat="1">
      <c r="A65" s="161">
        <v>40160</v>
      </c>
      <c r="B65" s="162"/>
      <c r="C65" s="163" t="s">
        <v>79</v>
      </c>
      <c r="D65" s="167"/>
      <c r="H65" s="126">
        <v>0</v>
      </c>
      <c r="I65" s="126">
        <v>0</v>
      </c>
      <c r="J65" s="126">
        <v>0</v>
      </c>
      <c r="K65" s="126">
        <v>0</v>
      </c>
      <c r="M65" s="126">
        <v>0</v>
      </c>
      <c r="N65" s="126">
        <v>0</v>
      </c>
      <c r="O65" s="126">
        <v>0</v>
      </c>
      <c r="P65" s="126">
        <v>0</v>
      </c>
      <c r="Q65" s="126">
        <v>0</v>
      </c>
      <c r="T65" s="126">
        <v>0</v>
      </c>
      <c r="U65" s="126">
        <v>0</v>
      </c>
    </row>
    <row r="66" spans="1:29">
      <c r="A66" s="158">
        <v>40161</v>
      </c>
      <c r="B66" s="165">
        <v>1245</v>
      </c>
      <c r="C66" s="147"/>
      <c r="D66" s="141">
        <v>21</v>
      </c>
      <c r="E66" s="126">
        <v>1</v>
      </c>
      <c r="F66" s="126">
        <v>6</v>
      </c>
      <c r="H66" s="126">
        <v>0</v>
      </c>
      <c r="I66" s="126">
        <v>0</v>
      </c>
      <c r="J66" s="126">
        <v>0</v>
      </c>
      <c r="K66" s="126">
        <v>0</v>
      </c>
      <c r="M66" s="126">
        <v>0</v>
      </c>
      <c r="N66" s="126">
        <v>0</v>
      </c>
      <c r="O66" s="126">
        <v>0</v>
      </c>
      <c r="P66" s="126">
        <v>0</v>
      </c>
      <c r="Q66" s="126">
        <v>0</v>
      </c>
      <c r="T66" s="126">
        <v>0</v>
      </c>
      <c r="U66" s="126">
        <v>0</v>
      </c>
    </row>
    <row r="67" spans="1:29">
      <c r="A67" s="158">
        <v>40162</v>
      </c>
      <c r="C67" s="147">
        <v>1145</v>
      </c>
      <c r="D67" s="141">
        <v>21</v>
      </c>
      <c r="E67" s="126">
        <v>1</v>
      </c>
      <c r="F67" s="126">
        <v>6</v>
      </c>
      <c r="G67" s="126">
        <v>35</v>
      </c>
      <c r="H67" s="126">
        <v>0</v>
      </c>
      <c r="I67" s="126">
        <v>40</v>
      </c>
      <c r="J67" s="126">
        <v>0</v>
      </c>
      <c r="K67" s="126">
        <v>0</v>
      </c>
      <c r="M67" s="126">
        <v>0</v>
      </c>
      <c r="N67" s="126">
        <v>0</v>
      </c>
      <c r="O67" s="126">
        <v>0</v>
      </c>
      <c r="P67" s="126">
        <v>0</v>
      </c>
      <c r="Q67" s="126">
        <v>0</v>
      </c>
      <c r="T67" s="126">
        <v>0</v>
      </c>
      <c r="U67" s="126">
        <v>0</v>
      </c>
      <c r="Z67" s="126">
        <v>1</v>
      </c>
    </row>
    <row r="68" spans="1:29">
      <c r="A68" s="158">
        <v>40163</v>
      </c>
      <c r="C68" s="147">
        <v>1000</v>
      </c>
      <c r="D68" s="141">
        <v>24.5</v>
      </c>
      <c r="E68" s="126">
        <v>1</v>
      </c>
      <c r="F68" s="126">
        <v>2</v>
      </c>
      <c r="G68" s="126">
        <v>79</v>
      </c>
      <c r="H68" s="126">
        <v>0</v>
      </c>
      <c r="I68" s="126">
        <v>44</v>
      </c>
      <c r="J68" s="126">
        <v>0</v>
      </c>
      <c r="K68" s="126">
        <v>0</v>
      </c>
      <c r="M68" s="126">
        <v>0</v>
      </c>
      <c r="N68" s="126">
        <v>0</v>
      </c>
      <c r="O68" s="126">
        <v>0</v>
      </c>
      <c r="P68" s="126">
        <v>0</v>
      </c>
      <c r="Q68" s="126">
        <v>0</v>
      </c>
      <c r="T68" s="126">
        <v>0</v>
      </c>
      <c r="U68" s="126">
        <v>0</v>
      </c>
    </row>
    <row r="69" spans="1:29">
      <c r="A69" s="158">
        <v>40164</v>
      </c>
      <c r="C69" s="147">
        <v>800</v>
      </c>
      <c r="D69" s="141">
        <v>24.5</v>
      </c>
      <c r="E69" s="126">
        <v>1</v>
      </c>
      <c r="F69" s="126">
        <v>2</v>
      </c>
      <c r="G69" s="126">
        <v>430</v>
      </c>
      <c r="H69" s="126">
        <v>0</v>
      </c>
      <c r="I69" s="126">
        <v>149</v>
      </c>
      <c r="J69" s="126">
        <v>0</v>
      </c>
      <c r="K69" s="126">
        <v>0</v>
      </c>
      <c r="M69" s="126">
        <v>0</v>
      </c>
      <c r="N69" s="126">
        <v>1</v>
      </c>
      <c r="O69" s="126">
        <v>0</v>
      </c>
      <c r="P69" s="126">
        <v>2</v>
      </c>
      <c r="Q69" s="126">
        <v>0</v>
      </c>
      <c r="T69" s="126">
        <v>0</v>
      </c>
      <c r="U69" s="126">
        <v>0</v>
      </c>
      <c r="Z69" s="126">
        <v>1</v>
      </c>
    </row>
    <row r="70" spans="1:29">
      <c r="A70" s="158">
        <v>40165</v>
      </c>
      <c r="C70" s="147">
        <v>1000</v>
      </c>
      <c r="D70" s="141">
        <v>23</v>
      </c>
      <c r="E70" s="126">
        <v>1</v>
      </c>
      <c r="F70" s="126">
        <v>6</v>
      </c>
      <c r="G70" s="126">
        <v>201</v>
      </c>
      <c r="H70" s="126">
        <v>0</v>
      </c>
      <c r="I70" s="126">
        <v>136</v>
      </c>
      <c r="J70" s="126">
        <v>0</v>
      </c>
      <c r="K70" s="126">
        <v>0</v>
      </c>
      <c r="M70" s="126">
        <v>0</v>
      </c>
      <c r="N70" s="126">
        <v>0</v>
      </c>
      <c r="O70" s="126">
        <v>0</v>
      </c>
      <c r="P70" s="126">
        <v>0</v>
      </c>
      <c r="Q70" s="126">
        <v>0</v>
      </c>
      <c r="T70" s="126">
        <v>0</v>
      </c>
      <c r="U70" s="126">
        <v>0</v>
      </c>
      <c r="AC70" s="126">
        <v>1</v>
      </c>
    </row>
    <row r="71" spans="1:29">
      <c r="A71" s="158">
        <v>40166</v>
      </c>
      <c r="C71" s="147">
        <v>1330</v>
      </c>
      <c r="D71" s="141">
        <v>23</v>
      </c>
      <c r="E71" s="126">
        <v>1</v>
      </c>
      <c r="F71" s="126">
        <v>6</v>
      </c>
      <c r="G71" s="126">
        <v>53</v>
      </c>
      <c r="H71" s="126">
        <v>0</v>
      </c>
      <c r="I71" s="126">
        <v>45</v>
      </c>
      <c r="J71" s="126">
        <v>0</v>
      </c>
      <c r="K71" s="126">
        <v>0</v>
      </c>
      <c r="M71" s="126">
        <v>0</v>
      </c>
      <c r="N71" s="126">
        <v>0</v>
      </c>
      <c r="O71" s="126">
        <v>0</v>
      </c>
      <c r="P71" s="126">
        <v>0</v>
      </c>
      <c r="Q71" s="126">
        <v>0</v>
      </c>
      <c r="T71" s="126">
        <v>0</v>
      </c>
      <c r="U71" s="126">
        <v>0</v>
      </c>
    </row>
    <row r="72" spans="1:29">
      <c r="A72" s="158">
        <v>40167</v>
      </c>
      <c r="C72" s="147" t="s">
        <v>67</v>
      </c>
      <c r="D72" s="141"/>
      <c r="H72" s="126">
        <v>0</v>
      </c>
      <c r="I72" s="126">
        <v>0</v>
      </c>
      <c r="J72" s="126">
        <v>0</v>
      </c>
      <c r="K72" s="126">
        <v>0</v>
      </c>
      <c r="M72" s="126">
        <v>0</v>
      </c>
      <c r="N72" s="126">
        <v>0</v>
      </c>
      <c r="O72" s="126">
        <v>0</v>
      </c>
      <c r="P72" s="126">
        <v>0</v>
      </c>
      <c r="Q72" s="126">
        <v>0</v>
      </c>
      <c r="T72" s="126">
        <v>0</v>
      </c>
      <c r="U72" s="126">
        <v>0</v>
      </c>
    </row>
    <row r="73" spans="1:29">
      <c r="A73" s="158">
        <v>40168</v>
      </c>
      <c r="C73" s="147">
        <v>1100</v>
      </c>
      <c r="D73" s="141">
        <v>26</v>
      </c>
      <c r="E73" s="126">
        <v>1</v>
      </c>
      <c r="F73" s="126">
        <v>6</v>
      </c>
      <c r="G73" s="126">
        <v>12</v>
      </c>
      <c r="H73" s="126">
        <v>0</v>
      </c>
      <c r="I73" s="126">
        <v>10</v>
      </c>
      <c r="J73" s="126">
        <v>0</v>
      </c>
      <c r="K73" s="126">
        <v>0</v>
      </c>
      <c r="M73" s="126">
        <v>0</v>
      </c>
      <c r="N73" s="126">
        <v>0</v>
      </c>
      <c r="O73" s="126">
        <v>0</v>
      </c>
      <c r="P73" s="126">
        <v>0</v>
      </c>
      <c r="Q73" s="126">
        <v>0</v>
      </c>
      <c r="T73" s="126">
        <v>0</v>
      </c>
      <c r="U73" s="126">
        <v>0</v>
      </c>
    </row>
    <row r="74" spans="1:29">
      <c r="A74" s="158">
        <v>40169</v>
      </c>
      <c r="C74" s="147">
        <v>1000</v>
      </c>
      <c r="D74" s="141">
        <v>27</v>
      </c>
      <c r="E74" s="126">
        <v>1</v>
      </c>
      <c r="F74" s="126">
        <v>5</v>
      </c>
      <c r="G74" s="126">
        <v>119</v>
      </c>
      <c r="H74" s="126">
        <v>0</v>
      </c>
      <c r="I74" s="126">
        <v>44</v>
      </c>
      <c r="J74" s="126">
        <v>0</v>
      </c>
      <c r="K74" s="126">
        <v>0</v>
      </c>
      <c r="M74" s="126">
        <v>0</v>
      </c>
      <c r="N74" s="126">
        <v>0</v>
      </c>
      <c r="O74" s="126">
        <v>0</v>
      </c>
      <c r="P74" s="126">
        <v>1</v>
      </c>
      <c r="Q74" s="126">
        <v>0</v>
      </c>
      <c r="T74" s="126">
        <v>0</v>
      </c>
      <c r="U74" s="126">
        <v>0</v>
      </c>
    </row>
    <row r="75" spans="1:29">
      <c r="A75" s="158">
        <v>40170</v>
      </c>
      <c r="C75" s="147">
        <v>830</v>
      </c>
      <c r="D75" s="141">
        <v>26</v>
      </c>
      <c r="E75" s="126">
        <v>1</v>
      </c>
      <c r="F75" s="126">
        <v>5</v>
      </c>
      <c r="G75" s="126">
        <v>41</v>
      </c>
      <c r="H75" s="126">
        <v>0</v>
      </c>
      <c r="I75" s="126">
        <v>24</v>
      </c>
      <c r="J75" s="126">
        <v>0</v>
      </c>
      <c r="K75" s="126">
        <v>0</v>
      </c>
      <c r="M75" s="126">
        <v>0</v>
      </c>
      <c r="N75" s="126">
        <v>0</v>
      </c>
      <c r="O75" s="126">
        <v>0</v>
      </c>
      <c r="P75" s="126">
        <v>1</v>
      </c>
      <c r="Q75" s="126">
        <v>0</v>
      </c>
      <c r="T75" s="126">
        <v>0</v>
      </c>
      <c r="U75" s="126">
        <v>0</v>
      </c>
      <c r="AA75" s="126">
        <v>1</v>
      </c>
    </row>
    <row r="76" spans="1:29">
      <c r="A76" s="158">
        <v>40171</v>
      </c>
      <c r="C76" s="147">
        <v>1000</v>
      </c>
      <c r="D76" s="141">
        <v>25</v>
      </c>
      <c r="E76" s="126">
        <v>1</v>
      </c>
      <c r="F76" s="126">
        <v>6</v>
      </c>
      <c r="G76" s="126">
        <v>16</v>
      </c>
      <c r="H76" s="126">
        <v>0</v>
      </c>
      <c r="I76" s="126">
        <v>12</v>
      </c>
      <c r="J76" s="126">
        <v>0</v>
      </c>
      <c r="K76" s="126">
        <v>0</v>
      </c>
      <c r="M76" s="126">
        <v>0</v>
      </c>
      <c r="N76" s="126">
        <v>0</v>
      </c>
      <c r="O76" s="126">
        <v>0</v>
      </c>
      <c r="P76" s="126">
        <v>0</v>
      </c>
      <c r="Q76" s="126">
        <v>0</v>
      </c>
      <c r="T76" s="126">
        <v>0</v>
      </c>
      <c r="U76" s="126">
        <v>0</v>
      </c>
      <c r="V76" s="126" t="s">
        <v>142</v>
      </c>
    </row>
    <row r="77" spans="1:29">
      <c r="A77" s="158">
        <v>40172</v>
      </c>
      <c r="C77" s="147" t="s">
        <v>67</v>
      </c>
      <c r="D77" s="141"/>
      <c r="H77" s="126">
        <v>0</v>
      </c>
      <c r="I77" s="126">
        <v>0</v>
      </c>
      <c r="J77" s="126">
        <v>0</v>
      </c>
      <c r="K77" s="126">
        <v>0</v>
      </c>
      <c r="M77" s="126">
        <v>0</v>
      </c>
      <c r="N77" s="126">
        <v>0</v>
      </c>
      <c r="O77" s="126">
        <v>0</v>
      </c>
      <c r="P77" s="126">
        <v>0</v>
      </c>
      <c r="Q77" s="126">
        <v>0</v>
      </c>
      <c r="T77" s="126">
        <v>0</v>
      </c>
      <c r="U77" s="126">
        <v>0</v>
      </c>
    </row>
    <row r="78" spans="1:29">
      <c r="A78" s="158">
        <v>40173</v>
      </c>
      <c r="C78" s="147" t="s">
        <v>67</v>
      </c>
      <c r="D78" s="141"/>
      <c r="H78" s="126">
        <v>0</v>
      </c>
      <c r="I78" s="126">
        <v>0</v>
      </c>
      <c r="J78" s="126">
        <v>0</v>
      </c>
      <c r="K78" s="126">
        <v>0</v>
      </c>
      <c r="M78" s="126">
        <v>0</v>
      </c>
      <c r="N78" s="126">
        <v>0</v>
      </c>
      <c r="O78" s="126">
        <v>0</v>
      </c>
      <c r="P78" s="126">
        <v>0</v>
      </c>
      <c r="Q78" s="126">
        <v>0</v>
      </c>
      <c r="T78" s="126">
        <v>0</v>
      </c>
      <c r="U78" s="126">
        <v>0</v>
      </c>
    </row>
    <row r="79" spans="1:29">
      <c r="A79" s="158">
        <v>40174</v>
      </c>
      <c r="C79" s="147" t="s">
        <v>67</v>
      </c>
      <c r="D79" s="141"/>
      <c r="H79" s="126">
        <v>0</v>
      </c>
      <c r="I79" s="126">
        <v>0</v>
      </c>
      <c r="J79" s="126">
        <v>0</v>
      </c>
      <c r="K79" s="126">
        <v>0</v>
      </c>
      <c r="M79" s="126">
        <v>0</v>
      </c>
      <c r="N79" s="126">
        <v>0</v>
      </c>
      <c r="O79" s="126">
        <v>0</v>
      </c>
      <c r="P79" s="126">
        <v>0</v>
      </c>
      <c r="Q79" s="126">
        <v>0</v>
      </c>
      <c r="T79" s="126">
        <v>0</v>
      </c>
      <c r="U79" s="126">
        <v>0</v>
      </c>
    </row>
    <row r="80" spans="1:29">
      <c r="A80" s="158">
        <v>40175</v>
      </c>
      <c r="C80" s="147">
        <v>1000</v>
      </c>
      <c r="D80" s="141">
        <v>23</v>
      </c>
      <c r="E80" s="126">
        <v>1</v>
      </c>
      <c r="F80" s="126">
        <v>6</v>
      </c>
      <c r="H80" s="126">
        <v>0</v>
      </c>
      <c r="I80" s="126">
        <v>0</v>
      </c>
      <c r="J80" s="126">
        <v>0</v>
      </c>
      <c r="K80" s="126">
        <v>0</v>
      </c>
      <c r="M80" s="126">
        <v>0</v>
      </c>
      <c r="N80" s="126">
        <v>0</v>
      </c>
      <c r="O80" s="126">
        <v>0</v>
      </c>
      <c r="P80" s="126">
        <v>0</v>
      </c>
      <c r="Q80" s="126">
        <v>0</v>
      </c>
      <c r="T80" s="126">
        <v>0</v>
      </c>
      <c r="U80" s="126">
        <v>0</v>
      </c>
      <c r="X80" s="126">
        <v>1</v>
      </c>
    </row>
    <row r="81" spans="1:27">
      <c r="A81" s="158">
        <v>40176</v>
      </c>
      <c r="C81" s="147">
        <v>930</v>
      </c>
      <c r="D81" s="141">
        <v>23</v>
      </c>
      <c r="E81" s="126">
        <v>1</v>
      </c>
      <c r="F81" s="126">
        <v>6</v>
      </c>
      <c r="H81" s="126">
        <v>0</v>
      </c>
      <c r="I81" s="126">
        <v>0</v>
      </c>
      <c r="J81" s="126">
        <v>0</v>
      </c>
      <c r="K81" s="126">
        <v>0</v>
      </c>
      <c r="M81" s="126">
        <v>0</v>
      </c>
      <c r="N81" s="126">
        <v>0</v>
      </c>
      <c r="O81" s="126">
        <v>0</v>
      </c>
      <c r="P81" s="126">
        <v>0</v>
      </c>
      <c r="Q81" s="126">
        <v>0</v>
      </c>
      <c r="T81" s="126">
        <v>0</v>
      </c>
      <c r="U81" s="126">
        <v>0</v>
      </c>
    </row>
    <row r="82" spans="1:27">
      <c r="A82" s="158">
        <v>40177</v>
      </c>
      <c r="C82" s="147">
        <v>1000</v>
      </c>
      <c r="D82" s="141">
        <v>22</v>
      </c>
      <c r="E82" s="126">
        <v>1</v>
      </c>
      <c r="F82" s="126">
        <v>6</v>
      </c>
      <c r="H82" s="126">
        <v>0</v>
      </c>
      <c r="I82" s="126">
        <v>0</v>
      </c>
      <c r="J82" s="126">
        <v>0</v>
      </c>
      <c r="K82" s="126">
        <v>0</v>
      </c>
      <c r="M82" s="126">
        <v>0</v>
      </c>
      <c r="N82" s="126">
        <v>0</v>
      </c>
      <c r="O82" s="126">
        <v>0</v>
      </c>
      <c r="P82" s="126">
        <v>0</v>
      </c>
      <c r="Q82" s="126">
        <v>0</v>
      </c>
      <c r="T82" s="126">
        <v>0</v>
      </c>
      <c r="U82" s="126">
        <v>0</v>
      </c>
    </row>
    <row r="83" spans="1:27">
      <c r="A83" s="158">
        <v>40178</v>
      </c>
      <c r="C83" s="147">
        <v>1015</v>
      </c>
      <c r="D83" s="141">
        <v>22</v>
      </c>
      <c r="E83" s="126">
        <v>1</v>
      </c>
      <c r="F83" s="126">
        <v>6</v>
      </c>
      <c r="H83" s="126">
        <v>0</v>
      </c>
      <c r="I83" s="126">
        <v>0</v>
      </c>
      <c r="J83" s="126">
        <v>0</v>
      </c>
      <c r="K83" s="126">
        <v>0</v>
      </c>
      <c r="M83" s="126">
        <v>0</v>
      </c>
      <c r="N83" s="126">
        <v>0</v>
      </c>
      <c r="O83" s="126">
        <v>0</v>
      </c>
      <c r="P83" s="126">
        <v>0</v>
      </c>
      <c r="Q83" s="126">
        <v>0</v>
      </c>
      <c r="T83" s="126">
        <v>0</v>
      </c>
      <c r="U83" s="126">
        <v>0</v>
      </c>
    </row>
    <row r="84" spans="1:27">
      <c r="A84" s="158">
        <v>40179</v>
      </c>
      <c r="C84" s="147" t="s">
        <v>67</v>
      </c>
      <c r="D84" s="141"/>
      <c r="H84" s="126">
        <v>0</v>
      </c>
      <c r="I84" s="126">
        <v>0</v>
      </c>
      <c r="J84" s="126">
        <v>0</v>
      </c>
      <c r="K84" s="126">
        <v>0</v>
      </c>
      <c r="M84" s="126">
        <v>0</v>
      </c>
      <c r="N84" s="126">
        <v>0</v>
      </c>
      <c r="O84" s="126">
        <v>0</v>
      </c>
      <c r="P84" s="126">
        <v>0</v>
      </c>
      <c r="Q84" s="126">
        <v>0</v>
      </c>
      <c r="T84" s="126">
        <v>0</v>
      </c>
      <c r="U84" s="126">
        <v>0</v>
      </c>
    </row>
    <row r="85" spans="1:27">
      <c r="A85" s="158">
        <v>40180</v>
      </c>
      <c r="C85" s="147" t="s">
        <v>67</v>
      </c>
      <c r="D85" s="141"/>
      <c r="H85" s="126">
        <v>0</v>
      </c>
      <c r="I85" s="126">
        <v>0</v>
      </c>
      <c r="J85" s="126">
        <v>0</v>
      </c>
      <c r="K85" s="126">
        <v>0</v>
      </c>
      <c r="M85" s="126">
        <v>0</v>
      </c>
      <c r="N85" s="126">
        <v>0</v>
      </c>
      <c r="O85" s="126">
        <v>0</v>
      </c>
      <c r="P85" s="126">
        <v>0</v>
      </c>
      <c r="Q85" s="126">
        <v>0</v>
      </c>
      <c r="T85" s="126">
        <v>0</v>
      </c>
      <c r="U85" s="126">
        <v>0</v>
      </c>
    </row>
    <row r="86" spans="1:27">
      <c r="A86" s="158">
        <v>40181</v>
      </c>
      <c r="C86" s="147" t="s">
        <v>67</v>
      </c>
      <c r="D86" s="141"/>
      <c r="H86" s="126">
        <v>0</v>
      </c>
      <c r="I86" s="126">
        <v>0</v>
      </c>
      <c r="J86" s="126">
        <v>0</v>
      </c>
      <c r="K86" s="126">
        <v>0</v>
      </c>
      <c r="M86" s="126">
        <v>0</v>
      </c>
      <c r="N86" s="126">
        <v>0</v>
      </c>
      <c r="O86" s="126">
        <v>0</v>
      </c>
      <c r="P86" s="126">
        <v>0</v>
      </c>
      <c r="Q86" s="126">
        <v>0</v>
      </c>
      <c r="T86" s="126">
        <v>0</v>
      </c>
      <c r="U86" s="126">
        <v>0</v>
      </c>
    </row>
    <row r="87" spans="1:27">
      <c r="A87" s="158">
        <v>40182</v>
      </c>
      <c r="C87" s="147">
        <v>1100</v>
      </c>
      <c r="D87" s="141">
        <v>24</v>
      </c>
      <c r="E87" s="126">
        <v>1</v>
      </c>
      <c r="F87" s="126">
        <v>5</v>
      </c>
      <c r="H87" s="126">
        <v>0</v>
      </c>
      <c r="I87" s="126">
        <v>0</v>
      </c>
      <c r="J87" s="126">
        <v>0</v>
      </c>
      <c r="K87" s="126">
        <v>0</v>
      </c>
      <c r="M87" s="126">
        <v>0</v>
      </c>
      <c r="N87" s="126">
        <v>0</v>
      </c>
      <c r="O87" s="126">
        <v>0</v>
      </c>
      <c r="P87" s="126">
        <v>0</v>
      </c>
      <c r="Q87" s="126">
        <v>0</v>
      </c>
      <c r="T87" s="126">
        <v>0</v>
      </c>
      <c r="U87" s="126">
        <v>0</v>
      </c>
    </row>
    <row r="88" spans="1:27">
      <c r="A88" s="158">
        <v>40183</v>
      </c>
      <c r="C88" s="147">
        <v>1300</v>
      </c>
      <c r="D88" s="141">
        <v>32.5</v>
      </c>
      <c r="E88" s="126">
        <v>3</v>
      </c>
      <c r="F88" s="126">
        <v>0</v>
      </c>
      <c r="G88" s="126">
        <v>48</v>
      </c>
      <c r="H88" s="126">
        <v>0</v>
      </c>
      <c r="I88" s="126">
        <v>18</v>
      </c>
      <c r="J88" s="126">
        <v>1</v>
      </c>
      <c r="K88" s="126">
        <v>1</v>
      </c>
      <c r="M88" s="126">
        <v>0</v>
      </c>
      <c r="N88" s="126">
        <v>0</v>
      </c>
      <c r="O88" s="126">
        <v>0</v>
      </c>
      <c r="P88" s="126">
        <v>1</v>
      </c>
      <c r="Q88" s="126">
        <v>0</v>
      </c>
      <c r="T88" s="126">
        <v>0</v>
      </c>
      <c r="U88" s="126">
        <v>0</v>
      </c>
    </row>
    <row r="89" spans="1:27">
      <c r="A89" s="158">
        <v>40184</v>
      </c>
      <c r="C89" s="147">
        <v>1100</v>
      </c>
      <c r="D89" s="141">
        <v>36</v>
      </c>
      <c r="E89" s="126">
        <v>3</v>
      </c>
      <c r="F89" s="126">
        <v>1</v>
      </c>
      <c r="H89" s="126">
        <v>0</v>
      </c>
      <c r="I89" s="126">
        <v>0</v>
      </c>
      <c r="J89" s="126">
        <v>0</v>
      </c>
      <c r="K89" s="126">
        <v>0</v>
      </c>
      <c r="M89" s="126">
        <v>0</v>
      </c>
      <c r="N89" s="126">
        <v>0</v>
      </c>
      <c r="O89" s="126">
        <v>0</v>
      </c>
      <c r="P89" s="126">
        <v>0</v>
      </c>
      <c r="Q89" s="126">
        <v>0</v>
      </c>
      <c r="T89" s="126">
        <v>0</v>
      </c>
      <c r="U89" s="126">
        <v>0</v>
      </c>
    </row>
    <row r="90" spans="1:27">
      <c r="A90" s="158">
        <v>40185</v>
      </c>
      <c r="C90" s="147">
        <v>1000</v>
      </c>
      <c r="D90" s="141">
        <v>32</v>
      </c>
      <c r="E90" s="126">
        <v>1</v>
      </c>
      <c r="F90" s="126">
        <v>4.5</v>
      </c>
      <c r="G90" s="126">
        <v>176</v>
      </c>
      <c r="H90" s="126">
        <v>0</v>
      </c>
      <c r="I90" s="126">
        <v>110</v>
      </c>
      <c r="J90" s="126">
        <v>0</v>
      </c>
      <c r="K90" s="126">
        <v>0</v>
      </c>
      <c r="M90" s="126">
        <v>0</v>
      </c>
      <c r="N90" s="126">
        <v>0</v>
      </c>
      <c r="O90" s="126">
        <v>0</v>
      </c>
      <c r="P90" s="126">
        <v>1</v>
      </c>
      <c r="Q90" s="126">
        <v>0</v>
      </c>
      <c r="T90" s="126">
        <v>0</v>
      </c>
      <c r="U90" s="126">
        <v>0</v>
      </c>
      <c r="X90" s="126">
        <v>8</v>
      </c>
      <c r="Z90" s="126">
        <v>4</v>
      </c>
      <c r="AA90" s="126">
        <v>1</v>
      </c>
    </row>
    <row r="91" spans="1:27">
      <c r="A91" s="158">
        <v>40186</v>
      </c>
      <c r="C91" s="147">
        <v>1100</v>
      </c>
      <c r="D91" s="141">
        <v>31</v>
      </c>
      <c r="E91" s="126">
        <v>1</v>
      </c>
      <c r="G91" s="126">
        <v>100</v>
      </c>
      <c r="H91" s="126">
        <v>0</v>
      </c>
      <c r="I91" s="126">
        <v>95</v>
      </c>
      <c r="J91" s="126">
        <v>0</v>
      </c>
      <c r="K91" s="126">
        <v>0</v>
      </c>
      <c r="M91" s="126">
        <v>0</v>
      </c>
      <c r="N91" s="126">
        <v>0</v>
      </c>
      <c r="O91" s="126">
        <v>0</v>
      </c>
      <c r="P91" s="126">
        <v>0</v>
      </c>
      <c r="Q91" s="126">
        <v>0</v>
      </c>
      <c r="T91" s="126">
        <v>0</v>
      </c>
      <c r="U91" s="126">
        <v>0</v>
      </c>
      <c r="Z91" s="126">
        <v>1</v>
      </c>
      <c r="AA91" s="126">
        <v>3</v>
      </c>
    </row>
    <row r="92" spans="1:27">
      <c r="A92" s="158">
        <v>40187</v>
      </c>
      <c r="C92" s="147" t="s">
        <v>67</v>
      </c>
      <c r="D92" s="141"/>
      <c r="H92" s="126">
        <v>0</v>
      </c>
      <c r="I92" s="126">
        <v>0</v>
      </c>
      <c r="J92" s="126">
        <v>0</v>
      </c>
      <c r="K92" s="126">
        <v>0</v>
      </c>
      <c r="M92" s="126">
        <v>0</v>
      </c>
      <c r="N92" s="126">
        <v>0</v>
      </c>
      <c r="O92" s="126">
        <v>0</v>
      </c>
      <c r="P92" s="126">
        <v>0</v>
      </c>
      <c r="Q92" s="126">
        <v>0</v>
      </c>
      <c r="T92" s="126">
        <v>0</v>
      </c>
      <c r="U92" s="126">
        <v>0</v>
      </c>
    </row>
    <row r="93" spans="1:27">
      <c r="A93" s="158">
        <v>40188</v>
      </c>
      <c r="C93" s="147" t="s">
        <v>67</v>
      </c>
      <c r="D93" s="141"/>
      <c r="H93" s="126">
        <v>0</v>
      </c>
      <c r="I93" s="126">
        <v>0</v>
      </c>
      <c r="J93" s="126">
        <v>0</v>
      </c>
      <c r="K93" s="126">
        <v>0</v>
      </c>
      <c r="M93" s="126">
        <v>0</v>
      </c>
      <c r="N93" s="126">
        <v>0</v>
      </c>
      <c r="O93" s="126">
        <v>0</v>
      </c>
      <c r="P93" s="126">
        <v>0</v>
      </c>
      <c r="Q93" s="126">
        <v>0</v>
      </c>
      <c r="T93" s="126">
        <v>0</v>
      </c>
      <c r="U93" s="126">
        <v>0</v>
      </c>
    </row>
    <row r="94" spans="1:27">
      <c r="A94" s="158">
        <v>40189</v>
      </c>
      <c r="C94" s="147">
        <v>1100</v>
      </c>
      <c r="D94" s="141">
        <v>26</v>
      </c>
      <c r="E94" s="126">
        <v>1</v>
      </c>
      <c r="F94" s="126">
        <v>5</v>
      </c>
      <c r="G94" s="126">
        <v>15</v>
      </c>
      <c r="H94" s="126">
        <v>0</v>
      </c>
      <c r="I94" s="126">
        <v>37</v>
      </c>
      <c r="J94" s="126">
        <v>0</v>
      </c>
      <c r="K94" s="126">
        <v>0</v>
      </c>
      <c r="M94" s="126">
        <v>0</v>
      </c>
      <c r="N94" s="126">
        <v>0</v>
      </c>
      <c r="O94" s="126">
        <v>0</v>
      </c>
      <c r="P94" s="126">
        <v>0</v>
      </c>
      <c r="Q94" s="126">
        <v>0</v>
      </c>
      <c r="T94" s="126">
        <v>0</v>
      </c>
      <c r="U94" s="126">
        <v>0</v>
      </c>
    </row>
    <row r="95" spans="1:27">
      <c r="A95" s="158">
        <v>40190</v>
      </c>
      <c r="C95" s="147">
        <v>1000</v>
      </c>
      <c r="D95" s="141">
        <v>27</v>
      </c>
      <c r="E95" s="126">
        <v>1</v>
      </c>
      <c r="F95" s="126">
        <v>6</v>
      </c>
      <c r="G95" s="126">
        <v>34</v>
      </c>
      <c r="H95" s="126">
        <v>0</v>
      </c>
      <c r="I95" s="126">
        <v>42</v>
      </c>
      <c r="J95" s="126">
        <v>0</v>
      </c>
      <c r="K95" s="126">
        <v>0</v>
      </c>
      <c r="M95" s="126">
        <v>0</v>
      </c>
      <c r="N95" s="126">
        <v>0</v>
      </c>
      <c r="O95" s="126">
        <v>0</v>
      </c>
      <c r="P95" s="126">
        <v>0</v>
      </c>
      <c r="Q95" s="126">
        <v>0</v>
      </c>
      <c r="T95" s="126">
        <v>0</v>
      </c>
      <c r="U95" s="126">
        <v>0</v>
      </c>
      <c r="X95" s="126">
        <v>1</v>
      </c>
      <c r="Z95" s="126">
        <v>2</v>
      </c>
      <c r="AA95" s="126">
        <v>3</v>
      </c>
    </row>
    <row r="96" spans="1:27">
      <c r="A96" s="158">
        <v>40191</v>
      </c>
      <c r="C96" s="147">
        <v>1030</v>
      </c>
      <c r="D96" s="141">
        <v>27</v>
      </c>
      <c r="E96" s="126">
        <v>1</v>
      </c>
      <c r="F96" s="126">
        <v>6</v>
      </c>
      <c r="H96" s="126">
        <v>0</v>
      </c>
      <c r="I96" s="126">
        <v>0</v>
      </c>
      <c r="J96" s="126">
        <v>0</v>
      </c>
      <c r="K96" s="126">
        <v>0</v>
      </c>
      <c r="M96" s="126">
        <v>0</v>
      </c>
      <c r="N96" s="126">
        <v>0</v>
      </c>
      <c r="O96" s="126">
        <v>0</v>
      </c>
      <c r="P96" s="126">
        <v>0</v>
      </c>
      <c r="Q96" s="126">
        <v>0</v>
      </c>
      <c r="T96" s="126">
        <v>0</v>
      </c>
      <c r="U96" s="126">
        <v>0</v>
      </c>
    </row>
    <row r="97" spans="1:27">
      <c r="A97" s="158">
        <v>40192</v>
      </c>
      <c r="C97" s="147">
        <v>1030</v>
      </c>
      <c r="D97" s="141">
        <v>30</v>
      </c>
      <c r="E97" s="126">
        <v>1</v>
      </c>
      <c r="F97" s="126">
        <v>6</v>
      </c>
      <c r="G97" s="126">
        <v>5</v>
      </c>
      <c r="H97" s="126">
        <v>0</v>
      </c>
      <c r="I97" s="126">
        <v>5</v>
      </c>
      <c r="J97" s="126">
        <v>0</v>
      </c>
      <c r="K97" s="126">
        <v>0</v>
      </c>
      <c r="M97" s="126">
        <v>0</v>
      </c>
      <c r="N97" s="126">
        <v>0</v>
      </c>
      <c r="O97" s="126">
        <v>0</v>
      </c>
      <c r="P97" s="126">
        <v>0</v>
      </c>
      <c r="Q97" s="126">
        <v>0</v>
      </c>
      <c r="T97" s="126">
        <v>0</v>
      </c>
      <c r="U97" s="126">
        <v>0</v>
      </c>
    </row>
    <row r="98" spans="1:27">
      <c r="A98" s="158">
        <v>40193</v>
      </c>
      <c r="C98" s="147">
        <v>1000</v>
      </c>
      <c r="D98" s="141">
        <v>29</v>
      </c>
      <c r="E98" s="126">
        <v>1</v>
      </c>
      <c r="F98" s="126">
        <v>6</v>
      </c>
      <c r="H98" s="126">
        <v>0</v>
      </c>
      <c r="I98" s="126">
        <v>0</v>
      </c>
      <c r="J98" s="126">
        <v>0</v>
      </c>
      <c r="K98" s="126">
        <v>0</v>
      </c>
      <c r="M98" s="126">
        <v>0</v>
      </c>
      <c r="N98" s="126">
        <v>0</v>
      </c>
      <c r="O98" s="126">
        <v>0</v>
      </c>
      <c r="P98" s="126">
        <v>0</v>
      </c>
      <c r="Q98" s="126">
        <v>0</v>
      </c>
      <c r="T98" s="126">
        <v>0</v>
      </c>
      <c r="U98" s="126">
        <v>0</v>
      </c>
    </row>
    <row r="99" spans="1:27">
      <c r="A99" s="158">
        <v>40194</v>
      </c>
      <c r="C99" s="147" t="s">
        <v>67</v>
      </c>
      <c r="D99" s="141"/>
      <c r="H99" s="126">
        <v>0</v>
      </c>
      <c r="I99" s="126">
        <v>0</v>
      </c>
      <c r="J99" s="126">
        <v>0</v>
      </c>
      <c r="K99" s="126">
        <v>0</v>
      </c>
      <c r="M99" s="126">
        <v>0</v>
      </c>
      <c r="N99" s="126">
        <v>0</v>
      </c>
      <c r="O99" s="126">
        <v>0</v>
      </c>
      <c r="P99" s="126">
        <v>0</v>
      </c>
      <c r="Q99" s="126">
        <v>0</v>
      </c>
      <c r="T99" s="126">
        <v>0</v>
      </c>
      <c r="U99" s="126">
        <v>0</v>
      </c>
    </row>
    <row r="100" spans="1:27">
      <c r="A100" s="158">
        <v>40195</v>
      </c>
      <c r="C100" s="147" t="s">
        <v>67</v>
      </c>
      <c r="D100" s="141"/>
      <c r="H100" s="126">
        <v>0</v>
      </c>
      <c r="I100" s="126">
        <v>0</v>
      </c>
      <c r="J100" s="126">
        <v>0</v>
      </c>
      <c r="K100" s="126">
        <v>0</v>
      </c>
      <c r="M100" s="126">
        <v>0</v>
      </c>
      <c r="N100" s="126">
        <v>0</v>
      </c>
      <c r="O100" s="126">
        <v>0</v>
      </c>
      <c r="P100" s="126">
        <v>0</v>
      </c>
      <c r="Q100" s="126">
        <v>0</v>
      </c>
      <c r="T100" s="126">
        <v>0</v>
      </c>
      <c r="U100" s="126">
        <v>0</v>
      </c>
    </row>
    <row r="101" spans="1:27">
      <c r="A101" s="158">
        <v>40196</v>
      </c>
      <c r="C101" s="147" t="s">
        <v>67</v>
      </c>
      <c r="D101" s="141"/>
      <c r="H101" s="126">
        <v>0</v>
      </c>
      <c r="I101" s="126">
        <v>0</v>
      </c>
      <c r="J101" s="126">
        <v>0</v>
      </c>
      <c r="K101" s="126">
        <v>0</v>
      </c>
      <c r="M101" s="126">
        <v>0</v>
      </c>
      <c r="N101" s="126">
        <v>0</v>
      </c>
      <c r="O101" s="126">
        <v>0</v>
      </c>
      <c r="P101" s="126">
        <v>0</v>
      </c>
      <c r="Q101" s="126">
        <v>0</v>
      </c>
      <c r="T101" s="126">
        <v>0</v>
      </c>
      <c r="U101" s="126">
        <v>0</v>
      </c>
    </row>
    <row r="102" spans="1:27">
      <c r="A102" s="158">
        <v>40197</v>
      </c>
      <c r="C102" s="147">
        <v>1015</v>
      </c>
      <c r="D102" s="141">
        <v>27</v>
      </c>
      <c r="E102" s="126">
        <v>1</v>
      </c>
      <c r="F102" s="126">
        <v>6</v>
      </c>
      <c r="H102" s="126">
        <v>0</v>
      </c>
      <c r="I102" s="126">
        <v>0</v>
      </c>
      <c r="J102" s="126">
        <v>0</v>
      </c>
      <c r="K102" s="126">
        <v>0</v>
      </c>
      <c r="M102" s="126">
        <v>0</v>
      </c>
      <c r="N102" s="126">
        <v>0</v>
      </c>
      <c r="O102" s="126">
        <v>0</v>
      </c>
      <c r="P102" s="126">
        <v>0</v>
      </c>
      <c r="Q102" s="126">
        <v>0</v>
      </c>
      <c r="T102" s="126">
        <v>0</v>
      </c>
      <c r="U102" s="126">
        <v>0</v>
      </c>
    </row>
    <row r="103" spans="1:27">
      <c r="A103" s="158">
        <v>40198</v>
      </c>
      <c r="C103" s="147">
        <v>1100</v>
      </c>
      <c r="D103" s="141">
        <v>26</v>
      </c>
      <c r="E103" s="126">
        <v>1</v>
      </c>
      <c r="F103" s="126">
        <v>6</v>
      </c>
      <c r="H103" s="126">
        <v>0</v>
      </c>
      <c r="I103" s="126">
        <v>0</v>
      </c>
      <c r="J103" s="126">
        <v>0</v>
      </c>
      <c r="K103" s="126">
        <v>0</v>
      </c>
      <c r="M103" s="126">
        <v>0</v>
      </c>
      <c r="N103" s="126">
        <v>0</v>
      </c>
      <c r="O103" s="126">
        <v>0</v>
      </c>
      <c r="P103" s="126">
        <v>0</v>
      </c>
      <c r="Q103" s="126">
        <v>0</v>
      </c>
      <c r="T103" s="126">
        <v>0</v>
      </c>
      <c r="U103" s="126">
        <v>0</v>
      </c>
    </row>
    <row r="104" spans="1:27">
      <c r="A104" s="158">
        <v>40199</v>
      </c>
      <c r="C104" s="147">
        <v>1200</v>
      </c>
      <c r="D104" s="141">
        <v>25.5</v>
      </c>
      <c r="E104" s="126">
        <v>1</v>
      </c>
      <c r="F104" s="126">
        <v>6</v>
      </c>
      <c r="H104" s="126">
        <v>0</v>
      </c>
      <c r="I104" s="126">
        <v>0</v>
      </c>
      <c r="J104" s="126">
        <v>0</v>
      </c>
      <c r="K104" s="126">
        <v>0</v>
      </c>
      <c r="M104" s="126">
        <v>0</v>
      </c>
      <c r="N104" s="126">
        <v>0</v>
      </c>
      <c r="O104" s="126">
        <v>0</v>
      </c>
      <c r="P104" s="126">
        <v>0</v>
      </c>
      <c r="Q104" s="126">
        <v>0</v>
      </c>
      <c r="T104" s="126">
        <v>0</v>
      </c>
      <c r="U104" s="126">
        <v>0</v>
      </c>
    </row>
    <row r="105" spans="1:27">
      <c r="A105" s="158">
        <v>40200</v>
      </c>
      <c r="C105" s="147">
        <v>800</v>
      </c>
      <c r="D105" s="141">
        <v>26</v>
      </c>
      <c r="E105" s="126">
        <v>1</v>
      </c>
      <c r="F105" s="126">
        <v>6</v>
      </c>
      <c r="H105" s="126">
        <v>0</v>
      </c>
      <c r="I105" s="126">
        <v>1</v>
      </c>
      <c r="J105" s="126">
        <v>0</v>
      </c>
      <c r="K105" s="126">
        <v>0</v>
      </c>
      <c r="M105" s="126">
        <v>0</v>
      </c>
      <c r="N105" s="126">
        <v>0</v>
      </c>
      <c r="O105" s="126">
        <v>0</v>
      </c>
      <c r="P105" s="126">
        <v>0</v>
      </c>
      <c r="Q105" s="126">
        <v>0</v>
      </c>
      <c r="T105" s="126">
        <v>0</v>
      </c>
      <c r="U105" s="126">
        <v>0</v>
      </c>
      <c r="X105" s="126">
        <v>1</v>
      </c>
      <c r="AA105" s="126">
        <v>2</v>
      </c>
    </row>
    <row r="106" spans="1:27">
      <c r="A106" s="158">
        <v>40201</v>
      </c>
      <c r="C106" s="147" t="s">
        <v>67</v>
      </c>
      <c r="D106" s="141"/>
      <c r="H106" s="126">
        <v>0</v>
      </c>
      <c r="I106" s="126">
        <v>0</v>
      </c>
      <c r="J106" s="126">
        <v>0</v>
      </c>
      <c r="K106" s="126">
        <v>0</v>
      </c>
      <c r="M106" s="126">
        <v>0</v>
      </c>
      <c r="N106" s="126">
        <v>0</v>
      </c>
      <c r="O106" s="126">
        <v>0</v>
      </c>
      <c r="P106" s="126">
        <v>0</v>
      </c>
      <c r="Q106" s="126">
        <v>0</v>
      </c>
      <c r="T106" s="126">
        <v>0</v>
      </c>
      <c r="U106" s="126">
        <v>0</v>
      </c>
    </row>
    <row r="107" spans="1:27">
      <c r="A107" s="158">
        <v>40202</v>
      </c>
      <c r="C107" s="147" t="s">
        <v>67</v>
      </c>
      <c r="D107" s="141"/>
      <c r="H107" s="126">
        <v>0</v>
      </c>
      <c r="I107" s="126">
        <v>0</v>
      </c>
      <c r="J107" s="126">
        <v>0</v>
      </c>
      <c r="K107" s="126">
        <v>0</v>
      </c>
      <c r="M107" s="126">
        <v>0</v>
      </c>
      <c r="N107" s="126">
        <v>0</v>
      </c>
      <c r="O107" s="126">
        <v>0</v>
      </c>
      <c r="P107" s="126">
        <v>0</v>
      </c>
      <c r="Q107" s="126">
        <v>0</v>
      </c>
      <c r="T107" s="126">
        <v>0</v>
      </c>
      <c r="U107" s="126">
        <v>0</v>
      </c>
    </row>
    <row r="108" spans="1:27">
      <c r="A108" s="158">
        <v>40203</v>
      </c>
      <c r="C108" s="147" t="s">
        <v>67</v>
      </c>
      <c r="D108" s="141"/>
      <c r="H108" s="126">
        <v>0</v>
      </c>
      <c r="I108" s="126">
        <v>0</v>
      </c>
      <c r="J108" s="126">
        <v>0</v>
      </c>
      <c r="K108" s="126">
        <v>0</v>
      </c>
      <c r="M108" s="126">
        <v>0</v>
      </c>
      <c r="N108" s="126">
        <v>0</v>
      </c>
      <c r="O108" s="126">
        <v>0</v>
      </c>
      <c r="P108" s="126">
        <v>0</v>
      </c>
      <c r="Q108" s="126">
        <v>0</v>
      </c>
      <c r="T108" s="126">
        <v>0</v>
      </c>
      <c r="U108" s="126">
        <v>0</v>
      </c>
    </row>
    <row r="109" spans="1:27">
      <c r="A109" s="158">
        <v>40204</v>
      </c>
      <c r="C109" s="147" t="s">
        <v>67</v>
      </c>
      <c r="D109" s="141"/>
      <c r="H109" s="126">
        <v>0</v>
      </c>
      <c r="I109" s="126">
        <v>0</v>
      </c>
      <c r="J109" s="126">
        <v>0</v>
      </c>
      <c r="K109" s="126">
        <v>0</v>
      </c>
      <c r="M109" s="126">
        <v>0</v>
      </c>
      <c r="N109" s="126">
        <v>0</v>
      </c>
      <c r="O109" s="126">
        <v>0</v>
      </c>
      <c r="P109" s="126">
        <v>0</v>
      </c>
      <c r="Q109" s="126">
        <v>0</v>
      </c>
      <c r="T109" s="126">
        <v>0</v>
      </c>
      <c r="U109" s="126">
        <v>0</v>
      </c>
    </row>
    <row r="110" spans="1:27">
      <c r="A110" s="158">
        <v>40205</v>
      </c>
      <c r="C110" s="147" t="s">
        <v>67</v>
      </c>
      <c r="D110" s="141"/>
      <c r="H110" s="126">
        <v>0</v>
      </c>
      <c r="I110" s="126">
        <v>0</v>
      </c>
      <c r="J110" s="126">
        <v>0</v>
      </c>
      <c r="K110" s="126">
        <v>0</v>
      </c>
      <c r="M110" s="126">
        <v>0</v>
      </c>
      <c r="N110" s="126">
        <v>0</v>
      </c>
      <c r="O110" s="126">
        <v>0</v>
      </c>
      <c r="P110" s="126">
        <v>0</v>
      </c>
      <c r="Q110" s="126">
        <v>0</v>
      </c>
      <c r="T110" s="126">
        <v>0</v>
      </c>
      <c r="U110" s="126">
        <v>0</v>
      </c>
    </row>
    <row r="111" spans="1:27">
      <c r="A111" s="158">
        <v>40206</v>
      </c>
      <c r="C111" s="147">
        <v>700</v>
      </c>
      <c r="D111" s="141">
        <v>24</v>
      </c>
      <c r="E111" s="126">
        <v>1</v>
      </c>
      <c r="F111" s="126">
        <v>6</v>
      </c>
      <c r="G111" s="126">
        <v>1</v>
      </c>
      <c r="H111" s="126">
        <v>0</v>
      </c>
      <c r="I111" s="126">
        <v>2</v>
      </c>
      <c r="J111" s="126">
        <v>0</v>
      </c>
      <c r="K111" s="126">
        <v>0</v>
      </c>
      <c r="M111" s="126">
        <v>0</v>
      </c>
      <c r="N111" s="126">
        <v>0</v>
      </c>
      <c r="O111" s="126">
        <v>0</v>
      </c>
      <c r="P111" s="126">
        <v>0</v>
      </c>
      <c r="Q111" s="126">
        <v>0</v>
      </c>
      <c r="T111" s="126">
        <v>0</v>
      </c>
      <c r="U111" s="126">
        <v>0</v>
      </c>
      <c r="X111" s="126">
        <v>1</v>
      </c>
    </row>
    <row r="112" spans="1:27">
      <c r="A112" s="158">
        <v>40207</v>
      </c>
      <c r="C112" s="147">
        <v>1300</v>
      </c>
      <c r="D112" s="141">
        <v>25.5</v>
      </c>
      <c r="E112" s="126">
        <v>1</v>
      </c>
      <c r="F112" s="126">
        <v>6</v>
      </c>
      <c r="H112" s="126">
        <v>0</v>
      </c>
      <c r="I112" s="126">
        <v>0</v>
      </c>
      <c r="J112" s="126">
        <v>0</v>
      </c>
      <c r="K112" s="126">
        <v>0</v>
      </c>
      <c r="M112" s="126">
        <v>0</v>
      </c>
      <c r="N112" s="126">
        <v>0</v>
      </c>
      <c r="O112" s="126">
        <v>0</v>
      </c>
      <c r="P112" s="126">
        <v>0</v>
      </c>
      <c r="Q112" s="126">
        <v>0</v>
      </c>
      <c r="T112" s="126">
        <v>0</v>
      </c>
      <c r="U112" s="126">
        <v>0</v>
      </c>
      <c r="X112" s="126">
        <v>1</v>
      </c>
    </row>
    <row r="113" spans="1:21">
      <c r="A113" s="158">
        <v>40208</v>
      </c>
      <c r="C113" s="147" t="s">
        <v>67</v>
      </c>
      <c r="D113" s="141"/>
      <c r="H113" s="126">
        <v>0</v>
      </c>
      <c r="I113" s="126">
        <v>0</v>
      </c>
      <c r="J113" s="126">
        <v>0</v>
      </c>
      <c r="K113" s="126">
        <v>0</v>
      </c>
      <c r="M113" s="126">
        <v>0</v>
      </c>
      <c r="N113" s="126">
        <v>0</v>
      </c>
      <c r="O113" s="126">
        <v>0</v>
      </c>
      <c r="P113" s="126">
        <v>0</v>
      </c>
      <c r="Q113" s="126">
        <v>0</v>
      </c>
      <c r="T113" s="126">
        <v>0</v>
      </c>
      <c r="U113" s="126">
        <v>0</v>
      </c>
    </row>
    <row r="114" spans="1:21">
      <c r="A114" s="158">
        <v>40209</v>
      </c>
      <c r="C114" s="147" t="s">
        <v>67</v>
      </c>
      <c r="D114" s="141"/>
      <c r="H114" s="126">
        <v>0</v>
      </c>
      <c r="I114" s="126">
        <v>0</v>
      </c>
      <c r="J114" s="126">
        <v>0</v>
      </c>
      <c r="K114" s="126">
        <v>0</v>
      </c>
      <c r="M114" s="126">
        <v>0</v>
      </c>
      <c r="N114" s="126">
        <v>0</v>
      </c>
      <c r="O114" s="126">
        <v>0</v>
      </c>
      <c r="P114" s="126">
        <v>0</v>
      </c>
      <c r="Q114" s="126">
        <v>0</v>
      </c>
      <c r="T114" s="126">
        <v>0</v>
      </c>
      <c r="U114" s="126">
        <v>0</v>
      </c>
    </row>
    <row r="115" spans="1:21">
      <c r="A115" s="158">
        <v>40210</v>
      </c>
      <c r="C115" s="147">
        <v>1000</v>
      </c>
      <c r="D115" s="141">
        <v>26</v>
      </c>
      <c r="E115" s="126">
        <v>1</v>
      </c>
      <c r="F115" s="126">
        <v>6</v>
      </c>
      <c r="H115" s="126">
        <v>0</v>
      </c>
      <c r="I115" s="126">
        <v>0</v>
      </c>
      <c r="J115" s="126">
        <v>0</v>
      </c>
      <c r="K115" s="126">
        <v>0</v>
      </c>
      <c r="M115" s="126">
        <v>0</v>
      </c>
      <c r="N115" s="126">
        <v>0</v>
      </c>
      <c r="O115" s="126">
        <v>0</v>
      </c>
      <c r="P115" s="126">
        <v>0</v>
      </c>
      <c r="Q115" s="126">
        <v>0</v>
      </c>
      <c r="T115" s="126">
        <v>0</v>
      </c>
      <c r="U115" s="126">
        <v>0</v>
      </c>
    </row>
    <row r="116" spans="1:21">
      <c r="A116" s="158">
        <v>40211</v>
      </c>
      <c r="C116" s="147">
        <v>930</v>
      </c>
      <c r="D116" s="141">
        <v>26</v>
      </c>
      <c r="E116" s="126">
        <v>1</v>
      </c>
      <c r="F116" s="126">
        <v>6</v>
      </c>
      <c r="G116" s="126">
        <v>2</v>
      </c>
      <c r="H116" s="126">
        <v>0</v>
      </c>
      <c r="I116" s="126">
        <v>2</v>
      </c>
      <c r="J116" s="126">
        <v>0</v>
      </c>
      <c r="K116" s="126">
        <v>0</v>
      </c>
      <c r="M116" s="126">
        <v>0</v>
      </c>
      <c r="N116" s="126">
        <v>0</v>
      </c>
      <c r="O116" s="126">
        <v>0</v>
      </c>
      <c r="P116" s="126">
        <v>0</v>
      </c>
      <c r="Q116" s="126">
        <v>0</v>
      </c>
      <c r="T116" s="126">
        <v>0</v>
      </c>
      <c r="U116" s="126">
        <v>0</v>
      </c>
    </row>
    <row r="117" spans="1:21">
      <c r="A117" s="158">
        <v>40212</v>
      </c>
      <c r="C117" s="147">
        <v>930</v>
      </c>
      <c r="D117" s="141">
        <v>26</v>
      </c>
      <c r="E117" s="126">
        <v>1</v>
      </c>
      <c r="F117" s="126">
        <v>6</v>
      </c>
      <c r="H117" s="126">
        <v>0</v>
      </c>
      <c r="I117" s="126">
        <v>0</v>
      </c>
      <c r="J117" s="126">
        <v>0</v>
      </c>
      <c r="K117" s="126">
        <v>0</v>
      </c>
      <c r="M117" s="126">
        <v>0</v>
      </c>
      <c r="N117" s="126">
        <v>0</v>
      </c>
      <c r="O117" s="126">
        <v>0</v>
      </c>
      <c r="P117" s="126">
        <v>0</v>
      </c>
      <c r="Q117" s="126">
        <v>0</v>
      </c>
      <c r="T117" s="126">
        <v>0</v>
      </c>
      <c r="U117" s="126">
        <v>0</v>
      </c>
    </row>
    <row r="118" spans="1:21">
      <c r="A118" s="158">
        <v>40213</v>
      </c>
      <c r="C118" s="147">
        <v>930</v>
      </c>
      <c r="D118" s="141">
        <v>26</v>
      </c>
      <c r="E118" s="126">
        <v>1</v>
      </c>
      <c r="F118" s="126">
        <v>6</v>
      </c>
      <c r="H118" s="126">
        <v>0</v>
      </c>
      <c r="I118" s="126">
        <v>0</v>
      </c>
      <c r="J118" s="126">
        <v>0</v>
      </c>
      <c r="K118" s="126">
        <v>0</v>
      </c>
      <c r="M118" s="126">
        <v>0</v>
      </c>
      <c r="N118" s="126">
        <v>0</v>
      </c>
      <c r="O118" s="126">
        <v>0</v>
      </c>
      <c r="P118" s="126">
        <v>0</v>
      </c>
      <c r="Q118" s="126">
        <v>0</v>
      </c>
      <c r="T118" s="126">
        <v>0</v>
      </c>
      <c r="U118" s="126">
        <v>0</v>
      </c>
    </row>
    <row r="119" spans="1:21">
      <c r="A119" s="158">
        <v>40214</v>
      </c>
      <c r="C119" s="147">
        <v>1000</v>
      </c>
      <c r="D119" s="141">
        <v>26</v>
      </c>
      <c r="E119" s="126">
        <v>1</v>
      </c>
      <c r="F119" s="126">
        <v>6</v>
      </c>
      <c r="H119" s="126">
        <v>0</v>
      </c>
      <c r="I119" s="126">
        <v>0</v>
      </c>
      <c r="J119" s="126">
        <v>0</v>
      </c>
      <c r="K119" s="126">
        <v>0</v>
      </c>
      <c r="M119" s="126">
        <v>0</v>
      </c>
      <c r="N119" s="126">
        <v>0</v>
      </c>
      <c r="O119" s="126">
        <v>0</v>
      </c>
      <c r="P119" s="126">
        <v>0</v>
      </c>
      <c r="Q119" s="126">
        <v>0</v>
      </c>
      <c r="T119" s="126">
        <v>0</v>
      </c>
      <c r="U119" s="126">
        <v>0</v>
      </c>
    </row>
    <row r="120" spans="1:21">
      <c r="A120" s="158">
        <v>40215</v>
      </c>
      <c r="C120" s="147" t="s">
        <v>67</v>
      </c>
      <c r="D120" s="141"/>
      <c r="H120" s="126">
        <v>0</v>
      </c>
      <c r="I120" s="126">
        <v>0</v>
      </c>
      <c r="J120" s="126">
        <v>0</v>
      </c>
      <c r="K120" s="126">
        <v>0</v>
      </c>
      <c r="M120" s="126">
        <v>0</v>
      </c>
      <c r="N120" s="126">
        <v>0</v>
      </c>
      <c r="O120" s="126">
        <v>0</v>
      </c>
      <c r="P120" s="126">
        <v>0</v>
      </c>
      <c r="Q120" s="126">
        <v>0</v>
      </c>
      <c r="T120" s="126">
        <v>0</v>
      </c>
      <c r="U120" s="126">
        <v>0</v>
      </c>
    </row>
    <row r="121" spans="1:21">
      <c r="A121" s="158">
        <v>40216</v>
      </c>
      <c r="C121" s="147" t="s">
        <v>67</v>
      </c>
      <c r="D121" s="141"/>
      <c r="H121" s="126">
        <v>0</v>
      </c>
      <c r="I121" s="126">
        <v>0</v>
      </c>
      <c r="J121" s="126">
        <v>0</v>
      </c>
      <c r="K121" s="126">
        <v>0</v>
      </c>
      <c r="M121" s="126">
        <v>0</v>
      </c>
      <c r="N121" s="126">
        <v>0</v>
      </c>
      <c r="O121" s="126">
        <v>0</v>
      </c>
      <c r="P121" s="126">
        <v>0</v>
      </c>
      <c r="Q121" s="126">
        <v>0</v>
      </c>
      <c r="T121" s="126">
        <v>0</v>
      </c>
      <c r="U121" s="126">
        <v>0</v>
      </c>
    </row>
    <row r="122" spans="1:21">
      <c r="A122" s="158">
        <v>40217</v>
      </c>
      <c r="C122" s="147">
        <v>930</v>
      </c>
      <c r="D122" s="141">
        <v>26</v>
      </c>
      <c r="E122" s="126">
        <v>1</v>
      </c>
      <c r="F122" s="126">
        <v>6</v>
      </c>
      <c r="H122" s="126">
        <v>0</v>
      </c>
      <c r="I122" s="126">
        <v>0</v>
      </c>
      <c r="J122" s="126">
        <v>0</v>
      </c>
      <c r="K122" s="126">
        <v>0</v>
      </c>
      <c r="M122" s="126">
        <v>0</v>
      </c>
      <c r="N122" s="126">
        <v>0</v>
      </c>
      <c r="O122" s="126">
        <v>0</v>
      </c>
      <c r="P122" s="126">
        <v>0</v>
      </c>
      <c r="Q122" s="126">
        <v>0</v>
      </c>
      <c r="T122" s="126">
        <v>0</v>
      </c>
      <c r="U122" s="126">
        <v>0</v>
      </c>
    </row>
    <row r="123" spans="1:21">
      <c r="A123" s="158">
        <v>40218</v>
      </c>
      <c r="C123" s="147">
        <v>1030</v>
      </c>
      <c r="D123" s="141">
        <v>25.5</v>
      </c>
      <c r="E123" s="126">
        <v>1</v>
      </c>
      <c r="F123" s="126">
        <v>6</v>
      </c>
      <c r="H123" s="126">
        <v>0</v>
      </c>
      <c r="I123" s="126">
        <v>0</v>
      </c>
      <c r="J123" s="126">
        <v>0</v>
      </c>
      <c r="K123" s="126">
        <v>0</v>
      </c>
      <c r="M123" s="126">
        <v>0</v>
      </c>
      <c r="N123" s="126">
        <v>0</v>
      </c>
      <c r="O123" s="126">
        <v>0</v>
      </c>
      <c r="P123" s="126">
        <v>0</v>
      </c>
      <c r="Q123" s="126">
        <v>0</v>
      </c>
      <c r="T123" s="126">
        <v>0</v>
      </c>
      <c r="U123" s="126">
        <v>0</v>
      </c>
    </row>
    <row r="124" spans="1:21">
      <c r="A124" s="158">
        <v>40219</v>
      </c>
      <c r="C124" s="147">
        <v>930</v>
      </c>
      <c r="D124" s="141">
        <v>25</v>
      </c>
      <c r="E124" s="126">
        <v>1</v>
      </c>
      <c r="F124" s="126">
        <v>6</v>
      </c>
      <c r="H124" s="126">
        <v>0</v>
      </c>
      <c r="I124" s="126">
        <v>0</v>
      </c>
      <c r="J124" s="126">
        <v>0</v>
      </c>
      <c r="K124" s="126">
        <v>0</v>
      </c>
      <c r="M124" s="126">
        <v>0</v>
      </c>
      <c r="N124" s="126">
        <v>0</v>
      </c>
      <c r="O124" s="126">
        <v>0</v>
      </c>
      <c r="P124" s="126">
        <v>0</v>
      </c>
      <c r="Q124" s="126">
        <v>0</v>
      </c>
      <c r="T124" s="126">
        <v>0</v>
      </c>
      <c r="U124" s="126">
        <v>0</v>
      </c>
    </row>
    <row r="125" spans="1:21">
      <c r="A125" s="158">
        <v>40220</v>
      </c>
      <c r="C125" s="147">
        <v>930</v>
      </c>
      <c r="D125" s="141">
        <v>25</v>
      </c>
      <c r="E125" s="126">
        <v>1</v>
      </c>
      <c r="F125" s="126">
        <v>6</v>
      </c>
      <c r="H125" s="126">
        <v>0</v>
      </c>
      <c r="I125" s="126">
        <v>2</v>
      </c>
      <c r="J125" s="126">
        <v>0</v>
      </c>
      <c r="K125" s="126">
        <v>0</v>
      </c>
      <c r="M125" s="126">
        <v>0</v>
      </c>
      <c r="N125" s="126">
        <v>0</v>
      </c>
      <c r="O125" s="126">
        <v>0</v>
      </c>
      <c r="P125" s="126">
        <v>0</v>
      </c>
      <c r="Q125" s="126">
        <v>0</v>
      </c>
      <c r="T125" s="126">
        <v>0</v>
      </c>
      <c r="U125" s="126">
        <v>0</v>
      </c>
    </row>
    <row r="126" spans="1:21">
      <c r="A126" s="158">
        <v>40221</v>
      </c>
      <c r="C126" s="147">
        <v>1030</v>
      </c>
      <c r="D126" s="141">
        <v>25</v>
      </c>
      <c r="E126" s="126">
        <v>1</v>
      </c>
      <c r="F126" s="126">
        <v>6</v>
      </c>
      <c r="H126" s="126">
        <v>0</v>
      </c>
      <c r="I126" s="126">
        <v>0</v>
      </c>
      <c r="J126" s="126">
        <v>0</v>
      </c>
      <c r="K126" s="126">
        <v>0</v>
      </c>
      <c r="M126" s="126">
        <v>0</v>
      </c>
      <c r="N126" s="126">
        <v>0</v>
      </c>
      <c r="O126" s="126">
        <v>0</v>
      </c>
      <c r="P126" s="126">
        <v>0</v>
      </c>
      <c r="Q126" s="126">
        <v>0</v>
      </c>
      <c r="T126" s="126">
        <v>0</v>
      </c>
      <c r="U126" s="126">
        <v>0</v>
      </c>
    </row>
    <row r="127" spans="1:21">
      <c r="A127" s="158">
        <v>40222</v>
      </c>
      <c r="C127" s="147" t="s">
        <v>67</v>
      </c>
      <c r="D127" s="141"/>
      <c r="H127" s="126">
        <v>0</v>
      </c>
      <c r="I127" s="126">
        <v>0</v>
      </c>
      <c r="J127" s="126">
        <v>0</v>
      </c>
      <c r="K127" s="126">
        <v>0</v>
      </c>
      <c r="M127" s="126">
        <v>0</v>
      </c>
      <c r="N127" s="126">
        <v>0</v>
      </c>
      <c r="O127" s="126">
        <v>0</v>
      </c>
      <c r="P127" s="126">
        <v>0</v>
      </c>
      <c r="Q127" s="126">
        <v>0</v>
      </c>
      <c r="T127" s="126">
        <v>0</v>
      </c>
      <c r="U127" s="126">
        <v>0</v>
      </c>
    </row>
    <row r="128" spans="1:21">
      <c r="A128" s="158">
        <v>40223</v>
      </c>
      <c r="C128" s="147" t="s">
        <v>67</v>
      </c>
      <c r="D128" s="141"/>
      <c r="H128" s="126">
        <v>0</v>
      </c>
      <c r="I128" s="126">
        <v>0</v>
      </c>
      <c r="J128" s="126">
        <v>0</v>
      </c>
      <c r="K128" s="126">
        <v>0</v>
      </c>
      <c r="M128" s="126">
        <v>0</v>
      </c>
      <c r="N128" s="126">
        <v>0</v>
      </c>
      <c r="O128" s="126">
        <v>0</v>
      </c>
      <c r="P128" s="126">
        <v>0</v>
      </c>
      <c r="Q128" s="126">
        <v>0</v>
      </c>
      <c r="T128" s="126">
        <v>0</v>
      </c>
      <c r="U128" s="126">
        <v>0</v>
      </c>
    </row>
    <row r="129" spans="1:22">
      <c r="A129" s="158">
        <v>40224</v>
      </c>
      <c r="C129" s="147" t="s">
        <v>67</v>
      </c>
      <c r="D129" s="141"/>
      <c r="H129" s="126">
        <v>0</v>
      </c>
      <c r="I129" s="126">
        <v>0</v>
      </c>
      <c r="J129" s="126">
        <v>0</v>
      </c>
      <c r="K129" s="126">
        <v>0</v>
      </c>
      <c r="M129" s="126">
        <v>0</v>
      </c>
      <c r="N129" s="126">
        <v>0</v>
      </c>
      <c r="O129" s="126">
        <v>0</v>
      </c>
      <c r="P129" s="126">
        <v>0</v>
      </c>
      <c r="Q129" s="126">
        <v>0</v>
      </c>
      <c r="T129" s="126">
        <v>0</v>
      </c>
      <c r="U129" s="126">
        <v>0</v>
      </c>
    </row>
    <row r="130" spans="1:22">
      <c r="A130" s="158">
        <v>40225</v>
      </c>
      <c r="C130" s="147">
        <v>930</v>
      </c>
      <c r="D130" s="141">
        <v>27</v>
      </c>
      <c r="E130" s="126">
        <v>1</v>
      </c>
      <c r="F130" s="126">
        <v>6</v>
      </c>
      <c r="H130" s="126">
        <v>0</v>
      </c>
      <c r="I130" s="126">
        <v>0</v>
      </c>
      <c r="J130" s="126">
        <v>0</v>
      </c>
      <c r="K130" s="126">
        <v>0</v>
      </c>
      <c r="M130" s="126">
        <v>0</v>
      </c>
      <c r="N130" s="126">
        <v>0</v>
      </c>
      <c r="O130" s="126">
        <v>0</v>
      </c>
      <c r="P130" s="126">
        <v>0</v>
      </c>
      <c r="Q130" s="126">
        <v>0</v>
      </c>
      <c r="T130" s="126">
        <v>0</v>
      </c>
      <c r="U130" s="126">
        <v>0</v>
      </c>
      <c r="V130" s="126" t="s">
        <v>145</v>
      </c>
    </row>
    <row r="131" spans="1:22">
      <c r="A131" s="158">
        <v>40226</v>
      </c>
      <c r="C131" s="147">
        <v>930</v>
      </c>
      <c r="D131" s="141">
        <v>27</v>
      </c>
      <c r="E131" s="126">
        <v>1</v>
      </c>
      <c r="F131" s="126">
        <v>6</v>
      </c>
      <c r="H131" s="126">
        <v>0</v>
      </c>
      <c r="I131" s="126">
        <v>0</v>
      </c>
      <c r="J131" s="126">
        <v>0</v>
      </c>
      <c r="K131" s="126">
        <v>0</v>
      </c>
      <c r="M131" s="126">
        <v>0</v>
      </c>
      <c r="N131" s="126">
        <v>0</v>
      </c>
      <c r="O131" s="126">
        <v>0</v>
      </c>
      <c r="P131" s="126">
        <v>0</v>
      </c>
      <c r="Q131" s="126">
        <v>0</v>
      </c>
      <c r="T131" s="126">
        <v>0</v>
      </c>
      <c r="U131" s="126">
        <v>0</v>
      </c>
    </row>
    <row r="132" spans="1:22">
      <c r="A132" s="158">
        <v>40227</v>
      </c>
      <c r="C132" s="147">
        <v>900</v>
      </c>
      <c r="D132" s="141">
        <v>27</v>
      </c>
      <c r="E132" s="126">
        <v>1</v>
      </c>
      <c r="F132" s="126">
        <v>6</v>
      </c>
      <c r="H132" s="126">
        <v>0</v>
      </c>
      <c r="I132" s="126">
        <v>0</v>
      </c>
      <c r="J132" s="126">
        <v>0</v>
      </c>
      <c r="K132" s="126">
        <v>0</v>
      </c>
      <c r="M132" s="126">
        <v>0</v>
      </c>
      <c r="N132" s="126">
        <v>0</v>
      </c>
      <c r="O132" s="126">
        <v>0</v>
      </c>
      <c r="P132" s="126">
        <v>0</v>
      </c>
      <c r="Q132" s="126">
        <v>0</v>
      </c>
      <c r="T132" s="126">
        <v>0</v>
      </c>
      <c r="U132" s="126">
        <v>0</v>
      </c>
    </row>
    <row r="133" spans="1:22">
      <c r="A133" s="158">
        <v>40228</v>
      </c>
      <c r="C133" s="147">
        <v>1000</v>
      </c>
      <c r="D133" s="141">
        <v>26</v>
      </c>
      <c r="E133" s="126">
        <v>1</v>
      </c>
      <c r="F133" s="126">
        <v>6</v>
      </c>
      <c r="H133" s="126">
        <v>0</v>
      </c>
      <c r="I133" s="126">
        <v>3</v>
      </c>
      <c r="J133" s="126">
        <v>0</v>
      </c>
      <c r="K133" s="126">
        <v>0</v>
      </c>
      <c r="M133" s="126">
        <v>0</v>
      </c>
      <c r="N133" s="126">
        <v>0</v>
      </c>
      <c r="O133" s="126">
        <v>0</v>
      </c>
      <c r="P133" s="126">
        <v>0</v>
      </c>
      <c r="Q133" s="126">
        <v>0</v>
      </c>
      <c r="T133" s="126">
        <v>0</v>
      </c>
      <c r="U133" s="126">
        <v>0</v>
      </c>
    </row>
    <row r="134" spans="1:22">
      <c r="A134" s="158">
        <v>40229</v>
      </c>
      <c r="C134" s="147" t="s">
        <v>67</v>
      </c>
      <c r="D134" s="141"/>
      <c r="H134" s="126">
        <v>0</v>
      </c>
      <c r="I134" s="126">
        <v>0</v>
      </c>
      <c r="J134" s="126">
        <v>0</v>
      </c>
      <c r="K134" s="126">
        <v>0</v>
      </c>
      <c r="M134" s="126">
        <v>0</v>
      </c>
      <c r="N134" s="126">
        <v>0</v>
      </c>
      <c r="O134" s="126">
        <v>0</v>
      </c>
      <c r="P134" s="126">
        <v>0</v>
      </c>
      <c r="Q134" s="126">
        <v>0</v>
      </c>
      <c r="T134" s="126">
        <v>0</v>
      </c>
      <c r="U134" s="126">
        <v>0</v>
      </c>
    </row>
    <row r="135" spans="1:22">
      <c r="A135" s="158">
        <v>40230</v>
      </c>
      <c r="C135" s="147" t="s">
        <v>67</v>
      </c>
      <c r="D135" s="141"/>
      <c r="H135" s="126">
        <v>0</v>
      </c>
      <c r="I135" s="126">
        <v>0</v>
      </c>
      <c r="J135" s="126">
        <v>0</v>
      </c>
      <c r="K135" s="126">
        <v>0</v>
      </c>
      <c r="M135" s="126">
        <v>0</v>
      </c>
      <c r="N135" s="126">
        <v>0</v>
      </c>
      <c r="O135" s="126">
        <v>0</v>
      </c>
      <c r="P135" s="126">
        <v>0</v>
      </c>
      <c r="Q135" s="126">
        <v>0</v>
      </c>
      <c r="T135" s="126">
        <v>0</v>
      </c>
      <c r="U135" s="126">
        <v>0</v>
      </c>
    </row>
    <row r="136" spans="1:22">
      <c r="A136" s="158">
        <v>40231</v>
      </c>
      <c r="C136" s="147">
        <v>945</v>
      </c>
      <c r="D136" s="141">
        <v>24.5</v>
      </c>
      <c r="E136" s="126">
        <v>1</v>
      </c>
      <c r="F136" s="126">
        <v>6</v>
      </c>
      <c r="H136" s="126">
        <v>0</v>
      </c>
      <c r="I136" s="126">
        <v>0</v>
      </c>
      <c r="J136" s="126">
        <v>0</v>
      </c>
      <c r="K136" s="126">
        <v>0</v>
      </c>
      <c r="M136" s="126">
        <v>0</v>
      </c>
      <c r="N136" s="126">
        <v>0</v>
      </c>
      <c r="O136" s="126">
        <v>0</v>
      </c>
      <c r="P136" s="126">
        <v>0</v>
      </c>
      <c r="Q136" s="126">
        <v>0</v>
      </c>
      <c r="T136" s="126">
        <v>0</v>
      </c>
      <c r="U136" s="126">
        <v>0</v>
      </c>
    </row>
    <row r="137" spans="1:22">
      <c r="A137" s="158">
        <v>40232</v>
      </c>
      <c r="C137" s="147">
        <v>1000</v>
      </c>
      <c r="D137" s="141">
        <v>24</v>
      </c>
      <c r="E137" s="126">
        <v>1</v>
      </c>
      <c r="F137" s="126">
        <v>6</v>
      </c>
      <c r="H137" s="126">
        <v>0</v>
      </c>
      <c r="I137" s="126">
        <v>0</v>
      </c>
      <c r="J137" s="126">
        <v>0</v>
      </c>
      <c r="K137" s="126">
        <v>0</v>
      </c>
      <c r="M137" s="126">
        <v>0</v>
      </c>
      <c r="N137" s="126">
        <v>0</v>
      </c>
      <c r="O137" s="126">
        <v>0</v>
      </c>
      <c r="P137" s="126">
        <v>0</v>
      </c>
      <c r="Q137" s="126">
        <v>0</v>
      </c>
      <c r="T137" s="126">
        <v>0</v>
      </c>
      <c r="U137" s="126">
        <v>0</v>
      </c>
    </row>
    <row r="138" spans="1:22">
      <c r="A138" s="158">
        <v>40233</v>
      </c>
      <c r="C138" s="147">
        <v>1115</v>
      </c>
      <c r="D138" s="141">
        <v>24</v>
      </c>
      <c r="E138" s="126">
        <v>1</v>
      </c>
      <c r="F138" s="126">
        <v>6</v>
      </c>
      <c r="H138" s="126">
        <v>0</v>
      </c>
      <c r="I138" s="126">
        <v>0</v>
      </c>
      <c r="J138" s="126">
        <v>0</v>
      </c>
      <c r="K138" s="126">
        <v>0</v>
      </c>
      <c r="M138" s="126">
        <v>0</v>
      </c>
      <c r="N138" s="126">
        <v>0</v>
      </c>
      <c r="O138" s="126">
        <v>0</v>
      </c>
      <c r="P138" s="126">
        <v>0</v>
      </c>
      <c r="Q138" s="126">
        <v>0</v>
      </c>
      <c r="T138" s="126">
        <v>0</v>
      </c>
      <c r="U138" s="126">
        <v>0</v>
      </c>
    </row>
    <row r="139" spans="1:22">
      <c r="A139" s="158">
        <v>40234</v>
      </c>
      <c r="C139" s="147">
        <v>1115</v>
      </c>
      <c r="D139" s="141">
        <v>26</v>
      </c>
      <c r="E139" s="126">
        <v>1</v>
      </c>
      <c r="F139" s="126">
        <v>6</v>
      </c>
      <c r="H139" s="126">
        <v>0</v>
      </c>
      <c r="I139" s="126">
        <v>0</v>
      </c>
      <c r="J139" s="126">
        <v>0</v>
      </c>
      <c r="K139" s="126">
        <v>0</v>
      </c>
      <c r="M139" s="126">
        <v>0</v>
      </c>
      <c r="N139" s="126">
        <v>0</v>
      </c>
      <c r="O139" s="126">
        <v>0</v>
      </c>
      <c r="P139" s="126">
        <v>0</v>
      </c>
      <c r="Q139" s="126">
        <v>0</v>
      </c>
      <c r="T139" s="126">
        <v>0</v>
      </c>
      <c r="U139" s="126">
        <v>0</v>
      </c>
    </row>
    <row r="140" spans="1:22">
      <c r="A140" s="158">
        <v>40235</v>
      </c>
      <c r="C140" s="147">
        <v>1015</v>
      </c>
      <c r="D140" s="141">
        <v>25</v>
      </c>
      <c r="E140" s="126">
        <v>1</v>
      </c>
      <c r="F140" s="126">
        <v>6</v>
      </c>
      <c r="H140" s="126">
        <v>0</v>
      </c>
      <c r="I140" s="126">
        <v>0</v>
      </c>
      <c r="J140" s="126">
        <v>0</v>
      </c>
      <c r="K140" s="126">
        <v>0</v>
      </c>
      <c r="M140" s="126">
        <v>0</v>
      </c>
      <c r="N140" s="126">
        <v>0</v>
      </c>
      <c r="O140" s="126">
        <v>0</v>
      </c>
      <c r="P140" s="126">
        <v>0</v>
      </c>
      <c r="Q140" s="126">
        <v>0</v>
      </c>
      <c r="T140" s="126">
        <v>0</v>
      </c>
      <c r="U140" s="126">
        <v>0</v>
      </c>
    </row>
    <row r="141" spans="1:22">
      <c r="A141" s="158">
        <v>40236</v>
      </c>
      <c r="C141" s="147" t="s">
        <v>67</v>
      </c>
      <c r="D141" s="141"/>
      <c r="H141" s="126">
        <v>0</v>
      </c>
      <c r="I141" s="126">
        <v>0</v>
      </c>
      <c r="J141" s="126">
        <v>0</v>
      </c>
      <c r="K141" s="126">
        <v>0</v>
      </c>
      <c r="M141" s="126">
        <v>0</v>
      </c>
      <c r="N141" s="126">
        <v>0</v>
      </c>
      <c r="O141" s="126">
        <v>0</v>
      </c>
      <c r="P141" s="126">
        <v>0</v>
      </c>
      <c r="Q141" s="126">
        <v>0</v>
      </c>
      <c r="T141" s="126">
        <v>0</v>
      </c>
      <c r="U141" s="126">
        <v>0</v>
      </c>
    </row>
    <row r="142" spans="1:22">
      <c r="A142" s="158">
        <v>40237</v>
      </c>
      <c r="C142" s="147" t="s">
        <v>67</v>
      </c>
      <c r="D142" s="141"/>
      <c r="H142" s="126">
        <v>0</v>
      </c>
      <c r="I142" s="126">
        <v>0</v>
      </c>
      <c r="J142" s="126">
        <v>0</v>
      </c>
      <c r="K142" s="126">
        <v>0</v>
      </c>
      <c r="M142" s="126">
        <v>0</v>
      </c>
      <c r="N142" s="126">
        <v>0</v>
      </c>
      <c r="O142" s="126">
        <v>0</v>
      </c>
      <c r="P142" s="126">
        <v>0</v>
      </c>
      <c r="Q142" s="126">
        <v>0</v>
      </c>
      <c r="T142" s="126">
        <v>0</v>
      </c>
      <c r="U142" s="126">
        <v>0</v>
      </c>
    </row>
    <row r="143" spans="1:22">
      <c r="A143" s="158">
        <v>40238</v>
      </c>
      <c r="C143" s="147">
        <v>1015</v>
      </c>
      <c r="D143" s="141">
        <v>24.5</v>
      </c>
      <c r="E143" s="126">
        <v>1</v>
      </c>
      <c r="F143" s="126">
        <v>6</v>
      </c>
      <c r="H143" s="126">
        <v>0</v>
      </c>
      <c r="I143" s="126">
        <v>0</v>
      </c>
      <c r="J143" s="126">
        <v>0</v>
      </c>
      <c r="K143" s="126">
        <v>0</v>
      </c>
      <c r="M143" s="126">
        <v>0</v>
      </c>
      <c r="N143" s="126">
        <v>0</v>
      </c>
      <c r="O143" s="126">
        <v>0</v>
      </c>
      <c r="P143" s="126">
        <v>0</v>
      </c>
      <c r="Q143" s="126">
        <v>0</v>
      </c>
      <c r="T143" s="126">
        <v>0</v>
      </c>
      <c r="U143" s="126">
        <v>0</v>
      </c>
    </row>
    <row r="144" spans="1:22">
      <c r="A144" s="158">
        <v>40239</v>
      </c>
      <c r="C144" s="147">
        <v>1030</v>
      </c>
      <c r="D144" s="141">
        <v>24.5</v>
      </c>
      <c r="E144" s="126">
        <v>1</v>
      </c>
      <c r="F144" s="126">
        <v>6</v>
      </c>
      <c r="H144" s="126">
        <v>0</v>
      </c>
      <c r="I144" s="126">
        <v>0</v>
      </c>
      <c r="J144" s="126">
        <v>0</v>
      </c>
      <c r="K144" s="126">
        <v>0</v>
      </c>
      <c r="M144" s="126">
        <v>0</v>
      </c>
      <c r="N144" s="126">
        <v>0</v>
      </c>
      <c r="O144" s="126">
        <v>0</v>
      </c>
      <c r="P144" s="126">
        <v>0</v>
      </c>
      <c r="Q144" s="126">
        <v>0</v>
      </c>
      <c r="T144" s="126">
        <v>0</v>
      </c>
      <c r="U144" s="126">
        <v>0</v>
      </c>
    </row>
    <row r="145" spans="1:26">
      <c r="A145" s="158">
        <v>40240</v>
      </c>
      <c r="C145" s="147">
        <v>1130</v>
      </c>
      <c r="D145" s="141">
        <v>24.5</v>
      </c>
      <c r="E145" s="126">
        <v>1</v>
      </c>
      <c r="F145" s="126">
        <v>6</v>
      </c>
      <c r="H145" s="126">
        <v>0</v>
      </c>
      <c r="I145" s="126">
        <v>0</v>
      </c>
      <c r="J145" s="126">
        <v>0</v>
      </c>
      <c r="K145" s="126">
        <v>0</v>
      </c>
      <c r="M145" s="126">
        <v>0</v>
      </c>
      <c r="N145" s="126">
        <v>0</v>
      </c>
      <c r="O145" s="126">
        <v>0</v>
      </c>
      <c r="P145" s="126">
        <v>0</v>
      </c>
      <c r="Q145" s="126">
        <v>0</v>
      </c>
      <c r="T145" s="126">
        <v>0</v>
      </c>
      <c r="U145" s="126">
        <v>0</v>
      </c>
    </row>
    <row r="146" spans="1:26">
      <c r="A146" s="158">
        <v>40241</v>
      </c>
      <c r="C146" s="147">
        <v>1015</v>
      </c>
      <c r="D146" s="141">
        <v>25</v>
      </c>
      <c r="E146" s="126">
        <v>1</v>
      </c>
      <c r="F146" s="126">
        <v>6</v>
      </c>
      <c r="H146" s="126">
        <v>0</v>
      </c>
      <c r="I146" s="126">
        <v>0</v>
      </c>
      <c r="J146" s="126">
        <v>0</v>
      </c>
      <c r="K146" s="126">
        <v>0</v>
      </c>
      <c r="M146" s="126">
        <v>0</v>
      </c>
      <c r="N146" s="126">
        <v>0</v>
      </c>
      <c r="O146" s="126">
        <v>0</v>
      </c>
      <c r="P146" s="126">
        <v>0</v>
      </c>
      <c r="Q146" s="126">
        <v>0</v>
      </c>
      <c r="T146" s="126">
        <v>0</v>
      </c>
      <c r="U146" s="126">
        <v>0</v>
      </c>
    </row>
    <row r="147" spans="1:26">
      <c r="A147" s="158">
        <v>40242</v>
      </c>
      <c r="C147" s="147">
        <v>1345</v>
      </c>
      <c r="D147" s="141">
        <v>25</v>
      </c>
      <c r="E147" s="126">
        <v>1</v>
      </c>
      <c r="F147" s="126">
        <v>6</v>
      </c>
      <c r="H147" s="126">
        <v>0</v>
      </c>
      <c r="I147" s="126">
        <v>0</v>
      </c>
      <c r="J147" s="126">
        <v>0</v>
      </c>
      <c r="K147" s="126">
        <v>0</v>
      </c>
      <c r="M147" s="126">
        <v>0</v>
      </c>
      <c r="N147" s="126">
        <v>0</v>
      </c>
      <c r="O147" s="126">
        <v>0</v>
      </c>
      <c r="P147" s="126">
        <v>0</v>
      </c>
      <c r="Q147" s="126">
        <v>0</v>
      </c>
      <c r="T147" s="126">
        <v>0</v>
      </c>
      <c r="U147" s="126">
        <v>0</v>
      </c>
      <c r="X147" s="126">
        <v>1</v>
      </c>
    </row>
    <row r="148" spans="1:26">
      <c r="A148" s="158">
        <v>40243</v>
      </c>
      <c r="C148" s="147" t="s">
        <v>67</v>
      </c>
      <c r="D148" s="141"/>
      <c r="H148" s="126">
        <v>0</v>
      </c>
      <c r="I148" s="126">
        <v>0</v>
      </c>
      <c r="J148" s="126">
        <v>0</v>
      </c>
      <c r="K148" s="126">
        <v>0</v>
      </c>
      <c r="M148" s="126">
        <v>0</v>
      </c>
      <c r="N148" s="126">
        <v>0</v>
      </c>
      <c r="O148" s="126">
        <v>0</v>
      </c>
      <c r="P148" s="126">
        <v>0</v>
      </c>
      <c r="Q148" s="126">
        <v>0</v>
      </c>
      <c r="T148" s="126">
        <v>0</v>
      </c>
      <c r="U148" s="126">
        <v>0</v>
      </c>
    </row>
    <row r="149" spans="1:26">
      <c r="A149" s="158">
        <v>40244</v>
      </c>
      <c r="C149" s="147" t="s">
        <v>67</v>
      </c>
      <c r="D149" s="141"/>
      <c r="H149" s="126">
        <v>0</v>
      </c>
      <c r="I149" s="126">
        <v>0</v>
      </c>
      <c r="J149" s="126">
        <v>0</v>
      </c>
      <c r="K149" s="126">
        <v>0</v>
      </c>
      <c r="M149" s="126">
        <v>0</v>
      </c>
      <c r="N149" s="126">
        <v>0</v>
      </c>
      <c r="O149" s="126">
        <v>0</v>
      </c>
      <c r="P149" s="126">
        <v>0</v>
      </c>
      <c r="Q149" s="126">
        <v>0</v>
      </c>
      <c r="T149" s="126">
        <v>0</v>
      </c>
      <c r="U149" s="126">
        <v>0</v>
      </c>
    </row>
    <row r="150" spans="1:26">
      <c r="A150" s="158">
        <v>40245</v>
      </c>
      <c r="C150" s="147">
        <v>900</v>
      </c>
      <c r="D150" s="141">
        <v>24</v>
      </c>
      <c r="E150" s="126">
        <v>1</v>
      </c>
      <c r="F150" s="126">
        <v>6</v>
      </c>
      <c r="H150" s="126">
        <v>0</v>
      </c>
      <c r="I150" s="126">
        <v>0</v>
      </c>
      <c r="J150" s="126">
        <v>0</v>
      </c>
      <c r="K150" s="126">
        <v>0</v>
      </c>
      <c r="M150" s="126">
        <v>0</v>
      </c>
      <c r="N150" s="126">
        <v>0</v>
      </c>
      <c r="O150" s="126">
        <v>0</v>
      </c>
      <c r="P150" s="126">
        <v>0</v>
      </c>
      <c r="Q150" s="126">
        <v>0</v>
      </c>
      <c r="T150" s="126">
        <v>0</v>
      </c>
      <c r="U150" s="126">
        <v>0</v>
      </c>
    </row>
    <row r="151" spans="1:26">
      <c r="A151" s="158">
        <v>40246</v>
      </c>
      <c r="C151" s="147">
        <v>1300</v>
      </c>
      <c r="D151" s="141">
        <v>24.5</v>
      </c>
      <c r="E151" s="126">
        <v>1</v>
      </c>
      <c r="F151" s="126">
        <v>6</v>
      </c>
      <c r="H151" s="126">
        <v>0</v>
      </c>
      <c r="I151" s="126">
        <v>0</v>
      </c>
      <c r="J151" s="126">
        <v>0</v>
      </c>
      <c r="K151" s="126">
        <v>0</v>
      </c>
      <c r="M151" s="126">
        <v>0</v>
      </c>
      <c r="N151" s="126">
        <v>2</v>
      </c>
      <c r="O151" s="126">
        <v>0</v>
      </c>
      <c r="P151" s="126">
        <v>0</v>
      </c>
      <c r="Q151" s="126">
        <v>0</v>
      </c>
      <c r="T151" s="126">
        <v>0</v>
      </c>
      <c r="U151" s="126">
        <v>0</v>
      </c>
      <c r="X151" s="126">
        <v>1</v>
      </c>
      <c r="Z151" s="126">
        <v>3</v>
      </c>
    </row>
    <row r="152" spans="1:26">
      <c r="A152" s="158">
        <v>40247</v>
      </c>
      <c r="C152" s="147">
        <v>915</v>
      </c>
      <c r="D152" s="141">
        <v>24.5</v>
      </c>
      <c r="E152" s="126">
        <v>1</v>
      </c>
      <c r="F152" s="126">
        <v>6</v>
      </c>
      <c r="H152" s="126">
        <v>0</v>
      </c>
      <c r="I152" s="126">
        <v>0</v>
      </c>
      <c r="J152" s="126">
        <v>0</v>
      </c>
      <c r="K152" s="126">
        <v>0</v>
      </c>
      <c r="M152" s="126">
        <v>0</v>
      </c>
      <c r="N152" s="126">
        <v>0</v>
      </c>
      <c r="O152" s="126">
        <v>0</v>
      </c>
      <c r="P152" s="126">
        <v>0</v>
      </c>
      <c r="Q152" s="126">
        <v>0</v>
      </c>
      <c r="T152" s="126">
        <v>0</v>
      </c>
      <c r="U152" s="126">
        <v>0</v>
      </c>
    </row>
    <row r="153" spans="1:26">
      <c r="A153" s="158">
        <v>40248</v>
      </c>
      <c r="C153" s="147">
        <v>1030</v>
      </c>
      <c r="D153" s="141">
        <v>24</v>
      </c>
      <c r="E153" s="126">
        <v>1</v>
      </c>
      <c r="F153" s="126">
        <v>6</v>
      </c>
      <c r="H153" s="126">
        <v>0</v>
      </c>
      <c r="I153" s="126">
        <v>0</v>
      </c>
      <c r="J153" s="126">
        <v>0</v>
      </c>
      <c r="K153" s="126">
        <v>0</v>
      </c>
      <c r="M153" s="126">
        <v>0</v>
      </c>
      <c r="N153" s="126">
        <v>0</v>
      </c>
      <c r="O153" s="126">
        <v>0</v>
      </c>
      <c r="P153" s="126">
        <v>0</v>
      </c>
      <c r="Q153" s="126">
        <v>0</v>
      </c>
      <c r="T153" s="126">
        <v>0</v>
      </c>
      <c r="U153" s="126">
        <v>0</v>
      </c>
    </row>
    <row r="154" spans="1:26">
      <c r="A154" s="158">
        <v>40249</v>
      </c>
      <c r="C154" s="147">
        <v>1000</v>
      </c>
      <c r="D154" s="141">
        <v>24</v>
      </c>
      <c r="E154" s="126">
        <v>1</v>
      </c>
      <c r="F154" s="126">
        <v>6</v>
      </c>
      <c r="H154" s="126">
        <v>0</v>
      </c>
      <c r="I154" s="126">
        <v>1</v>
      </c>
      <c r="J154" s="126">
        <v>0</v>
      </c>
      <c r="K154" s="126">
        <v>0</v>
      </c>
      <c r="M154" s="126">
        <v>0</v>
      </c>
      <c r="N154" s="126">
        <v>0</v>
      </c>
      <c r="O154" s="126">
        <v>0</v>
      </c>
      <c r="P154" s="126">
        <v>0</v>
      </c>
      <c r="Q154" s="126">
        <v>0</v>
      </c>
      <c r="T154" s="126">
        <v>0</v>
      </c>
      <c r="U154" s="126">
        <v>0</v>
      </c>
    </row>
    <row r="155" spans="1:26">
      <c r="A155" s="158">
        <v>40250</v>
      </c>
      <c r="C155" s="147" t="s">
        <v>67</v>
      </c>
      <c r="D155" s="141"/>
      <c r="H155" s="126">
        <v>0</v>
      </c>
      <c r="I155" s="126">
        <v>0</v>
      </c>
      <c r="J155" s="126">
        <v>0</v>
      </c>
      <c r="K155" s="126">
        <v>0</v>
      </c>
      <c r="M155" s="126">
        <v>0</v>
      </c>
      <c r="N155" s="126">
        <v>0</v>
      </c>
      <c r="O155" s="126">
        <v>0</v>
      </c>
      <c r="P155" s="126">
        <v>0</v>
      </c>
      <c r="Q155" s="126">
        <v>0</v>
      </c>
      <c r="T155" s="126">
        <v>0</v>
      </c>
      <c r="U155" s="126">
        <v>0</v>
      </c>
    </row>
    <row r="156" spans="1:26">
      <c r="A156" s="158">
        <v>40251</v>
      </c>
      <c r="C156" s="147" t="s">
        <v>67</v>
      </c>
      <c r="D156" s="141"/>
      <c r="H156" s="126">
        <v>0</v>
      </c>
      <c r="I156" s="126">
        <v>0</v>
      </c>
      <c r="J156" s="126">
        <v>0</v>
      </c>
      <c r="K156" s="126">
        <v>0</v>
      </c>
      <c r="M156" s="126">
        <v>0</v>
      </c>
      <c r="N156" s="126">
        <v>0</v>
      </c>
      <c r="O156" s="126">
        <v>0</v>
      </c>
      <c r="P156" s="126">
        <v>0</v>
      </c>
      <c r="Q156" s="126">
        <v>0</v>
      </c>
      <c r="T156" s="126">
        <v>0</v>
      </c>
      <c r="U156" s="126">
        <v>0</v>
      </c>
    </row>
    <row r="157" spans="1:26">
      <c r="A157" s="158">
        <v>40252</v>
      </c>
      <c r="C157" s="147">
        <v>1045</v>
      </c>
      <c r="D157" s="141">
        <v>23</v>
      </c>
      <c r="E157" s="126">
        <v>1</v>
      </c>
      <c r="F157" s="126">
        <v>6</v>
      </c>
      <c r="H157" s="126">
        <v>0</v>
      </c>
      <c r="I157" s="126">
        <v>2</v>
      </c>
      <c r="J157" s="126">
        <v>0</v>
      </c>
      <c r="K157" s="126">
        <v>0</v>
      </c>
      <c r="M157" s="126">
        <v>0</v>
      </c>
      <c r="N157" s="126">
        <v>0</v>
      </c>
      <c r="O157" s="126">
        <v>0</v>
      </c>
      <c r="P157" s="126">
        <v>0</v>
      </c>
      <c r="Q157" s="126">
        <v>0</v>
      </c>
      <c r="T157" s="126">
        <v>0</v>
      </c>
      <c r="U157" s="126">
        <v>0</v>
      </c>
    </row>
    <row r="158" spans="1:26">
      <c r="A158" s="158">
        <v>40253</v>
      </c>
      <c r="C158" s="147">
        <v>1030</v>
      </c>
      <c r="D158" s="141">
        <v>23</v>
      </c>
      <c r="E158" s="126">
        <v>1</v>
      </c>
      <c r="F158" s="126">
        <v>6</v>
      </c>
      <c r="H158" s="126">
        <v>0</v>
      </c>
      <c r="I158" s="126">
        <v>0</v>
      </c>
      <c r="J158" s="126">
        <v>0</v>
      </c>
      <c r="K158" s="126">
        <v>0</v>
      </c>
      <c r="M158" s="126">
        <v>0</v>
      </c>
      <c r="N158" s="126">
        <v>0</v>
      </c>
      <c r="O158" s="126">
        <v>0</v>
      </c>
      <c r="P158" s="126">
        <v>0</v>
      </c>
      <c r="Q158" s="126">
        <v>0</v>
      </c>
      <c r="T158" s="126">
        <v>0</v>
      </c>
      <c r="U158" s="126">
        <v>0</v>
      </c>
      <c r="Z158" s="126">
        <v>2</v>
      </c>
    </row>
    <row r="159" spans="1:26">
      <c r="A159" s="158">
        <v>40254</v>
      </c>
      <c r="C159" s="147">
        <v>1145</v>
      </c>
      <c r="D159" s="141">
        <v>23</v>
      </c>
      <c r="E159" s="126">
        <v>1</v>
      </c>
      <c r="F159" s="126">
        <v>6</v>
      </c>
      <c r="H159" s="126">
        <v>0</v>
      </c>
      <c r="I159" s="126">
        <v>0</v>
      </c>
      <c r="J159" s="126">
        <v>0</v>
      </c>
      <c r="K159" s="126">
        <v>0</v>
      </c>
      <c r="M159" s="126">
        <v>0</v>
      </c>
      <c r="N159" s="126">
        <v>0</v>
      </c>
      <c r="O159" s="126">
        <v>0</v>
      </c>
      <c r="P159" s="126">
        <v>0</v>
      </c>
      <c r="Q159" s="126">
        <v>0</v>
      </c>
      <c r="T159" s="126">
        <v>0</v>
      </c>
      <c r="U159" s="126">
        <v>0</v>
      </c>
    </row>
    <row r="160" spans="1:26">
      <c r="A160" s="158">
        <v>40255</v>
      </c>
      <c r="C160" s="147">
        <v>930</v>
      </c>
      <c r="D160" s="141">
        <v>23</v>
      </c>
      <c r="E160" s="126">
        <v>1</v>
      </c>
      <c r="F160" s="126">
        <v>6</v>
      </c>
      <c r="H160" s="126">
        <v>0</v>
      </c>
      <c r="I160" s="126">
        <v>0</v>
      </c>
      <c r="J160" s="126">
        <v>0</v>
      </c>
      <c r="K160" s="126">
        <v>0</v>
      </c>
      <c r="M160" s="126">
        <v>0</v>
      </c>
      <c r="N160" s="126">
        <v>1</v>
      </c>
      <c r="O160" s="126">
        <v>1</v>
      </c>
      <c r="P160" s="126">
        <v>0</v>
      </c>
      <c r="Q160" s="126">
        <v>0</v>
      </c>
      <c r="T160" s="126">
        <v>0</v>
      </c>
      <c r="U160" s="126">
        <v>0</v>
      </c>
    </row>
    <row r="161" spans="1:26">
      <c r="A161" s="158">
        <v>40256</v>
      </c>
      <c r="C161" s="147">
        <v>1030</v>
      </c>
      <c r="D161" s="141">
        <v>23</v>
      </c>
      <c r="E161" s="126">
        <v>1</v>
      </c>
      <c r="F161" s="126">
        <v>6</v>
      </c>
      <c r="H161" s="126">
        <v>0</v>
      </c>
      <c r="I161" s="126">
        <v>1</v>
      </c>
      <c r="J161" s="126">
        <v>0</v>
      </c>
      <c r="K161" s="126">
        <v>0</v>
      </c>
      <c r="M161" s="126">
        <v>0</v>
      </c>
      <c r="N161" s="126">
        <v>5</v>
      </c>
      <c r="O161" s="126">
        <v>0</v>
      </c>
      <c r="P161" s="126">
        <v>0</v>
      </c>
      <c r="Q161" s="126">
        <v>0</v>
      </c>
      <c r="T161" s="126">
        <v>1</v>
      </c>
      <c r="U161" s="126">
        <v>0</v>
      </c>
      <c r="Z161" s="126">
        <v>1</v>
      </c>
    </row>
    <row r="162" spans="1:26">
      <c r="A162" s="158">
        <v>40257</v>
      </c>
      <c r="C162" s="147" t="s">
        <v>67</v>
      </c>
      <c r="D162" s="141"/>
      <c r="H162" s="126">
        <v>0</v>
      </c>
      <c r="I162" s="126">
        <v>0</v>
      </c>
      <c r="J162" s="126">
        <v>0</v>
      </c>
      <c r="K162" s="126">
        <v>0</v>
      </c>
      <c r="M162" s="126">
        <v>0</v>
      </c>
      <c r="N162" s="126">
        <v>0</v>
      </c>
      <c r="O162" s="126">
        <v>0</v>
      </c>
      <c r="P162" s="126">
        <v>0</v>
      </c>
      <c r="Q162" s="126">
        <v>0</v>
      </c>
      <c r="T162" s="126">
        <v>0</v>
      </c>
      <c r="U162" s="126">
        <v>0</v>
      </c>
    </row>
    <row r="163" spans="1:26">
      <c r="A163" s="158">
        <v>40258</v>
      </c>
      <c r="C163" s="147" t="s">
        <v>67</v>
      </c>
      <c r="D163" s="141"/>
      <c r="H163" s="126">
        <v>0</v>
      </c>
      <c r="I163" s="126">
        <v>0</v>
      </c>
      <c r="J163" s="126">
        <v>0</v>
      </c>
      <c r="K163" s="126">
        <v>0</v>
      </c>
      <c r="M163" s="126">
        <v>0</v>
      </c>
      <c r="N163" s="126">
        <v>0</v>
      </c>
      <c r="O163" s="126">
        <v>0</v>
      </c>
      <c r="P163" s="126">
        <v>0</v>
      </c>
      <c r="Q163" s="126">
        <v>0</v>
      </c>
      <c r="T163" s="126">
        <v>0</v>
      </c>
      <c r="U163" s="126">
        <v>0</v>
      </c>
    </row>
    <row r="164" spans="1:26">
      <c r="A164" s="158">
        <v>40259</v>
      </c>
      <c r="C164" s="147">
        <v>1130</v>
      </c>
      <c r="D164" s="141">
        <v>24</v>
      </c>
      <c r="E164" s="126">
        <v>1</v>
      </c>
      <c r="F164" s="126">
        <v>6</v>
      </c>
      <c r="G164" s="126">
        <v>1</v>
      </c>
      <c r="H164" s="126">
        <v>0</v>
      </c>
      <c r="I164" s="126">
        <v>0</v>
      </c>
      <c r="J164" s="126">
        <v>0</v>
      </c>
      <c r="K164" s="126">
        <v>0</v>
      </c>
      <c r="M164" s="126">
        <v>0</v>
      </c>
      <c r="N164" s="126">
        <v>3</v>
      </c>
      <c r="O164" s="126">
        <v>0</v>
      </c>
      <c r="P164" s="126">
        <v>0</v>
      </c>
      <c r="Q164" s="126">
        <v>0</v>
      </c>
      <c r="T164" s="126">
        <v>0</v>
      </c>
      <c r="U164" s="126">
        <v>0</v>
      </c>
    </row>
    <row r="165" spans="1:26">
      <c r="A165" s="158">
        <v>40260</v>
      </c>
      <c r="C165" s="147">
        <v>1000</v>
      </c>
      <c r="D165" s="141">
        <v>24</v>
      </c>
      <c r="E165" s="126">
        <v>1</v>
      </c>
      <c r="F165" s="126">
        <v>6</v>
      </c>
      <c r="H165" s="126">
        <v>0</v>
      </c>
      <c r="I165" s="126">
        <v>0</v>
      </c>
      <c r="J165" s="126">
        <v>0</v>
      </c>
      <c r="K165" s="126">
        <v>0</v>
      </c>
      <c r="M165" s="126">
        <v>0</v>
      </c>
      <c r="N165" s="126">
        <v>0</v>
      </c>
      <c r="O165" s="126">
        <v>0</v>
      </c>
      <c r="P165" s="126">
        <v>0</v>
      </c>
      <c r="Q165" s="126">
        <v>0</v>
      </c>
      <c r="T165" s="126">
        <v>0</v>
      </c>
      <c r="U165" s="126">
        <v>0</v>
      </c>
    </row>
    <row r="166" spans="1:26">
      <c r="A166" s="158">
        <v>40261</v>
      </c>
      <c r="C166" s="147" t="s">
        <v>67</v>
      </c>
      <c r="D166" s="141"/>
      <c r="H166" s="126">
        <v>0</v>
      </c>
      <c r="I166" s="126">
        <v>0</v>
      </c>
      <c r="J166" s="126">
        <v>0</v>
      </c>
      <c r="K166" s="126">
        <v>0</v>
      </c>
      <c r="M166" s="126">
        <v>0</v>
      </c>
      <c r="N166" s="126">
        <v>0</v>
      </c>
      <c r="O166" s="126">
        <v>0</v>
      </c>
      <c r="P166" s="126">
        <v>0</v>
      </c>
      <c r="Q166" s="126">
        <v>0</v>
      </c>
      <c r="T166" s="126">
        <v>0</v>
      </c>
      <c r="U166" s="126">
        <v>0</v>
      </c>
    </row>
    <row r="167" spans="1:26">
      <c r="A167" s="158">
        <v>40262</v>
      </c>
      <c r="C167" s="147">
        <v>1030</v>
      </c>
      <c r="D167" s="141">
        <v>23</v>
      </c>
      <c r="E167" s="126">
        <v>1</v>
      </c>
      <c r="F167" s="126">
        <v>6</v>
      </c>
      <c r="H167" s="126">
        <v>0</v>
      </c>
      <c r="I167" s="126">
        <v>0</v>
      </c>
      <c r="J167" s="126">
        <v>0</v>
      </c>
      <c r="K167" s="126">
        <v>0</v>
      </c>
      <c r="M167" s="126">
        <v>0</v>
      </c>
      <c r="N167" s="126">
        <v>0</v>
      </c>
      <c r="O167" s="126">
        <v>0</v>
      </c>
      <c r="P167" s="126">
        <v>0</v>
      </c>
      <c r="Q167" s="126">
        <v>0</v>
      </c>
      <c r="T167" s="126">
        <v>0</v>
      </c>
      <c r="U167" s="126">
        <v>0</v>
      </c>
    </row>
    <row r="168" spans="1:26">
      <c r="A168" s="158">
        <v>40263</v>
      </c>
      <c r="C168" s="147">
        <v>1000</v>
      </c>
      <c r="D168" s="141">
        <v>25</v>
      </c>
      <c r="E168" s="126">
        <v>1</v>
      </c>
      <c r="F168" s="126">
        <v>6</v>
      </c>
      <c r="H168" s="126">
        <v>0</v>
      </c>
      <c r="I168" s="126">
        <v>2</v>
      </c>
      <c r="J168" s="126">
        <v>0</v>
      </c>
      <c r="K168" s="126">
        <v>0</v>
      </c>
      <c r="M168" s="126">
        <v>0</v>
      </c>
      <c r="N168" s="126">
        <v>0</v>
      </c>
      <c r="O168" s="126">
        <v>0</v>
      </c>
      <c r="P168" s="126">
        <v>0</v>
      </c>
      <c r="Q168" s="126">
        <v>0</v>
      </c>
      <c r="T168" s="126">
        <v>0</v>
      </c>
      <c r="U168" s="126">
        <v>0</v>
      </c>
    </row>
    <row r="169" spans="1:26">
      <c r="A169" s="158">
        <v>40264</v>
      </c>
      <c r="C169" s="147" t="s">
        <v>67</v>
      </c>
      <c r="D169" s="141"/>
      <c r="H169" s="126">
        <v>0</v>
      </c>
      <c r="I169" s="126">
        <v>0</v>
      </c>
      <c r="J169" s="126">
        <v>0</v>
      </c>
      <c r="K169" s="126">
        <v>0</v>
      </c>
      <c r="M169" s="126">
        <v>0</v>
      </c>
      <c r="N169" s="126">
        <v>0</v>
      </c>
      <c r="O169" s="126">
        <v>0</v>
      </c>
      <c r="P169" s="126">
        <v>0</v>
      </c>
      <c r="Q169" s="126">
        <v>0</v>
      </c>
      <c r="T169" s="126">
        <v>0</v>
      </c>
      <c r="U169" s="126">
        <v>0</v>
      </c>
    </row>
    <row r="170" spans="1:26">
      <c r="A170" s="158">
        <v>40265</v>
      </c>
      <c r="C170" s="147" t="s">
        <v>67</v>
      </c>
      <c r="D170" s="141"/>
      <c r="H170" s="126">
        <v>0</v>
      </c>
      <c r="I170" s="126">
        <v>0</v>
      </c>
      <c r="J170" s="126">
        <v>0</v>
      </c>
      <c r="K170" s="126">
        <v>0</v>
      </c>
      <c r="M170" s="126">
        <v>0</v>
      </c>
      <c r="N170" s="126">
        <v>0</v>
      </c>
      <c r="O170" s="126">
        <v>0</v>
      </c>
      <c r="P170" s="126">
        <v>0</v>
      </c>
      <c r="Q170" s="126">
        <v>0</v>
      </c>
      <c r="T170" s="126">
        <v>0</v>
      </c>
      <c r="U170" s="126">
        <v>0</v>
      </c>
    </row>
    <row r="171" spans="1:26">
      <c r="A171" s="158">
        <v>40266</v>
      </c>
      <c r="C171" s="147">
        <v>1000</v>
      </c>
      <c r="D171" s="141">
        <v>26</v>
      </c>
      <c r="E171" s="126">
        <v>1</v>
      </c>
      <c r="F171" s="126">
        <v>6</v>
      </c>
      <c r="H171" s="126">
        <v>0</v>
      </c>
      <c r="I171" s="126">
        <v>0</v>
      </c>
      <c r="J171" s="126">
        <v>0</v>
      </c>
      <c r="K171" s="126">
        <v>0</v>
      </c>
      <c r="M171" s="126">
        <v>0</v>
      </c>
      <c r="N171" s="126">
        <v>0</v>
      </c>
      <c r="O171" s="126">
        <v>0</v>
      </c>
      <c r="P171" s="126">
        <v>0</v>
      </c>
      <c r="Q171" s="126">
        <v>0</v>
      </c>
      <c r="T171" s="126">
        <v>0</v>
      </c>
      <c r="U171" s="126">
        <v>0</v>
      </c>
    </row>
    <row r="172" spans="1:26">
      <c r="A172" s="158">
        <v>40267</v>
      </c>
      <c r="C172" s="147">
        <v>1000</v>
      </c>
      <c r="D172" s="141">
        <v>38</v>
      </c>
      <c r="E172" s="126">
        <v>1</v>
      </c>
      <c r="F172" s="126">
        <v>3</v>
      </c>
      <c r="G172" s="126">
        <v>17</v>
      </c>
      <c r="H172" s="126">
        <v>0</v>
      </c>
      <c r="I172" s="126">
        <v>11</v>
      </c>
      <c r="J172" s="126">
        <v>0</v>
      </c>
      <c r="K172" s="126">
        <v>0</v>
      </c>
      <c r="M172" s="126">
        <v>0</v>
      </c>
      <c r="N172" s="126">
        <v>0</v>
      </c>
      <c r="O172" s="126">
        <v>0</v>
      </c>
      <c r="P172" s="126">
        <v>0</v>
      </c>
      <c r="Q172" s="126">
        <v>0</v>
      </c>
      <c r="T172" s="126">
        <v>0</v>
      </c>
      <c r="U172" s="126">
        <v>0</v>
      </c>
      <c r="Z172" s="126">
        <v>1</v>
      </c>
    </row>
    <row r="173" spans="1:26">
      <c r="A173" s="158">
        <v>40268</v>
      </c>
      <c r="C173" s="147">
        <v>1000</v>
      </c>
      <c r="D173" s="141">
        <v>35</v>
      </c>
      <c r="E173" s="126">
        <v>1</v>
      </c>
      <c r="F173" s="126">
        <v>4</v>
      </c>
      <c r="G173" s="126">
        <v>145</v>
      </c>
      <c r="H173" s="126">
        <v>0</v>
      </c>
      <c r="I173" s="126">
        <v>21</v>
      </c>
      <c r="J173" s="126">
        <v>0</v>
      </c>
      <c r="K173" s="126">
        <v>0</v>
      </c>
      <c r="M173" s="126">
        <v>0</v>
      </c>
      <c r="N173" s="126">
        <v>0</v>
      </c>
      <c r="O173" s="126">
        <v>0</v>
      </c>
      <c r="P173" s="126">
        <v>1</v>
      </c>
      <c r="Q173" s="126">
        <v>0</v>
      </c>
      <c r="T173" s="126">
        <v>0</v>
      </c>
      <c r="U173" s="126">
        <v>0</v>
      </c>
      <c r="X173" s="126">
        <v>2</v>
      </c>
      <c r="Z173" s="126">
        <v>1</v>
      </c>
    </row>
    <row r="174" spans="1:26">
      <c r="A174" s="158">
        <v>40269</v>
      </c>
      <c r="C174" s="147">
        <v>1230</v>
      </c>
      <c r="D174" s="141">
        <v>32</v>
      </c>
      <c r="E174" s="126">
        <v>1</v>
      </c>
      <c r="F174" s="126">
        <v>3</v>
      </c>
      <c r="G174" s="126">
        <v>115</v>
      </c>
      <c r="H174" s="126">
        <v>1</v>
      </c>
      <c r="I174" s="126">
        <v>9</v>
      </c>
      <c r="J174" s="126">
        <v>1</v>
      </c>
      <c r="K174" s="126">
        <v>0</v>
      </c>
      <c r="M174" s="126">
        <v>0</v>
      </c>
      <c r="N174" s="126">
        <v>1</v>
      </c>
      <c r="O174" s="126">
        <v>0</v>
      </c>
      <c r="P174" s="126">
        <v>0</v>
      </c>
      <c r="Q174" s="126">
        <v>0</v>
      </c>
      <c r="T174" s="126">
        <v>0</v>
      </c>
      <c r="U174" s="126">
        <v>0</v>
      </c>
      <c r="X174" s="126">
        <v>1</v>
      </c>
      <c r="Z174" s="126">
        <v>1</v>
      </c>
    </row>
    <row r="175" spans="1:26">
      <c r="A175" s="158">
        <v>40270</v>
      </c>
      <c r="C175" s="147">
        <v>1430</v>
      </c>
      <c r="D175" s="141">
        <v>31</v>
      </c>
      <c r="E175" s="126">
        <v>1</v>
      </c>
      <c r="F175" s="126">
        <v>6</v>
      </c>
      <c r="G175" s="126">
        <v>64</v>
      </c>
      <c r="H175" s="126">
        <v>0</v>
      </c>
      <c r="I175" s="126">
        <v>22</v>
      </c>
      <c r="J175" s="126">
        <v>0</v>
      </c>
      <c r="K175" s="126">
        <v>0</v>
      </c>
      <c r="M175" s="126">
        <v>0</v>
      </c>
      <c r="N175" s="126">
        <v>0</v>
      </c>
      <c r="O175" s="126">
        <v>0</v>
      </c>
      <c r="P175" s="126">
        <v>0</v>
      </c>
      <c r="Q175" s="126">
        <v>0</v>
      </c>
      <c r="T175" s="126">
        <v>0</v>
      </c>
      <c r="U175" s="126">
        <v>0</v>
      </c>
    </row>
    <row r="176" spans="1:26">
      <c r="A176" s="158">
        <v>40271</v>
      </c>
      <c r="C176" s="147" t="s">
        <v>67</v>
      </c>
      <c r="D176" s="141"/>
      <c r="H176" s="126">
        <v>0</v>
      </c>
      <c r="I176" s="126">
        <v>0</v>
      </c>
      <c r="J176" s="126">
        <v>0</v>
      </c>
      <c r="K176" s="126">
        <v>0</v>
      </c>
      <c r="M176" s="126">
        <v>0</v>
      </c>
      <c r="N176" s="126">
        <v>0</v>
      </c>
      <c r="O176" s="126">
        <v>0</v>
      </c>
      <c r="P176" s="126">
        <v>0</v>
      </c>
      <c r="Q176" s="126">
        <v>0</v>
      </c>
      <c r="T176" s="126">
        <v>0</v>
      </c>
      <c r="U176" s="126">
        <v>0</v>
      </c>
    </row>
    <row r="177" spans="1:27">
      <c r="A177" s="158">
        <v>40272</v>
      </c>
      <c r="C177" s="147" t="s">
        <v>67</v>
      </c>
      <c r="D177" s="141"/>
      <c r="H177" s="126">
        <v>0</v>
      </c>
      <c r="I177" s="126">
        <v>0</v>
      </c>
      <c r="J177" s="126">
        <v>0</v>
      </c>
      <c r="K177" s="126">
        <v>0</v>
      </c>
      <c r="M177" s="126">
        <v>0</v>
      </c>
      <c r="N177" s="126">
        <v>0</v>
      </c>
      <c r="O177" s="126">
        <v>0</v>
      </c>
      <c r="P177" s="126">
        <v>0</v>
      </c>
      <c r="Q177" s="126">
        <v>0</v>
      </c>
      <c r="T177" s="126">
        <v>0</v>
      </c>
      <c r="U177" s="126">
        <v>0</v>
      </c>
    </row>
    <row r="178" spans="1:27">
      <c r="A178" s="158">
        <v>40273</v>
      </c>
      <c r="C178" s="147">
        <v>1130</v>
      </c>
      <c r="D178" s="141">
        <v>29</v>
      </c>
      <c r="E178" s="126">
        <v>1</v>
      </c>
      <c r="F178" s="126">
        <v>6</v>
      </c>
      <c r="G178" s="126">
        <v>67</v>
      </c>
      <c r="H178" s="126">
        <v>0</v>
      </c>
      <c r="I178" s="126">
        <v>27</v>
      </c>
      <c r="J178" s="126">
        <v>0</v>
      </c>
      <c r="K178" s="126">
        <v>0</v>
      </c>
      <c r="M178" s="126">
        <v>0</v>
      </c>
      <c r="N178" s="126">
        <v>0</v>
      </c>
      <c r="O178" s="126">
        <v>0</v>
      </c>
      <c r="P178" s="126">
        <v>0</v>
      </c>
      <c r="Q178" s="126">
        <v>0</v>
      </c>
      <c r="T178" s="126">
        <v>0</v>
      </c>
      <c r="U178" s="126">
        <v>0</v>
      </c>
      <c r="Z178" s="126">
        <v>1</v>
      </c>
      <c r="AA178" s="126">
        <v>1</v>
      </c>
    </row>
    <row r="179" spans="1:27">
      <c r="A179" s="158">
        <v>40274</v>
      </c>
      <c r="C179" s="147">
        <v>930</v>
      </c>
      <c r="D179" s="141">
        <v>29</v>
      </c>
      <c r="E179" s="126">
        <v>1</v>
      </c>
      <c r="F179" s="126">
        <v>6</v>
      </c>
      <c r="G179" s="126">
        <v>17</v>
      </c>
      <c r="H179" s="126">
        <v>0</v>
      </c>
      <c r="I179" s="126">
        <v>17</v>
      </c>
      <c r="J179" s="126">
        <v>0</v>
      </c>
      <c r="K179" s="126">
        <v>0</v>
      </c>
      <c r="M179" s="126">
        <v>0</v>
      </c>
      <c r="N179" s="126">
        <v>0</v>
      </c>
      <c r="O179" s="126">
        <v>0</v>
      </c>
      <c r="P179" s="126">
        <v>0</v>
      </c>
      <c r="Q179" s="126">
        <v>0</v>
      </c>
      <c r="T179" s="126">
        <v>0</v>
      </c>
      <c r="U179" s="126">
        <v>0</v>
      </c>
    </row>
    <row r="180" spans="1:27">
      <c r="A180" s="158">
        <v>40275</v>
      </c>
      <c r="C180" s="147">
        <v>900</v>
      </c>
      <c r="D180" s="141">
        <v>29</v>
      </c>
      <c r="E180" s="126">
        <v>1</v>
      </c>
      <c r="F180" s="126">
        <v>6</v>
      </c>
      <c r="G180" s="126">
        <v>9</v>
      </c>
      <c r="H180" s="126">
        <v>0</v>
      </c>
      <c r="I180" s="126">
        <v>8</v>
      </c>
      <c r="J180" s="126">
        <v>0</v>
      </c>
      <c r="K180" s="126">
        <v>0</v>
      </c>
      <c r="M180" s="126">
        <v>0</v>
      </c>
      <c r="N180" s="126">
        <v>0</v>
      </c>
      <c r="O180" s="126">
        <v>0</v>
      </c>
      <c r="P180" s="126">
        <v>0</v>
      </c>
      <c r="Q180" s="126">
        <v>0</v>
      </c>
      <c r="T180" s="126">
        <v>0</v>
      </c>
      <c r="U180" s="126">
        <v>0</v>
      </c>
    </row>
    <row r="181" spans="1:27">
      <c r="A181" s="158">
        <v>40276</v>
      </c>
      <c r="C181" s="147">
        <v>930</v>
      </c>
      <c r="D181" s="141">
        <v>32</v>
      </c>
      <c r="E181" s="126">
        <v>1</v>
      </c>
      <c r="F181" s="126">
        <v>4</v>
      </c>
      <c r="G181" s="126">
        <v>16</v>
      </c>
      <c r="H181" s="126">
        <v>0</v>
      </c>
      <c r="I181" s="126">
        <v>10</v>
      </c>
      <c r="J181" s="126">
        <v>0</v>
      </c>
      <c r="K181" s="126">
        <v>0</v>
      </c>
      <c r="M181" s="126">
        <v>0</v>
      </c>
      <c r="N181" s="126">
        <v>0</v>
      </c>
      <c r="O181" s="126">
        <v>0</v>
      </c>
      <c r="P181" s="126">
        <v>0</v>
      </c>
      <c r="Q181" s="126">
        <v>0</v>
      </c>
      <c r="T181" s="126">
        <v>0</v>
      </c>
      <c r="U181" s="126">
        <v>0</v>
      </c>
      <c r="Z181" s="126">
        <v>1</v>
      </c>
    </row>
    <row r="182" spans="1:27">
      <c r="A182" s="158">
        <v>40277</v>
      </c>
      <c r="C182" s="147">
        <v>1000</v>
      </c>
      <c r="D182" s="141">
        <v>32</v>
      </c>
      <c r="E182" s="126">
        <v>1</v>
      </c>
      <c r="F182" s="126">
        <v>4</v>
      </c>
      <c r="G182" s="126">
        <v>12</v>
      </c>
      <c r="H182" s="126">
        <v>0</v>
      </c>
      <c r="I182" s="126">
        <v>2</v>
      </c>
      <c r="J182" s="126">
        <v>0</v>
      </c>
      <c r="K182" s="126">
        <v>0</v>
      </c>
      <c r="M182" s="126">
        <v>0</v>
      </c>
      <c r="N182" s="126">
        <v>0</v>
      </c>
      <c r="O182" s="126">
        <v>0</v>
      </c>
      <c r="P182" s="126">
        <v>0</v>
      </c>
      <c r="Q182" s="126">
        <v>0</v>
      </c>
      <c r="T182" s="126">
        <v>0</v>
      </c>
      <c r="U182" s="126">
        <v>0</v>
      </c>
    </row>
    <row r="183" spans="1:27">
      <c r="A183" s="158">
        <v>40278</v>
      </c>
      <c r="C183" s="147" t="s">
        <v>67</v>
      </c>
      <c r="D183" s="141"/>
      <c r="H183" s="126">
        <v>0</v>
      </c>
      <c r="I183" s="126">
        <v>0</v>
      </c>
      <c r="J183" s="126">
        <v>0</v>
      </c>
      <c r="K183" s="126">
        <v>0</v>
      </c>
      <c r="M183" s="126">
        <v>0</v>
      </c>
      <c r="N183" s="126">
        <v>0</v>
      </c>
      <c r="O183" s="126">
        <v>0</v>
      </c>
      <c r="P183" s="126">
        <v>0</v>
      </c>
      <c r="Q183" s="126">
        <v>0</v>
      </c>
      <c r="T183" s="126">
        <v>0</v>
      </c>
      <c r="U183" s="126">
        <v>0</v>
      </c>
    </row>
    <row r="184" spans="1:27">
      <c r="A184" s="158">
        <v>40279</v>
      </c>
      <c r="C184" s="147">
        <v>1300</v>
      </c>
      <c r="D184" s="141">
        <v>30</v>
      </c>
      <c r="E184" s="126">
        <v>1</v>
      </c>
      <c r="F184" s="126">
        <v>6</v>
      </c>
      <c r="H184" s="126">
        <v>0</v>
      </c>
      <c r="I184" s="126">
        <v>0</v>
      </c>
      <c r="J184" s="126">
        <v>0</v>
      </c>
      <c r="K184" s="126">
        <v>0</v>
      </c>
      <c r="M184" s="126">
        <v>0</v>
      </c>
      <c r="N184" s="126">
        <v>0</v>
      </c>
      <c r="O184" s="126">
        <v>0</v>
      </c>
      <c r="P184" s="126">
        <v>0</v>
      </c>
      <c r="Q184" s="126">
        <v>0</v>
      </c>
      <c r="T184" s="126">
        <v>0</v>
      </c>
      <c r="U184" s="126">
        <v>0</v>
      </c>
    </row>
    <row r="185" spans="1:27">
      <c r="A185" s="158">
        <v>40280</v>
      </c>
      <c r="C185" s="147">
        <v>1000</v>
      </c>
      <c r="D185" s="141">
        <v>30</v>
      </c>
      <c r="E185" s="126">
        <v>1</v>
      </c>
      <c r="F185" s="126">
        <v>6</v>
      </c>
      <c r="G185" s="126">
        <v>1</v>
      </c>
      <c r="H185" s="126">
        <v>0</v>
      </c>
      <c r="I185" s="126">
        <v>3</v>
      </c>
      <c r="J185" s="126">
        <v>0</v>
      </c>
      <c r="K185" s="126">
        <v>0</v>
      </c>
      <c r="M185" s="126">
        <v>0</v>
      </c>
      <c r="N185" s="126">
        <v>0</v>
      </c>
      <c r="O185" s="126">
        <v>0</v>
      </c>
      <c r="P185" s="126">
        <v>0</v>
      </c>
      <c r="Q185" s="126">
        <v>0</v>
      </c>
      <c r="T185" s="126">
        <v>0</v>
      </c>
      <c r="U185" s="126">
        <v>0</v>
      </c>
      <c r="X185" s="126">
        <v>1</v>
      </c>
      <c r="Z185" s="126">
        <v>2</v>
      </c>
    </row>
    <row r="186" spans="1:27">
      <c r="A186" s="158">
        <v>40280</v>
      </c>
      <c r="C186" s="147">
        <v>2100</v>
      </c>
      <c r="D186" s="141">
        <v>30</v>
      </c>
      <c r="E186" s="126">
        <v>1</v>
      </c>
      <c r="F186" s="139"/>
      <c r="G186" s="126">
        <v>5</v>
      </c>
      <c r="H186" s="126">
        <v>0</v>
      </c>
      <c r="I186" s="126">
        <v>2</v>
      </c>
      <c r="J186" s="126">
        <v>0</v>
      </c>
      <c r="K186" s="126">
        <v>312</v>
      </c>
      <c r="M186" s="126">
        <v>0</v>
      </c>
      <c r="N186" s="126">
        <v>0</v>
      </c>
      <c r="O186" s="126">
        <v>0</v>
      </c>
      <c r="P186" s="126">
        <v>0</v>
      </c>
      <c r="Q186" s="126">
        <v>0</v>
      </c>
      <c r="T186" s="126">
        <v>0</v>
      </c>
      <c r="U186" s="126">
        <v>0</v>
      </c>
      <c r="Z186" s="126">
        <v>1</v>
      </c>
    </row>
    <row r="187" spans="1:27">
      <c r="A187" s="158">
        <v>40281</v>
      </c>
      <c r="C187" s="147">
        <v>130</v>
      </c>
      <c r="D187" s="141">
        <v>30</v>
      </c>
      <c r="E187" s="126">
        <v>1</v>
      </c>
      <c r="G187" s="127">
        <v>2</v>
      </c>
      <c r="H187" s="126">
        <v>0</v>
      </c>
      <c r="I187" s="126">
        <v>6</v>
      </c>
      <c r="J187" s="126">
        <v>0</v>
      </c>
      <c r="K187" s="126">
        <v>269</v>
      </c>
      <c r="M187" s="126">
        <v>0</v>
      </c>
      <c r="N187" s="126">
        <v>0</v>
      </c>
      <c r="O187" s="126">
        <v>0</v>
      </c>
      <c r="P187" s="126">
        <v>0</v>
      </c>
      <c r="Q187" s="126">
        <v>0</v>
      </c>
      <c r="T187" s="126">
        <v>0</v>
      </c>
      <c r="U187" s="126">
        <v>0</v>
      </c>
      <c r="X187" s="126">
        <v>2</v>
      </c>
      <c r="Z187" s="126">
        <v>2</v>
      </c>
    </row>
    <row r="188" spans="1:27">
      <c r="A188" s="158">
        <v>40281</v>
      </c>
      <c r="C188" s="147">
        <v>1100</v>
      </c>
      <c r="D188" s="141">
        <v>30</v>
      </c>
      <c r="E188" s="126">
        <v>1</v>
      </c>
      <c r="F188" s="126">
        <v>6</v>
      </c>
      <c r="G188" s="126">
        <v>3</v>
      </c>
      <c r="H188" s="126">
        <v>0</v>
      </c>
      <c r="I188" s="126">
        <v>0</v>
      </c>
      <c r="J188" s="126">
        <v>0</v>
      </c>
      <c r="K188" s="126">
        <v>92</v>
      </c>
      <c r="M188" s="126">
        <v>0</v>
      </c>
      <c r="N188" s="126">
        <v>0</v>
      </c>
      <c r="O188" s="126">
        <v>0</v>
      </c>
      <c r="P188" s="126">
        <v>0</v>
      </c>
      <c r="Q188" s="126">
        <v>0</v>
      </c>
      <c r="T188" s="126">
        <v>0</v>
      </c>
      <c r="U188" s="126">
        <v>0</v>
      </c>
      <c r="X188" s="126">
        <v>1</v>
      </c>
      <c r="Z188" s="126">
        <v>3</v>
      </c>
    </row>
    <row r="189" spans="1:27">
      <c r="A189" s="158">
        <v>40281</v>
      </c>
      <c r="C189" s="147">
        <v>2100</v>
      </c>
      <c r="D189" s="141">
        <v>30</v>
      </c>
      <c r="E189" s="126">
        <v>1</v>
      </c>
      <c r="F189" s="139"/>
      <c r="G189" s="139"/>
      <c r="H189" s="126">
        <v>0</v>
      </c>
      <c r="I189" s="126">
        <v>3</v>
      </c>
      <c r="J189" s="126">
        <v>0</v>
      </c>
      <c r="K189" s="126">
        <v>168</v>
      </c>
      <c r="M189" s="126">
        <v>0</v>
      </c>
      <c r="N189" s="126">
        <v>0</v>
      </c>
      <c r="O189" s="126">
        <v>0</v>
      </c>
      <c r="P189" s="126">
        <v>0</v>
      </c>
      <c r="Q189" s="126">
        <v>0</v>
      </c>
      <c r="T189" s="126">
        <v>0</v>
      </c>
      <c r="U189" s="126">
        <v>0</v>
      </c>
    </row>
    <row r="190" spans="1:27">
      <c r="A190" s="158">
        <v>40282</v>
      </c>
      <c r="C190" s="147">
        <v>130</v>
      </c>
      <c r="D190" s="141">
        <v>30</v>
      </c>
      <c r="E190" s="126">
        <v>1</v>
      </c>
      <c r="G190" s="126">
        <v>9</v>
      </c>
      <c r="H190" s="126">
        <v>0</v>
      </c>
      <c r="I190" s="126">
        <v>5</v>
      </c>
      <c r="J190" s="126">
        <v>0</v>
      </c>
      <c r="K190" s="126">
        <v>143</v>
      </c>
      <c r="M190" s="126">
        <v>0</v>
      </c>
      <c r="N190" s="126">
        <v>0</v>
      </c>
      <c r="O190" s="126">
        <v>0</v>
      </c>
      <c r="P190" s="126">
        <v>0</v>
      </c>
      <c r="Q190" s="126">
        <v>0</v>
      </c>
      <c r="T190" s="126">
        <v>1</v>
      </c>
      <c r="U190" s="126">
        <v>0</v>
      </c>
      <c r="X190" s="126">
        <v>1</v>
      </c>
      <c r="Z190" s="126">
        <v>1</v>
      </c>
    </row>
    <row r="191" spans="1:27">
      <c r="A191" s="158">
        <v>40282</v>
      </c>
      <c r="C191" s="147">
        <v>1100</v>
      </c>
      <c r="D191" s="141">
        <v>30</v>
      </c>
      <c r="E191" s="126">
        <v>1</v>
      </c>
      <c r="F191" s="126">
        <v>6</v>
      </c>
      <c r="G191" s="126">
        <v>3</v>
      </c>
      <c r="H191" s="126">
        <v>0</v>
      </c>
      <c r="I191" s="126">
        <v>6</v>
      </c>
      <c r="J191" s="126">
        <v>0</v>
      </c>
      <c r="K191" s="126">
        <v>88</v>
      </c>
      <c r="M191" s="126">
        <v>0</v>
      </c>
      <c r="N191" s="126">
        <v>0</v>
      </c>
      <c r="O191" s="126">
        <v>0</v>
      </c>
      <c r="P191" s="126">
        <v>0</v>
      </c>
      <c r="Q191" s="126">
        <v>0</v>
      </c>
      <c r="T191" s="126">
        <v>0</v>
      </c>
      <c r="U191" s="126">
        <v>0</v>
      </c>
      <c r="X191" s="126">
        <v>1</v>
      </c>
      <c r="Z191" s="126">
        <v>7</v>
      </c>
    </row>
    <row r="192" spans="1:27">
      <c r="A192" s="158">
        <v>40282</v>
      </c>
      <c r="C192" s="147">
        <v>2100</v>
      </c>
      <c r="D192" s="141">
        <v>30</v>
      </c>
      <c r="E192" s="126">
        <v>1</v>
      </c>
      <c r="H192" s="126">
        <v>0</v>
      </c>
      <c r="I192" s="126">
        <v>0</v>
      </c>
      <c r="J192" s="126">
        <v>0</v>
      </c>
      <c r="K192" s="126">
        <v>20</v>
      </c>
      <c r="M192" s="126">
        <v>0</v>
      </c>
      <c r="N192" s="126">
        <v>0</v>
      </c>
      <c r="O192" s="126">
        <v>0</v>
      </c>
      <c r="P192" s="126">
        <v>0</v>
      </c>
      <c r="Q192" s="126">
        <v>0</v>
      </c>
      <c r="T192" s="126">
        <v>0</v>
      </c>
      <c r="U192" s="126">
        <v>0</v>
      </c>
    </row>
    <row r="193" spans="1:26">
      <c r="A193" s="158">
        <v>40283</v>
      </c>
      <c r="C193" s="147">
        <v>130</v>
      </c>
      <c r="D193" s="141">
        <v>30</v>
      </c>
      <c r="E193" s="126">
        <v>1</v>
      </c>
      <c r="G193" s="126">
        <v>3</v>
      </c>
      <c r="H193" s="126">
        <v>0</v>
      </c>
      <c r="I193" s="126">
        <v>6</v>
      </c>
      <c r="J193" s="126">
        <v>0</v>
      </c>
      <c r="K193" s="127">
        <v>34</v>
      </c>
      <c r="M193" s="126">
        <v>0</v>
      </c>
      <c r="N193" s="126">
        <v>0</v>
      </c>
      <c r="O193" s="126">
        <v>0</v>
      </c>
      <c r="P193" s="126">
        <v>0</v>
      </c>
      <c r="Q193" s="126">
        <v>0</v>
      </c>
      <c r="T193" s="126">
        <v>0</v>
      </c>
      <c r="U193" s="126">
        <v>0</v>
      </c>
      <c r="Z193" s="126">
        <v>6</v>
      </c>
    </row>
    <row r="194" spans="1:26">
      <c r="A194" s="158">
        <v>40283</v>
      </c>
      <c r="C194" s="147">
        <v>1100</v>
      </c>
      <c r="D194" s="141">
        <v>29.5</v>
      </c>
      <c r="E194" s="126">
        <v>1</v>
      </c>
      <c r="F194" s="126">
        <v>6</v>
      </c>
      <c r="G194" s="126">
        <v>8</v>
      </c>
      <c r="H194" s="126">
        <v>0</v>
      </c>
      <c r="I194" s="126">
        <v>5</v>
      </c>
      <c r="J194" s="126">
        <v>0</v>
      </c>
      <c r="K194" s="126">
        <v>27</v>
      </c>
      <c r="M194" s="126">
        <v>0</v>
      </c>
      <c r="N194" s="126">
        <v>0</v>
      </c>
      <c r="O194" s="126">
        <v>0</v>
      </c>
      <c r="P194" s="126">
        <v>0</v>
      </c>
      <c r="Q194" s="126">
        <v>0</v>
      </c>
      <c r="T194" s="126">
        <v>2</v>
      </c>
      <c r="U194" s="126">
        <v>0</v>
      </c>
      <c r="X194" s="126">
        <v>3</v>
      </c>
      <c r="Z194" s="126">
        <v>12</v>
      </c>
    </row>
    <row r="195" spans="1:26">
      <c r="A195" s="158">
        <v>40283</v>
      </c>
      <c r="C195" s="147">
        <v>2300</v>
      </c>
      <c r="D195" s="141">
        <v>29.5</v>
      </c>
      <c r="E195" s="126">
        <v>1</v>
      </c>
      <c r="G195" s="126">
        <v>6</v>
      </c>
      <c r="H195" s="126">
        <v>0</v>
      </c>
      <c r="I195" s="126">
        <v>4</v>
      </c>
      <c r="J195" s="126">
        <v>0</v>
      </c>
      <c r="K195" s="126">
        <v>17</v>
      </c>
      <c r="M195" s="126">
        <v>0</v>
      </c>
      <c r="N195" s="126">
        <v>0</v>
      </c>
      <c r="O195" s="126">
        <v>0</v>
      </c>
      <c r="P195" s="126">
        <v>0</v>
      </c>
      <c r="Q195" s="126">
        <v>0</v>
      </c>
      <c r="T195" s="126">
        <v>0</v>
      </c>
      <c r="U195" s="126">
        <v>0</v>
      </c>
      <c r="X195" s="126">
        <v>3</v>
      </c>
      <c r="Z195" s="126">
        <v>8</v>
      </c>
    </row>
    <row r="196" spans="1:26">
      <c r="A196" s="158">
        <v>40284</v>
      </c>
      <c r="C196" s="147">
        <v>1100</v>
      </c>
      <c r="D196" s="141">
        <v>29.5</v>
      </c>
      <c r="E196" s="126">
        <v>1</v>
      </c>
      <c r="F196" s="126">
        <v>6</v>
      </c>
      <c r="G196" s="126">
        <v>13</v>
      </c>
      <c r="H196" s="126">
        <v>0</v>
      </c>
      <c r="I196" s="126">
        <v>11</v>
      </c>
      <c r="J196" s="126">
        <v>0</v>
      </c>
      <c r="K196" s="126">
        <v>28</v>
      </c>
      <c r="M196" s="126">
        <v>0</v>
      </c>
      <c r="N196" s="126">
        <v>0</v>
      </c>
      <c r="O196" s="126">
        <v>0</v>
      </c>
      <c r="P196" s="126">
        <v>1</v>
      </c>
      <c r="Q196" s="126">
        <v>0</v>
      </c>
      <c r="T196" s="126">
        <v>0</v>
      </c>
      <c r="U196" s="126">
        <v>0</v>
      </c>
      <c r="X196" s="126">
        <v>1</v>
      </c>
      <c r="Z196" s="126">
        <v>18</v>
      </c>
    </row>
    <row r="197" spans="1:26">
      <c r="A197" s="158">
        <v>40284</v>
      </c>
      <c r="C197" s="147">
        <v>2300</v>
      </c>
      <c r="D197" s="141">
        <v>29.5</v>
      </c>
      <c r="E197" s="126">
        <v>1</v>
      </c>
      <c r="G197" s="126">
        <v>5</v>
      </c>
      <c r="H197" s="126">
        <v>0</v>
      </c>
      <c r="I197" s="126">
        <v>11</v>
      </c>
      <c r="J197" s="126">
        <v>0</v>
      </c>
      <c r="K197" s="126">
        <v>5</v>
      </c>
      <c r="M197" s="126">
        <v>0</v>
      </c>
      <c r="N197" s="126">
        <v>0</v>
      </c>
      <c r="O197" s="126">
        <v>0</v>
      </c>
      <c r="P197" s="126">
        <v>0</v>
      </c>
      <c r="Q197" s="126">
        <v>0</v>
      </c>
      <c r="T197" s="126">
        <v>0</v>
      </c>
      <c r="U197" s="126">
        <v>0</v>
      </c>
      <c r="X197" s="126">
        <v>1</v>
      </c>
      <c r="Z197" s="126">
        <v>9</v>
      </c>
    </row>
    <row r="198" spans="1:26">
      <c r="A198" s="158">
        <v>40285</v>
      </c>
      <c r="C198" s="147">
        <v>1000</v>
      </c>
      <c r="D198" s="141">
        <v>30</v>
      </c>
      <c r="E198" s="126">
        <v>1</v>
      </c>
      <c r="F198" s="126">
        <v>6</v>
      </c>
      <c r="G198" s="126">
        <v>26</v>
      </c>
      <c r="H198" s="126">
        <v>0</v>
      </c>
      <c r="I198" s="126">
        <v>16</v>
      </c>
      <c r="J198" s="126">
        <v>0</v>
      </c>
      <c r="K198" s="126">
        <v>11</v>
      </c>
      <c r="M198" s="126">
        <v>0</v>
      </c>
      <c r="N198" s="126">
        <v>0</v>
      </c>
      <c r="O198" s="126">
        <v>0</v>
      </c>
      <c r="P198" s="126">
        <v>0</v>
      </c>
      <c r="Q198" s="126">
        <v>0</v>
      </c>
      <c r="T198" s="126">
        <v>0</v>
      </c>
      <c r="U198" s="126">
        <v>0</v>
      </c>
      <c r="X198" s="126">
        <v>1</v>
      </c>
      <c r="Z198" s="126">
        <v>31</v>
      </c>
    </row>
    <row r="199" spans="1:26">
      <c r="A199" s="158">
        <v>40285</v>
      </c>
      <c r="C199" s="147">
        <v>2215</v>
      </c>
      <c r="D199" s="141">
        <v>31</v>
      </c>
      <c r="E199" s="126">
        <v>1</v>
      </c>
      <c r="G199" s="126">
        <v>2</v>
      </c>
      <c r="H199" s="126">
        <v>0</v>
      </c>
      <c r="I199" s="126">
        <v>3</v>
      </c>
      <c r="J199" s="126">
        <v>0</v>
      </c>
      <c r="K199" s="126">
        <v>10</v>
      </c>
      <c r="M199" s="126">
        <v>0</v>
      </c>
      <c r="N199" s="126">
        <v>0</v>
      </c>
      <c r="O199" s="126">
        <v>0</v>
      </c>
      <c r="P199" s="126">
        <v>0</v>
      </c>
      <c r="Q199" s="126">
        <v>0</v>
      </c>
      <c r="T199" s="126">
        <v>0</v>
      </c>
      <c r="U199" s="126">
        <v>0</v>
      </c>
      <c r="Z199" s="126">
        <v>3</v>
      </c>
    </row>
    <row r="200" spans="1:26">
      <c r="A200" s="158">
        <v>40286</v>
      </c>
      <c r="C200" s="147">
        <v>1030</v>
      </c>
      <c r="D200" s="141">
        <v>31</v>
      </c>
      <c r="E200" s="126">
        <v>1</v>
      </c>
      <c r="F200" s="126">
        <v>6</v>
      </c>
      <c r="G200" s="126">
        <v>40</v>
      </c>
      <c r="H200" s="126">
        <v>0</v>
      </c>
      <c r="I200" s="126">
        <v>19</v>
      </c>
      <c r="J200" s="126">
        <v>0</v>
      </c>
      <c r="K200" s="126">
        <v>24</v>
      </c>
      <c r="M200" s="126">
        <v>0</v>
      </c>
      <c r="N200" s="126">
        <v>0</v>
      </c>
      <c r="O200" s="126">
        <v>0</v>
      </c>
      <c r="P200" s="126">
        <v>0</v>
      </c>
      <c r="Q200" s="126">
        <v>0</v>
      </c>
      <c r="T200" s="126">
        <v>0</v>
      </c>
      <c r="U200" s="126">
        <v>0</v>
      </c>
      <c r="X200" s="126">
        <v>1</v>
      </c>
      <c r="Z200" s="126">
        <v>4</v>
      </c>
    </row>
    <row r="201" spans="1:26">
      <c r="A201" s="158">
        <v>40286</v>
      </c>
      <c r="C201" s="147">
        <v>2345</v>
      </c>
      <c r="D201" s="141">
        <v>31</v>
      </c>
      <c r="E201" s="126">
        <v>1</v>
      </c>
      <c r="G201" s="126">
        <v>20</v>
      </c>
      <c r="H201" s="126">
        <v>0</v>
      </c>
      <c r="I201" s="126">
        <v>7</v>
      </c>
      <c r="J201" s="126">
        <v>0</v>
      </c>
      <c r="K201" s="126">
        <v>6</v>
      </c>
      <c r="M201" s="126">
        <v>0</v>
      </c>
      <c r="N201" s="126">
        <v>0</v>
      </c>
      <c r="O201" s="126">
        <v>0</v>
      </c>
      <c r="P201" s="126">
        <v>0</v>
      </c>
      <c r="Q201" s="126">
        <v>0</v>
      </c>
      <c r="T201" s="126">
        <v>0</v>
      </c>
      <c r="U201" s="126">
        <v>0</v>
      </c>
      <c r="Z201" s="126">
        <v>2</v>
      </c>
    </row>
    <row r="202" spans="1:26">
      <c r="A202" s="158">
        <v>40287</v>
      </c>
      <c r="C202" s="147">
        <v>1100</v>
      </c>
      <c r="D202" s="141">
        <v>31</v>
      </c>
      <c r="E202" s="126">
        <v>1</v>
      </c>
      <c r="F202" s="126">
        <v>6</v>
      </c>
      <c r="G202" s="126">
        <v>23</v>
      </c>
      <c r="H202" s="126">
        <v>0</v>
      </c>
      <c r="I202" s="126">
        <v>3</v>
      </c>
      <c r="J202" s="126">
        <v>0</v>
      </c>
      <c r="K202" s="126">
        <v>4</v>
      </c>
      <c r="M202" s="126">
        <v>0</v>
      </c>
      <c r="N202" s="126">
        <v>0</v>
      </c>
      <c r="O202" s="126">
        <v>0</v>
      </c>
      <c r="P202" s="126">
        <v>0</v>
      </c>
      <c r="Q202" s="126">
        <v>0</v>
      </c>
      <c r="T202" s="126">
        <v>0</v>
      </c>
      <c r="U202" s="126">
        <v>0</v>
      </c>
      <c r="Z202" s="126">
        <v>1</v>
      </c>
    </row>
    <row r="203" spans="1:26">
      <c r="A203" s="158">
        <v>40288</v>
      </c>
      <c r="C203" s="148" t="s">
        <v>148</v>
      </c>
      <c r="D203" s="141">
        <v>31</v>
      </c>
      <c r="E203" s="126">
        <v>1</v>
      </c>
      <c r="G203" s="126">
        <v>31</v>
      </c>
      <c r="H203" s="126">
        <v>0</v>
      </c>
      <c r="I203" s="126">
        <v>7</v>
      </c>
      <c r="J203" s="126">
        <v>0</v>
      </c>
      <c r="K203" s="126">
        <v>7</v>
      </c>
      <c r="M203" s="126">
        <v>0</v>
      </c>
      <c r="N203" s="126">
        <v>0</v>
      </c>
      <c r="O203" s="126">
        <v>0</v>
      </c>
      <c r="P203" s="126">
        <v>0</v>
      </c>
      <c r="Q203" s="126">
        <v>0</v>
      </c>
      <c r="T203" s="126">
        <v>0</v>
      </c>
      <c r="U203" s="126">
        <v>0</v>
      </c>
    </row>
    <row r="204" spans="1:26">
      <c r="A204" s="158">
        <v>40288</v>
      </c>
      <c r="C204" s="147">
        <v>800</v>
      </c>
      <c r="D204" s="141">
        <v>32</v>
      </c>
      <c r="E204" s="126">
        <v>1</v>
      </c>
      <c r="F204" s="126">
        <v>6</v>
      </c>
      <c r="G204" s="126">
        <v>36</v>
      </c>
      <c r="H204" s="126">
        <v>1</v>
      </c>
      <c r="I204" s="126">
        <v>6</v>
      </c>
      <c r="J204" s="126">
        <v>0</v>
      </c>
      <c r="K204" s="126">
        <v>7</v>
      </c>
      <c r="M204" s="126">
        <v>0</v>
      </c>
      <c r="N204" s="126">
        <v>1</v>
      </c>
      <c r="O204" s="126">
        <v>0</v>
      </c>
      <c r="P204" s="126">
        <v>0</v>
      </c>
      <c r="Q204" s="126">
        <v>0</v>
      </c>
      <c r="T204" s="126">
        <v>0</v>
      </c>
      <c r="U204" s="126">
        <v>0</v>
      </c>
      <c r="Z204" s="126">
        <v>4</v>
      </c>
    </row>
    <row r="205" spans="1:26">
      <c r="A205" s="158">
        <v>40288</v>
      </c>
      <c r="C205" s="147">
        <v>2245</v>
      </c>
      <c r="D205" s="141">
        <v>32</v>
      </c>
      <c r="E205" s="126">
        <v>1</v>
      </c>
      <c r="G205" s="126">
        <v>16</v>
      </c>
      <c r="H205" s="126">
        <v>0</v>
      </c>
      <c r="I205" s="126">
        <v>2</v>
      </c>
      <c r="J205" s="126">
        <v>0</v>
      </c>
      <c r="K205" s="126">
        <v>3</v>
      </c>
      <c r="M205" s="126">
        <v>0</v>
      </c>
      <c r="N205" s="126">
        <v>0</v>
      </c>
      <c r="O205" s="126">
        <v>0</v>
      </c>
      <c r="P205" s="126">
        <v>0</v>
      </c>
      <c r="Q205" s="126">
        <v>0</v>
      </c>
      <c r="T205" s="126">
        <v>0</v>
      </c>
      <c r="U205" s="126">
        <v>0</v>
      </c>
      <c r="Z205" s="126">
        <v>6</v>
      </c>
    </row>
    <row r="206" spans="1:26">
      <c r="A206" s="158">
        <v>40289</v>
      </c>
      <c r="C206" s="147">
        <v>830</v>
      </c>
      <c r="D206" s="141">
        <v>33</v>
      </c>
      <c r="E206" s="126">
        <v>1</v>
      </c>
      <c r="F206" s="126">
        <v>5</v>
      </c>
      <c r="G206" s="126">
        <v>30</v>
      </c>
      <c r="H206" s="126">
        <v>0</v>
      </c>
      <c r="I206" s="126">
        <v>18</v>
      </c>
      <c r="J206" s="126">
        <v>0</v>
      </c>
      <c r="K206" s="126">
        <v>5</v>
      </c>
      <c r="M206" s="126">
        <v>0</v>
      </c>
      <c r="N206" s="126">
        <v>0</v>
      </c>
      <c r="O206" s="126">
        <v>0</v>
      </c>
      <c r="P206" s="126">
        <v>0</v>
      </c>
      <c r="Q206" s="126">
        <v>0</v>
      </c>
      <c r="T206" s="126">
        <v>0</v>
      </c>
      <c r="U206" s="126">
        <v>0</v>
      </c>
      <c r="X206" s="126">
        <v>1</v>
      </c>
      <c r="Z206" s="126">
        <v>1</v>
      </c>
    </row>
    <row r="207" spans="1:26">
      <c r="A207" s="158">
        <v>40289</v>
      </c>
      <c r="C207" s="147">
        <v>2230</v>
      </c>
      <c r="D207" s="141">
        <v>33.5</v>
      </c>
      <c r="E207" s="126">
        <v>1</v>
      </c>
      <c r="G207" s="126">
        <v>14</v>
      </c>
      <c r="H207" s="126">
        <v>0</v>
      </c>
      <c r="I207" s="126">
        <v>2</v>
      </c>
      <c r="J207" s="126">
        <v>0</v>
      </c>
      <c r="K207" s="126">
        <v>4</v>
      </c>
      <c r="M207" s="126">
        <v>0</v>
      </c>
      <c r="N207" s="126">
        <v>0</v>
      </c>
      <c r="O207" s="126">
        <v>0</v>
      </c>
      <c r="P207" s="126">
        <v>0</v>
      </c>
      <c r="Q207" s="126">
        <v>0</v>
      </c>
      <c r="T207" s="126">
        <v>0</v>
      </c>
      <c r="U207" s="126">
        <v>0</v>
      </c>
    </row>
    <row r="208" spans="1:26">
      <c r="A208" s="158">
        <v>40290</v>
      </c>
      <c r="C208" s="147">
        <v>800</v>
      </c>
      <c r="D208" s="141">
        <v>32</v>
      </c>
      <c r="E208" s="126">
        <v>1</v>
      </c>
      <c r="F208" s="126">
        <v>5.5</v>
      </c>
      <c r="G208" s="126">
        <v>14</v>
      </c>
      <c r="H208" s="126">
        <v>0</v>
      </c>
      <c r="I208" s="126">
        <v>4</v>
      </c>
      <c r="J208" s="126">
        <v>0</v>
      </c>
      <c r="K208" s="126">
        <v>4</v>
      </c>
      <c r="M208" s="126">
        <v>0</v>
      </c>
      <c r="N208" s="126">
        <v>0</v>
      </c>
      <c r="O208" s="126">
        <v>0</v>
      </c>
      <c r="P208" s="126">
        <v>0</v>
      </c>
      <c r="Q208" s="126">
        <v>0</v>
      </c>
      <c r="T208" s="126">
        <v>0</v>
      </c>
      <c r="U208" s="126">
        <v>0</v>
      </c>
    </row>
    <row r="209" spans="1:27">
      <c r="A209" s="158">
        <v>40290</v>
      </c>
      <c r="C209" s="147">
        <v>2215</v>
      </c>
      <c r="D209" s="141">
        <v>32</v>
      </c>
      <c r="E209" s="126">
        <v>1</v>
      </c>
      <c r="G209" s="126">
        <v>9</v>
      </c>
      <c r="H209" s="126">
        <v>0</v>
      </c>
      <c r="I209" s="126">
        <v>1</v>
      </c>
      <c r="J209" s="126">
        <v>0</v>
      </c>
      <c r="K209" s="126">
        <v>4</v>
      </c>
      <c r="M209" s="126">
        <v>0</v>
      </c>
      <c r="N209" s="126">
        <v>0</v>
      </c>
      <c r="O209" s="126">
        <v>0</v>
      </c>
      <c r="P209" s="126">
        <v>0</v>
      </c>
      <c r="Q209" s="126">
        <v>0</v>
      </c>
      <c r="T209" s="126">
        <v>0</v>
      </c>
      <c r="U209" s="126">
        <v>0</v>
      </c>
    </row>
    <row r="210" spans="1:27">
      <c r="A210" s="158">
        <v>40291</v>
      </c>
      <c r="C210" s="147">
        <v>800</v>
      </c>
      <c r="D210" s="141">
        <v>31</v>
      </c>
      <c r="E210" s="126">
        <v>1</v>
      </c>
      <c r="F210" s="126">
        <v>6</v>
      </c>
      <c r="G210" s="126">
        <v>13</v>
      </c>
      <c r="H210" s="126">
        <v>0</v>
      </c>
      <c r="I210" s="126">
        <v>1</v>
      </c>
      <c r="J210" s="126">
        <v>0</v>
      </c>
      <c r="K210" s="126">
        <v>3</v>
      </c>
      <c r="M210" s="126">
        <v>0</v>
      </c>
      <c r="N210" s="126">
        <v>0</v>
      </c>
      <c r="O210" s="126">
        <v>0</v>
      </c>
      <c r="P210" s="126">
        <v>1</v>
      </c>
      <c r="Q210" s="126">
        <v>0</v>
      </c>
      <c r="T210" s="126">
        <v>0</v>
      </c>
      <c r="U210" s="126">
        <v>0</v>
      </c>
    </row>
    <row r="211" spans="1:27">
      <c r="A211" s="158">
        <v>40291</v>
      </c>
      <c r="C211" s="147">
        <v>2300</v>
      </c>
      <c r="D211" s="141">
        <v>31</v>
      </c>
      <c r="E211" s="126">
        <v>1</v>
      </c>
      <c r="G211" s="126">
        <v>7</v>
      </c>
      <c r="H211" s="126">
        <v>0</v>
      </c>
      <c r="I211" s="126">
        <v>1</v>
      </c>
      <c r="J211" s="126">
        <v>0</v>
      </c>
      <c r="K211" s="126">
        <v>5</v>
      </c>
      <c r="M211" s="126">
        <v>0</v>
      </c>
      <c r="N211" s="126">
        <v>0</v>
      </c>
      <c r="O211" s="126">
        <v>0</v>
      </c>
      <c r="P211" s="126">
        <v>1</v>
      </c>
      <c r="Q211" s="126">
        <v>0</v>
      </c>
      <c r="T211" s="126">
        <v>0</v>
      </c>
      <c r="U211" s="126">
        <v>0</v>
      </c>
      <c r="X211" s="126">
        <v>1</v>
      </c>
    </row>
    <row r="212" spans="1:27">
      <c r="A212" s="158">
        <v>40292</v>
      </c>
      <c r="C212" s="147">
        <v>1330</v>
      </c>
      <c r="D212" s="141">
        <v>30</v>
      </c>
      <c r="E212" s="126">
        <v>1</v>
      </c>
      <c r="F212" s="126">
        <v>6</v>
      </c>
      <c r="G212" s="126">
        <v>2</v>
      </c>
      <c r="H212" s="126">
        <v>0</v>
      </c>
      <c r="I212" s="126">
        <v>2</v>
      </c>
      <c r="J212" s="126">
        <v>0</v>
      </c>
      <c r="K212" s="126">
        <v>2</v>
      </c>
      <c r="M212" s="126">
        <v>0</v>
      </c>
      <c r="N212" s="126">
        <v>0</v>
      </c>
      <c r="O212" s="126">
        <v>0</v>
      </c>
      <c r="P212" s="126">
        <v>0</v>
      </c>
      <c r="Q212" s="126">
        <v>0</v>
      </c>
      <c r="T212" s="126">
        <v>0</v>
      </c>
      <c r="U212" s="126">
        <v>0</v>
      </c>
      <c r="Z212" s="126">
        <v>1</v>
      </c>
    </row>
    <row r="213" spans="1:27">
      <c r="A213" s="158">
        <v>40292</v>
      </c>
      <c r="C213" s="147">
        <v>2345</v>
      </c>
      <c r="D213" s="141">
        <v>30</v>
      </c>
      <c r="E213" s="126">
        <v>1</v>
      </c>
      <c r="G213" s="126">
        <v>4</v>
      </c>
      <c r="H213" s="126">
        <v>0</v>
      </c>
      <c r="I213" s="126">
        <v>1</v>
      </c>
      <c r="J213" s="126">
        <v>0</v>
      </c>
      <c r="K213" s="126">
        <v>0</v>
      </c>
      <c r="M213" s="126">
        <v>0</v>
      </c>
      <c r="N213" s="126">
        <v>0</v>
      </c>
      <c r="O213" s="126">
        <v>0</v>
      </c>
      <c r="P213" s="126">
        <v>0</v>
      </c>
      <c r="Q213" s="126">
        <v>0</v>
      </c>
      <c r="T213" s="126">
        <v>0</v>
      </c>
      <c r="U213" s="126">
        <v>0</v>
      </c>
    </row>
    <row r="214" spans="1:27">
      <c r="A214" s="158">
        <v>40293</v>
      </c>
      <c r="C214" s="147">
        <v>1330</v>
      </c>
      <c r="D214" s="141">
        <v>29</v>
      </c>
      <c r="E214" s="126">
        <v>1</v>
      </c>
      <c r="F214" s="126">
        <v>6</v>
      </c>
      <c r="G214" s="126">
        <v>4</v>
      </c>
      <c r="H214" s="126">
        <v>0</v>
      </c>
      <c r="I214" s="126">
        <v>0</v>
      </c>
      <c r="J214" s="126">
        <v>0</v>
      </c>
      <c r="K214" s="126">
        <v>0</v>
      </c>
      <c r="M214" s="126">
        <v>0</v>
      </c>
      <c r="N214" s="126">
        <v>0</v>
      </c>
      <c r="O214" s="126">
        <v>0</v>
      </c>
      <c r="P214" s="126">
        <v>0</v>
      </c>
      <c r="Q214" s="126">
        <v>0</v>
      </c>
      <c r="T214" s="126">
        <v>0</v>
      </c>
      <c r="U214" s="126">
        <v>0</v>
      </c>
    </row>
    <row r="215" spans="1:27">
      <c r="A215" s="158">
        <v>40293</v>
      </c>
      <c r="C215" s="147">
        <v>2230</v>
      </c>
      <c r="D215" s="141">
        <v>29</v>
      </c>
      <c r="E215" s="126">
        <v>1</v>
      </c>
      <c r="G215" s="126">
        <v>6</v>
      </c>
      <c r="H215" s="126">
        <v>0</v>
      </c>
      <c r="I215" s="126">
        <v>0</v>
      </c>
      <c r="J215" s="126">
        <v>0</v>
      </c>
      <c r="K215" s="126">
        <v>1</v>
      </c>
      <c r="M215" s="126">
        <v>0</v>
      </c>
      <c r="N215" s="126">
        <v>0</v>
      </c>
      <c r="O215" s="126">
        <v>0</v>
      </c>
      <c r="P215" s="126">
        <v>0</v>
      </c>
      <c r="Q215" s="126">
        <v>0</v>
      </c>
      <c r="T215" s="126">
        <v>0</v>
      </c>
      <c r="U215" s="126">
        <v>0</v>
      </c>
    </row>
    <row r="216" spans="1:27">
      <c r="A216" s="158">
        <v>40294</v>
      </c>
      <c r="C216" s="147">
        <v>730</v>
      </c>
      <c r="D216" s="141">
        <v>29</v>
      </c>
      <c r="E216" s="126">
        <v>1</v>
      </c>
      <c r="F216" s="126">
        <v>6</v>
      </c>
      <c r="G216" s="126">
        <v>6</v>
      </c>
      <c r="H216" s="126">
        <v>0</v>
      </c>
      <c r="I216" s="126">
        <v>1</v>
      </c>
      <c r="J216" s="126">
        <v>0</v>
      </c>
      <c r="K216" s="126">
        <v>3</v>
      </c>
      <c r="M216" s="126">
        <v>0</v>
      </c>
      <c r="N216" s="126">
        <v>0</v>
      </c>
      <c r="O216" s="126">
        <v>0</v>
      </c>
      <c r="P216" s="126">
        <v>1</v>
      </c>
      <c r="Q216" s="126">
        <v>0</v>
      </c>
      <c r="T216" s="126">
        <v>0</v>
      </c>
      <c r="U216" s="126">
        <v>0</v>
      </c>
      <c r="Z216" s="126">
        <v>1</v>
      </c>
      <c r="AA216" s="126">
        <v>1</v>
      </c>
    </row>
    <row r="217" spans="1:27">
      <c r="A217" s="158">
        <v>40294</v>
      </c>
      <c r="C217" s="147">
        <v>2330</v>
      </c>
      <c r="D217" s="141">
        <v>28</v>
      </c>
      <c r="E217" s="126">
        <v>1</v>
      </c>
      <c r="G217" s="126">
        <v>6</v>
      </c>
      <c r="H217" s="126">
        <v>0</v>
      </c>
      <c r="I217" s="126">
        <v>0</v>
      </c>
      <c r="J217" s="126">
        <v>0</v>
      </c>
      <c r="K217" s="126">
        <v>2</v>
      </c>
      <c r="M217" s="126">
        <v>0</v>
      </c>
      <c r="N217" s="126">
        <v>0</v>
      </c>
      <c r="O217" s="126">
        <v>0</v>
      </c>
      <c r="P217" s="126">
        <v>0</v>
      </c>
      <c r="Q217" s="126">
        <v>0</v>
      </c>
      <c r="T217" s="126">
        <v>0</v>
      </c>
      <c r="U217" s="126">
        <v>0</v>
      </c>
    </row>
    <row r="218" spans="1:27">
      <c r="A218" s="158">
        <v>40295</v>
      </c>
      <c r="C218" s="147">
        <v>800</v>
      </c>
      <c r="D218" s="141">
        <v>28</v>
      </c>
      <c r="E218" s="126">
        <v>1</v>
      </c>
      <c r="F218" s="126">
        <v>6</v>
      </c>
      <c r="G218" s="126">
        <v>5</v>
      </c>
      <c r="H218" s="126">
        <v>0</v>
      </c>
      <c r="I218" s="126">
        <v>4</v>
      </c>
      <c r="J218" s="126">
        <v>0</v>
      </c>
      <c r="K218" s="126">
        <v>4</v>
      </c>
      <c r="M218" s="126">
        <v>0</v>
      </c>
      <c r="N218" s="126">
        <v>0</v>
      </c>
      <c r="O218" s="126">
        <v>0</v>
      </c>
      <c r="P218" s="126">
        <v>0</v>
      </c>
      <c r="Q218" s="126">
        <v>0</v>
      </c>
      <c r="T218" s="126">
        <v>0</v>
      </c>
      <c r="U218" s="126">
        <v>0</v>
      </c>
      <c r="Z218" s="126">
        <v>6</v>
      </c>
    </row>
    <row r="219" spans="1:27">
      <c r="A219" s="158">
        <v>40295</v>
      </c>
      <c r="C219" s="147">
        <v>2300</v>
      </c>
      <c r="D219" s="141">
        <v>31</v>
      </c>
      <c r="E219" s="126">
        <v>1</v>
      </c>
      <c r="G219" s="126">
        <v>17</v>
      </c>
      <c r="H219" s="126">
        <v>0</v>
      </c>
      <c r="I219" s="126">
        <v>2</v>
      </c>
      <c r="J219" s="126">
        <v>0</v>
      </c>
      <c r="K219" s="126">
        <v>5</v>
      </c>
      <c r="M219" s="126">
        <v>0</v>
      </c>
      <c r="N219" s="126">
        <v>0</v>
      </c>
      <c r="O219" s="126">
        <v>0</v>
      </c>
      <c r="P219" s="126">
        <v>0</v>
      </c>
      <c r="Q219" s="126">
        <v>0</v>
      </c>
      <c r="T219" s="126">
        <v>0</v>
      </c>
      <c r="U219" s="126">
        <v>0</v>
      </c>
    </row>
    <row r="220" spans="1:27">
      <c r="A220" s="158">
        <v>40296</v>
      </c>
      <c r="C220" s="147">
        <v>1030</v>
      </c>
      <c r="D220" s="141">
        <v>33</v>
      </c>
      <c r="E220" s="126">
        <v>2</v>
      </c>
      <c r="F220" s="126">
        <v>3.5</v>
      </c>
      <c r="G220" s="126">
        <v>96</v>
      </c>
      <c r="H220" s="126">
        <v>1</v>
      </c>
      <c r="I220" s="126">
        <v>9</v>
      </c>
      <c r="J220" s="126">
        <v>0</v>
      </c>
      <c r="K220" s="126">
        <v>78</v>
      </c>
      <c r="M220" s="126">
        <v>3</v>
      </c>
      <c r="N220" s="126">
        <v>0</v>
      </c>
      <c r="O220" s="126">
        <v>0</v>
      </c>
      <c r="P220" s="126">
        <v>0</v>
      </c>
      <c r="Q220" s="126">
        <v>0</v>
      </c>
      <c r="T220" s="126">
        <v>0</v>
      </c>
      <c r="U220" s="126">
        <v>0</v>
      </c>
    </row>
    <row r="221" spans="1:27">
      <c r="A221" s="158">
        <v>40296</v>
      </c>
      <c r="C221" s="147">
        <v>2300</v>
      </c>
      <c r="D221" s="141">
        <v>35</v>
      </c>
      <c r="E221" s="126">
        <v>1</v>
      </c>
      <c r="G221" s="126">
        <v>194</v>
      </c>
      <c r="H221" s="126">
        <v>0</v>
      </c>
      <c r="I221" s="126">
        <v>6</v>
      </c>
      <c r="J221" s="126">
        <v>0</v>
      </c>
      <c r="K221" s="126">
        <v>174</v>
      </c>
      <c r="M221" s="126">
        <v>0</v>
      </c>
      <c r="N221" s="126">
        <v>0</v>
      </c>
      <c r="O221" s="126">
        <v>0</v>
      </c>
      <c r="P221" s="126">
        <v>0</v>
      </c>
      <c r="Q221" s="126">
        <v>0</v>
      </c>
      <c r="T221" s="126">
        <v>0</v>
      </c>
      <c r="U221" s="126">
        <v>0</v>
      </c>
      <c r="Z221" s="126">
        <v>6</v>
      </c>
    </row>
    <row r="222" spans="1:27">
      <c r="A222" s="158">
        <v>40297</v>
      </c>
      <c r="C222" s="147">
        <v>900</v>
      </c>
      <c r="D222" s="141">
        <v>34</v>
      </c>
      <c r="E222" s="126">
        <v>1</v>
      </c>
      <c r="F222" s="126">
        <v>4.5</v>
      </c>
      <c r="G222" s="126">
        <v>31</v>
      </c>
      <c r="H222" s="126">
        <v>1</v>
      </c>
      <c r="I222" s="126">
        <v>5</v>
      </c>
      <c r="J222" s="126">
        <v>0</v>
      </c>
      <c r="K222" s="126">
        <v>25</v>
      </c>
      <c r="M222" s="126">
        <v>0</v>
      </c>
      <c r="N222" s="126">
        <v>0</v>
      </c>
      <c r="O222" s="126">
        <v>0</v>
      </c>
      <c r="P222" s="126">
        <v>1</v>
      </c>
      <c r="Q222" s="126">
        <v>0</v>
      </c>
      <c r="T222" s="126">
        <v>0</v>
      </c>
      <c r="U222" s="126">
        <v>0</v>
      </c>
      <c r="X222" s="126">
        <v>1</v>
      </c>
    </row>
    <row r="223" spans="1:27">
      <c r="A223" s="158">
        <v>40297</v>
      </c>
      <c r="C223" s="147">
        <v>2300</v>
      </c>
      <c r="D223" s="141">
        <v>34</v>
      </c>
      <c r="E223" s="126">
        <v>1</v>
      </c>
      <c r="G223" s="126">
        <v>22</v>
      </c>
      <c r="H223" s="126">
        <v>0</v>
      </c>
      <c r="I223" s="126">
        <v>6</v>
      </c>
      <c r="J223" s="126">
        <v>0</v>
      </c>
      <c r="K223" s="126">
        <v>6</v>
      </c>
      <c r="M223" s="126">
        <v>0</v>
      </c>
      <c r="N223" s="126">
        <v>0</v>
      </c>
      <c r="O223" s="126">
        <v>0</v>
      </c>
      <c r="P223" s="126">
        <v>0</v>
      </c>
      <c r="Q223" s="126">
        <v>0</v>
      </c>
      <c r="T223" s="126">
        <v>0</v>
      </c>
      <c r="U223" s="126">
        <v>0</v>
      </c>
    </row>
    <row r="224" spans="1:27">
      <c r="A224" s="158">
        <v>40298</v>
      </c>
      <c r="C224" s="147">
        <v>800</v>
      </c>
      <c r="D224" s="141">
        <v>34</v>
      </c>
      <c r="E224" s="126">
        <v>1</v>
      </c>
      <c r="F224" s="126">
        <v>5</v>
      </c>
      <c r="G224" s="126">
        <v>19</v>
      </c>
      <c r="H224" s="126">
        <v>0</v>
      </c>
      <c r="I224" s="126">
        <v>3</v>
      </c>
      <c r="J224" s="126">
        <v>0</v>
      </c>
      <c r="K224" s="126">
        <v>3</v>
      </c>
      <c r="M224" s="126">
        <v>0</v>
      </c>
      <c r="N224" s="126">
        <v>0</v>
      </c>
      <c r="O224" s="126">
        <v>0</v>
      </c>
      <c r="P224" s="126">
        <v>0</v>
      </c>
      <c r="Q224" s="126">
        <v>0</v>
      </c>
      <c r="T224" s="126">
        <v>0</v>
      </c>
      <c r="U224" s="126">
        <v>0</v>
      </c>
    </row>
    <row r="225" spans="1:27">
      <c r="A225" s="158">
        <v>40298</v>
      </c>
      <c r="C225" s="147">
        <v>2315</v>
      </c>
      <c r="D225" s="141">
        <v>33</v>
      </c>
      <c r="E225" s="126">
        <v>1</v>
      </c>
      <c r="G225" s="126">
        <v>20</v>
      </c>
      <c r="H225" s="126">
        <v>0</v>
      </c>
      <c r="I225" s="126">
        <v>6</v>
      </c>
      <c r="J225" s="126">
        <v>0</v>
      </c>
      <c r="K225" s="126">
        <v>9</v>
      </c>
      <c r="M225" s="126">
        <v>0</v>
      </c>
      <c r="N225" s="126">
        <v>0</v>
      </c>
      <c r="O225" s="126">
        <v>0</v>
      </c>
      <c r="P225" s="126">
        <v>0</v>
      </c>
      <c r="Q225" s="126">
        <v>0</v>
      </c>
      <c r="T225" s="126">
        <v>0</v>
      </c>
      <c r="U225" s="126">
        <v>0</v>
      </c>
      <c r="Z225" s="126">
        <v>4</v>
      </c>
    </row>
    <row r="226" spans="1:27">
      <c r="A226" s="158">
        <v>40299</v>
      </c>
      <c r="C226" s="147">
        <v>1200</v>
      </c>
      <c r="D226" s="141">
        <v>33</v>
      </c>
      <c r="E226" s="126">
        <v>1</v>
      </c>
      <c r="F226" s="126">
        <v>5</v>
      </c>
      <c r="G226" s="126">
        <v>8</v>
      </c>
      <c r="H226" s="126">
        <v>0</v>
      </c>
      <c r="I226" s="126">
        <v>1</v>
      </c>
      <c r="J226" s="126">
        <v>0</v>
      </c>
      <c r="K226" s="126">
        <v>4</v>
      </c>
      <c r="M226" s="126">
        <v>0</v>
      </c>
      <c r="N226" s="126">
        <v>0</v>
      </c>
      <c r="O226" s="126">
        <v>0</v>
      </c>
      <c r="P226" s="126">
        <v>0</v>
      </c>
      <c r="Q226" s="126">
        <v>0</v>
      </c>
      <c r="T226" s="126">
        <v>0</v>
      </c>
      <c r="U226" s="127">
        <v>1</v>
      </c>
    </row>
    <row r="227" spans="1:27">
      <c r="A227" s="158">
        <v>40299</v>
      </c>
      <c r="C227" s="147">
        <v>2300</v>
      </c>
      <c r="D227" s="141">
        <v>33</v>
      </c>
      <c r="E227" s="126">
        <v>1</v>
      </c>
      <c r="G227" s="126">
        <v>12</v>
      </c>
      <c r="H227" s="126">
        <v>0</v>
      </c>
      <c r="I227" s="126">
        <v>2</v>
      </c>
      <c r="J227" s="126">
        <v>0</v>
      </c>
      <c r="K227" s="126">
        <v>5</v>
      </c>
      <c r="M227" s="126">
        <v>0</v>
      </c>
      <c r="N227" s="126">
        <v>0</v>
      </c>
      <c r="O227" s="126">
        <v>0</v>
      </c>
      <c r="P227" s="126">
        <v>2</v>
      </c>
      <c r="Q227" s="126">
        <v>0</v>
      </c>
      <c r="T227" s="126">
        <v>0</v>
      </c>
      <c r="U227" s="126">
        <v>0</v>
      </c>
      <c r="Z227" s="126">
        <v>1</v>
      </c>
      <c r="AA227" s="126">
        <v>1</v>
      </c>
    </row>
    <row r="228" spans="1:27">
      <c r="A228" s="158">
        <v>40300</v>
      </c>
      <c r="C228" s="147">
        <v>930</v>
      </c>
      <c r="D228" s="141">
        <v>33</v>
      </c>
      <c r="E228" s="126">
        <v>1</v>
      </c>
      <c r="F228" s="126">
        <v>5</v>
      </c>
      <c r="G228" s="126">
        <v>7</v>
      </c>
      <c r="H228" s="126">
        <v>0</v>
      </c>
      <c r="I228" s="126">
        <v>2</v>
      </c>
      <c r="J228" s="126">
        <v>0</v>
      </c>
      <c r="K228" s="126">
        <v>3</v>
      </c>
      <c r="M228" s="126">
        <v>0</v>
      </c>
      <c r="N228" s="126">
        <v>0</v>
      </c>
      <c r="O228" s="126">
        <v>0</v>
      </c>
      <c r="P228" s="126">
        <v>0</v>
      </c>
      <c r="Q228" s="126">
        <v>0</v>
      </c>
      <c r="T228" s="126">
        <v>0</v>
      </c>
      <c r="U228" s="126">
        <v>0</v>
      </c>
    </row>
    <row r="229" spans="1:27">
      <c r="A229" s="158">
        <v>40300</v>
      </c>
      <c r="C229" s="147">
        <v>2345</v>
      </c>
      <c r="D229" s="141">
        <v>32</v>
      </c>
      <c r="E229" s="126">
        <v>1</v>
      </c>
      <c r="G229" s="126">
        <v>10</v>
      </c>
      <c r="H229" s="126">
        <v>0</v>
      </c>
      <c r="I229" s="126">
        <v>5</v>
      </c>
      <c r="J229" s="126">
        <v>0</v>
      </c>
      <c r="K229" s="126">
        <v>5</v>
      </c>
      <c r="M229" s="126">
        <v>0</v>
      </c>
      <c r="N229" s="126">
        <v>0</v>
      </c>
      <c r="O229" s="126">
        <v>0</v>
      </c>
      <c r="P229" s="126">
        <v>0</v>
      </c>
      <c r="Q229" s="126">
        <v>0</v>
      </c>
      <c r="T229" s="126">
        <v>0</v>
      </c>
      <c r="U229" s="126">
        <v>0</v>
      </c>
      <c r="X229" s="126">
        <v>2</v>
      </c>
    </row>
    <row r="230" spans="1:27">
      <c r="A230" s="158">
        <v>40301</v>
      </c>
      <c r="C230" s="147">
        <v>800</v>
      </c>
      <c r="D230" s="141">
        <v>33</v>
      </c>
      <c r="E230" s="126">
        <v>1</v>
      </c>
      <c r="F230" s="126">
        <v>6</v>
      </c>
      <c r="G230" s="126">
        <v>8</v>
      </c>
      <c r="H230" s="126">
        <v>0</v>
      </c>
      <c r="I230" s="126">
        <v>1</v>
      </c>
      <c r="J230" s="126">
        <v>0</v>
      </c>
      <c r="K230" s="126">
        <v>13</v>
      </c>
      <c r="M230" s="126">
        <v>0</v>
      </c>
      <c r="N230" s="126">
        <v>0</v>
      </c>
      <c r="O230" s="126">
        <v>0</v>
      </c>
      <c r="P230" s="126">
        <v>0</v>
      </c>
      <c r="Q230" s="126">
        <v>0</v>
      </c>
      <c r="T230" s="126">
        <v>0</v>
      </c>
      <c r="U230" s="126">
        <v>0</v>
      </c>
      <c r="Z230" s="126">
        <v>1</v>
      </c>
    </row>
    <row r="231" spans="1:27">
      <c r="A231" s="158">
        <v>40301</v>
      </c>
      <c r="C231" s="147">
        <v>2350</v>
      </c>
      <c r="D231" s="141">
        <v>33</v>
      </c>
      <c r="E231" s="126">
        <v>1</v>
      </c>
      <c r="G231" s="126">
        <v>62</v>
      </c>
      <c r="H231" s="126">
        <v>0</v>
      </c>
      <c r="I231" s="126">
        <v>5</v>
      </c>
      <c r="J231" s="126">
        <v>0</v>
      </c>
      <c r="K231" s="126">
        <v>106</v>
      </c>
      <c r="M231" s="126">
        <v>0</v>
      </c>
      <c r="N231" s="126">
        <v>0</v>
      </c>
      <c r="O231" s="126">
        <v>0</v>
      </c>
      <c r="P231" s="126">
        <v>0</v>
      </c>
      <c r="Q231" s="126">
        <v>1</v>
      </c>
      <c r="T231" s="126">
        <v>1</v>
      </c>
      <c r="U231" s="126">
        <v>0</v>
      </c>
    </row>
    <row r="232" spans="1:27">
      <c r="A232" s="158">
        <v>40302</v>
      </c>
      <c r="C232" s="147">
        <v>900</v>
      </c>
      <c r="D232" s="141">
        <v>37</v>
      </c>
      <c r="E232" s="126">
        <v>1</v>
      </c>
      <c r="F232" s="126">
        <v>5</v>
      </c>
      <c r="G232" s="126">
        <v>38</v>
      </c>
      <c r="H232" s="126">
        <v>0</v>
      </c>
      <c r="I232" s="126">
        <v>1</v>
      </c>
      <c r="J232" s="126">
        <v>0</v>
      </c>
      <c r="K232" s="126">
        <v>39</v>
      </c>
      <c r="M232" s="126">
        <v>0</v>
      </c>
      <c r="N232" s="126">
        <v>0</v>
      </c>
      <c r="O232" s="126">
        <v>0</v>
      </c>
      <c r="P232" s="126">
        <v>2</v>
      </c>
      <c r="Q232" s="126">
        <v>0</v>
      </c>
      <c r="T232" s="126">
        <v>0</v>
      </c>
      <c r="U232" s="126">
        <v>0</v>
      </c>
    </row>
    <row r="233" spans="1:27">
      <c r="A233" s="158">
        <v>40302</v>
      </c>
      <c r="C233" s="147">
        <v>2230</v>
      </c>
      <c r="D233" s="141">
        <v>36</v>
      </c>
      <c r="E233" s="126">
        <v>1</v>
      </c>
      <c r="G233" s="126">
        <v>18</v>
      </c>
      <c r="H233" s="126">
        <v>0</v>
      </c>
      <c r="I233" s="126">
        <v>0</v>
      </c>
      <c r="J233" s="126">
        <v>0</v>
      </c>
      <c r="K233" s="126">
        <v>15</v>
      </c>
      <c r="M233" s="126">
        <v>0</v>
      </c>
      <c r="N233" s="126">
        <v>0</v>
      </c>
      <c r="O233" s="126">
        <v>0</v>
      </c>
      <c r="P233" s="126">
        <v>0</v>
      </c>
      <c r="Q233" s="126">
        <v>0</v>
      </c>
      <c r="T233" s="126">
        <v>0</v>
      </c>
      <c r="U233" s="126">
        <v>0</v>
      </c>
      <c r="X233" s="126">
        <v>1</v>
      </c>
      <c r="Z233" s="126">
        <v>1</v>
      </c>
    </row>
    <row r="234" spans="1:27">
      <c r="A234" s="158">
        <v>40303</v>
      </c>
      <c r="C234" s="147">
        <v>900</v>
      </c>
      <c r="D234" s="141">
        <v>35</v>
      </c>
      <c r="E234" s="126">
        <v>1</v>
      </c>
      <c r="F234" s="126">
        <v>6</v>
      </c>
      <c r="G234" s="126">
        <v>13</v>
      </c>
      <c r="H234" s="126">
        <v>0</v>
      </c>
      <c r="I234" s="126">
        <v>2</v>
      </c>
      <c r="J234" s="126">
        <v>0</v>
      </c>
      <c r="K234" s="126">
        <v>10</v>
      </c>
      <c r="M234" s="126">
        <v>0</v>
      </c>
      <c r="N234" s="126">
        <v>0</v>
      </c>
      <c r="O234" s="126">
        <v>0</v>
      </c>
      <c r="P234" s="126">
        <v>1</v>
      </c>
      <c r="Q234" s="126">
        <v>0</v>
      </c>
      <c r="T234" s="126">
        <v>0</v>
      </c>
      <c r="U234" s="126">
        <v>0</v>
      </c>
    </row>
    <row r="235" spans="1:27">
      <c r="A235" s="158">
        <v>40303</v>
      </c>
      <c r="C235" s="147">
        <v>2230</v>
      </c>
      <c r="D235" s="141">
        <v>35</v>
      </c>
      <c r="E235" s="126">
        <v>1</v>
      </c>
      <c r="G235" s="126">
        <v>9</v>
      </c>
      <c r="H235" s="126">
        <v>1</v>
      </c>
      <c r="I235" s="126">
        <v>2</v>
      </c>
      <c r="J235" s="126">
        <v>0</v>
      </c>
      <c r="K235" s="126">
        <v>3</v>
      </c>
      <c r="M235" s="126">
        <v>0</v>
      </c>
      <c r="N235" s="126">
        <v>0</v>
      </c>
      <c r="O235" s="126">
        <v>0</v>
      </c>
      <c r="P235" s="126">
        <v>0</v>
      </c>
      <c r="Q235" s="126">
        <v>0</v>
      </c>
      <c r="T235" s="126">
        <v>0</v>
      </c>
      <c r="U235" s="126">
        <v>0</v>
      </c>
    </row>
    <row r="236" spans="1:27">
      <c r="A236" s="158">
        <v>40304</v>
      </c>
      <c r="C236" s="147">
        <v>800</v>
      </c>
      <c r="D236" s="141">
        <v>33.5</v>
      </c>
      <c r="E236" s="126">
        <v>1</v>
      </c>
      <c r="F236" s="126">
        <v>6</v>
      </c>
      <c r="G236" s="126">
        <v>5</v>
      </c>
      <c r="H236" s="126">
        <v>0</v>
      </c>
      <c r="I236" s="126">
        <v>4</v>
      </c>
      <c r="J236" s="126">
        <v>0</v>
      </c>
      <c r="K236" s="126">
        <v>1</v>
      </c>
      <c r="M236" s="126">
        <v>0</v>
      </c>
      <c r="N236" s="126">
        <v>0</v>
      </c>
      <c r="O236" s="126">
        <v>0</v>
      </c>
      <c r="P236" s="126">
        <v>0</v>
      </c>
      <c r="Q236" s="126">
        <v>0</v>
      </c>
      <c r="T236" s="126">
        <v>0</v>
      </c>
      <c r="U236" s="126">
        <v>0</v>
      </c>
    </row>
    <row r="237" spans="1:27">
      <c r="A237" s="158">
        <v>40304</v>
      </c>
      <c r="C237" s="147">
        <v>2230</v>
      </c>
      <c r="D237" s="141">
        <v>33</v>
      </c>
      <c r="E237" s="126">
        <v>1</v>
      </c>
      <c r="G237" s="126">
        <v>8</v>
      </c>
      <c r="H237" s="126">
        <v>0</v>
      </c>
      <c r="I237" s="126">
        <v>0</v>
      </c>
      <c r="J237" s="126">
        <v>0</v>
      </c>
      <c r="K237" s="126">
        <v>6</v>
      </c>
      <c r="M237" s="126">
        <v>0</v>
      </c>
      <c r="N237" s="126">
        <v>0</v>
      </c>
      <c r="O237" s="126">
        <v>0</v>
      </c>
      <c r="P237" s="126">
        <v>0</v>
      </c>
      <c r="Q237" s="126">
        <v>0</v>
      </c>
      <c r="T237" s="126">
        <v>0</v>
      </c>
      <c r="U237" s="126">
        <v>0</v>
      </c>
      <c r="X237" s="126">
        <v>1</v>
      </c>
    </row>
    <row r="238" spans="1:27">
      <c r="A238" s="158">
        <v>40305</v>
      </c>
      <c r="C238" s="147">
        <v>830</v>
      </c>
      <c r="D238" s="141">
        <v>33</v>
      </c>
      <c r="E238" s="126">
        <v>1</v>
      </c>
      <c r="F238" s="126">
        <v>6</v>
      </c>
      <c r="G238" s="126">
        <v>9</v>
      </c>
      <c r="H238" s="126">
        <v>0</v>
      </c>
      <c r="I238" s="126">
        <v>0</v>
      </c>
      <c r="J238" s="126">
        <v>0</v>
      </c>
      <c r="K238" s="126">
        <v>5</v>
      </c>
      <c r="M238" s="126">
        <v>0</v>
      </c>
      <c r="N238" s="126">
        <v>0</v>
      </c>
      <c r="O238" s="126">
        <v>0</v>
      </c>
      <c r="P238" s="126">
        <v>0</v>
      </c>
      <c r="Q238" s="126">
        <v>0</v>
      </c>
      <c r="T238" s="126">
        <v>0</v>
      </c>
      <c r="U238" s="126">
        <v>0</v>
      </c>
      <c r="X238" s="126">
        <v>1</v>
      </c>
    </row>
    <row r="239" spans="1:27">
      <c r="A239" s="158">
        <v>40305</v>
      </c>
      <c r="C239" s="147">
        <v>2330</v>
      </c>
      <c r="D239" s="141">
        <v>33</v>
      </c>
      <c r="E239" s="126">
        <v>1</v>
      </c>
      <c r="G239" s="126">
        <v>3</v>
      </c>
      <c r="H239" s="126">
        <v>0</v>
      </c>
      <c r="I239" s="126">
        <v>2</v>
      </c>
      <c r="J239" s="126">
        <v>0</v>
      </c>
      <c r="K239" s="126">
        <v>3</v>
      </c>
      <c r="M239" s="126">
        <v>0</v>
      </c>
      <c r="N239" s="126">
        <v>1</v>
      </c>
      <c r="O239" s="126">
        <v>1</v>
      </c>
      <c r="P239" s="126">
        <v>1</v>
      </c>
      <c r="Q239" s="126">
        <v>0</v>
      </c>
      <c r="T239" s="126">
        <v>0</v>
      </c>
      <c r="U239" s="126">
        <v>0</v>
      </c>
      <c r="Z239" s="126">
        <v>1</v>
      </c>
    </row>
    <row r="240" spans="1:27">
      <c r="A240" s="158">
        <v>40306</v>
      </c>
      <c r="C240" s="147">
        <v>1200</v>
      </c>
      <c r="D240" s="141">
        <v>32</v>
      </c>
      <c r="E240" s="126">
        <v>1</v>
      </c>
      <c r="F240" s="126">
        <v>6</v>
      </c>
      <c r="G240" s="126">
        <v>2</v>
      </c>
      <c r="H240" s="126">
        <v>0</v>
      </c>
      <c r="I240" s="126">
        <v>1</v>
      </c>
      <c r="J240" s="126">
        <v>0</v>
      </c>
      <c r="K240" s="126">
        <v>1</v>
      </c>
      <c r="M240" s="126">
        <v>0</v>
      </c>
      <c r="N240" s="126">
        <v>0</v>
      </c>
      <c r="O240" s="126">
        <v>0</v>
      </c>
      <c r="P240" s="126">
        <v>0</v>
      </c>
      <c r="Q240" s="126">
        <v>0</v>
      </c>
      <c r="T240" s="126">
        <v>0</v>
      </c>
      <c r="U240" s="126">
        <v>0</v>
      </c>
    </row>
    <row r="241" spans="1:29">
      <c r="A241" s="158">
        <v>40306</v>
      </c>
      <c r="C241" s="147">
        <v>2315</v>
      </c>
      <c r="D241" s="141">
        <v>32</v>
      </c>
      <c r="E241" s="126">
        <v>1</v>
      </c>
      <c r="G241" s="126">
        <v>1</v>
      </c>
      <c r="H241" s="126">
        <v>0</v>
      </c>
      <c r="I241" s="126">
        <v>2</v>
      </c>
      <c r="J241" s="126">
        <v>0</v>
      </c>
      <c r="K241" s="126">
        <v>7</v>
      </c>
      <c r="M241" s="126">
        <v>0</v>
      </c>
      <c r="N241" s="126">
        <v>0</v>
      </c>
      <c r="O241" s="126">
        <v>0</v>
      </c>
      <c r="P241" s="126">
        <v>0</v>
      </c>
      <c r="Q241" s="126">
        <v>0</v>
      </c>
      <c r="T241" s="126">
        <v>0</v>
      </c>
      <c r="U241" s="126">
        <v>0</v>
      </c>
      <c r="X241" s="126">
        <v>1</v>
      </c>
      <c r="Z241" s="126">
        <v>1</v>
      </c>
    </row>
    <row r="242" spans="1:29">
      <c r="A242" s="158">
        <v>40307</v>
      </c>
      <c r="C242" s="147">
        <v>1030</v>
      </c>
      <c r="D242" s="141">
        <v>32</v>
      </c>
      <c r="E242" s="126">
        <v>1</v>
      </c>
      <c r="F242" s="126">
        <v>6</v>
      </c>
      <c r="G242" s="126">
        <v>4</v>
      </c>
      <c r="H242" s="126">
        <v>0</v>
      </c>
      <c r="I242" s="126">
        <v>3</v>
      </c>
      <c r="J242" s="126">
        <v>0</v>
      </c>
      <c r="K242" s="126">
        <v>0</v>
      </c>
      <c r="M242" s="126">
        <v>0</v>
      </c>
      <c r="N242" s="126">
        <v>0</v>
      </c>
      <c r="O242" s="126">
        <v>0</v>
      </c>
      <c r="P242" s="126">
        <v>0</v>
      </c>
      <c r="Q242" s="126">
        <v>0</v>
      </c>
      <c r="T242" s="126">
        <v>0</v>
      </c>
      <c r="U242" s="126">
        <v>0</v>
      </c>
    </row>
    <row r="243" spans="1:29">
      <c r="A243" s="158">
        <v>40307</v>
      </c>
      <c r="C243" s="147">
        <v>2300</v>
      </c>
      <c r="D243" s="141">
        <v>31</v>
      </c>
      <c r="E243" s="126">
        <v>1</v>
      </c>
      <c r="G243" s="126">
        <v>13</v>
      </c>
      <c r="H243" s="126">
        <v>0</v>
      </c>
      <c r="I243" s="126">
        <v>1</v>
      </c>
      <c r="J243" s="126">
        <v>0</v>
      </c>
      <c r="K243" s="126">
        <v>11</v>
      </c>
      <c r="M243" s="126">
        <v>0</v>
      </c>
      <c r="N243" s="126">
        <v>0</v>
      </c>
      <c r="O243" s="126">
        <v>0</v>
      </c>
      <c r="P243" s="126">
        <v>0</v>
      </c>
      <c r="Q243" s="126">
        <v>0</v>
      </c>
      <c r="T243" s="126">
        <v>0</v>
      </c>
      <c r="U243" s="126">
        <v>0</v>
      </c>
      <c r="Z243" s="126">
        <v>3</v>
      </c>
      <c r="AA243" s="126">
        <v>3</v>
      </c>
    </row>
    <row r="244" spans="1:29">
      <c r="A244" s="158">
        <v>40308</v>
      </c>
      <c r="C244" s="147">
        <v>1130</v>
      </c>
      <c r="D244" s="141">
        <v>30</v>
      </c>
      <c r="E244" s="126">
        <v>1</v>
      </c>
      <c r="F244" s="126">
        <v>6</v>
      </c>
      <c r="G244" s="126">
        <v>10</v>
      </c>
      <c r="H244" s="126">
        <v>0</v>
      </c>
      <c r="I244" s="126">
        <v>7</v>
      </c>
      <c r="J244" s="126">
        <v>0</v>
      </c>
      <c r="K244" s="126">
        <v>11</v>
      </c>
      <c r="M244" s="126">
        <v>0</v>
      </c>
      <c r="N244" s="126">
        <v>0</v>
      </c>
      <c r="O244" s="126">
        <v>0</v>
      </c>
      <c r="P244" s="126">
        <v>1</v>
      </c>
      <c r="Q244" s="126">
        <v>0</v>
      </c>
      <c r="T244" s="126">
        <v>0</v>
      </c>
      <c r="U244" s="126">
        <v>0</v>
      </c>
      <c r="Z244" s="126">
        <v>1</v>
      </c>
    </row>
    <row r="245" spans="1:29">
      <c r="A245" s="158">
        <v>40308</v>
      </c>
      <c r="C245" s="147">
        <v>2300</v>
      </c>
      <c r="D245" s="141">
        <v>30</v>
      </c>
      <c r="E245" s="126">
        <v>1</v>
      </c>
      <c r="G245" s="126">
        <v>18</v>
      </c>
      <c r="H245" s="126">
        <v>0</v>
      </c>
      <c r="I245" s="126">
        <v>2</v>
      </c>
      <c r="J245" s="126">
        <v>0</v>
      </c>
      <c r="K245" s="126">
        <v>8</v>
      </c>
      <c r="M245" s="126">
        <v>0</v>
      </c>
      <c r="N245" s="126">
        <v>0</v>
      </c>
      <c r="O245" s="126">
        <v>0</v>
      </c>
      <c r="P245" s="126">
        <v>0</v>
      </c>
      <c r="Q245" s="126">
        <v>0</v>
      </c>
      <c r="T245" s="126">
        <v>0</v>
      </c>
      <c r="U245" s="126">
        <v>0</v>
      </c>
    </row>
    <row r="246" spans="1:29">
      <c r="A246" s="158">
        <v>40309</v>
      </c>
      <c r="C246" s="147">
        <v>1300</v>
      </c>
      <c r="D246" s="141">
        <v>29.5</v>
      </c>
      <c r="E246" s="126">
        <v>1</v>
      </c>
      <c r="F246" s="126">
        <v>6</v>
      </c>
      <c r="G246" s="126">
        <v>9</v>
      </c>
      <c r="H246" s="126">
        <v>0</v>
      </c>
      <c r="I246" s="126">
        <v>1</v>
      </c>
      <c r="J246" s="126">
        <v>0</v>
      </c>
      <c r="K246" s="126">
        <v>2</v>
      </c>
      <c r="M246" s="126">
        <v>0</v>
      </c>
      <c r="N246" s="126">
        <v>0</v>
      </c>
      <c r="O246" s="126">
        <v>0</v>
      </c>
      <c r="P246" s="126">
        <v>0</v>
      </c>
      <c r="Q246" s="126">
        <v>0</v>
      </c>
      <c r="T246" s="126">
        <v>0</v>
      </c>
      <c r="U246" s="126">
        <v>0</v>
      </c>
    </row>
    <row r="247" spans="1:29">
      <c r="A247" s="158">
        <v>40309</v>
      </c>
      <c r="C247" s="147">
        <v>2300</v>
      </c>
      <c r="D247" s="141">
        <v>29.5</v>
      </c>
      <c r="E247" s="126">
        <v>1</v>
      </c>
      <c r="G247" s="126">
        <v>14</v>
      </c>
      <c r="H247" s="126">
        <v>0</v>
      </c>
      <c r="I247" s="126">
        <v>5</v>
      </c>
      <c r="J247" s="126">
        <v>0</v>
      </c>
      <c r="K247" s="126">
        <v>19</v>
      </c>
      <c r="M247" s="126">
        <v>0</v>
      </c>
      <c r="N247" s="126">
        <v>0</v>
      </c>
      <c r="O247" s="126">
        <v>0</v>
      </c>
      <c r="P247" s="126">
        <v>0</v>
      </c>
      <c r="Q247" s="126">
        <v>0</v>
      </c>
      <c r="T247" s="126">
        <v>0</v>
      </c>
      <c r="U247" s="126">
        <v>0</v>
      </c>
      <c r="Z247" s="126">
        <v>5</v>
      </c>
    </row>
    <row r="248" spans="1:29">
      <c r="A248" s="158">
        <v>40310</v>
      </c>
      <c r="C248" s="147">
        <v>900</v>
      </c>
      <c r="D248" s="141">
        <v>29.5</v>
      </c>
      <c r="E248" s="126">
        <v>1</v>
      </c>
      <c r="F248" s="126">
        <v>6</v>
      </c>
      <c r="G248" s="126">
        <v>11</v>
      </c>
      <c r="H248" s="126">
        <v>1</v>
      </c>
      <c r="I248" s="126">
        <v>3</v>
      </c>
      <c r="J248" s="126">
        <v>0</v>
      </c>
      <c r="K248" s="126">
        <v>6</v>
      </c>
      <c r="M248" s="126">
        <v>0</v>
      </c>
      <c r="N248" s="126">
        <v>0</v>
      </c>
      <c r="O248" s="126">
        <v>0</v>
      </c>
      <c r="P248" s="126">
        <v>0</v>
      </c>
      <c r="Q248" s="126">
        <v>0</v>
      </c>
      <c r="T248" s="126">
        <v>0</v>
      </c>
      <c r="U248" s="126">
        <v>0</v>
      </c>
    </row>
    <row r="249" spans="1:29">
      <c r="A249" s="158">
        <v>40310</v>
      </c>
      <c r="C249" s="147">
        <v>2300</v>
      </c>
      <c r="D249" s="141">
        <v>29.5</v>
      </c>
      <c r="E249" s="126">
        <v>1</v>
      </c>
      <c r="G249" s="126">
        <v>18</v>
      </c>
      <c r="H249" s="126">
        <v>0</v>
      </c>
      <c r="I249" s="126">
        <v>5</v>
      </c>
      <c r="J249" s="126">
        <v>0</v>
      </c>
      <c r="K249" s="126">
        <v>16</v>
      </c>
      <c r="M249" s="126">
        <v>0</v>
      </c>
      <c r="N249" s="126">
        <v>0</v>
      </c>
      <c r="O249" s="126">
        <v>0</v>
      </c>
      <c r="P249" s="126">
        <v>0</v>
      </c>
      <c r="Q249" s="126">
        <v>0</v>
      </c>
      <c r="T249" s="126">
        <v>0</v>
      </c>
      <c r="U249" s="126">
        <v>0</v>
      </c>
      <c r="X249" s="126">
        <v>2</v>
      </c>
      <c r="Z249" s="126">
        <v>6</v>
      </c>
      <c r="AA249" s="126">
        <v>2</v>
      </c>
    </row>
    <row r="250" spans="1:29">
      <c r="A250" s="158">
        <v>40311</v>
      </c>
      <c r="C250" s="147">
        <v>900</v>
      </c>
      <c r="D250" s="141">
        <v>29.5</v>
      </c>
      <c r="E250" s="126">
        <v>1</v>
      </c>
      <c r="F250" s="126">
        <v>6</v>
      </c>
      <c r="G250" s="126">
        <v>45</v>
      </c>
      <c r="H250" s="126">
        <v>0</v>
      </c>
      <c r="I250" s="126">
        <v>12</v>
      </c>
      <c r="J250" s="126">
        <v>0</v>
      </c>
      <c r="K250" s="126">
        <v>9</v>
      </c>
      <c r="M250" s="126">
        <v>0</v>
      </c>
      <c r="N250" s="126">
        <v>0</v>
      </c>
      <c r="O250" s="126">
        <v>0</v>
      </c>
      <c r="P250" s="126">
        <v>0</v>
      </c>
      <c r="Q250" s="126">
        <v>0</v>
      </c>
      <c r="T250" s="126">
        <v>0</v>
      </c>
      <c r="U250" s="126">
        <v>0</v>
      </c>
      <c r="Z250" s="126">
        <v>8</v>
      </c>
    </row>
    <row r="251" spans="1:29">
      <c r="A251" s="158">
        <v>40311</v>
      </c>
      <c r="C251" s="147">
        <v>2230</v>
      </c>
      <c r="D251" s="141">
        <v>29.5</v>
      </c>
      <c r="E251" s="126">
        <v>1</v>
      </c>
      <c r="G251" s="126">
        <v>14</v>
      </c>
      <c r="H251" s="126">
        <v>0</v>
      </c>
      <c r="I251" s="126">
        <v>2</v>
      </c>
      <c r="J251" s="126">
        <v>0</v>
      </c>
      <c r="K251" s="126">
        <v>143</v>
      </c>
      <c r="M251" s="126">
        <v>0</v>
      </c>
      <c r="N251" s="126">
        <v>0</v>
      </c>
      <c r="O251" s="126">
        <v>0</v>
      </c>
      <c r="P251" s="126">
        <v>0</v>
      </c>
      <c r="Q251" s="126">
        <v>0</v>
      </c>
      <c r="T251" s="126">
        <v>0</v>
      </c>
      <c r="U251" s="126">
        <v>0</v>
      </c>
      <c r="Z251" s="126">
        <v>4</v>
      </c>
    </row>
    <row r="252" spans="1:29">
      <c r="A252" s="158">
        <v>40312</v>
      </c>
      <c r="C252" s="147">
        <v>900</v>
      </c>
      <c r="D252" s="141">
        <v>29</v>
      </c>
      <c r="E252" s="126">
        <v>1</v>
      </c>
      <c r="F252" s="126">
        <v>6</v>
      </c>
      <c r="G252" s="126">
        <v>37</v>
      </c>
      <c r="H252" s="126">
        <v>0</v>
      </c>
      <c r="I252" s="126">
        <v>17</v>
      </c>
      <c r="J252" s="126">
        <v>0</v>
      </c>
      <c r="K252" s="126">
        <v>96</v>
      </c>
      <c r="M252" s="126">
        <v>0</v>
      </c>
      <c r="N252" s="126">
        <v>0</v>
      </c>
      <c r="O252" s="126">
        <v>0</v>
      </c>
      <c r="P252" s="126">
        <v>0</v>
      </c>
      <c r="Q252" s="126">
        <v>0</v>
      </c>
      <c r="T252" s="126">
        <v>0</v>
      </c>
      <c r="U252" s="126">
        <v>0</v>
      </c>
      <c r="X252" s="126">
        <v>1</v>
      </c>
      <c r="Z252" s="126">
        <v>15</v>
      </c>
    </row>
    <row r="253" spans="1:29">
      <c r="A253" s="158">
        <v>40312</v>
      </c>
      <c r="C253" s="147">
        <v>2230</v>
      </c>
      <c r="D253" s="141">
        <v>29</v>
      </c>
      <c r="E253" s="126">
        <v>1</v>
      </c>
      <c r="G253" s="126">
        <v>7</v>
      </c>
      <c r="H253" s="126">
        <v>0</v>
      </c>
      <c r="I253" s="126">
        <v>6</v>
      </c>
      <c r="J253" s="126">
        <v>0</v>
      </c>
      <c r="K253" s="126">
        <v>31</v>
      </c>
      <c r="M253" s="126">
        <v>0</v>
      </c>
      <c r="N253" s="126">
        <v>0</v>
      </c>
      <c r="O253" s="126">
        <v>0</v>
      </c>
      <c r="P253" s="126">
        <v>0</v>
      </c>
      <c r="Q253" s="126">
        <v>0</v>
      </c>
      <c r="T253" s="126">
        <v>0</v>
      </c>
      <c r="U253" s="126">
        <v>0</v>
      </c>
      <c r="Z253" s="126">
        <v>6</v>
      </c>
    </row>
    <row r="254" spans="1:29">
      <c r="A254" s="158">
        <v>40313</v>
      </c>
      <c r="C254" s="147">
        <v>800</v>
      </c>
      <c r="D254" s="141">
        <v>29</v>
      </c>
      <c r="E254" s="126">
        <v>1</v>
      </c>
      <c r="F254" s="126">
        <v>6</v>
      </c>
      <c r="G254" s="126">
        <v>41</v>
      </c>
      <c r="H254" s="126">
        <v>0</v>
      </c>
      <c r="I254" s="126">
        <v>3</v>
      </c>
      <c r="J254" s="126">
        <v>0</v>
      </c>
      <c r="K254" s="126">
        <v>38</v>
      </c>
      <c r="M254" s="126">
        <v>0</v>
      </c>
      <c r="N254" s="126">
        <v>0</v>
      </c>
      <c r="O254" s="126">
        <v>0</v>
      </c>
      <c r="P254" s="126">
        <v>0</v>
      </c>
      <c r="Q254" s="126">
        <v>0</v>
      </c>
      <c r="T254" s="126">
        <v>0</v>
      </c>
      <c r="U254" s="126">
        <v>0</v>
      </c>
      <c r="Z254" s="126">
        <v>12</v>
      </c>
      <c r="AC254" s="126">
        <v>1</v>
      </c>
    </row>
    <row r="255" spans="1:29">
      <c r="A255" s="158">
        <v>40313</v>
      </c>
      <c r="C255" s="147">
        <v>2300</v>
      </c>
      <c r="D255" s="141">
        <v>29</v>
      </c>
      <c r="E255" s="126">
        <v>1</v>
      </c>
      <c r="G255" s="126">
        <v>14</v>
      </c>
      <c r="H255" s="126">
        <v>0</v>
      </c>
      <c r="I255" s="126">
        <v>11</v>
      </c>
      <c r="J255" s="126">
        <v>0</v>
      </c>
      <c r="K255" s="126">
        <v>22</v>
      </c>
      <c r="M255" s="126">
        <v>0</v>
      </c>
      <c r="N255" s="126">
        <v>0</v>
      </c>
      <c r="O255" s="126">
        <v>0</v>
      </c>
      <c r="P255" s="126">
        <v>0</v>
      </c>
      <c r="Q255" s="126">
        <v>0</v>
      </c>
      <c r="T255" s="126">
        <v>0</v>
      </c>
      <c r="U255" s="126">
        <v>0</v>
      </c>
      <c r="Z255" s="126">
        <v>8</v>
      </c>
      <c r="AA255" s="126">
        <v>5</v>
      </c>
    </row>
    <row r="256" spans="1:29">
      <c r="A256" s="158">
        <v>40314</v>
      </c>
      <c r="C256" s="147">
        <v>1000</v>
      </c>
      <c r="D256" s="141">
        <v>29.5</v>
      </c>
      <c r="E256" s="126">
        <v>1</v>
      </c>
      <c r="F256" s="126">
        <v>6</v>
      </c>
      <c r="G256" s="126">
        <v>51</v>
      </c>
      <c r="H256" s="126">
        <v>0</v>
      </c>
      <c r="I256" s="126">
        <v>6</v>
      </c>
      <c r="J256" s="126">
        <v>0</v>
      </c>
      <c r="K256" s="126">
        <v>32</v>
      </c>
      <c r="M256" s="126">
        <v>0</v>
      </c>
      <c r="N256" s="126">
        <v>0</v>
      </c>
      <c r="O256" s="126">
        <v>0</v>
      </c>
      <c r="P256" s="126">
        <v>1</v>
      </c>
      <c r="Q256" s="126">
        <v>0</v>
      </c>
      <c r="T256" s="126">
        <v>0</v>
      </c>
      <c r="U256" s="126">
        <v>1</v>
      </c>
      <c r="X256" s="126">
        <v>1</v>
      </c>
      <c r="Z256" s="126">
        <v>15</v>
      </c>
    </row>
    <row r="257" spans="1:27">
      <c r="A257" s="158">
        <v>40314</v>
      </c>
      <c r="C257" s="147">
        <v>2300</v>
      </c>
      <c r="D257" s="141">
        <v>30</v>
      </c>
      <c r="E257" s="126">
        <v>1</v>
      </c>
      <c r="G257" s="126">
        <v>15</v>
      </c>
      <c r="H257" s="126">
        <v>0</v>
      </c>
      <c r="I257" s="126">
        <v>3</v>
      </c>
      <c r="J257" s="126">
        <v>0</v>
      </c>
      <c r="K257" s="126">
        <v>10</v>
      </c>
      <c r="M257" s="126">
        <v>0</v>
      </c>
      <c r="N257" s="126">
        <v>2</v>
      </c>
      <c r="O257" s="126">
        <v>0</v>
      </c>
      <c r="P257" s="126">
        <v>0</v>
      </c>
      <c r="Q257" s="126">
        <v>0</v>
      </c>
      <c r="T257" s="126">
        <v>0</v>
      </c>
      <c r="U257" s="126">
        <v>0</v>
      </c>
      <c r="Z257" s="126">
        <v>8</v>
      </c>
      <c r="AA257" s="126">
        <v>1</v>
      </c>
    </row>
    <row r="258" spans="1:27">
      <c r="A258" s="158">
        <v>40315</v>
      </c>
      <c r="C258" s="147">
        <v>800</v>
      </c>
      <c r="D258" s="141">
        <v>30</v>
      </c>
      <c r="E258" s="126">
        <v>1</v>
      </c>
      <c r="F258" s="126">
        <v>6</v>
      </c>
      <c r="G258" s="126">
        <v>21</v>
      </c>
      <c r="H258" s="126">
        <v>0</v>
      </c>
      <c r="I258" s="126">
        <v>8</v>
      </c>
      <c r="J258" s="126">
        <v>0</v>
      </c>
      <c r="K258" s="126">
        <v>17</v>
      </c>
      <c r="M258" s="126">
        <v>0</v>
      </c>
      <c r="N258" s="126">
        <v>0</v>
      </c>
      <c r="O258" s="126">
        <v>0</v>
      </c>
      <c r="P258" s="126">
        <v>0</v>
      </c>
      <c r="Q258" s="126">
        <v>0</v>
      </c>
      <c r="T258" s="126">
        <v>0</v>
      </c>
      <c r="U258" s="126">
        <v>0</v>
      </c>
      <c r="Z258" s="126">
        <v>18</v>
      </c>
      <c r="AA258" s="126">
        <v>1</v>
      </c>
    </row>
    <row r="259" spans="1:27">
      <c r="A259" s="158">
        <v>40315</v>
      </c>
      <c r="C259" s="147">
        <v>2330</v>
      </c>
      <c r="D259" s="141">
        <v>30</v>
      </c>
      <c r="E259" s="126">
        <v>1</v>
      </c>
      <c r="G259" s="126">
        <v>16</v>
      </c>
      <c r="H259" s="126">
        <v>0</v>
      </c>
      <c r="I259" s="126">
        <v>3</v>
      </c>
      <c r="J259" s="126">
        <v>0</v>
      </c>
      <c r="K259" s="126">
        <v>9</v>
      </c>
      <c r="M259" s="126">
        <v>0</v>
      </c>
      <c r="N259" s="126">
        <v>0</v>
      </c>
      <c r="O259" s="126">
        <v>0</v>
      </c>
      <c r="P259" s="126">
        <v>0</v>
      </c>
      <c r="Q259" s="126">
        <v>0</v>
      </c>
      <c r="T259" s="126">
        <v>0</v>
      </c>
      <c r="U259" s="126">
        <v>0</v>
      </c>
      <c r="Z259" s="126">
        <v>11</v>
      </c>
    </row>
    <row r="260" spans="1:27">
      <c r="A260" s="158">
        <v>40316</v>
      </c>
      <c r="C260" s="147">
        <v>830</v>
      </c>
      <c r="D260" s="141">
        <v>31</v>
      </c>
      <c r="E260" s="126">
        <v>1</v>
      </c>
      <c r="F260" s="126">
        <v>6</v>
      </c>
      <c r="G260" s="126">
        <v>20</v>
      </c>
      <c r="H260" s="126">
        <v>0</v>
      </c>
      <c r="I260" s="126">
        <v>7</v>
      </c>
      <c r="J260" s="126">
        <v>0</v>
      </c>
      <c r="K260" s="126">
        <v>16</v>
      </c>
      <c r="M260" s="126">
        <v>0</v>
      </c>
      <c r="N260" s="126">
        <v>0</v>
      </c>
      <c r="O260" s="126">
        <v>0</v>
      </c>
      <c r="P260" s="126">
        <v>0</v>
      </c>
      <c r="Q260" s="126">
        <v>0</v>
      </c>
      <c r="T260" s="126">
        <v>0</v>
      </c>
      <c r="U260" s="126">
        <v>0</v>
      </c>
      <c r="Z260" s="126">
        <v>5</v>
      </c>
    </row>
    <row r="261" spans="1:27">
      <c r="A261" s="158">
        <v>40316</v>
      </c>
      <c r="C261" s="147">
        <v>2300</v>
      </c>
      <c r="D261" s="141">
        <v>32</v>
      </c>
      <c r="E261" s="126">
        <v>1</v>
      </c>
      <c r="G261" s="126">
        <v>19</v>
      </c>
      <c r="H261" s="126">
        <v>0</v>
      </c>
      <c r="I261" s="126">
        <v>3</v>
      </c>
      <c r="J261" s="126">
        <v>0</v>
      </c>
      <c r="K261" s="126">
        <v>38</v>
      </c>
      <c r="M261" s="126">
        <v>0</v>
      </c>
      <c r="N261" s="126">
        <v>1</v>
      </c>
      <c r="O261" s="126">
        <v>0</v>
      </c>
      <c r="P261" s="126">
        <v>1</v>
      </c>
      <c r="Q261" s="126">
        <v>0</v>
      </c>
      <c r="T261" s="126">
        <v>0</v>
      </c>
      <c r="U261" s="126">
        <v>0</v>
      </c>
    </row>
    <row r="262" spans="1:27">
      <c r="A262" s="158">
        <v>40317</v>
      </c>
      <c r="C262" s="147">
        <v>830</v>
      </c>
      <c r="D262" s="141">
        <v>31.5</v>
      </c>
      <c r="E262" s="126">
        <v>1</v>
      </c>
      <c r="F262" s="126">
        <v>6</v>
      </c>
      <c r="G262" s="126">
        <v>51</v>
      </c>
      <c r="H262" s="126">
        <v>0</v>
      </c>
      <c r="I262" s="126">
        <v>7</v>
      </c>
      <c r="J262" s="126">
        <v>0</v>
      </c>
      <c r="K262" s="126">
        <v>16</v>
      </c>
      <c r="M262" s="126">
        <v>0</v>
      </c>
      <c r="N262" s="126">
        <v>0</v>
      </c>
      <c r="O262" s="126">
        <v>0</v>
      </c>
      <c r="P262" s="126">
        <v>0</v>
      </c>
      <c r="Q262" s="126">
        <v>0</v>
      </c>
      <c r="T262" s="126">
        <v>0</v>
      </c>
      <c r="U262" s="126">
        <v>0</v>
      </c>
      <c r="Z262" s="126">
        <v>4</v>
      </c>
    </row>
    <row r="263" spans="1:27">
      <c r="A263" s="158">
        <v>40317</v>
      </c>
      <c r="C263" s="147">
        <v>2300</v>
      </c>
      <c r="D263" s="141">
        <v>32</v>
      </c>
      <c r="E263" s="126">
        <v>3</v>
      </c>
      <c r="H263" s="126">
        <v>0</v>
      </c>
      <c r="I263" s="126">
        <v>0</v>
      </c>
      <c r="J263" s="126">
        <v>0</v>
      </c>
      <c r="K263" s="126">
        <v>0</v>
      </c>
      <c r="M263" s="126">
        <v>0</v>
      </c>
      <c r="N263" s="126">
        <v>0</v>
      </c>
      <c r="O263" s="126">
        <v>0</v>
      </c>
      <c r="P263" s="126">
        <v>0</v>
      </c>
      <c r="Q263" s="126">
        <v>0</v>
      </c>
      <c r="T263" s="126">
        <v>0</v>
      </c>
      <c r="U263" s="126">
        <v>0</v>
      </c>
      <c r="V263" s="126" t="s">
        <v>150</v>
      </c>
    </row>
    <row r="264" spans="1:27">
      <c r="A264" s="158">
        <v>40318</v>
      </c>
      <c r="B264" s="165">
        <v>1030</v>
      </c>
      <c r="C264" s="147"/>
      <c r="D264" s="141"/>
      <c r="H264" s="126">
        <v>0</v>
      </c>
      <c r="I264" s="126">
        <v>0</v>
      </c>
      <c r="J264" s="126">
        <v>0</v>
      </c>
      <c r="K264" s="126">
        <v>0</v>
      </c>
      <c r="M264" s="126">
        <v>0</v>
      </c>
      <c r="N264" s="126">
        <v>0</v>
      </c>
      <c r="O264" s="126">
        <v>0</v>
      </c>
      <c r="P264" s="126">
        <v>0</v>
      </c>
      <c r="Q264" s="126">
        <v>0</v>
      </c>
      <c r="T264" s="126">
        <v>0</v>
      </c>
      <c r="U264" s="126">
        <v>0</v>
      </c>
    </row>
    <row r="265" spans="1:27">
      <c r="A265" s="158">
        <v>40318</v>
      </c>
      <c r="C265" s="147">
        <v>2230</v>
      </c>
      <c r="D265" s="141">
        <v>33</v>
      </c>
      <c r="E265" s="126">
        <v>1</v>
      </c>
      <c r="G265" s="126">
        <v>8</v>
      </c>
      <c r="H265" s="126">
        <v>1</v>
      </c>
      <c r="I265" s="126">
        <v>2</v>
      </c>
      <c r="J265" s="126">
        <v>0</v>
      </c>
      <c r="K265" s="126">
        <v>0</v>
      </c>
      <c r="M265" s="126">
        <v>0</v>
      </c>
      <c r="N265" s="126">
        <v>0</v>
      </c>
      <c r="O265" s="126">
        <v>0</v>
      </c>
      <c r="P265" s="126">
        <v>0</v>
      </c>
      <c r="Q265" s="126">
        <v>0</v>
      </c>
      <c r="T265" s="126">
        <v>0</v>
      </c>
      <c r="U265" s="126">
        <v>0</v>
      </c>
      <c r="Z265" s="126">
        <v>2</v>
      </c>
    </row>
    <row r="266" spans="1:27">
      <c r="A266" s="158">
        <v>40319</v>
      </c>
      <c r="C266" s="147">
        <v>830</v>
      </c>
      <c r="D266" s="141">
        <v>33</v>
      </c>
      <c r="E266" s="126">
        <v>1</v>
      </c>
      <c r="F266" s="126">
        <v>6</v>
      </c>
      <c r="G266" s="126">
        <v>24</v>
      </c>
      <c r="H266" s="126">
        <v>0</v>
      </c>
      <c r="I266" s="126">
        <v>6</v>
      </c>
      <c r="J266" s="126">
        <v>0</v>
      </c>
      <c r="K266" s="126">
        <v>5</v>
      </c>
      <c r="M266" s="126">
        <v>0</v>
      </c>
      <c r="N266" s="126">
        <v>0</v>
      </c>
      <c r="O266" s="126">
        <v>0</v>
      </c>
      <c r="P266" s="126">
        <v>0</v>
      </c>
      <c r="Q266" s="126">
        <v>0</v>
      </c>
      <c r="T266" s="126">
        <v>0</v>
      </c>
      <c r="U266" s="126">
        <v>1</v>
      </c>
    </row>
    <row r="267" spans="1:27">
      <c r="A267" s="158">
        <v>40319</v>
      </c>
      <c r="C267" s="147">
        <v>2300</v>
      </c>
      <c r="D267" s="141">
        <v>32</v>
      </c>
      <c r="E267" s="126">
        <v>1</v>
      </c>
      <c r="G267" s="126">
        <v>8</v>
      </c>
      <c r="H267" s="126">
        <v>0</v>
      </c>
      <c r="I267" s="126">
        <v>0</v>
      </c>
      <c r="J267" s="126">
        <v>0</v>
      </c>
      <c r="K267" s="126">
        <v>0</v>
      </c>
      <c r="M267" s="126">
        <v>0</v>
      </c>
      <c r="N267" s="126">
        <v>0</v>
      </c>
      <c r="O267" s="126">
        <v>0</v>
      </c>
      <c r="P267" s="126">
        <v>0</v>
      </c>
      <c r="Q267" s="126">
        <v>0</v>
      </c>
      <c r="T267" s="126">
        <v>0</v>
      </c>
      <c r="U267" s="126">
        <v>0</v>
      </c>
      <c r="Z267" s="126">
        <v>1</v>
      </c>
    </row>
    <row r="268" spans="1:27">
      <c r="A268" s="158">
        <v>40320</v>
      </c>
      <c r="C268" s="147">
        <v>1130</v>
      </c>
      <c r="D268" s="141">
        <v>32</v>
      </c>
      <c r="E268" s="126">
        <v>1</v>
      </c>
      <c r="F268" s="126">
        <v>6</v>
      </c>
      <c r="G268" s="126">
        <v>17</v>
      </c>
      <c r="H268" s="126">
        <v>0</v>
      </c>
      <c r="I268" s="126">
        <v>5</v>
      </c>
      <c r="J268" s="126">
        <v>0</v>
      </c>
      <c r="K268" s="126">
        <v>0</v>
      </c>
      <c r="M268" s="126">
        <v>0</v>
      </c>
      <c r="N268" s="126">
        <v>0</v>
      </c>
      <c r="O268" s="126">
        <v>0</v>
      </c>
      <c r="P268" s="126">
        <v>0</v>
      </c>
      <c r="Q268" s="126">
        <v>0</v>
      </c>
      <c r="T268" s="126">
        <v>0</v>
      </c>
      <c r="U268" s="126">
        <v>0</v>
      </c>
      <c r="X268" s="126">
        <v>2</v>
      </c>
    </row>
    <row r="269" spans="1:27">
      <c r="A269" s="158">
        <v>40321</v>
      </c>
      <c r="C269" s="147">
        <v>2300</v>
      </c>
      <c r="D269" s="141">
        <v>31</v>
      </c>
      <c r="E269" s="126">
        <v>1</v>
      </c>
      <c r="G269" s="126">
        <v>12</v>
      </c>
      <c r="H269" s="126">
        <v>0</v>
      </c>
      <c r="I269" s="126">
        <v>5</v>
      </c>
      <c r="J269" s="126">
        <v>0</v>
      </c>
      <c r="K269" s="126">
        <v>1</v>
      </c>
      <c r="M269" s="126">
        <v>0</v>
      </c>
      <c r="N269" s="126">
        <v>0</v>
      </c>
      <c r="O269" s="126">
        <v>0</v>
      </c>
      <c r="P269" s="126">
        <v>0</v>
      </c>
      <c r="Q269" s="126">
        <v>0</v>
      </c>
      <c r="T269" s="126">
        <v>0</v>
      </c>
      <c r="U269" s="126">
        <v>1</v>
      </c>
      <c r="Z269" s="126">
        <v>2</v>
      </c>
    </row>
    <row r="270" spans="1:27">
      <c r="A270" s="158">
        <v>40322</v>
      </c>
      <c r="C270" s="147">
        <v>800</v>
      </c>
      <c r="D270" s="141">
        <v>30</v>
      </c>
      <c r="E270" s="126">
        <v>1</v>
      </c>
      <c r="F270" s="126">
        <v>6</v>
      </c>
      <c r="G270" s="126">
        <v>8</v>
      </c>
      <c r="H270" s="126">
        <v>0</v>
      </c>
      <c r="I270" s="126">
        <v>3</v>
      </c>
      <c r="J270" s="126">
        <v>0</v>
      </c>
      <c r="K270" s="126">
        <v>0</v>
      </c>
      <c r="M270" s="126">
        <v>0</v>
      </c>
      <c r="N270" s="126">
        <v>0</v>
      </c>
      <c r="O270" s="126">
        <v>0</v>
      </c>
      <c r="P270" s="126">
        <v>0</v>
      </c>
      <c r="Q270" s="126">
        <v>0</v>
      </c>
      <c r="T270" s="126">
        <v>0</v>
      </c>
      <c r="U270" s="126">
        <v>0</v>
      </c>
      <c r="AA270" s="126">
        <v>1</v>
      </c>
    </row>
    <row r="271" spans="1:27">
      <c r="A271" s="158">
        <v>40322</v>
      </c>
      <c r="C271" s="147">
        <v>2300</v>
      </c>
      <c r="D271" s="141">
        <v>30</v>
      </c>
      <c r="E271" s="126">
        <v>1</v>
      </c>
      <c r="G271" s="126">
        <v>4</v>
      </c>
      <c r="H271" s="126">
        <v>0</v>
      </c>
      <c r="I271" s="126">
        <v>0</v>
      </c>
      <c r="J271" s="126">
        <v>0</v>
      </c>
      <c r="K271" s="126">
        <v>1</v>
      </c>
      <c r="M271" s="126">
        <v>0</v>
      </c>
      <c r="N271" s="126">
        <v>0</v>
      </c>
      <c r="O271" s="126">
        <v>0</v>
      </c>
      <c r="P271" s="126">
        <v>0</v>
      </c>
      <c r="Q271" s="126">
        <v>0</v>
      </c>
      <c r="T271" s="126">
        <v>0</v>
      </c>
      <c r="U271" s="126">
        <v>1</v>
      </c>
    </row>
    <row r="272" spans="1:27">
      <c r="A272" s="158">
        <v>40323</v>
      </c>
      <c r="C272" s="147">
        <v>800</v>
      </c>
      <c r="D272" s="141">
        <v>30</v>
      </c>
      <c r="E272" s="126">
        <v>1</v>
      </c>
      <c r="F272" s="126">
        <v>6</v>
      </c>
      <c r="G272" s="126">
        <v>6</v>
      </c>
      <c r="H272" s="126">
        <v>0</v>
      </c>
      <c r="I272" s="126">
        <v>5</v>
      </c>
      <c r="J272" s="126">
        <v>0</v>
      </c>
      <c r="K272" s="126">
        <v>0</v>
      </c>
      <c r="M272" s="126">
        <v>0</v>
      </c>
      <c r="N272" s="126">
        <v>0</v>
      </c>
      <c r="O272" s="126">
        <v>0</v>
      </c>
      <c r="P272" s="126">
        <v>0</v>
      </c>
      <c r="Q272" s="126">
        <v>0</v>
      </c>
      <c r="T272" s="126">
        <v>0</v>
      </c>
      <c r="U272" s="126">
        <v>1</v>
      </c>
    </row>
    <row r="273" spans="1:27">
      <c r="A273" s="158">
        <v>40323</v>
      </c>
      <c r="C273" s="147">
        <v>2230</v>
      </c>
      <c r="D273" s="141">
        <v>30</v>
      </c>
      <c r="E273" s="126">
        <v>1</v>
      </c>
      <c r="G273" s="126">
        <v>1</v>
      </c>
      <c r="H273" s="126">
        <v>0</v>
      </c>
      <c r="I273" s="126">
        <v>1</v>
      </c>
      <c r="J273" s="126">
        <v>0</v>
      </c>
      <c r="K273" s="126">
        <v>4</v>
      </c>
      <c r="M273" s="126">
        <v>0</v>
      </c>
      <c r="N273" s="126">
        <v>0</v>
      </c>
      <c r="O273" s="126">
        <v>0</v>
      </c>
      <c r="P273" s="126">
        <v>0</v>
      </c>
      <c r="Q273" s="126">
        <v>0</v>
      </c>
      <c r="T273" s="126">
        <v>0</v>
      </c>
      <c r="U273" s="126">
        <v>0</v>
      </c>
      <c r="Z273" s="126">
        <v>1</v>
      </c>
    </row>
    <row r="274" spans="1:27">
      <c r="A274" s="158">
        <v>40324</v>
      </c>
      <c r="C274" s="147">
        <v>800</v>
      </c>
      <c r="D274" s="141">
        <v>30</v>
      </c>
      <c r="E274" s="126">
        <v>1</v>
      </c>
      <c r="F274" s="126">
        <v>6</v>
      </c>
      <c r="G274" s="126">
        <v>3</v>
      </c>
      <c r="H274" s="126">
        <v>0</v>
      </c>
      <c r="I274" s="126">
        <v>2</v>
      </c>
      <c r="J274" s="126">
        <v>0</v>
      </c>
      <c r="K274" s="126">
        <v>0</v>
      </c>
      <c r="M274" s="126">
        <v>0</v>
      </c>
      <c r="N274" s="126">
        <v>0</v>
      </c>
      <c r="O274" s="126">
        <v>0</v>
      </c>
      <c r="P274" s="126">
        <v>0</v>
      </c>
      <c r="Q274" s="126">
        <v>0</v>
      </c>
      <c r="T274" s="126">
        <v>0</v>
      </c>
      <c r="U274" s="126">
        <v>0</v>
      </c>
    </row>
    <row r="275" spans="1:27">
      <c r="A275" s="158">
        <v>40324</v>
      </c>
      <c r="C275" s="147">
        <v>2245</v>
      </c>
      <c r="D275" s="141">
        <v>30</v>
      </c>
      <c r="E275" s="126">
        <v>1</v>
      </c>
      <c r="G275" s="126">
        <v>2</v>
      </c>
      <c r="H275" s="126">
        <v>0</v>
      </c>
      <c r="I275" s="126">
        <v>0</v>
      </c>
      <c r="J275" s="126">
        <v>0</v>
      </c>
      <c r="K275" s="126">
        <v>2</v>
      </c>
      <c r="M275" s="126">
        <v>0</v>
      </c>
      <c r="N275" s="126">
        <v>0</v>
      </c>
      <c r="O275" s="126">
        <v>0</v>
      </c>
      <c r="P275" s="126">
        <v>0</v>
      </c>
      <c r="Q275" s="126">
        <v>0</v>
      </c>
      <c r="T275" s="126">
        <v>0</v>
      </c>
      <c r="U275" s="126">
        <v>0</v>
      </c>
    </row>
    <row r="276" spans="1:27">
      <c r="A276" s="158">
        <v>40325</v>
      </c>
      <c r="C276" s="147">
        <v>800</v>
      </c>
      <c r="D276" s="141">
        <v>29</v>
      </c>
      <c r="E276" s="126">
        <v>1</v>
      </c>
      <c r="F276" s="126">
        <v>6</v>
      </c>
      <c r="G276" s="126">
        <v>1</v>
      </c>
      <c r="H276" s="126">
        <v>0</v>
      </c>
      <c r="I276" s="126">
        <v>1</v>
      </c>
      <c r="J276" s="126">
        <v>0</v>
      </c>
      <c r="K276" s="126">
        <v>0</v>
      </c>
      <c r="M276" s="126">
        <v>0</v>
      </c>
      <c r="N276" s="126">
        <v>0</v>
      </c>
      <c r="O276" s="126">
        <v>0</v>
      </c>
      <c r="P276" s="126">
        <v>0</v>
      </c>
      <c r="Q276" s="126">
        <v>0</v>
      </c>
      <c r="T276" s="126">
        <v>0</v>
      </c>
      <c r="U276" s="126">
        <v>0</v>
      </c>
      <c r="X276" s="126">
        <v>1</v>
      </c>
    </row>
    <row r="277" spans="1:27">
      <c r="A277" s="158">
        <v>40325</v>
      </c>
      <c r="C277" s="147">
        <v>2215</v>
      </c>
      <c r="D277" s="141">
        <v>29</v>
      </c>
      <c r="E277" s="126">
        <v>1</v>
      </c>
      <c r="H277" s="126">
        <v>0</v>
      </c>
      <c r="I277" s="126">
        <v>0</v>
      </c>
      <c r="J277" s="126">
        <v>0</v>
      </c>
      <c r="K277" s="126">
        <v>0</v>
      </c>
      <c r="M277" s="126">
        <v>0</v>
      </c>
      <c r="N277" s="126">
        <v>0</v>
      </c>
      <c r="O277" s="126">
        <v>0</v>
      </c>
      <c r="P277" s="126">
        <v>0</v>
      </c>
      <c r="Q277" s="126">
        <v>0</v>
      </c>
      <c r="T277" s="126">
        <v>0</v>
      </c>
      <c r="U277" s="126">
        <v>0</v>
      </c>
      <c r="V277" s="126" t="s">
        <v>151</v>
      </c>
    </row>
    <row r="278" spans="1:27">
      <c r="A278" s="158">
        <v>40326</v>
      </c>
      <c r="C278" s="147">
        <v>830</v>
      </c>
      <c r="D278" s="141">
        <v>29</v>
      </c>
      <c r="E278" s="126">
        <v>1</v>
      </c>
      <c r="F278" s="126">
        <v>6</v>
      </c>
      <c r="G278" s="126">
        <v>2</v>
      </c>
      <c r="H278" s="126">
        <v>0</v>
      </c>
      <c r="I278" s="126">
        <v>1</v>
      </c>
      <c r="J278" s="126">
        <v>0</v>
      </c>
      <c r="K278" s="126">
        <v>0</v>
      </c>
      <c r="M278" s="126">
        <v>0</v>
      </c>
      <c r="N278" s="126">
        <v>0</v>
      </c>
      <c r="O278" s="126">
        <v>0</v>
      </c>
      <c r="P278" s="126">
        <v>0</v>
      </c>
      <c r="Q278" s="126">
        <v>0</v>
      </c>
      <c r="T278" s="126">
        <v>0</v>
      </c>
      <c r="U278" s="126">
        <v>1</v>
      </c>
    </row>
    <row r="279" spans="1:27">
      <c r="A279" s="158">
        <v>40327</v>
      </c>
      <c r="B279" s="127"/>
      <c r="C279" s="149"/>
      <c r="D279" s="142"/>
      <c r="E279" s="127"/>
      <c r="F279" s="127"/>
      <c r="G279" s="127"/>
      <c r="H279" s="126">
        <v>0</v>
      </c>
      <c r="I279" s="126">
        <v>0</v>
      </c>
      <c r="J279" s="126">
        <v>0</v>
      </c>
      <c r="K279" s="126">
        <v>0</v>
      </c>
      <c r="M279" s="126">
        <v>0</v>
      </c>
      <c r="N279" s="126">
        <v>0</v>
      </c>
      <c r="O279" s="126">
        <v>0</v>
      </c>
      <c r="P279" s="126">
        <v>0</v>
      </c>
      <c r="Q279" s="126">
        <v>0</v>
      </c>
      <c r="T279" s="126">
        <v>0</v>
      </c>
      <c r="U279" s="126">
        <v>0</v>
      </c>
      <c r="V279" s="126" t="s">
        <v>151</v>
      </c>
    </row>
    <row r="280" spans="1:27">
      <c r="A280" s="158">
        <v>40328</v>
      </c>
      <c r="C280" s="147">
        <v>1100</v>
      </c>
      <c r="D280" s="141">
        <v>29</v>
      </c>
      <c r="E280" s="126">
        <v>1</v>
      </c>
      <c r="F280" s="126">
        <v>6</v>
      </c>
      <c r="H280" s="126">
        <v>0</v>
      </c>
      <c r="I280" s="126">
        <v>0</v>
      </c>
      <c r="J280" s="126">
        <v>0</v>
      </c>
      <c r="K280" s="126">
        <v>0</v>
      </c>
      <c r="M280" s="126">
        <v>0</v>
      </c>
      <c r="N280" s="126">
        <v>0</v>
      </c>
      <c r="O280" s="126">
        <v>0</v>
      </c>
      <c r="P280" s="126">
        <v>0</v>
      </c>
      <c r="Q280" s="126">
        <v>0</v>
      </c>
      <c r="T280" s="126">
        <v>0</v>
      </c>
      <c r="U280" s="126">
        <v>0</v>
      </c>
      <c r="V280" s="126" t="s">
        <v>151</v>
      </c>
    </row>
    <row r="281" spans="1:27">
      <c r="A281" s="158">
        <v>40329</v>
      </c>
      <c r="C281" s="147">
        <v>1300</v>
      </c>
      <c r="D281" s="141">
        <v>29</v>
      </c>
      <c r="E281" s="126">
        <v>1</v>
      </c>
      <c r="F281" s="126">
        <v>6</v>
      </c>
      <c r="H281" s="126">
        <v>0</v>
      </c>
      <c r="I281" s="126">
        <v>0</v>
      </c>
      <c r="J281" s="126">
        <v>0</v>
      </c>
      <c r="K281" s="126">
        <v>0</v>
      </c>
      <c r="M281" s="126">
        <v>0</v>
      </c>
      <c r="N281" s="126">
        <v>0</v>
      </c>
      <c r="O281" s="126">
        <v>0</v>
      </c>
      <c r="P281" s="126">
        <v>0</v>
      </c>
      <c r="Q281" s="126">
        <v>0</v>
      </c>
      <c r="T281" s="126">
        <v>0</v>
      </c>
      <c r="U281" s="126">
        <v>0</v>
      </c>
      <c r="V281" s="126" t="s">
        <v>151</v>
      </c>
    </row>
    <row r="282" spans="1:27">
      <c r="A282" s="158">
        <v>40330</v>
      </c>
      <c r="C282" s="147">
        <v>1000</v>
      </c>
      <c r="D282" s="141">
        <v>29</v>
      </c>
      <c r="E282" s="126">
        <v>1</v>
      </c>
      <c r="F282" s="126">
        <v>6</v>
      </c>
      <c r="G282" s="126">
        <v>15</v>
      </c>
      <c r="H282" s="126">
        <v>0</v>
      </c>
      <c r="I282" s="126">
        <v>1</v>
      </c>
      <c r="J282" s="126">
        <v>0</v>
      </c>
      <c r="K282" s="126">
        <v>0</v>
      </c>
      <c r="M282" s="126">
        <v>0</v>
      </c>
      <c r="N282" s="126">
        <v>0</v>
      </c>
      <c r="O282" s="126">
        <v>0</v>
      </c>
      <c r="P282" s="126">
        <v>0</v>
      </c>
      <c r="Q282" s="126">
        <v>0</v>
      </c>
      <c r="T282" s="126">
        <v>0</v>
      </c>
      <c r="U282" s="126">
        <v>1</v>
      </c>
      <c r="AA282" s="126">
        <v>1</v>
      </c>
    </row>
    <row r="283" spans="1:27">
      <c r="A283" s="158">
        <v>40331</v>
      </c>
      <c r="C283" s="147">
        <v>1030</v>
      </c>
      <c r="D283" s="141">
        <v>29</v>
      </c>
      <c r="E283" s="126">
        <v>1</v>
      </c>
      <c r="F283" s="126">
        <v>6</v>
      </c>
      <c r="G283" s="126">
        <v>5</v>
      </c>
      <c r="H283" s="126">
        <v>0</v>
      </c>
      <c r="I283" s="126">
        <v>0</v>
      </c>
      <c r="J283" s="126">
        <v>0</v>
      </c>
      <c r="K283" s="126">
        <v>0</v>
      </c>
      <c r="M283" s="126">
        <v>0</v>
      </c>
      <c r="N283" s="126">
        <v>0</v>
      </c>
      <c r="O283" s="126">
        <v>0</v>
      </c>
      <c r="P283" s="126">
        <v>0</v>
      </c>
      <c r="Q283" s="126">
        <v>0</v>
      </c>
      <c r="T283" s="126">
        <v>0</v>
      </c>
      <c r="U283" s="126">
        <v>0</v>
      </c>
    </row>
    <row r="284" spans="1:27">
      <c r="A284" s="158">
        <v>40332</v>
      </c>
      <c r="C284" s="147">
        <v>1100</v>
      </c>
      <c r="D284" s="141">
        <v>43.5</v>
      </c>
      <c r="E284" s="126">
        <v>3</v>
      </c>
      <c r="F284" s="126">
        <v>1.5</v>
      </c>
      <c r="G284" s="126">
        <v>1</v>
      </c>
      <c r="H284" s="126">
        <v>0</v>
      </c>
      <c r="I284" s="126">
        <v>0</v>
      </c>
      <c r="J284" s="126">
        <v>0</v>
      </c>
      <c r="K284" s="126">
        <v>2</v>
      </c>
      <c r="M284" s="126">
        <v>0</v>
      </c>
      <c r="N284" s="126">
        <v>0</v>
      </c>
      <c r="O284" s="126">
        <v>0</v>
      </c>
      <c r="P284" s="126">
        <v>0</v>
      </c>
      <c r="Q284" s="126">
        <v>0</v>
      </c>
      <c r="T284" s="126">
        <v>0</v>
      </c>
      <c r="U284" s="126">
        <v>0</v>
      </c>
      <c r="V284" s="126" t="s">
        <v>152</v>
      </c>
    </row>
    <row r="285" spans="1:27">
      <c r="A285" s="158">
        <v>40333</v>
      </c>
      <c r="C285" s="147">
        <v>1200</v>
      </c>
      <c r="D285" s="141">
        <v>44</v>
      </c>
      <c r="E285" s="126">
        <v>3</v>
      </c>
      <c r="F285" s="126">
        <v>1</v>
      </c>
      <c r="G285" s="126">
        <v>36</v>
      </c>
      <c r="H285" s="126">
        <v>0</v>
      </c>
      <c r="I285" s="126">
        <v>1</v>
      </c>
      <c r="J285" s="126">
        <v>0</v>
      </c>
      <c r="K285" s="126">
        <v>0</v>
      </c>
      <c r="M285" s="126">
        <v>0</v>
      </c>
      <c r="N285" s="126">
        <v>0</v>
      </c>
      <c r="O285" s="126">
        <v>0</v>
      </c>
      <c r="P285" s="126">
        <v>0</v>
      </c>
      <c r="Q285" s="126">
        <v>0</v>
      </c>
      <c r="T285" s="126">
        <v>0</v>
      </c>
      <c r="U285" s="126">
        <v>0</v>
      </c>
      <c r="X285" s="126">
        <v>1</v>
      </c>
      <c r="Z285" s="126">
        <v>7</v>
      </c>
    </row>
    <row r="286" spans="1:27">
      <c r="A286" s="158">
        <v>40334</v>
      </c>
      <c r="C286" s="147">
        <v>1030</v>
      </c>
      <c r="D286" s="141">
        <v>42</v>
      </c>
      <c r="E286" s="126">
        <v>3</v>
      </c>
      <c r="F286" s="126">
        <v>3.5</v>
      </c>
      <c r="G286" s="126">
        <v>22</v>
      </c>
      <c r="H286" s="126">
        <v>0</v>
      </c>
      <c r="I286" s="126">
        <v>4</v>
      </c>
      <c r="J286" s="126">
        <v>0</v>
      </c>
      <c r="K286" s="126">
        <v>0</v>
      </c>
      <c r="M286" s="126">
        <v>0</v>
      </c>
      <c r="N286" s="126">
        <v>0</v>
      </c>
      <c r="O286" s="126">
        <v>0</v>
      </c>
      <c r="P286" s="126">
        <v>0</v>
      </c>
      <c r="Q286" s="126">
        <v>0</v>
      </c>
      <c r="T286" s="126">
        <v>0</v>
      </c>
      <c r="U286" s="126">
        <v>0</v>
      </c>
      <c r="X286" s="126">
        <v>1</v>
      </c>
    </row>
    <row r="287" spans="1:27">
      <c r="A287" s="158">
        <v>40335</v>
      </c>
      <c r="C287" s="147">
        <v>1100</v>
      </c>
      <c r="D287" s="141">
        <v>40</v>
      </c>
      <c r="E287" s="126">
        <v>2</v>
      </c>
      <c r="F287" s="126">
        <v>4</v>
      </c>
      <c r="G287" s="126">
        <v>32</v>
      </c>
      <c r="H287" s="126">
        <v>0</v>
      </c>
      <c r="I287" s="126">
        <v>7</v>
      </c>
      <c r="J287" s="126">
        <v>0</v>
      </c>
      <c r="K287" s="126">
        <v>0</v>
      </c>
      <c r="M287" s="126">
        <v>0</v>
      </c>
      <c r="N287" s="126">
        <v>0</v>
      </c>
      <c r="O287" s="126">
        <v>0</v>
      </c>
      <c r="P287" s="126">
        <v>0</v>
      </c>
      <c r="Q287" s="126">
        <v>0</v>
      </c>
      <c r="T287" s="126">
        <v>0</v>
      </c>
      <c r="U287" s="126">
        <v>0</v>
      </c>
      <c r="X287" s="126">
        <v>1</v>
      </c>
      <c r="Z287" s="126">
        <v>4</v>
      </c>
    </row>
    <row r="288" spans="1:27">
      <c r="A288" s="158">
        <v>40336</v>
      </c>
      <c r="C288" s="147">
        <v>900</v>
      </c>
      <c r="D288" s="141">
        <v>38</v>
      </c>
      <c r="E288" s="126">
        <v>1</v>
      </c>
      <c r="F288" s="126">
        <v>4</v>
      </c>
      <c r="G288" s="126">
        <v>33</v>
      </c>
      <c r="H288" s="126">
        <v>0</v>
      </c>
      <c r="I288" s="126">
        <v>1</v>
      </c>
      <c r="J288" s="126">
        <v>0</v>
      </c>
      <c r="K288" s="126">
        <v>0</v>
      </c>
      <c r="M288" s="126">
        <v>0</v>
      </c>
      <c r="N288" s="126">
        <v>0</v>
      </c>
      <c r="O288" s="126">
        <v>0</v>
      </c>
      <c r="P288" s="126">
        <v>0</v>
      </c>
      <c r="Q288" s="126">
        <v>0</v>
      </c>
      <c r="T288" s="126">
        <v>0</v>
      </c>
      <c r="U288" s="126">
        <v>0</v>
      </c>
      <c r="V288" s="126" t="s">
        <v>153</v>
      </c>
    </row>
    <row r="289" spans="1:27">
      <c r="A289" s="158">
        <v>40337</v>
      </c>
      <c r="C289" s="147">
        <v>1130</v>
      </c>
      <c r="D289" s="141">
        <v>36.5</v>
      </c>
      <c r="E289" s="126">
        <v>1</v>
      </c>
      <c r="F289" s="126">
        <v>5</v>
      </c>
      <c r="G289" s="126">
        <v>41</v>
      </c>
      <c r="H289" s="126">
        <v>0</v>
      </c>
      <c r="I289" s="126">
        <v>4</v>
      </c>
      <c r="J289" s="126">
        <v>0</v>
      </c>
      <c r="K289" s="126">
        <v>0</v>
      </c>
      <c r="M289" s="126">
        <v>0</v>
      </c>
      <c r="N289" s="126">
        <v>0</v>
      </c>
      <c r="O289" s="126">
        <v>0</v>
      </c>
      <c r="P289" s="126">
        <v>0</v>
      </c>
      <c r="Q289" s="126">
        <v>0</v>
      </c>
      <c r="T289" s="126">
        <v>1</v>
      </c>
      <c r="U289" s="126">
        <v>5</v>
      </c>
      <c r="X289" s="126">
        <v>1</v>
      </c>
      <c r="Z289" s="126">
        <v>2</v>
      </c>
    </row>
    <row r="290" spans="1:27">
      <c r="A290" s="158">
        <v>40338</v>
      </c>
      <c r="C290" s="147">
        <v>1130</v>
      </c>
      <c r="D290" s="141">
        <v>35</v>
      </c>
      <c r="E290" s="126">
        <v>1</v>
      </c>
      <c r="F290" s="126">
        <v>4</v>
      </c>
      <c r="G290" s="126">
        <v>52</v>
      </c>
      <c r="H290" s="126">
        <v>0</v>
      </c>
      <c r="I290" s="126">
        <v>5</v>
      </c>
      <c r="J290" s="126">
        <v>0</v>
      </c>
      <c r="K290" s="126">
        <v>0</v>
      </c>
      <c r="M290" s="126">
        <v>0</v>
      </c>
      <c r="N290" s="126">
        <v>0</v>
      </c>
      <c r="O290" s="126">
        <v>0</v>
      </c>
      <c r="P290" s="126">
        <v>0</v>
      </c>
      <c r="Q290" s="126">
        <v>0</v>
      </c>
      <c r="T290" s="126">
        <v>0</v>
      </c>
      <c r="U290" s="126">
        <v>2</v>
      </c>
      <c r="X290" s="126">
        <v>2</v>
      </c>
      <c r="Z290" s="126">
        <v>1</v>
      </c>
      <c r="AA290" s="126">
        <v>1</v>
      </c>
    </row>
    <row r="291" spans="1:27">
      <c r="A291" s="158">
        <v>40339</v>
      </c>
      <c r="C291" s="147">
        <v>930</v>
      </c>
      <c r="D291" s="141">
        <v>35</v>
      </c>
      <c r="E291" s="126">
        <v>1</v>
      </c>
      <c r="F291" s="126">
        <v>4</v>
      </c>
      <c r="G291" s="126">
        <v>45</v>
      </c>
      <c r="H291" s="126">
        <v>0</v>
      </c>
      <c r="I291" s="126">
        <v>9</v>
      </c>
      <c r="J291" s="126">
        <v>1</v>
      </c>
      <c r="K291" s="126">
        <v>0</v>
      </c>
      <c r="M291" s="126">
        <v>0</v>
      </c>
      <c r="N291" s="126">
        <v>0</v>
      </c>
      <c r="O291" s="126">
        <v>0</v>
      </c>
      <c r="P291" s="126">
        <v>0</v>
      </c>
      <c r="Q291" s="126">
        <v>0</v>
      </c>
      <c r="T291" s="126">
        <v>0</v>
      </c>
      <c r="U291" s="126">
        <v>2</v>
      </c>
      <c r="X291" s="126">
        <v>5</v>
      </c>
    </row>
    <row r="292" spans="1:27">
      <c r="A292" s="158">
        <v>40340</v>
      </c>
      <c r="C292" s="147">
        <v>1000</v>
      </c>
      <c r="D292" s="141">
        <v>35</v>
      </c>
      <c r="E292" s="126">
        <v>1</v>
      </c>
      <c r="F292" s="126">
        <v>6</v>
      </c>
      <c r="G292" s="126">
        <v>21</v>
      </c>
      <c r="H292" s="126">
        <v>0</v>
      </c>
      <c r="I292" s="126">
        <v>3</v>
      </c>
      <c r="J292" s="126">
        <v>0</v>
      </c>
      <c r="K292" s="126">
        <v>0</v>
      </c>
      <c r="M292" s="126">
        <v>0</v>
      </c>
      <c r="N292" s="126">
        <v>0</v>
      </c>
      <c r="O292" s="126">
        <v>0</v>
      </c>
      <c r="P292" s="126">
        <v>0</v>
      </c>
      <c r="Q292" s="126">
        <v>0</v>
      </c>
      <c r="T292" s="126">
        <v>0</v>
      </c>
      <c r="U292" s="126">
        <v>2</v>
      </c>
      <c r="X292" s="126">
        <v>2</v>
      </c>
      <c r="Z292" s="126">
        <v>2</v>
      </c>
    </row>
    <row r="293" spans="1:27">
      <c r="A293" s="158">
        <v>40341</v>
      </c>
      <c r="C293" s="147">
        <v>930</v>
      </c>
      <c r="D293" s="141">
        <v>32</v>
      </c>
      <c r="E293" s="126">
        <v>1</v>
      </c>
      <c r="F293" s="126">
        <v>6</v>
      </c>
      <c r="G293" s="126">
        <v>10</v>
      </c>
      <c r="H293" s="126">
        <v>0</v>
      </c>
      <c r="I293" s="126">
        <v>3</v>
      </c>
      <c r="J293" s="126">
        <v>0</v>
      </c>
      <c r="K293" s="126">
        <v>0</v>
      </c>
      <c r="M293" s="126">
        <v>0</v>
      </c>
      <c r="N293" s="126">
        <v>0</v>
      </c>
      <c r="O293" s="126">
        <v>0</v>
      </c>
      <c r="P293" s="126">
        <v>0</v>
      </c>
      <c r="Q293" s="126">
        <v>0</v>
      </c>
      <c r="T293" s="126">
        <v>0</v>
      </c>
      <c r="U293" s="126">
        <v>6</v>
      </c>
      <c r="V293" s="126" t="s">
        <v>154</v>
      </c>
      <c r="X293" s="126">
        <v>1</v>
      </c>
      <c r="Z293" s="126">
        <v>2</v>
      </c>
    </row>
    <row r="294" spans="1:27">
      <c r="A294" s="158">
        <v>40342</v>
      </c>
      <c r="C294" s="147">
        <v>1115</v>
      </c>
      <c r="D294" s="141">
        <v>31</v>
      </c>
      <c r="E294" s="126">
        <v>1</v>
      </c>
      <c r="F294" s="126">
        <v>6</v>
      </c>
      <c r="G294" s="126">
        <v>7</v>
      </c>
      <c r="H294" s="126">
        <v>0</v>
      </c>
      <c r="I294" s="126">
        <v>2</v>
      </c>
      <c r="J294" s="126">
        <v>0</v>
      </c>
      <c r="K294" s="126">
        <v>0</v>
      </c>
      <c r="M294" s="126">
        <v>0</v>
      </c>
      <c r="N294" s="126">
        <v>0</v>
      </c>
      <c r="O294" s="126">
        <v>0</v>
      </c>
      <c r="P294" s="126">
        <v>0</v>
      </c>
      <c r="Q294" s="126">
        <v>0</v>
      </c>
      <c r="T294" s="126">
        <v>0</v>
      </c>
      <c r="U294" s="126">
        <v>0</v>
      </c>
      <c r="X294" s="126">
        <v>2</v>
      </c>
      <c r="Z294" s="126">
        <v>1</v>
      </c>
    </row>
    <row r="295" spans="1:27">
      <c r="A295" s="158">
        <v>40343</v>
      </c>
      <c r="C295" s="147">
        <v>1130</v>
      </c>
      <c r="D295" s="141">
        <v>30</v>
      </c>
      <c r="E295" s="126">
        <v>1</v>
      </c>
      <c r="F295" s="126">
        <v>6</v>
      </c>
      <c r="G295" s="126">
        <v>1</v>
      </c>
      <c r="H295" s="126">
        <v>0</v>
      </c>
      <c r="I295" s="126">
        <v>0</v>
      </c>
      <c r="J295" s="126">
        <v>0</v>
      </c>
      <c r="K295" s="126">
        <v>0</v>
      </c>
      <c r="M295" s="126">
        <v>0</v>
      </c>
      <c r="N295" s="126">
        <v>1</v>
      </c>
      <c r="O295" s="126">
        <v>0</v>
      </c>
      <c r="P295" s="126">
        <v>0</v>
      </c>
      <c r="Q295" s="126">
        <v>0</v>
      </c>
      <c r="T295" s="126">
        <v>0</v>
      </c>
      <c r="U295" s="126">
        <v>0</v>
      </c>
      <c r="V295" s="126" t="s">
        <v>155</v>
      </c>
    </row>
    <row r="296" spans="1:27">
      <c r="A296" s="158">
        <v>40344</v>
      </c>
      <c r="C296" s="147">
        <v>1230</v>
      </c>
      <c r="D296" s="141">
        <v>29</v>
      </c>
      <c r="E296" s="126">
        <v>1</v>
      </c>
      <c r="F296" s="126">
        <v>6</v>
      </c>
      <c r="H296" s="126">
        <v>0</v>
      </c>
      <c r="I296" s="126">
        <v>0</v>
      </c>
      <c r="J296" s="126">
        <v>0</v>
      </c>
      <c r="K296" s="126">
        <v>0</v>
      </c>
      <c r="M296" s="126">
        <v>0</v>
      </c>
      <c r="N296" s="126">
        <v>0</v>
      </c>
      <c r="O296" s="126">
        <v>0</v>
      </c>
      <c r="P296" s="126">
        <v>0</v>
      </c>
      <c r="Q296" s="126">
        <v>0</v>
      </c>
      <c r="T296" s="126">
        <v>0</v>
      </c>
      <c r="U296" s="126">
        <v>0</v>
      </c>
      <c r="V296" s="126" t="s">
        <v>156</v>
      </c>
    </row>
    <row r="297" spans="1:27">
      <c r="A297" s="158">
        <v>40345</v>
      </c>
      <c r="C297" s="147">
        <v>1030</v>
      </c>
      <c r="D297" s="141">
        <v>29</v>
      </c>
      <c r="E297" s="126">
        <v>1</v>
      </c>
      <c r="F297" s="126">
        <v>6</v>
      </c>
      <c r="G297" s="126">
        <v>6</v>
      </c>
      <c r="H297" s="126">
        <v>0</v>
      </c>
      <c r="I297" s="126">
        <v>6</v>
      </c>
      <c r="J297" s="126">
        <v>0</v>
      </c>
      <c r="K297" s="126">
        <v>0</v>
      </c>
      <c r="M297" s="126">
        <v>0</v>
      </c>
      <c r="N297" s="126">
        <v>0</v>
      </c>
      <c r="O297" s="126">
        <v>0</v>
      </c>
      <c r="P297" s="126">
        <v>0</v>
      </c>
      <c r="Q297" s="126">
        <v>0</v>
      </c>
      <c r="T297" s="126">
        <v>0</v>
      </c>
      <c r="U297" s="126">
        <v>0</v>
      </c>
      <c r="Z297" s="126">
        <v>2</v>
      </c>
      <c r="AA297" s="126">
        <v>1</v>
      </c>
    </row>
    <row r="298" spans="1:27">
      <c r="A298" s="158">
        <v>40346</v>
      </c>
      <c r="C298" s="147">
        <v>915</v>
      </c>
      <c r="D298" s="141">
        <v>28</v>
      </c>
      <c r="E298" s="126">
        <v>1</v>
      </c>
      <c r="F298" s="126">
        <v>6</v>
      </c>
      <c r="G298" s="126">
        <v>5</v>
      </c>
      <c r="H298" s="126">
        <v>0</v>
      </c>
      <c r="I298" s="126">
        <v>4</v>
      </c>
      <c r="J298" s="126">
        <v>0</v>
      </c>
      <c r="K298" s="126">
        <v>0</v>
      </c>
      <c r="M298" s="126">
        <v>0</v>
      </c>
      <c r="N298" s="126">
        <v>0</v>
      </c>
      <c r="O298" s="126">
        <v>0</v>
      </c>
      <c r="P298" s="126">
        <v>0</v>
      </c>
      <c r="Q298" s="126">
        <v>0</v>
      </c>
      <c r="T298" s="126">
        <v>0</v>
      </c>
      <c r="U298" s="126">
        <v>1</v>
      </c>
      <c r="Z298" s="126">
        <v>2</v>
      </c>
    </row>
    <row r="299" spans="1:27">
      <c r="A299" s="158">
        <v>40347</v>
      </c>
      <c r="C299" s="147">
        <v>1030</v>
      </c>
      <c r="D299" s="141">
        <v>28</v>
      </c>
      <c r="E299" s="126">
        <v>1</v>
      </c>
      <c r="F299" s="126">
        <v>6</v>
      </c>
      <c r="G299" s="126">
        <v>1</v>
      </c>
      <c r="H299" s="126">
        <v>0</v>
      </c>
      <c r="I299" s="126">
        <v>0</v>
      </c>
      <c r="J299" s="126">
        <v>0</v>
      </c>
      <c r="K299" s="126">
        <v>0</v>
      </c>
      <c r="M299" s="126">
        <v>0</v>
      </c>
      <c r="N299" s="126">
        <v>0</v>
      </c>
      <c r="O299" s="126">
        <v>0</v>
      </c>
      <c r="P299" s="126">
        <v>0</v>
      </c>
      <c r="Q299" s="126">
        <v>0</v>
      </c>
      <c r="T299" s="126">
        <v>0</v>
      </c>
      <c r="U299" s="126">
        <v>0</v>
      </c>
    </row>
    <row r="300" spans="1:27">
      <c r="A300" s="158">
        <v>40348</v>
      </c>
      <c r="C300" s="147">
        <v>1100</v>
      </c>
      <c r="D300" s="141">
        <v>27</v>
      </c>
      <c r="E300" s="126">
        <v>1</v>
      </c>
      <c r="F300" s="126">
        <v>6</v>
      </c>
      <c r="G300" s="126">
        <v>1</v>
      </c>
      <c r="H300" s="126">
        <v>0</v>
      </c>
      <c r="I300" s="126">
        <v>1</v>
      </c>
      <c r="J300" s="126">
        <v>0</v>
      </c>
      <c r="K300" s="126">
        <v>0</v>
      </c>
      <c r="M300" s="126">
        <v>0</v>
      </c>
      <c r="N300" s="126">
        <v>0</v>
      </c>
      <c r="O300" s="126">
        <v>0</v>
      </c>
      <c r="P300" s="126">
        <v>0</v>
      </c>
      <c r="Q300" s="126">
        <v>0</v>
      </c>
      <c r="T300" s="126">
        <v>0</v>
      </c>
      <c r="U300" s="126">
        <v>0</v>
      </c>
      <c r="X300" s="126">
        <v>2</v>
      </c>
      <c r="Z300" s="126">
        <v>1</v>
      </c>
    </row>
    <row r="301" spans="1:27">
      <c r="A301" s="158">
        <v>40349</v>
      </c>
      <c r="C301" s="147">
        <v>1100</v>
      </c>
      <c r="D301" s="141">
        <v>29</v>
      </c>
      <c r="E301" s="126">
        <v>1</v>
      </c>
      <c r="F301" s="126">
        <v>6</v>
      </c>
      <c r="G301" s="126">
        <v>1</v>
      </c>
      <c r="H301" s="126">
        <v>0</v>
      </c>
      <c r="I301" s="126">
        <v>0</v>
      </c>
      <c r="J301" s="126">
        <v>0</v>
      </c>
      <c r="K301" s="126">
        <v>0</v>
      </c>
      <c r="M301" s="126">
        <v>0</v>
      </c>
      <c r="N301" s="126">
        <v>0</v>
      </c>
      <c r="O301" s="126">
        <v>0</v>
      </c>
      <c r="P301" s="126">
        <v>0</v>
      </c>
      <c r="Q301" s="126">
        <v>0</v>
      </c>
      <c r="T301" s="126">
        <v>0</v>
      </c>
      <c r="U301" s="126">
        <v>0</v>
      </c>
      <c r="Z301" s="126">
        <v>2</v>
      </c>
    </row>
    <row r="302" spans="1:27">
      <c r="A302" s="158">
        <v>40350</v>
      </c>
      <c r="C302" s="147">
        <v>930</v>
      </c>
      <c r="D302" s="141">
        <v>27</v>
      </c>
      <c r="E302" s="126">
        <v>1</v>
      </c>
      <c r="F302" s="126">
        <v>6</v>
      </c>
      <c r="H302" s="126">
        <v>0</v>
      </c>
      <c r="I302" s="126">
        <v>0</v>
      </c>
      <c r="J302" s="126">
        <v>0</v>
      </c>
      <c r="K302" s="126">
        <v>0</v>
      </c>
      <c r="M302" s="126">
        <v>0</v>
      </c>
      <c r="N302" s="126">
        <v>0</v>
      </c>
      <c r="O302" s="126">
        <v>0</v>
      </c>
      <c r="P302" s="126">
        <v>0</v>
      </c>
      <c r="Q302" s="126">
        <v>0</v>
      </c>
      <c r="T302" s="126">
        <v>0</v>
      </c>
      <c r="U302" s="126">
        <v>0</v>
      </c>
    </row>
    <row r="303" spans="1:27">
      <c r="A303" s="158">
        <v>40351</v>
      </c>
      <c r="C303" s="147">
        <v>1000</v>
      </c>
      <c r="D303" s="141">
        <v>26</v>
      </c>
      <c r="E303" s="126">
        <v>1</v>
      </c>
      <c r="F303" s="126">
        <v>6</v>
      </c>
      <c r="H303" s="126">
        <v>0</v>
      </c>
      <c r="I303" s="126">
        <v>0</v>
      </c>
      <c r="J303" s="126">
        <v>0</v>
      </c>
      <c r="K303" s="126">
        <v>0</v>
      </c>
      <c r="M303" s="126">
        <v>0</v>
      </c>
      <c r="N303" s="126">
        <v>0</v>
      </c>
      <c r="O303" s="126">
        <v>0</v>
      </c>
      <c r="P303" s="126">
        <v>0</v>
      </c>
      <c r="Q303" s="126">
        <v>0</v>
      </c>
      <c r="T303" s="126">
        <v>0</v>
      </c>
      <c r="U303" s="126">
        <v>0</v>
      </c>
    </row>
    <row r="304" spans="1:27">
      <c r="A304" s="158">
        <v>40352</v>
      </c>
      <c r="C304" s="147">
        <v>930</v>
      </c>
      <c r="D304" s="141">
        <v>25</v>
      </c>
      <c r="E304" s="126">
        <v>1</v>
      </c>
      <c r="F304" s="126">
        <v>6</v>
      </c>
      <c r="G304" s="126">
        <v>1</v>
      </c>
      <c r="H304" s="126">
        <v>0</v>
      </c>
      <c r="I304" s="126">
        <v>0</v>
      </c>
      <c r="J304" s="126">
        <v>0</v>
      </c>
      <c r="K304" s="126">
        <v>0</v>
      </c>
      <c r="M304" s="126">
        <v>0</v>
      </c>
      <c r="N304" s="126">
        <v>0</v>
      </c>
      <c r="O304" s="126">
        <v>0</v>
      </c>
      <c r="P304" s="126">
        <v>0</v>
      </c>
      <c r="Q304" s="126">
        <v>0</v>
      </c>
      <c r="T304" s="126">
        <v>0</v>
      </c>
      <c r="U304" s="126">
        <v>0</v>
      </c>
      <c r="X304" s="126">
        <v>4</v>
      </c>
      <c r="Z304" s="126">
        <v>1</v>
      </c>
    </row>
    <row r="305" spans="1:30">
      <c r="A305" s="158">
        <v>40353</v>
      </c>
      <c r="C305" s="147">
        <v>1000</v>
      </c>
      <c r="D305" s="141">
        <v>26</v>
      </c>
      <c r="E305" s="126">
        <v>1</v>
      </c>
      <c r="F305" s="126">
        <v>6</v>
      </c>
      <c r="H305" s="126">
        <v>0</v>
      </c>
      <c r="I305" s="126">
        <v>0</v>
      </c>
      <c r="J305" s="126">
        <v>0</v>
      </c>
      <c r="K305" s="126">
        <v>0</v>
      </c>
      <c r="M305" s="126">
        <v>0</v>
      </c>
      <c r="N305" s="126">
        <v>0</v>
      </c>
      <c r="O305" s="126">
        <v>0</v>
      </c>
      <c r="P305" s="126">
        <v>0</v>
      </c>
      <c r="Q305" s="126">
        <v>0</v>
      </c>
      <c r="T305" s="126">
        <v>0</v>
      </c>
      <c r="U305" s="126">
        <v>0</v>
      </c>
      <c r="X305" s="126">
        <v>2</v>
      </c>
      <c r="Z305" s="126">
        <v>1</v>
      </c>
    </row>
    <row r="306" spans="1:30">
      <c r="A306" s="158">
        <v>40354</v>
      </c>
      <c r="C306" s="147"/>
      <c r="D306" s="141"/>
      <c r="H306" s="126">
        <v>0</v>
      </c>
      <c r="I306" s="126">
        <v>0</v>
      </c>
      <c r="J306" s="126">
        <v>0</v>
      </c>
      <c r="K306" s="126">
        <v>0</v>
      </c>
      <c r="M306" s="126">
        <v>0</v>
      </c>
      <c r="N306" s="126">
        <v>0</v>
      </c>
      <c r="O306" s="126">
        <v>0</v>
      </c>
      <c r="P306" s="126">
        <v>0</v>
      </c>
      <c r="Q306" s="126">
        <v>0</v>
      </c>
      <c r="T306" s="126">
        <v>0</v>
      </c>
      <c r="U306" s="126">
        <v>0</v>
      </c>
    </row>
    <row r="307" spans="1:30">
      <c r="A307" s="158">
        <v>40355</v>
      </c>
      <c r="C307" s="147">
        <v>1030</v>
      </c>
      <c r="D307" s="141">
        <v>23</v>
      </c>
      <c r="E307" s="126">
        <v>1</v>
      </c>
      <c r="F307" s="126">
        <v>6</v>
      </c>
      <c r="H307" s="126">
        <v>0</v>
      </c>
      <c r="I307" s="126">
        <v>1</v>
      </c>
      <c r="J307" s="126">
        <v>0</v>
      </c>
      <c r="K307" s="126">
        <v>0</v>
      </c>
      <c r="M307" s="126">
        <v>0</v>
      </c>
      <c r="N307" s="126">
        <v>0</v>
      </c>
      <c r="O307" s="126">
        <v>0</v>
      </c>
      <c r="P307" s="126">
        <v>0</v>
      </c>
      <c r="Q307" s="126">
        <v>0</v>
      </c>
      <c r="T307" s="126">
        <v>0</v>
      </c>
      <c r="U307" s="126">
        <v>0</v>
      </c>
      <c r="AD307" s="126">
        <v>1</v>
      </c>
    </row>
    <row r="308" spans="1:30">
      <c r="A308" s="158">
        <v>40356</v>
      </c>
      <c r="C308" s="147">
        <v>1130</v>
      </c>
      <c r="D308" s="141">
        <v>23</v>
      </c>
      <c r="E308" s="126">
        <v>1</v>
      </c>
      <c r="F308" s="126">
        <v>6</v>
      </c>
      <c r="G308" s="126">
        <v>1</v>
      </c>
      <c r="H308" s="126">
        <v>0</v>
      </c>
      <c r="I308" s="126">
        <v>0</v>
      </c>
      <c r="J308" s="126">
        <v>0</v>
      </c>
      <c r="K308" s="126">
        <v>0</v>
      </c>
      <c r="M308" s="126">
        <v>0</v>
      </c>
      <c r="N308" s="126">
        <v>0</v>
      </c>
      <c r="O308" s="126">
        <v>0</v>
      </c>
      <c r="P308" s="126">
        <v>0</v>
      </c>
      <c r="Q308" s="126">
        <v>0</v>
      </c>
      <c r="T308" s="126">
        <v>0</v>
      </c>
      <c r="U308" s="126">
        <v>1</v>
      </c>
      <c r="V308" s="126" t="s">
        <v>157</v>
      </c>
      <c r="X308" s="126">
        <v>1</v>
      </c>
    </row>
    <row r="309" spans="1:30">
      <c r="A309" s="158">
        <v>40357</v>
      </c>
      <c r="C309" s="147">
        <v>1030</v>
      </c>
      <c r="D309" s="141">
        <v>24</v>
      </c>
      <c r="E309" s="126">
        <v>1</v>
      </c>
      <c r="F309" s="126">
        <v>6</v>
      </c>
      <c r="H309" s="126">
        <v>0</v>
      </c>
      <c r="I309" s="126">
        <v>0</v>
      </c>
      <c r="J309" s="126">
        <v>0</v>
      </c>
      <c r="K309" s="126">
        <v>0</v>
      </c>
      <c r="M309" s="126">
        <v>0</v>
      </c>
      <c r="N309" s="126">
        <v>0</v>
      </c>
      <c r="O309" s="126">
        <v>0</v>
      </c>
      <c r="P309" s="126">
        <v>0</v>
      </c>
      <c r="Q309" s="126">
        <v>0</v>
      </c>
      <c r="T309" s="126">
        <v>0</v>
      </c>
      <c r="U309" s="126">
        <v>0</v>
      </c>
    </row>
    <row r="310" spans="1:30">
      <c r="A310" s="158">
        <v>40358</v>
      </c>
      <c r="C310" s="147">
        <v>900</v>
      </c>
      <c r="D310" s="141">
        <v>24</v>
      </c>
      <c r="E310" s="126">
        <v>1</v>
      </c>
      <c r="F310" s="126">
        <v>6</v>
      </c>
      <c r="H310" s="126">
        <v>0</v>
      </c>
      <c r="I310" s="126">
        <v>0</v>
      </c>
      <c r="J310" s="126">
        <v>0</v>
      </c>
      <c r="K310" s="126">
        <v>0</v>
      </c>
      <c r="M310" s="126">
        <v>0</v>
      </c>
      <c r="N310" s="126">
        <v>0</v>
      </c>
      <c r="O310" s="126">
        <v>0</v>
      </c>
      <c r="P310" s="126">
        <v>0</v>
      </c>
      <c r="Q310" s="126">
        <v>0</v>
      </c>
      <c r="T310" s="126">
        <v>0</v>
      </c>
      <c r="U310" s="126">
        <v>0</v>
      </c>
      <c r="Z310" s="126">
        <v>10</v>
      </c>
    </row>
    <row r="311" spans="1:30">
      <c r="A311" s="158">
        <v>40359</v>
      </c>
      <c r="C311" s="147">
        <v>930</v>
      </c>
      <c r="D311" s="141">
        <v>23</v>
      </c>
      <c r="E311" s="126">
        <v>1</v>
      </c>
      <c r="F311" s="126">
        <v>6</v>
      </c>
      <c r="G311" s="126">
        <v>2</v>
      </c>
      <c r="H311" s="126">
        <v>0</v>
      </c>
      <c r="I311" s="126">
        <v>0</v>
      </c>
      <c r="J311" s="126">
        <v>0</v>
      </c>
      <c r="K311" s="126">
        <v>0</v>
      </c>
      <c r="M311" s="126">
        <v>0</v>
      </c>
      <c r="N311" s="126">
        <v>0</v>
      </c>
      <c r="O311" s="126">
        <v>0</v>
      </c>
      <c r="P311" s="126">
        <v>0</v>
      </c>
      <c r="Q311" s="126">
        <v>0</v>
      </c>
      <c r="T311" s="126">
        <v>0</v>
      </c>
      <c r="U311" s="126">
        <v>1</v>
      </c>
      <c r="X311" s="126">
        <v>1</v>
      </c>
      <c r="Z311" s="126">
        <v>3</v>
      </c>
      <c r="AA311" s="126">
        <v>1</v>
      </c>
    </row>
    <row r="312" spans="1:30" ht="13.5" thickBot="1">
      <c r="A312" s="159"/>
      <c r="B312" s="150"/>
      <c r="C312" s="151"/>
      <c r="D312" s="143"/>
      <c r="E312" s="140"/>
      <c r="F312" s="140"/>
      <c r="G312" s="140">
        <f>SUM(G7:G311)</f>
        <v>3939</v>
      </c>
      <c r="H312" s="140">
        <f>SUM(H7:H311)</f>
        <v>7</v>
      </c>
      <c r="I312" s="140">
        <f>SUM(I7:I311)</f>
        <v>1551</v>
      </c>
      <c r="J312" s="140">
        <f>SUM(J7:J311)</f>
        <v>7</v>
      </c>
      <c r="K312" s="140">
        <f>SUM(K7:K311)</f>
        <v>2405</v>
      </c>
      <c r="L312" s="140">
        <v>0</v>
      </c>
      <c r="M312" s="140">
        <f>SUM(M8:M311)</f>
        <v>3</v>
      </c>
      <c r="N312" s="140">
        <f>SUM(N7:N311)</f>
        <v>19</v>
      </c>
      <c r="O312" s="140">
        <f>SUM(O7:O311)</f>
        <v>2</v>
      </c>
      <c r="P312" s="140">
        <f>SUM(P7:P311)</f>
        <v>30</v>
      </c>
      <c r="Q312" s="140">
        <f>SUM(Q7:Q311)</f>
        <v>1</v>
      </c>
      <c r="R312" s="140">
        <v>0</v>
      </c>
      <c r="S312" s="140">
        <v>0</v>
      </c>
      <c r="T312" s="140">
        <f>SUM(T7:T311)</f>
        <v>6</v>
      </c>
      <c r="U312" s="140">
        <f>SUM(U7:U311)</f>
        <v>28</v>
      </c>
      <c r="V312" s="140"/>
      <c r="W312" s="140">
        <f t="shared" ref="W312:AD312" si="0">SUM(W7:W311)</f>
        <v>0</v>
      </c>
      <c r="X312" s="140">
        <f t="shared" si="0"/>
        <v>95</v>
      </c>
      <c r="Y312" s="140">
        <f t="shared" si="0"/>
        <v>4</v>
      </c>
      <c r="Z312" s="140">
        <f t="shared" si="0"/>
        <v>344</v>
      </c>
      <c r="AA312" s="140">
        <f t="shared" si="0"/>
        <v>42</v>
      </c>
      <c r="AB312" s="140">
        <f t="shared" si="0"/>
        <v>0</v>
      </c>
      <c r="AC312" s="140">
        <f t="shared" si="0"/>
        <v>5</v>
      </c>
      <c r="AD312" s="140">
        <f t="shared" si="0"/>
        <v>3</v>
      </c>
    </row>
    <row r="313" spans="1:30">
      <c r="A313" s="160"/>
      <c r="B313" s="145"/>
      <c r="C313" s="145"/>
    </row>
  </sheetData>
  <autoFilter ref="A6:AE312"/>
  <phoneticPr fontId="0" type="noConversion"/>
  <pageMargins left="0.75" right="0.75" top="1" bottom="1" header="0.5" footer="0.5"/>
  <pageSetup orientation="portrait" verticalDpi="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327"/>
  <sheetViews>
    <sheetView zoomScaleNormal="10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H20" sqref="H20"/>
    </sheetView>
  </sheetViews>
  <sheetFormatPr defaultRowHeight="12.75"/>
  <cols>
    <col min="7" max="7" width="10.5703125" customWidth="1"/>
    <col min="12" max="12" width="13.85546875" customWidth="1"/>
    <col min="17" max="17" width="11.5703125" customWidth="1"/>
    <col min="18" max="18" width="11.140625" customWidth="1"/>
    <col min="19" max="19" width="13.42578125" customWidth="1"/>
    <col min="24" max="24" width="12.7109375" customWidth="1"/>
    <col min="25" max="25" width="11.85546875" customWidth="1"/>
    <col min="26" max="26" width="14.140625" customWidth="1"/>
    <col min="27" max="27" width="12.42578125" customWidth="1"/>
    <col min="30" max="30" width="13.7109375" customWidth="1"/>
    <col min="31" max="31" width="13.85546875" customWidth="1"/>
  </cols>
  <sheetData>
    <row r="1" spans="1:34" ht="18">
      <c r="A1" s="6" t="s">
        <v>27</v>
      </c>
      <c r="B1" s="6"/>
      <c r="C1" s="6"/>
      <c r="D1" s="6"/>
      <c r="E1" s="7"/>
      <c r="F1" s="7"/>
      <c r="G1" s="7"/>
      <c r="H1" s="54" t="s">
        <v>19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6" t="s">
        <v>84</v>
      </c>
      <c r="W1" s="57"/>
      <c r="X1" s="58"/>
      <c r="Y1" s="59" t="s">
        <v>88</v>
      </c>
      <c r="Z1" s="60"/>
      <c r="AA1" s="61"/>
      <c r="AB1" s="62" t="s">
        <v>94</v>
      </c>
      <c r="AC1" s="63"/>
      <c r="AD1" s="63"/>
      <c r="AE1" s="63"/>
      <c r="AF1" s="63"/>
      <c r="AG1" s="63"/>
      <c r="AH1" s="64"/>
    </row>
    <row r="2" spans="1:34">
      <c r="A2" s="2"/>
      <c r="B2" s="2" t="s">
        <v>2</v>
      </c>
      <c r="C2" s="2"/>
      <c r="D2" s="2" t="s">
        <v>3</v>
      </c>
      <c r="E2" s="2"/>
      <c r="F2" s="2"/>
      <c r="G2" s="2"/>
      <c r="H2" s="2" t="s">
        <v>4</v>
      </c>
      <c r="I2" s="2"/>
      <c r="J2" s="2" t="s">
        <v>12</v>
      </c>
      <c r="K2" s="2"/>
      <c r="L2" s="2" t="s">
        <v>48</v>
      </c>
      <c r="M2" s="2" t="s">
        <v>21</v>
      </c>
      <c r="N2" s="2" t="s">
        <v>21</v>
      </c>
      <c r="O2" s="2" t="s">
        <v>21</v>
      </c>
      <c r="P2" s="2" t="s">
        <v>21</v>
      </c>
      <c r="Q2" s="2" t="s">
        <v>22</v>
      </c>
      <c r="R2" s="2" t="s">
        <v>22</v>
      </c>
      <c r="S2" s="2" t="s">
        <v>22</v>
      </c>
      <c r="T2" s="2" t="s">
        <v>22</v>
      </c>
      <c r="U2" s="2" t="s">
        <v>12</v>
      </c>
      <c r="V2" s="2" t="s">
        <v>50</v>
      </c>
      <c r="W2" s="2" t="s">
        <v>83</v>
      </c>
      <c r="X2" s="2" t="s">
        <v>48</v>
      </c>
      <c r="Y2" s="2" t="s">
        <v>4</v>
      </c>
      <c r="Z2" s="2" t="s">
        <v>86</v>
      </c>
      <c r="AA2" s="2" t="s">
        <v>48</v>
      </c>
      <c r="AB2" s="3" t="s">
        <v>89</v>
      </c>
      <c r="AC2" s="3" t="s">
        <v>91</v>
      </c>
      <c r="AD2" s="3" t="s">
        <v>92</v>
      </c>
      <c r="AE2" s="3" t="s">
        <v>92</v>
      </c>
      <c r="AF2" s="3"/>
      <c r="AG2" s="3"/>
      <c r="AH2" s="3"/>
    </row>
    <row r="3" spans="1:34">
      <c r="A3" s="4" t="s">
        <v>5</v>
      </c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G3" s="53" t="s">
        <v>24</v>
      </c>
      <c r="H3" s="4" t="s">
        <v>80</v>
      </c>
      <c r="I3" s="4" t="s">
        <v>15</v>
      </c>
      <c r="J3" s="4" t="s">
        <v>128</v>
      </c>
      <c r="K3" s="4" t="s">
        <v>49</v>
      </c>
      <c r="L3" s="4" t="s">
        <v>81</v>
      </c>
      <c r="M3" s="4" t="s">
        <v>82</v>
      </c>
      <c r="N3" s="4" t="s">
        <v>54</v>
      </c>
      <c r="O3" s="4" t="s">
        <v>40</v>
      </c>
      <c r="P3" s="4" t="s">
        <v>41</v>
      </c>
      <c r="Q3" s="4" t="s">
        <v>82</v>
      </c>
      <c r="R3" s="4" t="s">
        <v>54</v>
      </c>
      <c r="S3" s="4" t="s">
        <v>40</v>
      </c>
      <c r="T3" s="4" t="s">
        <v>41</v>
      </c>
      <c r="U3" s="4" t="s">
        <v>26</v>
      </c>
      <c r="V3" s="4" t="s">
        <v>52</v>
      </c>
      <c r="W3" s="4" t="s">
        <v>50</v>
      </c>
      <c r="X3" s="4" t="s">
        <v>51</v>
      </c>
      <c r="Y3" s="4" t="s">
        <v>85</v>
      </c>
      <c r="Z3" s="4" t="s">
        <v>85</v>
      </c>
      <c r="AA3" s="4" t="s">
        <v>87</v>
      </c>
      <c r="AB3" s="8" t="s">
        <v>90</v>
      </c>
      <c r="AC3" s="8" t="s">
        <v>90</v>
      </c>
      <c r="AD3" s="8" t="s">
        <v>93</v>
      </c>
      <c r="AE3" s="8" t="s">
        <v>17</v>
      </c>
      <c r="AF3" s="8"/>
      <c r="AG3" s="8"/>
      <c r="AH3" s="8"/>
    </row>
    <row r="4" spans="1:34" ht="13.5" customHeight="1">
      <c r="A4" s="10">
        <v>40102</v>
      </c>
      <c r="B4">
        <v>1230</v>
      </c>
      <c r="G4">
        <v>1</v>
      </c>
      <c r="K4" s="12"/>
      <c r="L4" s="12"/>
      <c r="R4" s="11"/>
    </row>
    <row r="5" spans="1:34" s="174" customFormat="1">
      <c r="A5" s="173">
        <v>40103</v>
      </c>
      <c r="C5" s="174" t="s">
        <v>67</v>
      </c>
      <c r="G5" s="174">
        <v>1</v>
      </c>
      <c r="K5" s="175"/>
      <c r="L5" s="175"/>
      <c r="R5" s="176"/>
    </row>
    <row r="6" spans="1:34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106"/>
      <c r="M6" s="9"/>
      <c r="N6" s="9"/>
      <c r="O6" s="9"/>
      <c r="P6" s="9"/>
      <c r="Q6" s="9"/>
      <c r="R6" s="13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>
      <c r="A7" s="10">
        <v>40104</v>
      </c>
      <c r="C7">
        <v>1400</v>
      </c>
      <c r="D7">
        <v>20</v>
      </c>
      <c r="E7">
        <v>1</v>
      </c>
      <c r="G7">
        <v>2</v>
      </c>
      <c r="K7" s="12"/>
      <c r="L7" s="12"/>
      <c r="R7" s="11"/>
    </row>
    <row r="8" spans="1:34">
      <c r="A8" s="10">
        <v>40105</v>
      </c>
      <c r="C8">
        <v>1500</v>
      </c>
      <c r="D8">
        <v>20</v>
      </c>
      <c r="E8">
        <v>1</v>
      </c>
      <c r="G8">
        <v>2</v>
      </c>
      <c r="K8" s="12"/>
      <c r="L8" s="12"/>
      <c r="R8" s="11"/>
    </row>
    <row r="9" spans="1:34">
      <c r="A9" s="10">
        <v>40106</v>
      </c>
      <c r="C9">
        <v>715</v>
      </c>
      <c r="D9">
        <v>20</v>
      </c>
      <c r="E9">
        <v>1</v>
      </c>
      <c r="G9">
        <v>2</v>
      </c>
      <c r="K9" s="12"/>
      <c r="L9" s="12"/>
      <c r="R9" s="11"/>
    </row>
    <row r="10" spans="1:34">
      <c r="A10" s="10">
        <v>40107</v>
      </c>
      <c r="C10">
        <v>700</v>
      </c>
      <c r="D10">
        <v>20</v>
      </c>
      <c r="E10">
        <v>1</v>
      </c>
      <c r="G10">
        <v>2</v>
      </c>
      <c r="H10">
        <v>31</v>
      </c>
      <c r="I10">
        <v>22</v>
      </c>
      <c r="J10">
        <v>31</v>
      </c>
      <c r="K10" s="12">
        <f>J10/Effbar</f>
        <v>255.41731894207794</v>
      </c>
      <c r="L10" s="12">
        <f>IF(J10=0,0,(K10^2)*(((K10*Effbar*(1-Effbar))/(J10^2))+(VEffbar/Effbar^2)))</f>
        <v>2996.5966848222683</v>
      </c>
      <c r="R10" s="11"/>
      <c r="AB10">
        <v>6</v>
      </c>
    </row>
    <row r="11" spans="1:34">
      <c r="A11" s="10">
        <v>40108</v>
      </c>
      <c r="C11">
        <v>1315</v>
      </c>
      <c r="D11">
        <v>20</v>
      </c>
      <c r="E11">
        <v>1</v>
      </c>
      <c r="G11">
        <v>2</v>
      </c>
      <c r="H11">
        <v>32</v>
      </c>
      <c r="I11">
        <v>7</v>
      </c>
      <c r="J11">
        <v>32</v>
      </c>
      <c r="K11" s="12">
        <f>J11/Effbar</f>
        <v>263.65658729504821</v>
      </c>
      <c r="L11" s="12">
        <f>IF(J11=0,0,(K11^2)*(((K11*Effbar*(1-Effbar))/(J11^2))+(VEffbar/Effbar^2)))</f>
        <v>3131.4733619311446</v>
      </c>
      <c r="R11" s="11"/>
    </row>
    <row r="12" spans="1:34">
      <c r="A12" s="10">
        <v>40109</v>
      </c>
      <c r="C12">
        <v>1300</v>
      </c>
      <c r="D12">
        <v>20</v>
      </c>
      <c r="E12">
        <v>1</v>
      </c>
      <c r="F12">
        <v>6</v>
      </c>
      <c r="G12">
        <v>2</v>
      </c>
      <c r="H12">
        <v>5</v>
      </c>
      <c r="I12">
        <v>3</v>
      </c>
      <c r="J12">
        <v>5</v>
      </c>
      <c r="K12" s="12">
        <f>J12/Effbar</f>
        <v>41.196341764851276</v>
      </c>
      <c r="L12" s="12">
        <f>IF(J12=0,0,(K12^2)*(((K12*Effbar*(1-Effbar))/(J12^2))+(VEffbar/Effbar^2)))</f>
        <v>328.0847075097638</v>
      </c>
      <c r="R12" s="11"/>
    </row>
    <row r="13" spans="1:34" s="174" customFormat="1">
      <c r="A13" s="173">
        <v>40110</v>
      </c>
      <c r="C13" s="174" t="s">
        <v>67</v>
      </c>
      <c r="G13" s="174">
        <v>2</v>
      </c>
      <c r="K13" s="175"/>
      <c r="L13" s="175"/>
      <c r="R13" s="176"/>
    </row>
    <row r="14" spans="1:3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106"/>
      <c r="M14" s="9"/>
      <c r="N14" s="9"/>
      <c r="O14" s="9"/>
      <c r="P14" s="9"/>
      <c r="Q14" s="9"/>
      <c r="R14" s="13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</row>
    <row r="15" spans="1:34">
      <c r="A15" s="10">
        <v>40111</v>
      </c>
      <c r="C15" t="s">
        <v>67</v>
      </c>
      <c r="G15">
        <v>3</v>
      </c>
      <c r="K15" s="12"/>
      <c r="L15" s="12"/>
      <c r="R15" s="11"/>
    </row>
    <row r="16" spans="1:34">
      <c r="A16" s="10">
        <v>40112</v>
      </c>
      <c r="C16">
        <v>1215</v>
      </c>
      <c r="D16">
        <v>20</v>
      </c>
      <c r="E16">
        <v>3</v>
      </c>
      <c r="F16">
        <v>6</v>
      </c>
      <c r="G16">
        <v>3</v>
      </c>
      <c r="K16" s="12"/>
      <c r="L16" s="12"/>
      <c r="R16" s="11"/>
    </row>
    <row r="17" spans="1:34">
      <c r="A17" s="10">
        <v>40113</v>
      </c>
      <c r="C17">
        <v>730</v>
      </c>
      <c r="D17">
        <v>23</v>
      </c>
      <c r="E17">
        <v>3</v>
      </c>
      <c r="F17">
        <v>6</v>
      </c>
      <c r="G17">
        <v>3</v>
      </c>
      <c r="K17" s="12"/>
      <c r="L17" s="12"/>
      <c r="R17" s="11"/>
    </row>
    <row r="18" spans="1:34">
      <c r="A18" s="10">
        <v>40114</v>
      </c>
      <c r="C18">
        <v>730</v>
      </c>
      <c r="E18">
        <v>3</v>
      </c>
      <c r="G18">
        <v>3</v>
      </c>
      <c r="H18">
        <v>43</v>
      </c>
      <c r="I18">
        <v>22</v>
      </c>
      <c r="J18">
        <v>43</v>
      </c>
      <c r="K18" s="12">
        <f>J18/Effbar</f>
        <v>354.28853917772102</v>
      </c>
      <c r="L18" s="12">
        <f>IF(J18=0,0,(K18^2)*(((K18*Effbar*(1-Effbar))/(J18^2))+(VEffbar/Effbar^2)))</f>
        <v>4772.7424153031634</v>
      </c>
      <c r="R18" s="11"/>
      <c r="V18">
        <v>1</v>
      </c>
      <c r="W18">
        <f>V18/EdShEff</f>
        <v>11.436413540713632</v>
      </c>
      <c r="X18">
        <f>IF(V18=0,0, (W18^2)*(((W18*EdShEff*(1-EdShEff))/(V18^2))+(VEffEdSh/EdShEff^2)))</f>
        <v>121.35694007434799</v>
      </c>
      <c r="AB18">
        <v>2</v>
      </c>
    </row>
    <row r="19" spans="1:34">
      <c r="A19" s="10">
        <v>40115</v>
      </c>
      <c r="C19">
        <v>1400</v>
      </c>
      <c r="D19">
        <v>21</v>
      </c>
      <c r="E19">
        <v>3</v>
      </c>
      <c r="F19">
        <v>6</v>
      </c>
      <c r="G19">
        <v>3</v>
      </c>
      <c r="H19">
        <v>16</v>
      </c>
      <c r="I19">
        <v>3</v>
      </c>
      <c r="J19">
        <v>16</v>
      </c>
      <c r="K19" s="12">
        <f>J19/Effbar</f>
        <v>131.82829364752411</v>
      </c>
      <c r="L19" s="12">
        <f>IF(J19=0,0,(K19^2)*(((K19*Effbar*(1-Effbar))/(J19^2))+(VEffbar/Effbar^2)))</f>
        <v>1260.0385375970818</v>
      </c>
      <c r="R19" s="11"/>
    </row>
    <row r="20" spans="1:34">
      <c r="A20" s="10">
        <v>40116</v>
      </c>
      <c r="C20">
        <v>1000</v>
      </c>
      <c r="D20">
        <v>21</v>
      </c>
      <c r="E20">
        <v>3</v>
      </c>
      <c r="F20">
        <v>6</v>
      </c>
      <c r="G20">
        <v>3</v>
      </c>
      <c r="H20">
        <v>17</v>
      </c>
      <c r="I20">
        <v>12</v>
      </c>
      <c r="J20">
        <v>17</v>
      </c>
      <c r="K20" s="12">
        <f>J20/Effbar</f>
        <v>140.06756200049435</v>
      </c>
      <c r="L20" s="12">
        <f>IF(J20=0,0,(K20^2)*(((K20*Effbar*(1-Effbar))/(J20^2))+(VEffbar/Effbar^2)))</f>
        <v>1359.0912135299632</v>
      </c>
      <c r="R20" s="11"/>
    </row>
    <row r="21" spans="1:34">
      <c r="A21" s="173">
        <v>40117</v>
      </c>
      <c r="C21" t="s">
        <v>67</v>
      </c>
      <c r="G21">
        <v>3</v>
      </c>
      <c r="K21" s="12"/>
      <c r="L21" s="12"/>
      <c r="R21" s="11"/>
    </row>
    <row r="22" spans="1:34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106"/>
      <c r="M22" s="9"/>
      <c r="N22" s="9"/>
      <c r="O22" s="9"/>
      <c r="P22" s="9"/>
      <c r="Q22" s="9"/>
      <c r="R22" s="13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</row>
    <row r="23" spans="1:34" s="174" customFormat="1">
      <c r="A23" s="173">
        <v>40118</v>
      </c>
      <c r="C23" s="174" t="s">
        <v>67</v>
      </c>
      <c r="G23" s="174">
        <v>4</v>
      </c>
      <c r="K23" s="175"/>
      <c r="L23" s="175"/>
      <c r="R23" s="176"/>
    </row>
    <row r="24" spans="1:34">
      <c r="A24" s="10">
        <v>40119</v>
      </c>
      <c r="C24">
        <v>1000</v>
      </c>
      <c r="D24">
        <v>22</v>
      </c>
      <c r="E24">
        <v>3</v>
      </c>
      <c r="F24">
        <v>6</v>
      </c>
      <c r="G24">
        <v>4</v>
      </c>
      <c r="H24">
        <v>6</v>
      </c>
      <c r="I24">
        <v>5</v>
      </c>
      <c r="J24">
        <v>6</v>
      </c>
      <c r="K24" s="12">
        <f>J24/Effbar</f>
        <v>49.435610117821533</v>
      </c>
      <c r="L24" s="12">
        <f>IF(J24=0,0,(K24^2)*(((K24*Effbar*(1-Effbar))/(J24^2))+(VEffbar/Effbar^2)))</f>
        <v>400.86644924691564</v>
      </c>
      <c r="R24" s="11"/>
    </row>
    <row r="25" spans="1:34">
      <c r="A25" s="10">
        <v>40120</v>
      </c>
      <c r="C25">
        <v>800</v>
      </c>
      <c r="D25">
        <v>21</v>
      </c>
      <c r="E25">
        <v>2</v>
      </c>
      <c r="F25">
        <v>6</v>
      </c>
      <c r="G25">
        <v>4</v>
      </c>
      <c r="H25">
        <v>7</v>
      </c>
      <c r="J25">
        <v>7</v>
      </c>
      <c r="K25" s="12">
        <f>J25/Effbar</f>
        <v>57.674878470791789</v>
      </c>
      <c r="L25" s="12">
        <f>IF(J25=0,0,(K25^2)*(((K25*Effbar*(1-Effbar))/(J25^2))+(VEffbar/Effbar^2)))</f>
        <v>476.03645772913364</v>
      </c>
      <c r="R25" s="11"/>
    </row>
    <row r="26" spans="1:34">
      <c r="A26" s="10">
        <v>40121</v>
      </c>
      <c r="C26">
        <v>800</v>
      </c>
      <c r="D26">
        <v>21</v>
      </c>
      <c r="E26">
        <v>2</v>
      </c>
      <c r="F26">
        <v>6</v>
      </c>
      <c r="G26">
        <v>4</v>
      </c>
      <c r="H26">
        <v>5</v>
      </c>
      <c r="I26">
        <v>6</v>
      </c>
      <c r="J26">
        <v>5</v>
      </c>
      <c r="K26" s="12">
        <f>J26/Effbar</f>
        <v>41.196341764851276</v>
      </c>
      <c r="L26" s="12">
        <f>IF(J26=0,0,(K26^2)*(((K26*Effbar*(1-Effbar))/(J26^2))+(VEffbar/Effbar^2)))</f>
        <v>328.0847075097638</v>
      </c>
      <c r="R26" s="11"/>
    </row>
    <row r="27" spans="1:34">
      <c r="A27" s="10">
        <v>40122</v>
      </c>
      <c r="C27">
        <v>1000</v>
      </c>
      <c r="D27">
        <v>21</v>
      </c>
      <c r="E27">
        <v>2</v>
      </c>
      <c r="F27">
        <v>6</v>
      </c>
      <c r="G27">
        <v>4</v>
      </c>
      <c r="H27">
        <v>21</v>
      </c>
      <c r="I27">
        <v>12</v>
      </c>
      <c r="J27">
        <v>21</v>
      </c>
      <c r="K27" s="12">
        <f>J27/Effbar</f>
        <v>173.02463541237537</v>
      </c>
      <c r="L27" s="12">
        <f>IF(J27=0,0,(K27^2)*(((K27*Effbar*(1-Effbar))/(J27^2))+(VEffbar/Effbar^2)))</f>
        <v>1779.1845847121519</v>
      </c>
      <c r="R27" s="11"/>
    </row>
    <row r="28" spans="1:34">
      <c r="A28" s="10">
        <v>40123</v>
      </c>
      <c r="C28">
        <v>930</v>
      </c>
      <c r="D28">
        <v>22</v>
      </c>
      <c r="E28">
        <v>3</v>
      </c>
      <c r="F28">
        <v>6</v>
      </c>
      <c r="G28">
        <v>4</v>
      </c>
      <c r="H28">
        <v>7</v>
      </c>
      <c r="I28">
        <v>14</v>
      </c>
      <c r="J28">
        <v>7</v>
      </c>
      <c r="K28" s="12">
        <f>J28/Effbar</f>
        <v>57.674878470791789</v>
      </c>
      <c r="L28" s="12">
        <f>IF(J28=0,0,(K28^2)*(((K28*Effbar*(1-Effbar))/(J28^2))+(VEffbar/Effbar^2)))</f>
        <v>476.03645772913364</v>
      </c>
      <c r="R28" s="11"/>
      <c r="AB28">
        <v>1</v>
      </c>
    </row>
    <row r="29" spans="1:34" s="174" customFormat="1">
      <c r="A29" s="173">
        <v>40124</v>
      </c>
      <c r="C29" s="174" t="s">
        <v>67</v>
      </c>
      <c r="G29" s="174">
        <v>4</v>
      </c>
      <c r="K29" s="175"/>
      <c r="L29" s="175"/>
      <c r="R29" s="176"/>
    </row>
    <row r="30" spans="1:34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106"/>
      <c r="M30" s="9"/>
      <c r="N30" s="9"/>
      <c r="O30" s="9"/>
      <c r="P30" s="9"/>
      <c r="Q30" s="9"/>
      <c r="R30" s="13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</row>
    <row r="31" spans="1:34" s="174" customFormat="1">
      <c r="A31" s="173">
        <v>40125</v>
      </c>
      <c r="C31" s="174" t="s">
        <v>67</v>
      </c>
      <c r="G31" s="174">
        <v>5</v>
      </c>
      <c r="K31" s="175"/>
      <c r="L31" s="175"/>
      <c r="R31" s="176"/>
    </row>
    <row r="32" spans="1:34">
      <c r="A32" s="10">
        <v>40126</v>
      </c>
      <c r="C32">
        <v>800</v>
      </c>
      <c r="D32">
        <v>22</v>
      </c>
      <c r="E32">
        <v>1</v>
      </c>
      <c r="F32">
        <v>6</v>
      </c>
      <c r="G32">
        <v>5</v>
      </c>
      <c r="H32">
        <v>5</v>
      </c>
      <c r="I32">
        <v>9</v>
      </c>
      <c r="J32">
        <v>5</v>
      </c>
      <c r="K32" s="12">
        <f>J32/Effbar</f>
        <v>41.196341764851276</v>
      </c>
      <c r="L32" s="12">
        <f>IF(J32=0,0,(K32^2)*(((K32*Effbar*(1-Effbar))/(J32^2))+(VEffbar/Effbar^2)))</f>
        <v>328.0847075097638</v>
      </c>
      <c r="R32" s="11"/>
    </row>
    <row r="33" spans="1:34">
      <c r="A33" s="10">
        <v>40127</v>
      </c>
      <c r="C33">
        <v>800</v>
      </c>
      <c r="D33">
        <v>22</v>
      </c>
      <c r="E33">
        <v>1</v>
      </c>
      <c r="F33">
        <v>6</v>
      </c>
      <c r="G33">
        <v>5</v>
      </c>
      <c r="H33">
        <v>2</v>
      </c>
      <c r="I33">
        <v>6</v>
      </c>
      <c r="J33">
        <v>2</v>
      </c>
      <c r="K33" s="12">
        <f>J33/Effbar</f>
        <v>16.478536705940513</v>
      </c>
      <c r="L33" s="12">
        <f>IF(J33=0,0,(K33^2)*(((K33*Effbar*(1-Effbar))/(J33^2))+(VEffbar/Effbar^2)))</f>
        <v>124.06908276870655</v>
      </c>
      <c r="R33" s="11"/>
    </row>
    <row r="34" spans="1:34" s="174" customFormat="1">
      <c r="A34" s="173">
        <v>40128</v>
      </c>
      <c r="C34" s="174" t="s">
        <v>67</v>
      </c>
      <c r="G34" s="174">
        <v>5</v>
      </c>
      <c r="K34" s="175"/>
      <c r="L34" s="175"/>
      <c r="R34" s="176"/>
    </row>
    <row r="35" spans="1:34">
      <c r="A35" s="10">
        <v>40129</v>
      </c>
      <c r="C35">
        <v>800</v>
      </c>
      <c r="D35">
        <v>22</v>
      </c>
      <c r="E35">
        <v>1</v>
      </c>
      <c r="F35">
        <v>6</v>
      </c>
      <c r="G35">
        <v>5</v>
      </c>
      <c r="I35">
        <v>2</v>
      </c>
      <c r="K35" s="12"/>
      <c r="L35" s="12"/>
      <c r="R35" s="11"/>
    </row>
    <row r="36" spans="1:34">
      <c r="A36" s="10">
        <v>40130</v>
      </c>
      <c r="C36">
        <v>900</v>
      </c>
      <c r="D36">
        <v>22</v>
      </c>
      <c r="E36">
        <v>1</v>
      </c>
      <c r="F36">
        <v>6</v>
      </c>
      <c r="G36">
        <v>5</v>
      </c>
      <c r="K36" s="12"/>
      <c r="L36" s="12"/>
      <c r="R36" s="11"/>
      <c r="W36" s="12"/>
      <c r="X36" s="12"/>
    </row>
    <row r="37" spans="1:34" s="174" customFormat="1">
      <c r="A37" s="173">
        <v>40131</v>
      </c>
      <c r="C37" s="174" t="s">
        <v>67</v>
      </c>
      <c r="G37" s="174">
        <v>5</v>
      </c>
      <c r="K37" s="175"/>
      <c r="L37" s="175"/>
      <c r="R37" s="176"/>
    </row>
    <row r="38" spans="1:34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106"/>
      <c r="M38" s="9"/>
      <c r="N38" s="9"/>
      <c r="O38" s="9"/>
      <c r="P38" s="9"/>
      <c r="Q38" s="9"/>
      <c r="R38" s="13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</row>
    <row r="39" spans="1:34" s="174" customFormat="1">
      <c r="A39" s="173">
        <v>40132</v>
      </c>
      <c r="C39" s="174" t="s">
        <v>67</v>
      </c>
      <c r="G39" s="174">
        <v>6</v>
      </c>
      <c r="K39" s="175"/>
      <c r="L39" s="175"/>
      <c r="R39" s="176"/>
    </row>
    <row r="40" spans="1:34">
      <c r="A40" s="10">
        <v>40133</v>
      </c>
      <c r="C40">
        <v>1030</v>
      </c>
      <c r="D40">
        <v>21</v>
      </c>
      <c r="E40">
        <v>1</v>
      </c>
      <c r="F40">
        <v>6</v>
      </c>
      <c r="G40">
        <v>6</v>
      </c>
      <c r="K40" s="12"/>
      <c r="L40" s="12"/>
      <c r="R40" s="11"/>
      <c r="W40" s="12"/>
      <c r="X40" s="12"/>
    </row>
    <row r="41" spans="1:34">
      <c r="A41" s="10">
        <v>40134</v>
      </c>
      <c r="C41">
        <v>730</v>
      </c>
      <c r="D41">
        <v>21</v>
      </c>
      <c r="E41">
        <v>3</v>
      </c>
      <c r="F41">
        <v>6</v>
      </c>
      <c r="G41">
        <v>6</v>
      </c>
      <c r="H41">
        <v>4</v>
      </c>
      <c r="I41">
        <v>4</v>
      </c>
      <c r="J41" s="170">
        <v>4</v>
      </c>
      <c r="K41" s="171">
        <f>J41/Effbar</f>
        <v>32.957073411881026</v>
      </c>
      <c r="L41" s="12">
        <f>IF(J41=0,0,(K41^2)*(((K41*Effbar*(1-Effbar))/(J41^2))+(VEffbar/Effbar^2)))</f>
        <v>257.69123251767843</v>
      </c>
      <c r="R41" s="11"/>
    </row>
    <row r="42" spans="1:34">
      <c r="A42" s="10">
        <v>40135</v>
      </c>
      <c r="C42">
        <v>1300</v>
      </c>
      <c r="D42">
        <v>21</v>
      </c>
      <c r="E42">
        <v>2</v>
      </c>
      <c r="F42">
        <v>6</v>
      </c>
      <c r="G42">
        <v>6</v>
      </c>
      <c r="H42">
        <v>1</v>
      </c>
      <c r="I42">
        <v>1</v>
      </c>
      <c r="J42" s="170">
        <v>1</v>
      </c>
      <c r="K42" s="171">
        <f>J42/Effbar</f>
        <v>8.2392683529702566</v>
      </c>
      <c r="L42" s="12">
        <f>IF(J42=0,0,(K42^2)*(((K42*Effbar*(1-Effbar))/(J42^2))+(VEffbar/Effbar^2)))</f>
        <v>60.840408011820109</v>
      </c>
      <c r="R42" s="11"/>
    </row>
    <row r="43" spans="1:34">
      <c r="A43" s="10">
        <v>40136</v>
      </c>
      <c r="C43">
        <v>830</v>
      </c>
      <c r="D43">
        <v>21</v>
      </c>
      <c r="E43">
        <v>2</v>
      </c>
      <c r="F43">
        <v>6</v>
      </c>
      <c r="G43">
        <v>6</v>
      </c>
      <c r="H43">
        <v>4</v>
      </c>
      <c r="I43">
        <v>3</v>
      </c>
      <c r="J43" s="170">
        <v>4</v>
      </c>
      <c r="K43" s="171">
        <f>J43/Effbar</f>
        <v>32.957073411881026</v>
      </c>
      <c r="L43" s="12">
        <f>IF(J43=0,0,(K43^2)*(((K43*Effbar*(1-Effbar))/(J43^2))+(VEffbar/Effbar^2)))</f>
        <v>257.69123251767843</v>
      </c>
      <c r="R43" s="11"/>
    </row>
    <row r="44" spans="1:34">
      <c r="A44" s="10">
        <v>40137</v>
      </c>
      <c r="C44">
        <v>1100</v>
      </c>
      <c r="D44">
        <v>21</v>
      </c>
      <c r="E44">
        <v>2</v>
      </c>
      <c r="G44">
        <v>6</v>
      </c>
      <c r="I44">
        <v>1</v>
      </c>
      <c r="K44" s="12"/>
      <c r="L44" s="12"/>
      <c r="R44" s="11"/>
    </row>
    <row r="45" spans="1:34" s="174" customFormat="1">
      <c r="A45" s="173">
        <v>40138</v>
      </c>
      <c r="C45" s="174" t="s">
        <v>67</v>
      </c>
      <c r="G45" s="174">
        <v>6</v>
      </c>
      <c r="K45" s="175"/>
      <c r="L45" s="175"/>
      <c r="R45" s="176"/>
    </row>
    <row r="46" spans="1:34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106"/>
      <c r="M46" s="9"/>
      <c r="N46" s="9"/>
      <c r="O46" s="9"/>
      <c r="P46" s="9"/>
      <c r="Q46" s="9"/>
      <c r="R46" s="13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</row>
    <row r="47" spans="1:34" s="174" customFormat="1">
      <c r="A47" s="173">
        <v>40139</v>
      </c>
      <c r="C47" s="174" t="s">
        <v>67</v>
      </c>
      <c r="G47" s="174">
        <v>7</v>
      </c>
      <c r="K47" s="175"/>
      <c r="L47" s="175"/>
      <c r="R47" s="176"/>
    </row>
    <row r="48" spans="1:34">
      <c r="A48" s="10">
        <v>40140</v>
      </c>
      <c r="C48">
        <v>1100</v>
      </c>
      <c r="D48">
        <v>22</v>
      </c>
      <c r="E48">
        <v>3</v>
      </c>
      <c r="F48">
        <v>6</v>
      </c>
      <c r="G48">
        <v>7</v>
      </c>
      <c r="I48">
        <v>2</v>
      </c>
      <c r="K48" s="12"/>
      <c r="L48" s="12"/>
      <c r="R48" s="11"/>
    </row>
    <row r="49" spans="1:34">
      <c r="A49" s="10">
        <v>40141</v>
      </c>
      <c r="C49">
        <v>800</v>
      </c>
      <c r="D49">
        <v>22</v>
      </c>
      <c r="E49">
        <v>1</v>
      </c>
      <c r="F49">
        <v>6</v>
      </c>
      <c r="G49">
        <v>7</v>
      </c>
      <c r="I49">
        <v>1</v>
      </c>
      <c r="K49" s="12"/>
      <c r="L49" s="12"/>
      <c r="R49" s="11"/>
    </row>
    <row r="50" spans="1:34">
      <c r="A50" s="10">
        <v>40142</v>
      </c>
      <c r="C50">
        <v>1100</v>
      </c>
      <c r="D50">
        <v>22</v>
      </c>
      <c r="E50">
        <v>1</v>
      </c>
      <c r="F50">
        <v>6</v>
      </c>
      <c r="G50">
        <v>7</v>
      </c>
      <c r="H50">
        <v>8</v>
      </c>
      <c r="I50">
        <v>1</v>
      </c>
      <c r="J50">
        <v>8</v>
      </c>
      <c r="K50" s="12">
        <f>J50/Effbar</f>
        <v>65.914146823762053</v>
      </c>
      <c r="L50" s="12">
        <f>IF(J50=0,0,(K50^2)*(((K50*Effbar*(1-Effbar))/(J50^2))+(VEffbar/Effbar^2)))</f>
        <v>553.59473295641817</v>
      </c>
      <c r="R50" s="11"/>
    </row>
    <row r="51" spans="1:34" s="174" customFormat="1">
      <c r="A51" s="173">
        <v>40143</v>
      </c>
      <c r="C51" s="174" t="s">
        <v>67</v>
      </c>
      <c r="G51" s="174">
        <v>7</v>
      </c>
      <c r="K51" s="175"/>
      <c r="L51" s="175"/>
      <c r="R51" s="176"/>
    </row>
    <row r="52" spans="1:34" s="174" customFormat="1">
      <c r="A52" s="173">
        <v>40144</v>
      </c>
      <c r="C52" s="174" t="s">
        <v>67</v>
      </c>
      <c r="G52" s="174">
        <v>7</v>
      </c>
      <c r="K52" s="175"/>
      <c r="L52" s="175"/>
      <c r="R52" s="176"/>
    </row>
    <row r="53" spans="1:34" s="174" customFormat="1">
      <c r="A53" s="173">
        <v>40145</v>
      </c>
      <c r="C53" s="174" t="s">
        <v>67</v>
      </c>
      <c r="G53" s="174">
        <v>7</v>
      </c>
      <c r="K53" s="175"/>
      <c r="L53" s="175"/>
      <c r="R53" s="176"/>
    </row>
    <row r="54" spans="1:3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106"/>
      <c r="M54" s="9"/>
      <c r="N54" s="9"/>
      <c r="O54" s="9"/>
      <c r="P54" s="9"/>
      <c r="Q54" s="9"/>
      <c r="R54" s="13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</row>
    <row r="55" spans="1:34" s="174" customFormat="1">
      <c r="A55" s="173">
        <v>40146</v>
      </c>
      <c r="C55" s="174" t="s">
        <v>67</v>
      </c>
      <c r="G55" s="174">
        <v>8</v>
      </c>
      <c r="K55" s="175"/>
      <c r="L55" s="175"/>
      <c r="R55" s="176"/>
    </row>
    <row r="56" spans="1:34">
      <c r="A56" s="10">
        <v>40147</v>
      </c>
      <c r="C56">
        <v>1045</v>
      </c>
      <c r="D56">
        <v>24</v>
      </c>
      <c r="E56">
        <v>3</v>
      </c>
      <c r="F56">
        <v>6</v>
      </c>
      <c r="G56">
        <v>8</v>
      </c>
      <c r="H56">
        <v>26</v>
      </c>
      <c r="I56">
        <v>23</v>
      </c>
      <c r="J56">
        <v>26</v>
      </c>
      <c r="K56" s="12">
        <f>J56/Effbar</f>
        <v>214.22097717722664</v>
      </c>
      <c r="L56" s="12">
        <f>IF(J56=0,0,(K56^2)*(((K56*Effbar*(1-Effbar))/(J56^2))+(VEffbar/Effbar^2)))</f>
        <v>2358.037300453881</v>
      </c>
      <c r="R56" s="11"/>
    </row>
    <row r="57" spans="1:34">
      <c r="A57" s="10">
        <v>40148</v>
      </c>
      <c r="C57">
        <v>1015</v>
      </c>
      <c r="D57">
        <v>23.5</v>
      </c>
      <c r="E57">
        <v>1</v>
      </c>
      <c r="F57">
        <v>6</v>
      </c>
      <c r="G57">
        <v>8</v>
      </c>
      <c r="H57">
        <v>2</v>
      </c>
      <c r="I57">
        <v>13</v>
      </c>
      <c r="J57">
        <v>2</v>
      </c>
      <c r="K57" s="12">
        <f>J57/Effbar</f>
        <v>16.478536705940513</v>
      </c>
      <c r="L57" s="12">
        <f>IF(J57=0,0,(K57^2)*(((K57*Effbar*(1-Effbar))/(J57^2))+(VEffbar/Effbar^2)))</f>
        <v>124.06908276870655</v>
      </c>
      <c r="R57" s="11"/>
    </row>
    <row r="58" spans="1:34">
      <c r="A58" s="10">
        <v>40149</v>
      </c>
      <c r="C58">
        <v>1000</v>
      </c>
      <c r="D58">
        <v>23</v>
      </c>
      <c r="E58">
        <v>1</v>
      </c>
      <c r="F58">
        <v>6</v>
      </c>
      <c r="G58">
        <v>8</v>
      </c>
      <c r="K58" s="12"/>
      <c r="L58" s="12"/>
      <c r="R58" s="11"/>
    </row>
    <row r="59" spans="1:34">
      <c r="A59" s="10">
        <v>40150</v>
      </c>
      <c r="C59">
        <v>1015</v>
      </c>
      <c r="D59">
        <v>22</v>
      </c>
      <c r="E59">
        <v>1</v>
      </c>
      <c r="F59">
        <v>6</v>
      </c>
      <c r="G59">
        <v>8</v>
      </c>
      <c r="K59" s="12"/>
      <c r="L59" s="12"/>
      <c r="R59" s="11"/>
    </row>
    <row r="60" spans="1:34">
      <c r="A60" s="10">
        <v>40151</v>
      </c>
      <c r="C60">
        <v>1100</v>
      </c>
      <c r="D60">
        <v>22</v>
      </c>
      <c r="E60">
        <v>1</v>
      </c>
      <c r="F60">
        <v>6</v>
      </c>
      <c r="G60">
        <v>8</v>
      </c>
      <c r="K60" s="12"/>
      <c r="L60" s="12"/>
      <c r="R60" s="11"/>
    </row>
    <row r="61" spans="1:34" s="174" customFormat="1">
      <c r="A61" s="173">
        <v>40152</v>
      </c>
      <c r="C61" s="174" t="s">
        <v>67</v>
      </c>
      <c r="G61" s="174">
        <v>8</v>
      </c>
      <c r="K61" s="175"/>
      <c r="L61" s="175"/>
      <c r="R61" s="176"/>
    </row>
    <row r="62" spans="1:34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106"/>
      <c r="M62" s="9"/>
      <c r="N62" s="9"/>
      <c r="O62" s="9"/>
      <c r="P62" s="9"/>
      <c r="Q62" s="9"/>
      <c r="R62" s="13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</row>
    <row r="63" spans="1:34" s="174" customFormat="1">
      <c r="A63" s="173">
        <v>40153</v>
      </c>
      <c r="C63" s="174" t="s">
        <v>67</v>
      </c>
      <c r="G63" s="174">
        <v>9</v>
      </c>
      <c r="K63" s="175"/>
      <c r="L63" s="175"/>
      <c r="R63" s="176"/>
    </row>
    <row r="64" spans="1:34">
      <c r="A64" s="10">
        <v>40154</v>
      </c>
      <c r="C64">
        <v>1300</v>
      </c>
      <c r="D64">
        <v>20</v>
      </c>
      <c r="E64">
        <v>1</v>
      </c>
      <c r="F64">
        <v>6</v>
      </c>
      <c r="G64">
        <v>9</v>
      </c>
      <c r="K64" s="12"/>
      <c r="L64" s="12"/>
      <c r="R64" s="11"/>
    </row>
    <row r="65" spans="1:34">
      <c r="A65" s="10">
        <v>40155</v>
      </c>
      <c r="C65">
        <v>1100</v>
      </c>
      <c r="D65">
        <v>19</v>
      </c>
      <c r="E65">
        <v>1</v>
      </c>
      <c r="F65">
        <v>6</v>
      </c>
      <c r="G65">
        <v>9</v>
      </c>
      <c r="K65" s="12"/>
      <c r="L65" s="12"/>
      <c r="R65" s="11"/>
    </row>
    <row r="66" spans="1:34">
      <c r="A66" s="10">
        <v>40156</v>
      </c>
      <c r="C66">
        <v>1100</v>
      </c>
      <c r="D66">
        <v>19</v>
      </c>
      <c r="E66">
        <v>1</v>
      </c>
      <c r="F66">
        <v>6</v>
      </c>
      <c r="G66">
        <v>9</v>
      </c>
      <c r="H66">
        <v>0</v>
      </c>
      <c r="K66" s="12"/>
      <c r="L66" s="12"/>
      <c r="R66" s="11"/>
    </row>
    <row r="67" spans="1:34">
      <c r="A67" s="10">
        <v>40157</v>
      </c>
      <c r="C67">
        <v>1115</v>
      </c>
      <c r="D67">
        <v>21</v>
      </c>
      <c r="E67">
        <v>1</v>
      </c>
      <c r="F67">
        <v>6</v>
      </c>
      <c r="G67">
        <v>9</v>
      </c>
      <c r="H67">
        <v>0</v>
      </c>
      <c r="K67" s="12"/>
      <c r="L67" s="12"/>
      <c r="R67" s="11"/>
    </row>
    <row r="68" spans="1:34">
      <c r="A68" s="10">
        <v>40158</v>
      </c>
      <c r="C68">
        <v>1145</v>
      </c>
      <c r="D68">
        <v>21</v>
      </c>
      <c r="E68">
        <v>1</v>
      </c>
      <c r="F68">
        <v>6</v>
      </c>
      <c r="G68">
        <v>9</v>
      </c>
      <c r="H68">
        <v>0</v>
      </c>
      <c r="K68" s="12"/>
      <c r="L68" s="12"/>
      <c r="R68" s="11"/>
    </row>
    <row r="69" spans="1:34">
      <c r="A69" s="10">
        <v>40159</v>
      </c>
      <c r="C69" s="1" t="s">
        <v>79</v>
      </c>
      <c r="G69">
        <v>9</v>
      </c>
      <c r="H69">
        <v>19</v>
      </c>
      <c r="J69">
        <v>19</v>
      </c>
      <c r="K69" s="12">
        <f>J69/Effbar</f>
        <v>156.54609870643486</v>
      </c>
      <c r="L69" s="12">
        <f>IF(J69=0,0,(K69^2)*(((K69*Effbar*(1-Effbar))/(J69^2))+(VEffbar/Effbar^2)))</f>
        <v>1564.3613656309251</v>
      </c>
      <c r="R69" s="11"/>
    </row>
    <row r="70" spans="1:34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106"/>
      <c r="M70" s="9"/>
      <c r="N70" s="9"/>
      <c r="O70" s="9"/>
      <c r="P70" s="9"/>
      <c r="Q70" s="9"/>
      <c r="R70" s="13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</row>
    <row r="71" spans="1:34">
      <c r="A71" s="10">
        <v>40160</v>
      </c>
      <c r="C71" s="1" t="s">
        <v>79</v>
      </c>
      <c r="G71">
        <v>10</v>
      </c>
      <c r="H71">
        <v>19</v>
      </c>
      <c r="J71">
        <v>19</v>
      </c>
      <c r="K71" s="12">
        <f>J71/Effbar</f>
        <v>156.54609870643486</v>
      </c>
      <c r="L71" s="12">
        <f>IF(J71=0,0,(K71^2)*(((K71*Effbar*(1-Effbar))/(J71^2))+(VEffbar/Effbar^2)))</f>
        <v>1564.3613656309251</v>
      </c>
      <c r="R71" s="11"/>
    </row>
    <row r="72" spans="1:34">
      <c r="A72" s="10">
        <v>40161</v>
      </c>
      <c r="B72">
        <v>1245</v>
      </c>
      <c r="D72">
        <v>21</v>
      </c>
      <c r="E72">
        <v>1</v>
      </c>
      <c r="F72">
        <v>6</v>
      </c>
      <c r="G72">
        <v>10</v>
      </c>
      <c r="H72">
        <v>0</v>
      </c>
      <c r="K72" s="12"/>
      <c r="L72" s="12"/>
      <c r="R72" s="11"/>
    </row>
    <row r="73" spans="1:34">
      <c r="A73" s="10">
        <v>40162</v>
      </c>
      <c r="C73">
        <v>1145</v>
      </c>
      <c r="D73">
        <v>21</v>
      </c>
      <c r="E73">
        <v>1</v>
      </c>
      <c r="F73">
        <v>6</v>
      </c>
      <c r="G73">
        <v>10</v>
      </c>
      <c r="H73">
        <v>35</v>
      </c>
      <c r="I73">
        <v>40</v>
      </c>
      <c r="J73">
        <v>35</v>
      </c>
      <c r="K73" s="12">
        <f>J73/Effbar</f>
        <v>288.37439235395897</v>
      </c>
      <c r="L73" s="12">
        <f>IF(J73=0,0,(K73^2)*(((K73*Effbar*(1-Effbar))/(J73^2))+(VEffbar/Effbar^2)))</f>
        <v>3550.4329937281718</v>
      </c>
      <c r="R73" s="11"/>
    </row>
    <row r="74" spans="1:34">
      <c r="A74" s="10">
        <v>40163</v>
      </c>
      <c r="C74">
        <v>1000</v>
      </c>
      <c r="D74">
        <v>24.5</v>
      </c>
      <c r="E74">
        <v>1</v>
      </c>
      <c r="F74">
        <v>2</v>
      </c>
      <c r="G74">
        <v>10</v>
      </c>
      <c r="H74">
        <v>79</v>
      </c>
      <c r="I74">
        <v>44</v>
      </c>
      <c r="J74">
        <v>79</v>
      </c>
      <c r="K74" s="12">
        <f>J74/Effbar</f>
        <v>650.90219988465026</v>
      </c>
      <c r="L74" s="12">
        <f>IF(J74=0,0,(K74^2)*(((K74*Effbar*(1-Effbar))/(J74^2))+(VEffbar/Effbar^2)))</f>
        <v>12164.642074483163</v>
      </c>
      <c r="R74" s="11"/>
    </row>
    <row r="75" spans="1:34">
      <c r="A75" s="10">
        <v>40164</v>
      </c>
      <c r="C75">
        <v>800</v>
      </c>
      <c r="D75">
        <v>24.5</v>
      </c>
      <c r="E75">
        <v>1</v>
      </c>
      <c r="F75">
        <v>2</v>
      </c>
      <c r="G75">
        <v>10</v>
      </c>
      <c r="H75">
        <v>430</v>
      </c>
      <c r="I75">
        <v>149</v>
      </c>
      <c r="J75">
        <v>430</v>
      </c>
      <c r="K75" s="12">
        <f>J75/Effbar</f>
        <v>3542.8853917772099</v>
      </c>
      <c r="L75" s="12">
        <f>IF(J75=0,0,(K75^2)*(((K75*Effbar*(1-Effbar))/(J75^2))+(VEffbar/Effbar^2)))</f>
        <v>246443.15867627578</v>
      </c>
      <c r="R75" s="11"/>
      <c r="Y75">
        <v>1</v>
      </c>
      <c r="AB75">
        <v>2</v>
      </c>
    </row>
    <row r="76" spans="1:34">
      <c r="A76" s="10">
        <v>40165</v>
      </c>
      <c r="C76">
        <v>1000</v>
      </c>
      <c r="D76">
        <v>23</v>
      </c>
      <c r="E76">
        <v>1</v>
      </c>
      <c r="F76">
        <v>6</v>
      </c>
      <c r="G76">
        <v>10</v>
      </c>
      <c r="H76">
        <v>201</v>
      </c>
      <c r="I76">
        <v>136</v>
      </c>
      <c r="J76">
        <v>201</v>
      </c>
      <c r="K76" s="12">
        <f>J76/Effbar</f>
        <v>1656.0929389470214</v>
      </c>
      <c r="L76" s="12">
        <f>IF(J76=0,0,(K76^2)*(((K76*Effbar*(1-Effbar))/(J76^2))+(VEffbar/Effbar^2)))</f>
        <v>60233.083586209134</v>
      </c>
      <c r="R76" s="11"/>
    </row>
    <row r="77" spans="1:34">
      <c r="A77" s="10">
        <v>40166</v>
      </c>
      <c r="C77">
        <v>1330</v>
      </c>
      <c r="D77">
        <v>23</v>
      </c>
      <c r="E77">
        <v>1</v>
      </c>
      <c r="F77">
        <v>6</v>
      </c>
      <c r="G77">
        <v>10</v>
      </c>
      <c r="H77">
        <v>53</v>
      </c>
      <c r="I77">
        <v>45</v>
      </c>
      <c r="J77">
        <v>53</v>
      </c>
      <c r="K77" s="12">
        <f>J77/Effbar</f>
        <v>436.68122270742356</v>
      </c>
      <c r="L77" s="12">
        <f>IF(J77=0,0,(K77^2)*(((K77*Effbar*(1-Effbar))/(J77^2))+(VEffbar/Effbar^2)))</f>
        <v>6515.5731993278723</v>
      </c>
      <c r="R77" s="11"/>
    </row>
    <row r="78" spans="1:34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106"/>
      <c r="M78" s="9"/>
      <c r="N78" s="9"/>
      <c r="O78" s="9"/>
      <c r="P78" s="9"/>
      <c r="Q78" s="9"/>
      <c r="R78" s="13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</row>
    <row r="79" spans="1:34" s="174" customFormat="1">
      <c r="A79" s="173">
        <v>40167</v>
      </c>
      <c r="C79" s="174" t="s">
        <v>67</v>
      </c>
      <c r="G79" s="174">
        <v>11</v>
      </c>
      <c r="K79" s="175"/>
      <c r="L79" s="175"/>
      <c r="R79" s="176"/>
    </row>
    <row r="80" spans="1:34">
      <c r="A80" s="10">
        <v>40168</v>
      </c>
      <c r="C80">
        <v>1100</v>
      </c>
      <c r="D80">
        <v>26</v>
      </c>
      <c r="E80">
        <v>1</v>
      </c>
      <c r="F80">
        <v>6</v>
      </c>
      <c r="G80">
        <v>11</v>
      </c>
      <c r="H80">
        <v>12</v>
      </c>
      <c r="I80">
        <v>10</v>
      </c>
      <c r="J80">
        <v>12</v>
      </c>
      <c r="K80" s="12">
        <f>J80/Effbar</f>
        <v>98.871220235643065</v>
      </c>
      <c r="L80" s="12">
        <f>IF(J80=0,0,(K80^2)*(((K80*Effbar*(1-Effbar))/(J80^2))+(VEffbar/Effbar^2)))</f>
        <v>887.71050131621917</v>
      </c>
      <c r="R80" s="11"/>
    </row>
    <row r="81" spans="1:34">
      <c r="A81" s="10">
        <v>40169</v>
      </c>
      <c r="C81">
        <v>1000</v>
      </c>
      <c r="D81">
        <v>27</v>
      </c>
      <c r="E81">
        <v>1</v>
      </c>
      <c r="F81">
        <v>5</v>
      </c>
      <c r="G81">
        <v>11</v>
      </c>
      <c r="H81">
        <v>119</v>
      </c>
      <c r="I81">
        <v>44</v>
      </c>
      <c r="J81">
        <v>119</v>
      </c>
      <c r="K81" s="12">
        <f>J81/Effbar</f>
        <v>980.47293400346041</v>
      </c>
      <c r="L81" s="12">
        <f>IF(J81=0,0,(K81^2)*(((K81*Effbar*(1-Effbar))/(J81^2))+(VEffbar/Effbar^2)))</f>
        <v>24008.029370517317</v>
      </c>
      <c r="R81" s="11"/>
      <c r="AB81">
        <v>1</v>
      </c>
    </row>
    <row r="82" spans="1:34">
      <c r="A82" s="10">
        <v>40170</v>
      </c>
      <c r="C82">
        <v>830</v>
      </c>
      <c r="D82">
        <v>26</v>
      </c>
      <c r="E82">
        <v>1</v>
      </c>
      <c r="F82">
        <v>5</v>
      </c>
      <c r="G82">
        <v>11</v>
      </c>
      <c r="H82">
        <v>41</v>
      </c>
      <c r="I82">
        <v>24</v>
      </c>
      <c r="J82">
        <v>41</v>
      </c>
      <c r="K82" s="12">
        <f>J82/Effbar</f>
        <v>337.81000247178048</v>
      </c>
      <c r="L82" s="12">
        <f>IF(J82=0,0,(K82^2)*(((K82*Effbar*(1-Effbar))/(J82^2))+(VEffbar/Effbar^2)))</f>
        <v>4452.8354594390175</v>
      </c>
      <c r="R82" s="11"/>
      <c r="AB82">
        <v>1</v>
      </c>
    </row>
    <row r="83" spans="1:34">
      <c r="A83" s="10">
        <v>40171</v>
      </c>
      <c r="C83">
        <v>1000</v>
      </c>
      <c r="D83">
        <v>25</v>
      </c>
      <c r="E83">
        <v>1</v>
      </c>
      <c r="F83">
        <v>6</v>
      </c>
      <c r="G83">
        <v>11</v>
      </c>
      <c r="H83">
        <v>16</v>
      </c>
      <c r="I83">
        <v>12</v>
      </c>
      <c r="J83">
        <v>16</v>
      </c>
      <c r="K83" s="12">
        <f>J83/Effbar</f>
        <v>131.82829364752411</v>
      </c>
      <c r="L83" s="12">
        <f>IF(J83=0,0,(K83^2)*(((K83*Effbar*(1-Effbar))/(J83^2))+(VEffbar/Effbar^2)))</f>
        <v>1260.0385375970818</v>
      </c>
      <c r="R83" s="11"/>
    </row>
    <row r="84" spans="1:34" s="174" customFormat="1">
      <c r="A84" s="173">
        <v>40172</v>
      </c>
      <c r="C84" s="174" t="s">
        <v>67</v>
      </c>
      <c r="G84" s="174">
        <v>11</v>
      </c>
      <c r="K84" s="175"/>
      <c r="L84" s="175"/>
      <c r="R84" s="176"/>
    </row>
    <row r="85" spans="1:34" s="174" customFormat="1">
      <c r="A85" s="173">
        <v>40173</v>
      </c>
      <c r="C85" s="174" t="s">
        <v>67</v>
      </c>
      <c r="G85" s="174">
        <v>11</v>
      </c>
      <c r="K85" s="175"/>
      <c r="L85" s="175"/>
      <c r="R85" s="176"/>
    </row>
    <row r="86" spans="1:34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106"/>
      <c r="M86" s="9"/>
      <c r="N86" s="9"/>
      <c r="O86" s="9"/>
      <c r="P86" s="9"/>
      <c r="Q86" s="9"/>
      <c r="R86" s="13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</row>
    <row r="87" spans="1:34" s="174" customFormat="1">
      <c r="A87" s="173">
        <v>40174</v>
      </c>
      <c r="C87" s="174" t="s">
        <v>67</v>
      </c>
      <c r="G87" s="174">
        <v>12</v>
      </c>
      <c r="K87" s="175"/>
      <c r="L87" s="175"/>
      <c r="R87" s="176"/>
    </row>
    <row r="88" spans="1:34">
      <c r="A88" s="10">
        <v>40175</v>
      </c>
      <c r="C88">
        <v>1000</v>
      </c>
      <c r="D88">
        <v>23</v>
      </c>
      <c r="E88">
        <v>1</v>
      </c>
      <c r="F88">
        <v>6</v>
      </c>
      <c r="G88">
        <v>12</v>
      </c>
      <c r="K88" s="12"/>
      <c r="L88" s="12"/>
      <c r="R88" s="11"/>
    </row>
    <row r="89" spans="1:34">
      <c r="A89" s="10">
        <v>40176</v>
      </c>
      <c r="C89">
        <v>930</v>
      </c>
      <c r="D89">
        <v>23</v>
      </c>
      <c r="E89">
        <v>1</v>
      </c>
      <c r="F89">
        <v>6</v>
      </c>
      <c r="G89">
        <v>12</v>
      </c>
      <c r="K89" s="12"/>
      <c r="L89" s="12"/>
      <c r="R89" s="11"/>
    </row>
    <row r="90" spans="1:34">
      <c r="A90" s="10">
        <v>40177</v>
      </c>
      <c r="C90">
        <v>1000</v>
      </c>
      <c r="D90">
        <v>22</v>
      </c>
      <c r="E90">
        <v>1</v>
      </c>
      <c r="F90">
        <v>6</v>
      </c>
      <c r="G90">
        <v>12</v>
      </c>
      <c r="K90" s="12"/>
      <c r="L90" s="12"/>
      <c r="R90" s="11"/>
    </row>
    <row r="91" spans="1:34">
      <c r="A91" s="10">
        <v>40178</v>
      </c>
      <c r="C91">
        <v>1015</v>
      </c>
      <c r="D91">
        <v>22</v>
      </c>
      <c r="E91">
        <v>1</v>
      </c>
      <c r="F91">
        <v>6</v>
      </c>
      <c r="G91">
        <v>12</v>
      </c>
      <c r="K91" s="12"/>
      <c r="L91" s="12"/>
      <c r="R91" s="11"/>
    </row>
    <row r="92" spans="1:34" s="174" customFormat="1">
      <c r="A92" s="173">
        <v>40179</v>
      </c>
      <c r="C92" s="174" t="s">
        <v>67</v>
      </c>
      <c r="G92" s="174">
        <v>12</v>
      </c>
      <c r="K92" s="175"/>
      <c r="L92" s="175"/>
      <c r="R92" s="176"/>
    </row>
    <row r="93" spans="1:34" s="174" customFormat="1">
      <c r="A93" s="173">
        <v>40180</v>
      </c>
      <c r="C93" s="174" t="s">
        <v>67</v>
      </c>
      <c r="G93" s="174">
        <v>12</v>
      </c>
      <c r="K93" s="175"/>
      <c r="L93" s="175"/>
      <c r="R93" s="176"/>
    </row>
    <row r="94" spans="1:3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106"/>
      <c r="M94" s="9"/>
      <c r="N94" s="9"/>
      <c r="O94" s="9"/>
      <c r="P94" s="9"/>
      <c r="Q94" s="9"/>
      <c r="R94" s="13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</row>
    <row r="95" spans="1:34" s="174" customFormat="1">
      <c r="A95" s="173">
        <v>40181</v>
      </c>
      <c r="C95" s="174" t="s">
        <v>67</v>
      </c>
      <c r="G95" s="174">
        <v>13</v>
      </c>
      <c r="K95" s="175"/>
      <c r="L95" s="175"/>
      <c r="R95" s="176"/>
    </row>
    <row r="96" spans="1:34">
      <c r="A96" s="10">
        <v>40182</v>
      </c>
      <c r="C96">
        <v>1100</v>
      </c>
      <c r="D96">
        <v>24</v>
      </c>
      <c r="E96">
        <v>1</v>
      </c>
      <c r="F96">
        <v>5</v>
      </c>
      <c r="G96">
        <v>13</v>
      </c>
      <c r="K96" s="12"/>
      <c r="L96" s="12"/>
      <c r="R96" s="11"/>
    </row>
    <row r="97" spans="1:34">
      <c r="A97" s="10">
        <v>40183</v>
      </c>
      <c r="C97">
        <v>1300</v>
      </c>
      <c r="D97">
        <v>32.5</v>
      </c>
      <c r="E97">
        <v>3</v>
      </c>
      <c r="F97">
        <v>0</v>
      </c>
      <c r="G97">
        <v>13</v>
      </c>
      <c r="H97">
        <v>48</v>
      </c>
      <c r="I97">
        <v>18</v>
      </c>
      <c r="J97">
        <v>48</v>
      </c>
      <c r="K97" s="12">
        <f>J97/Effbar</f>
        <v>395.48488094257226</v>
      </c>
      <c r="L97" s="12">
        <f>IF(J97=0,0,(K97^2)*(((K97*Effbar*(1-Effbar))/(J97^2))+(VEffbar/Effbar^2)))</f>
        <v>5614.3044730021884</v>
      </c>
      <c r="R97" s="11"/>
      <c r="V97">
        <v>1</v>
      </c>
      <c r="W97">
        <f>V97/EdShEff</f>
        <v>11.436413540713632</v>
      </c>
      <c r="X97">
        <f>IF(V97=0,0, (W97^2)*(((W97*EdShEff*(1-EdShEff))/(V97^2))+(VEffEdSh/EdShEff^2)))</f>
        <v>121.35694007434799</v>
      </c>
      <c r="AB97">
        <v>1</v>
      </c>
    </row>
    <row r="98" spans="1:34">
      <c r="A98" s="10">
        <v>40184</v>
      </c>
      <c r="C98">
        <v>1100</v>
      </c>
      <c r="D98">
        <v>36</v>
      </c>
      <c r="E98">
        <v>3</v>
      </c>
      <c r="F98">
        <v>1</v>
      </c>
      <c r="G98">
        <v>13</v>
      </c>
      <c r="K98" s="12"/>
      <c r="L98" s="12"/>
      <c r="R98" s="11"/>
    </row>
    <row r="99" spans="1:34">
      <c r="A99" s="10">
        <v>40185</v>
      </c>
      <c r="C99">
        <v>1000</v>
      </c>
      <c r="D99">
        <v>32</v>
      </c>
      <c r="E99">
        <v>1</v>
      </c>
      <c r="F99">
        <v>4.5</v>
      </c>
      <c r="G99">
        <v>13</v>
      </c>
      <c r="H99">
        <v>176</v>
      </c>
      <c r="I99">
        <v>110</v>
      </c>
      <c r="J99">
        <v>176</v>
      </c>
      <c r="K99" s="12">
        <f>J99/Effbar</f>
        <v>1450.1112301227649</v>
      </c>
      <c r="L99" s="12">
        <f>IF(J99=0,0,(K99^2)*(((K99*Effbar*(1-Effbar))/(J99^2))+(VEffbar/Effbar^2)))</f>
        <v>47487.219684101859</v>
      </c>
      <c r="R99" s="11"/>
      <c r="AB99">
        <v>1</v>
      </c>
    </row>
    <row r="100" spans="1:34">
      <c r="A100" s="10">
        <v>40186</v>
      </c>
      <c r="C100">
        <v>1100</v>
      </c>
      <c r="D100">
        <v>31</v>
      </c>
      <c r="E100">
        <v>1</v>
      </c>
      <c r="G100">
        <v>13</v>
      </c>
      <c r="H100">
        <v>100</v>
      </c>
      <c r="I100">
        <v>95</v>
      </c>
      <c r="J100">
        <v>100</v>
      </c>
      <c r="K100" s="12">
        <f>J100/Effbar</f>
        <v>823.9268352970256</v>
      </c>
      <c r="L100" s="12">
        <f>IF(J100=0,0,(K100^2)*(((K100*Effbar*(1-Effbar))/(J100^2))+(VEffbar/Effbar^2)))</f>
        <v>17905.961189260361</v>
      </c>
      <c r="R100" s="11"/>
    </row>
    <row r="101" spans="1:34" s="174" customFormat="1">
      <c r="A101" s="173">
        <v>40187</v>
      </c>
      <c r="C101" s="174" t="s">
        <v>67</v>
      </c>
      <c r="G101" s="174">
        <v>13</v>
      </c>
      <c r="K101" s="175"/>
      <c r="L101" s="175"/>
      <c r="R101" s="176"/>
    </row>
    <row r="102" spans="1:34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106"/>
      <c r="M102" s="9"/>
      <c r="N102" s="9"/>
      <c r="O102" s="9"/>
      <c r="P102" s="9"/>
      <c r="Q102" s="9"/>
      <c r="R102" s="13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</row>
    <row r="103" spans="1:34" s="174" customFormat="1">
      <c r="A103" s="173">
        <v>40188</v>
      </c>
      <c r="C103" s="174" t="s">
        <v>67</v>
      </c>
      <c r="G103" s="174">
        <v>14</v>
      </c>
      <c r="K103" s="175"/>
      <c r="L103" s="175"/>
      <c r="R103" s="176"/>
    </row>
    <row r="104" spans="1:34">
      <c r="A104" s="10">
        <v>40189</v>
      </c>
      <c r="C104">
        <v>1100</v>
      </c>
      <c r="D104">
        <v>26</v>
      </c>
      <c r="E104">
        <v>1</v>
      </c>
      <c r="F104">
        <v>5</v>
      </c>
      <c r="G104">
        <v>14</v>
      </c>
      <c r="H104">
        <v>15</v>
      </c>
      <c r="I104">
        <v>37</v>
      </c>
      <c r="J104">
        <v>15</v>
      </c>
      <c r="K104" s="12">
        <f>J104/Effbar</f>
        <v>123.58902529455384</v>
      </c>
      <c r="L104" s="12">
        <f>IF(J104=0,0,(K104^2)*(((K104*Effbar*(1-Effbar))/(J104^2))+(VEffbar/Effbar^2)))</f>
        <v>1163.3741284092664</v>
      </c>
      <c r="R104" s="11"/>
    </row>
    <row r="105" spans="1:34">
      <c r="A105" s="10">
        <v>40190</v>
      </c>
      <c r="C105">
        <v>1000</v>
      </c>
      <c r="D105">
        <v>27</v>
      </c>
      <c r="E105">
        <v>1</v>
      </c>
      <c r="F105">
        <v>6</v>
      </c>
      <c r="G105">
        <v>14</v>
      </c>
      <c r="H105">
        <v>34</v>
      </c>
      <c r="I105">
        <v>42</v>
      </c>
      <c r="J105">
        <v>34</v>
      </c>
      <c r="K105" s="12">
        <f>J105/Effbar</f>
        <v>280.1351240009887</v>
      </c>
      <c r="L105" s="12">
        <f>IF(J105=0,0,(K105^2)*(((K105*Effbar*(1-Effbar))/(J105^2))+(VEffbar/Effbar^2)))</f>
        <v>3408.3915163840966</v>
      </c>
      <c r="R105" s="11"/>
      <c r="W105" s="12"/>
      <c r="X105" s="12"/>
    </row>
    <row r="106" spans="1:34">
      <c r="A106" s="10">
        <v>40191</v>
      </c>
      <c r="C106">
        <v>1030</v>
      </c>
      <c r="D106">
        <v>27</v>
      </c>
      <c r="E106">
        <v>1</v>
      </c>
      <c r="F106">
        <v>6</v>
      </c>
      <c r="G106">
        <v>14</v>
      </c>
      <c r="K106" s="12"/>
      <c r="L106" s="12"/>
      <c r="R106" s="11"/>
    </row>
    <row r="107" spans="1:34">
      <c r="A107" s="10">
        <v>40192</v>
      </c>
      <c r="C107">
        <v>1030</v>
      </c>
      <c r="D107">
        <v>30</v>
      </c>
      <c r="E107">
        <v>1</v>
      </c>
      <c r="F107">
        <v>6</v>
      </c>
      <c r="G107">
        <v>14</v>
      </c>
      <c r="H107">
        <v>5</v>
      </c>
      <c r="I107">
        <v>5</v>
      </c>
      <c r="J107">
        <v>5</v>
      </c>
      <c r="K107" s="12">
        <f>J107/Effbar</f>
        <v>41.196341764851276</v>
      </c>
      <c r="L107" s="12">
        <f>IF(J107=0,0,(K107^2)*(((K107*Effbar*(1-Effbar))/(J107^2))+(VEffbar/Effbar^2)))</f>
        <v>328.0847075097638</v>
      </c>
      <c r="R107" s="11"/>
    </row>
    <row r="108" spans="1:34">
      <c r="A108" s="10">
        <v>40193</v>
      </c>
      <c r="C108">
        <v>1000</v>
      </c>
      <c r="D108">
        <v>29</v>
      </c>
      <c r="E108">
        <v>1</v>
      </c>
      <c r="F108">
        <v>6</v>
      </c>
      <c r="G108">
        <v>14</v>
      </c>
      <c r="K108" s="12"/>
      <c r="L108" s="12"/>
      <c r="R108" s="11"/>
    </row>
    <row r="109" spans="1:34" s="174" customFormat="1">
      <c r="A109" s="173">
        <v>40194</v>
      </c>
      <c r="C109" s="174" t="s">
        <v>67</v>
      </c>
      <c r="G109" s="174">
        <v>14</v>
      </c>
      <c r="K109" s="175"/>
      <c r="L109" s="175"/>
      <c r="R109" s="176"/>
    </row>
    <row r="110" spans="1:34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106"/>
      <c r="M110" s="9"/>
      <c r="N110" s="9"/>
      <c r="O110" s="9"/>
      <c r="P110" s="9"/>
      <c r="Q110" s="9"/>
      <c r="R110" s="13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</row>
    <row r="111" spans="1:34" s="174" customFormat="1">
      <c r="A111" s="173">
        <v>40195</v>
      </c>
      <c r="C111" s="174" t="s">
        <v>67</v>
      </c>
      <c r="G111" s="174">
        <v>15</v>
      </c>
      <c r="K111" s="175"/>
      <c r="L111" s="175"/>
      <c r="R111" s="176"/>
    </row>
    <row r="112" spans="1:34" s="174" customFormat="1">
      <c r="A112" s="173">
        <v>40196</v>
      </c>
      <c r="C112" s="174" t="s">
        <v>67</v>
      </c>
      <c r="G112" s="174">
        <v>15</v>
      </c>
      <c r="K112" s="175"/>
      <c r="L112" s="175"/>
      <c r="R112" s="176"/>
    </row>
    <row r="113" spans="1:34">
      <c r="A113" s="10">
        <v>40197</v>
      </c>
      <c r="C113">
        <v>1015</v>
      </c>
      <c r="D113">
        <v>27</v>
      </c>
      <c r="E113">
        <v>1</v>
      </c>
      <c r="F113">
        <v>6</v>
      </c>
      <c r="G113">
        <v>15</v>
      </c>
      <c r="K113" s="12"/>
      <c r="L113" s="12"/>
      <c r="R113" s="11"/>
    </row>
    <row r="114" spans="1:34">
      <c r="A114" s="10">
        <v>40198</v>
      </c>
      <c r="C114">
        <v>1100</v>
      </c>
      <c r="D114">
        <v>26</v>
      </c>
      <c r="E114">
        <v>1</v>
      </c>
      <c r="F114">
        <v>6</v>
      </c>
      <c r="G114">
        <v>15</v>
      </c>
      <c r="K114" s="12"/>
      <c r="L114" s="12"/>
      <c r="R114" s="11"/>
    </row>
    <row r="115" spans="1:34">
      <c r="A115" s="10">
        <v>40199</v>
      </c>
      <c r="C115">
        <v>1200</v>
      </c>
      <c r="D115">
        <v>25.5</v>
      </c>
      <c r="E115">
        <v>1</v>
      </c>
      <c r="F115">
        <v>6</v>
      </c>
      <c r="G115">
        <v>15</v>
      </c>
      <c r="K115" s="12"/>
      <c r="L115" s="12"/>
      <c r="R115" s="11"/>
    </row>
    <row r="116" spans="1:34">
      <c r="A116" s="10">
        <v>40200</v>
      </c>
      <c r="C116">
        <v>800</v>
      </c>
      <c r="D116">
        <v>26</v>
      </c>
      <c r="E116">
        <v>1</v>
      </c>
      <c r="F116">
        <v>6</v>
      </c>
      <c r="G116">
        <v>15</v>
      </c>
      <c r="I116">
        <v>1</v>
      </c>
      <c r="K116" s="12"/>
      <c r="L116" s="12"/>
      <c r="R116" s="11"/>
    </row>
    <row r="117" spans="1:34" s="174" customFormat="1">
      <c r="A117" s="173">
        <v>40201</v>
      </c>
      <c r="C117" s="174" t="s">
        <v>67</v>
      </c>
      <c r="G117" s="174">
        <v>15</v>
      </c>
      <c r="K117" s="175"/>
      <c r="L117" s="175"/>
      <c r="R117" s="176"/>
    </row>
    <row r="118" spans="1:34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106"/>
      <c r="M118" s="9"/>
      <c r="N118" s="9"/>
      <c r="O118" s="9"/>
      <c r="P118" s="9"/>
      <c r="Q118" s="9"/>
      <c r="R118" s="13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</row>
    <row r="119" spans="1:34" s="174" customFormat="1">
      <c r="A119" s="173">
        <v>40202</v>
      </c>
      <c r="C119" s="174" t="s">
        <v>67</v>
      </c>
      <c r="G119" s="174">
        <v>16</v>
      </c>
      <c r="K119" s="175"/>
      <c r="L119" s="175"/>
    </row>
    <row r="120" spans="1:34" s="174" customFormat="1">
      <c r="A120" s="173">
        <v>40203</v>
      </c>
      <c r="C120" s="174" t="s">
        <v>67</v>
      </c>
      <c r="G120" s="174">
        <v>16</v>
      </c>
      <c r="K120" s="175"/>
      <c r="L120" s="175"/>
    </row>
    <row r="121" spans="1:34" s="174" customFormat="1">
      <c r="A121" s="173">
        <v>40204</v>
      </c>
      <c r="C121" s="174" t="s">
        <v>67</v>
      </c>
      <c r="G121" s="174">
        <v>16</v>
      </c>
      <c r="K121" s="175"/>
      <c r="L121" s="175"/>
    </row>
    <row r="122" spans="1:34" s="174" customFormat="1">
      <c r="A122" s="173">
        <v>40205</v>
      </c>
      <c r="C122" s="174" t="s">
        <v>67</v>
      </c>
      <c r="G122" s="174">
        <v>16</v>
      </c>
      <c r="K122" s="175"/>
      <c r="L122" s="175"/>
    </row>
    <row r="123" spans="1:34">
      <c r="A123" s="10">
        <v>40206</v>
      </c>
      <c r="C123">
        <v>700</v>
      </c>
      <c r="D123">
        <v>24</v>
      </c>
      <c r="E123">
        <v>1</v>
      </c>
      <c r="F123">
        <v>6</v>
      </c>
      <c r="G123">
        <v>16</v>
      </c>
      <c r="H123">
        <v>1</v>
      </c>
      <c r="I123">
        <v>2</v>
      </c>
      <c r="J123">
        <v>1</v>
      </c>
      <c r="K123" s="12">
        <f>J123/Effbar</f>
        <v>8.2392683529702566</v>
      </c>
      <c r="L123" s="12">
        <f>IF(J123=0,0,(K123^2)*(((K123*Effbar*(1-Effbar))/(J123^2))+(VEffbar/Effbar^2)))</f>
        <v>60.840408011820109</v>
      </c>
    </row>
    <row r="124" spans="1:34">
      <c r="A124" s="10">
        <v>40207</v>
      </c>
      <c r="C124">
        <v>1300</v>
      </c>
      <c r="D124">
        <v>25.5</v>
      </c>
      <c r="E124">
        <v>1</v>
      </c>
      <c r="F124">
        <v>6</v>
      </c>
      <c r="G124">
        <v>16</v>
      </c>
      <c r="K124" s="12"/>
      <c r="L124" s="12"/>
    </row>
    <row r="125" spans="1:34" s="174" customFormat="1">
      <c r="A125" s="173">
        <v>40208</v>
      </c>
      <c r="C125" s="174" t="s">
        <v>67</v>
      </c>
      <c r="G125" s="174">
        <v>16</v>
      </c>
      <c r="K125" s="175"/>
      <c r="L125" s="175"/>
    </row>
    <row r="126" spans="1:34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106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</row>
    <row r="127" spans="1:34" s="174" customFormat="1">
      <c r="A127" s="173">
        <v>40209</v>
      </c>
      <c r="C127" s="174" t="s">
        <v>67</v>
      </c>
      <c r="G127" s="174">
        <v>17</v>
      </c>
      <c r="K127" s="175"/>
      <c r="L127" s="175"/>
    </row>
    <row r="128" spans="1:34">
      <c r="A128" s="10">
        <v>40210</v>
      </c>
      <c r="C128">
        <v>1000</v>
      </c>
      <c r="D128">
        <v>26</v>
      </c>
      <c r="E128">
        <v>1</v>
      </c>
      <c r="F128">
        <v>6</v>
      </c>
      <c r="G128">
        <v>17</v>
      </c>
      <c r="K128" s="12"/>
      <c r="L128" s="12"/>
    </row>
    <row r="129" spans="1:34">
      <c r="A129" s="10">
        <v>40211</v>
      </c>
      <c r="C129">
        <v>930</v>
      </c>
      <c r="D129">
        <v>26</v>
      </c>
      <c r="E129">
        <v>1</v>
      </c>
      <c r="F129">
        <v>6</v>
      </c>
      <c r="G129">
        <v>17</v>
      </c>
      <c r="H129">
        <v>2</v>
      </c>
      <c r="I129">
        <v>2</v>
      </c>
      <c r="J129">
        <v>2</v>
      </c>
      <c r="K129" s="12">
        <f>J129/Effbar</f>
        <v>16.478536705940513</v>
      </c>
      <c r="L129" s="12">
        <f>IF(J129=0,0,(K129^2)*(((K129*Effbar*(1-Effbar))/(J129^2))+(VEffbar/Effbar^2)))</f>
        <v>124.06908276870655</v>
      </c>
    </row>
    <row r="130" spans="1:34">
      <c r="A130" s="10">
        <v>40212</v>
      </c>
      <c r="C130">
        <v>930</v>
      </c>
      <c r="D130">
        <v>26</v>
      </c>
      <c r="E130">
        <v>1</v>
      </c>
      <c r="F130">
        <v>6</v>
      </c>
      <c r="G130">
        <v>17</v>
      </c>
      <c r="K130" s="12"/>
      <c r="L130" s="12"/>
    </row>
    <row r="131" spans="1:34">
      <c r="A131" s="10">
        <v>40213</v>
      </c>
      <c r="C131">
        <v>930</v>
      </c>
      <c r="D131">
        <v>26</v>
      </c>
      <c r="E131">
        <v>1</v>
      </c>
      <c r="F131">
        <v>6</v>
      </c>
      <c r="G131">
        <v>17</v>
      </c>
      <c r="K131" s="12"/>
      <c r="L131" s="12"/>
    </row>
    <row r="132" spans="1:34">
      <c r="A132" s="10">
        <v>40214</v>
      </c>
      <c r="C132">
        <v>1000</v>
      </c>
      <c r="D132">
        <v>26</v>
      </c>
      <c r="E132">
        <v>1</v>
      </c>
      <c r="F132">
        <v>6</v>
      </c>
      <c r="G132">
        <v>17</v>
      </c>
      <c r="K132" s="12"/>
      <c r="L132" s="12"/>
    </row>
    <row r="133" spans="1:34" s="174" customFormat="1">
      <c r="A133" s="173">
        <v>40215</v>
      </c>
      <c r="C133" s="174" t="s">
        <v>67</v>
      </c>
      <c r="G133" s="174">
        <v>17</v>
      </c>
      <c r="K133" s="175"/>
      <c r="L133" s="175"/>
    </row>
    <row r="134" spans="1: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106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</row>
    <row r="135" spans="1:34" s="174" customFormat="1">
      <c r="A135" s="173">
        <v>40216</v>
      </c>
      <c r="C135" s="174" t="s">
        <v>67</v>
      </c>
      <c r="G135" s="174">
        <v>18</v>
      </c>
      <c r="K135" s="175"/>
      <c r="L135" s="175"/>
    </row>
    <row r="136" spans="1:34">
      <c r="A136" s="10">
        <v>40217</v>
      </c>
      <c r="C136">
        <v>930</v>
      </c>
      <c r="D136">
        <v>26</v>
      </c>
      <c r="E136">
        <v>1</v>
      </c>
      <c r="F136">
        <v>6</v>
      </c>
      <c r="G136">
        <v>18</v>
      </c>
      <c r="K136" s="12"/>
      <c r="L136" s="12"/>
    </row>
    <row r="137" spans="1:34">
      <c r="A137" s="10">
        <v>40218</v>
      </c>
      <c r="C137">
        <v>1030</v>
      </c>
      <c r="D137">
        <v>25.5</v>
      </c>
      <c r="E137">
        <v>1</v>
      </c>
      <c r="F137">
        <v>6</v>
      </c>
      <c r="G137">
        <v>18</v>
      </c>
      <c r="K137" s="12"/>
      <c r="L137" s="12"/>
    </row>
    <row r="138" spans="1:34">
      <c r="A138" s="10">
        <v>40219</v>
      </c>
      <c r="C138">
        <v>930</v>
      </c>
      <c r="D138">
        <v>25</v>
      </c>
      <c r="E138">
        <v>1</v>
      </c>
      <c r="F138">
        <v>6</v>
      </c>
      <c r="G138">
        <v>18</v>
      </c>
      <c r="K138" s="12"/>
      <c r="L138" s="12"/>
    </row>
    <row r="139" spans="1:34">
      <c r="A139" s="10">
        <v>40220</v>
      </c>
      <c r="C139">
        <v>930</v>
      </c>
      <c r="D139">
        <v>25</v>
      </c>
      <c r="E139">
        <v>1</v>
      </c>
      <c r="F139">
        <v>6</v>
      </c>
      <c r="G139">
        <v>18</v>
      </c>
      <c r="I139">
        <v>2</v>
      </c>
      <c r="K139" s="12"/>
      <c r="L139" s="12"/>
    </row>
    <row r="140" spans="1:34">
      <c r="A140" s="10">
        <v>40221</v>
      </c>
      <c r="C140">
        <v>1030</v>
      </c>
      <c r="D140">
        <v>25</v>
      </c>
      <c r="E140">
        <v>1</v>
      </c>
      <c r="F140">
        <v>6</v>
      </c>
      <c r="G140">
        <v>18</v>
      </c>
      <c r="K140" s="12"/>
      <c r="L140" s="12"/>
    </row>
    <row r="141" spans="1:34" s="174" customFormat="1">
      <c r="A141" s="173">
        <v>40222</v>
      </c>
      <c r="C141" s="174" t="s">
        <v>67</v>
      </c>
      <c r="G141" s="174">
        <v>18</v>
      </c>
      <c r="K141" s="175"/>
      <c r="L141" s="175"/>
    </row>
    <row r="142" spans="1:34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106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</row>
    <row r="143" spans="1:34" s="174" customFormat="1">
      <c r="A143" s="173">
        <v>40223</v>
      </c>
      <c r="C143" s="174" t="s">
        <v>67</v>
      </c>
      <c r="G143" s="174">
        <v>19</v>
      </c>
      <c r="K143" s="175"/>
      <c r="L143" s="175"/>
    </row>
    <row r="144" spans="1:34" s="174" customFormat="1">
      <c r="A144" s="173">
        <v>40224</v>
      </c>
      <c r="C144" s="174" t="s">
        <v>67</v>
      </c>
      <c r="G144" s="174">
        <v>19</v>
      </c>
      <c r="K144" s="175"/>
      <c r="L144" s="175"/>
    </row>
    <row r="145" spans="1:34">
      <c r="A145" s="10">
        <v>40225</v>
      </c>
      <c r="C145">
        <v>930</v>
      </c>
      <c r="D145">
        <v>27</v>
      </c>
      <c r="E145">
        <v>1</v>
      </c>
      <c r="F145">
        <v>6</v>
      </c>
      <c r="G145">
        <v>19</v>
      </c>
      <c r="K145" s="12"/>
      <c r="L145" s="12"/>
    </row>
    <row r="146" spans="1:34">
      <c r="A146" s="10">
        <v>40226</v>
      </c>
      <c r="C146">
        <v>930</v>
      </c>
      <c r="D146">
        <v>27</v>
      </c>
      <c r="E146">
        <v>1</v>
      </c>
      <c r="F146">
        <v>6</v>
      </c>
      <c r="G146">
        <v>19</v>
      </c>
      <c r="K146" s="12"/>
      <c r="L146" s="12"/>
    </row>
    <row r="147" spans="1:34">
      <c r="A147" s="10">
        <v>40227</v>
      </c>
      <c r="C147">
        <v>900</v>
      </c>
      <c r="D147">
        <v>27</v>
      </c>
      <c r="E147">
        <v>1</v>
      </c>
      <c r="F147">
        <v>6</v>
      </c>
      <c r="G147">
        <v>19</v>
      </c>
      <c r="K147" s="12"/>
      <c r="L147" s="12"/>
    </row>
    <row r="148" spans="1:34">
      <c r="A148" s="10">
        <v>40228</v>
      </c>
      <c r="C148">
        <v>1000</v>
      </c>
      <c r="D148">
        <v>26</v>
      </c>
      <c r="E148">
        <v>1</v>
      </c>
      <c r="F148">
        <v>6</v>
      </c>
      <c r="G148">
        <v>19</v>
      </c>
      <c r="I148">
        <v>3</v>
      </c>
      <c r="K148" s="12"/>
      <c r="L148" s="12"/>
    </row>
    <row r="149" spans="1:34" s="174" customFormat="1">
      <c r="A149" s="173">
        <v>40229</v>
      </c>
      <c r="C149" s="174" t="s">
        <v>67</v>
      </c>
      <c r="G149" s="174">
        <v>19</v>
      </c>
      <c r="K149" s="175"/>
      <c r="L149" s="175"/>
    </row>
    <row r="150" spans="1:34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106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</row>
    <row r="151" spans="1:34" s="174" customFormat="1">
      <c r="A151" s="173">
        <v>40230</v>
      </c>
      <c r="C151" s="174" t="s">
        <v>67</v>
      </c>
      <c r="G151" s="174">
        <v>20</v>
      </c>
      <c r="K151" s="175"/>
      <c r="L151" s="175"/>
    </row>
    <row r="152" spans="1:34">
      <c r="A152" s="10">
        <v>40231</v>
      </c>
      <c r="C152">
        <v>945</v>
      </c>
      <c r="D152">
        <v>24.5</v>
      </c>
      <c r="E152">
        <v>1</v>
      </c>
      <c r="F152">
        <v>6</v>
      </c>
      <c r="G152">
        <v>20</v>
      </c>
      <c r="K152" s="12"/>
      <c r="L152" s="12"/>
    </row>
    <row r="153" spans="1:34">
      <c r="A153" s="10">
        <v>40232</v>
      </c>
      <c r="C153">
        <v>1000</v>
      </c>
      <c r="D153">
        <v>24</v>
      </c>
      <c r="E153">
        <v>1</v>
      </c>
      <c r="F153">
        <v>6</v>
      </c>
      <c r="G153">
        <v>20</v>
      </c>
      <c r="K153" s="12"/>
      <c r="L153" s="12"/>
    </row>
    <row r="154" spans="1:34">
      <c r="A154" s="10">
        <v>40233</v>
      </c>
      <c r="C154">
        <v>1115</v>
      </c>
      <c r="D154">
        <v>24</v>
      </c>
      <c r="E154">
        <v>1</v>
      </c>
      <c r="F154">
        <v>6</v>
      </c>
      <c r="G154">
        <v>20</v>
      </c>
      <c r="K154" s="12"/>
      <c r="L154" s="12"/>
    </row>
    <row r="155" spans="1:34">
      <c r="A155" s="10">
        <v>40234</v>
      </c>
      <c r="C155">
        <v>1115</v>
      </c>
      <c r="D155">
        <v>26</v>
      </c>
      <c r="E155">
        <v>1</v>
      </c>
      <c r="F155">
        <v>6</v>
      </c>
      <c r="G155">
        <v>20</v>
      </c>
      <c r="K155" s="12"/>
      <c r="L155" s="12"/>
    </row>
    <row r="156" spans="1:34">
      <c r="A156" s="10">
        <v>40235</v>
      </c>
      <c r="C156">
        <v>1015</v>
      </c>
      <c r="D156">
        <v>25</v>
      </c>
      <c r="E156">
        <v>1</v>
      </c>
      <c r="F156">
        <v>6</v>
      </c>
      <c r="G156">
        <v>20</v>
      </c>
      <c r="K156" s="12"/>
      <c r="L156" s="12"/>
    </row>
    <row r="157" spans="1:34" s="174" customFormat="1">
      <c r="A157" s="173">
        <v>40236</v>
      </c>
      <c r="C157" s="174" t="s">
        <v>67</v>
      </c>
      <c r="G157" s="174">
        <v>20</v>
      </c>
      <c r="K157" s="175"/>
      <c r="L157" s="175"/>
    </row>
    <row r="158" spans="1:34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106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</row>
    <row r="159" spans="1:34" s="174" customFormat="1">
      <c r="A159" s="173">
        <v>40237</v>
      </c>
      <c r="C159" s="174" t="s">
        <v>67</v>
      </c>
      <c r="G159" s="174">
        <v>21</v>
      </c>
      <c r="K159" s="175"/>
      <c r="L159" s="175"/>
    </row>
    <row r="160" spans="1:34">
      <c r="A160" s="10">
        <v>40238</v>
      </c>
      <c r="C160">
        <v>1015</v>
      </c>
      <c r="D160">
        <v>24.5</v>
      </c>
      <c r="E160">
        <v>1</v>
      </c>
      <c r="F160">
        <v>6</v>
      </c>
      <c r="G160">
        <v>21</v>
      </c>
      <c r="K160" s="12"/>
      <c r="L160" s="12"/>
    </row>
    <row r="161" spans="1:34">
      <c r="A161" s="10">
        <v>40239</v>
      </c>
      <c r="C161">
        <v>1030</v>
      </c>
      <c r="D161">
        <v>24.5</v>
      </c>
      <c r="E161">
        <v>1</v>
      </c>
      <c r="F161">
        <v>6</v>
      </c>
      <c r="G161">
        <v>21</v>
      </c>
      <c r="K161" s="12"/>
      <c r="L161" s="12"/>
      <c r="W161" s="12"/>
      <c r="X161" s="12"/>
    </row>
    <row r="162" spans="1:34">
      <c r="A162" s="10">
        <v>40240</v>
      </c>
      <c r="C162">
        <v>1130</v>
      </c>
      <c r="D162">
        <v>24.5</v>
      </c>
      <c r="E162">
        <v>1</v>
      </c>
      <c r="F162">
        <v>6</v>
      </c>
      <c r="G162">
        <v>21</v>
      </c>
      <c r="K162" s="12"/>
      <c r="L162" s="12"/>
      <c r="W162" s="12"/>
      <c r="X162" s="12"/>
    </row>
    <row r="163" spans="1:34">
      <c r="A163" s="10">
        <v>40241</v>
      </c>
      <c r="C163">
        <v>1015</v>
      </c>
      <c r="D163">
        <v>25</v>
      </c>
      <c r="E163">
        <v>1</v>
      </c>
      <c r="F163">
        <v>6</v>
      </c>
      <c r="G163">
        <v>21</v>
      </c>
      <c r="K163" s="12"/>
      <c r="L163" s="12"/>
    </row>
    <row r="164" spans="1:34">
      <c r="A164" s="10">
        <v>40242</v>
      </c>
      <c r="C164">
        <v>1345</v>
      </c>
      <c r="D164">
        <v>25</v>
      </c>
      <c r="E164">
        <v>1</v>
      </c>
      <c r="F164">
        <v>6</v>
      </c>
      <c r="G164">
        <v>21</v>
      </c>
      <c r="K164" s="12"/>
      <c r="L164" s="12"/>
    </row>
    <row r="165" spans="1:34" s="174" customFormat="1">
      <c r="A165" s="173">
        <v>40243</v>
      </c>
      <c r="C165" s="174" t="s">
        <v>67</v>
      </c>
      <c r="G165" s="174">
        <v>21</v>
      </c>
      <c r="K165" s="175"/>
      <c r="L165" s="175"/>
    </row>
    <row r="166" spans="1:34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106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</row>
    <row r="167" spans="1:34" s="174" customFormat="1">
      <c r="A167" s="173">
        <v>40244</v>
      </c>
      <c r="C167" s="174" t="s">
        <v>67</v>
      </c>
      <c r="G167" s="174">
        <v>22</v>
      </c>
      <c r="K167" s="175"/>
      <c r="L167" s="175"/>
    </row>
    <row r="168" spans="1:34">
      <c r="A168" s="10">
        <v>40245</v>
      </c>
      <c r="C168">
        <v>900</v>
      </c>
      <c r="D168">
        <v>24</v>
      </c>
      <c r="E168">
        <v>1</v>
      </c>
      <c r="F168">
        <v>6</v>
      </c>
      <c r="G168">
        <v>22</v>
      </c>
      <c r="K168" s="12"/>
      <c r="L168" s="12"/>
    </row>
    <row r="169" spans="1:34">
      <c r="A169" s="10">
        <v>40246</v>
      </c>
      <c r="C169">
        <v>1300</v>
      </c>
      <c r="D169">
        <v>24.5</v>
      </c>
      <c r="E169">
        <v>1</v>
      </c>
      <c r="F169">
        <v>6</v>
      </c>
      <c r="G169">
        <v>22</v>
      </c>
      <c r="K169" s="12"/>
      <c r="L169" s="12"/>
      <c r="Y169">
        <v>2</v>
      </c>
    </row>
    <row r="170" spans="1:34">
      <c r="A170" s="10">
        <v>40247</v>
      </c>
      <c r="C170">
        <v>915</v>
      </c>
      <c r="D170">
        <v>24.5</v>
      </c>
      <c r="E170">
        <v>1</v>
      </c>
      <c r="F170">
        <v>6</v>
      </c>
      <c r="G170">
        <v>22</v>
      </c>
      <c r="K170" s="12"/>
      <c r="L170" s="12"/>
    </row>
    <row r="171" spans="1:34">
      <c r="A171" s="10">
        <v>40248</v>
      </c>
      <c r="C171">
        <v>1030</v>
      </c>
      <c r="D171">
        <v>24</v>
      </c>
      <c r="E171">
        <v>1</v>
      </c>
      <c r="F171">
        <v>6</v>
      </c>
      <c r="G171">
        <v>22</v>
      </c>
      <c r="K171" s="12"/>
      <c r="L171" s="12"/>
    </row>
    <row r="172" spans="1:34">
      <c r="A172" s="10">
        <v>40249</v>
      </c>
      <c r="C172">
        <v>1000</v>
      </c>
      <c r="D172">
        <v>24</v>
      </c>
      <c r="E172">
        <v>1</v>
      </c>
      <c r="F172">
        <v>6</v>
      </c>
      <c r="G172">
        <v>22</v>
      </c>
      <c r="I172">
        <v>1</v>
      </c>
      <c r="K172" s="12"/>
      <c r="L172" s="12"/>
    </row>
    <row r="173" spans="1:34" s="174" customFormat="1">
      <c r="A173" s="173">
        <v>40250</v>
      </c>
      <c r="C173" s="174" t="s">
        <v>67</v>
      </c>
      <c r="G173" s="174">
        <v>22</v>
      </c>
      <c r="K173" s="175"/>
      <c r="L173" s="175"/>
    </row>
    <row r="174" spans="1:3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106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</row>
    <row r="175" spans="1:34" s="174" customFormat="1">
      <c r="A175" s="173">
        <v>40251</v>
      </c>
      <c r="C175" s="174" t="s">
        <v>67</v>
      </c>
      <c r="G175" s="174">
        <v>23</v>
      </c>
      <c r="K175" s="175"/>
      <c r="L175" s="175"/>
    </row>
    <row r="176" spans="1:34">
      <c r="A176" s="10">
        <v>40252</v>
      </c>
      <c r="C176">
        <v>1045</v>
      </c>
      <c r="D176">
        <v>23</v>
      </c>
      <c r="E176">
        <v>1</v>
      </c>
      <c r="F176">
        <v>6</v>
      </c>
      <c r="G176">
        <v>23</v>
      </c>
      <c r="I176">
        <v>2</v>
      </c>
      <c r="K176" s="12"/>
      <c r="L176" s="12"/>
    </row>
    <row r="177" spans="1:34">
      <c r="A177" s="10">
        <v>40253</v>
      </c>
      <c r="C177">
        <v>1030</v>
      </c>
      <c r="D177">
        <v>23</v>
      </c>
      <c r="E177">
        <v>1</v>
      </c>
      <c r="F177">
        <v>6</v>
      </c>
      <c r="G177">
        <v>23</v>
      </c>
      <c r="K177" s="12"/>
      <c r="L177" s="12"/>
    </row>
    <row r="178" spans="1:34">
      <c r="A178" s="10">
        <v>40254</v>
      </c>
      <c r="C178">
        <v>1145</v>
      </c>
      <c r="D178">
        <v>23</v>
      </c>
      <c r="E178">
        <v>1</v>
      </c>
      <c r="F178">
        <v>6</v>
      </c>
      <c r="G178">
        <v>23</v>
      </c>
      <c r="K178" s="12"/>
      <c r="L178" s="12"/>
    </row>
    <row r="179" spans="1:34">
      <c r="A179" s="10">
        <v>40255</v>
      </c>
      <c r="C179">
        <v>930</v>
      </c>
      <c r="D179">
        <v>23</v>
      </c>
      <c r="E179">
        <v>1</v>
      </c>
      <c r="F179">
        <v>6</v>
      </c>
      <c r="G179">
        <v>23</v>
      </c>
      <c r="K179" s="12"/>
      <c r="L179" s="12"/>
      <c r="Y179">
        <v>1</v>
      </c>
    </row>
    <row r="180" spans="1:34">
      <c r="A180" s="10">
        <v>40256</v>
      </c>
      <c r="C180">
        <v>1030</v>
      </c>
      <c r="D180">
        <v>23</v>
      </c>
      <c r="E180">
        <v>1</v>
      </c>
      <c r="F180">
        <v>6</v>
      </c>
      <c r="G180">
        <v>23</v>
      </c>
      <c r="I180">
        <v>1</v>
      </c>
      <c r="K180" s="12"/>
      <c r="L180" s="12"/>
      <c r="Y180">
        <v>5</v>
      </c>
      <c r="AD180">
        <v>1</v>
      </c>
    </row>
    <row r="181" spans="1:34" s="174" customFormat="1">
      <c r="A181" s="173">
        <v>40257</v>
      </c>
      <c r="C181" s="174" t="s">
        <v>67</v>
      </c>
      <c r="G181" s="174">
        <v>23</v>
      </c>
      <c r="K181" s="175"/>
      <c r="L181" s="175"/>
    </row>
    <row r="182" spans="1:34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106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</row>
    <row r="183" spans="1:34" s="174" customFormat="1">
      <c r="A183" s="173">
        <v>40258</v>
      </c>
      <c r="C183" s="174" t="s">
        <v>67</v>
      </c>
      <c r="G183" s="174">
        <v>24</v>
      </c>
      <c r="K183" s="175"/>
      <c r="L183" s="175"/>
    </row>
    <row r="184" spans="1:34">
      <c r="A184" s="10">
        <v>40259</v>
      </c>
      <c r="C184">
        <v>1130</v>
      </c>
      <c r="D184">
        <v>24</v>
      </c>
      <c r="E184">
        <v>1</v>
      </c>
      <c r="F184">
        <v>6</v>
      </c>
      <c r="G184">
        <v>24</v>
      </c>
      <c r="H184">
        <v>1</v>
      </c>
      <c r="J184">
        <v>1</v>
      </c>
      <c r="K184" s="12">
        <f>J184/Effbar</f>
        <v>8.2392683529702566</v>
      </c>
      <c r="L184" s="12">
        <f>IF(J184=0,0,(K184^2)*(((K184*Effbar*(1-Effbar))/(J184^2))+(VEffbar/Effbar^2)))</f>
        <v>60.840408011820109</v>
      </c>
      <c r="W184" s="12"/>
      <c r="X184" s="12"/>
      <c r="Y184">
        <v>3</v>
      </c>
    </row>
    <row r="185" spans="1:34">
      <c r="A185" s="10">
        <v>40260</v>
      </c>
      <c r="C185">
        <v>1000</v>
      </c>
      <c r="D185">
        <v>24</v>
      </c>
      <c r="E185">
        <v>1</v>
      </c>
      <c r="F185">
        <v>6</v>
      </c>
      <c r="G185">
        <v>24</v>
      </c>
      <c r="K185" s="12"/>
      <c r="L185" s="12"/>
    </row>
    <row r="186" spans="1:34" s="174" customFormat="1">
      <c r="A186" s="173">
        <v>40261</v>
      </c>
      <c r="C186" s="174" t="s">
        <v>67</v>
      </c>
      <c r="G186" s="174">
        <v>24</v>
      </c>
      <c r="K186" s="175"/>
      <c r="L186" s="175"/>
    </row>
    <row r="187" spans="1:34">
      <c r="A187" s="10">
        <v>40262</v>
      </c>
      <c r="C187">
        <v>1030</v>
      </c>
      <c r="D187">
        <v>23</v>
      </c>
      <c r="E187">
        <v>1</v>
      </c>
      <c r="F187">
        <v>6</v>
      </c>
      <c r="G187">
        <v>24</v>
      </c>
      <c r="K187" s="12"/>
      <c r="L187" s="12"/>
    </row>
    <row r="188" spans="1:34">
      <c r="A188" s="10">
        <v>40263</v>
      </c>
      <c r="C188">
        <v>1000</v>
      </c>
      <c r="D188">
        <v>25</v>
      </c>
      <c r="E188">
        <v>1</v>
      </c>
      <c r="F188">
        <v>6</v>
      </c>
      <c r="G188">
        <v>24</v>
      </c>
      <c r="I188">
        <v>2</v>
      </c>
      <c r="K188" s="12"/>
      <c r="L188" s="12"/>
    </row>
    <row r="189" spans="1:34" s="174" customFormat="1">
      <c r="A189" s="173">
        <v>40264</v>
      </c>
      <c r="C189" s="174" t="s">
        <v>67</v>
      </c>
      <c r="G189" s="174">
        <v>24</v>
      </c>
      <c r="K189" s="175"/>
      <c r="L189" s="175"/>
    </row>
    <row r="190" spans="1:34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106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</row>
    <row r="191" spans="1:34" s="174" customFormat="1">
      <c r="A191" s="173">
        <v>40265</v>
      </c>
      <c r="C191" s="174" t="s">
        <v>67</v>
      </c>
      <c r="G191" s="174">
        <v>25</v>
      </c>
      <c r="K191" s="175"/>
      <c r="L191" s="175"/>
    </row>
    <row r="192" spans="1:34">
      <c r="A192" s="10">
        <v>40266</v>
      </c>
      <c r="C192">
        <v>1000</v>
      </c>
      <c r="D192">
        <v>26</v>
      </c>
      <c r="E192">
        <v>1</v>
      </c>
      <c r="F192">
        <v>6</v>
      </c>
      <c r="G192">
        <v>25</v>
      </c>
      <c r="K192" s="12"/>
      <c r="L192" s="12"/>
      <c r="W192" s="12"/>
      <c r="X192" s="12"/>
    </row>
    <row r="193" spans="1:34">
      <c r="A193" s="10">
        <v>40267</v>
      </c>
      <c r="C193">
        <v>1000</v>
      </c>
      <c r="D193">
        <v>38</v>
      </c>
      <c r="E193">
        <v>1</v>
      </c>
      <c r="F193">
        <v>3</v>
      </c>
      <c r="G193">
        <v>25</v>
      </c>
      <c r="H193">
        <v>17</v>
      </c>
      <c r="I193">
        <v>11</v>
      </c>
      <c r="J193">
        <v>17</v>
      </c>
      <c r="K193" s="12">
        <f>J193/Effbar</f>
        <v>140.06756200049435</v>
      </c>
      <c r="L193" s="12">
        <f>IF(J193=0,0,(K193^2)*(((K193*Effbar*(1-Effbar))/(J193^2))+(VEffbar/Effbar^2)))</f>
        <v>1359.0912135299632</v>
      </c>
      <c r="W193" s="12"/>
      <c r="X193" s="12"/>
    </row>
    <row r="194" spans="1:34">
      <c r="A194" s="10">
        <v>40268</v>
      </c>
      <c r="C194">
        <v>1000</v>
      </c>
      <c r="D194">
        <v>35</v>
      </c>
      <c r="E194">
        <v>1</v>
      </c>
      <c r="F194">
        <v>4</v>
      </c>
      <c r="G194">
        <v>25</v>
      </c>
      <c r="H194">
        <v>145</v>
      </c>
      <c r="I194">
        <v>21</v>
      </c>
      <c r="J194">
        <v>145</v>
      </c>
      <c r="K194" s="12">
        <f>J194/Effbar</f>
        <v>1194.6939111806871</v>
      </c>
      <c r="L194" s="12">
        <f>IF(J194=0,0,(K194^2)*(((K194*Effbar*(1-Effbar))/(J194^2))+(VEffbar/Effbar^2)))</f>
        <v>33755.363980206435</v>
      </c>
      <c r="W194" s="12"/>
      <c r="X194" s="12"/>
      <c r="AB194">
        <v>1</v>
      </c>
    </row>
    <row r="195" spans="1:34">
      <c r="A195" s="10">
        <v>40269</v>
      </c>
      <c r="C195">
        <v>1230</v>
      </c>
      <c r="D195">
        <v>32</v>
      </c>
      <c r="E195">
        <v>1</v>
      </c>
      <c r="F195">
        <v>3</v>
      </c>
      <c r="G195">
        <v>25</v>
      </c>
      <c r="H195">
        <v>115</v>
      </c>
      <c r="I195">
        <v>9</v>
      </c>
      <c r="J195">
        <v>115</v>
      </c>
      <c r="K195" s="12">
        <f>J195/Effbar</f>
        <v>947.51586059157944</v>
      </c>
      <c r="L195" s="12">
        <f>IF(J195=0,0,(K195^2)*(((K195*Effbar*(1-Effbar))/(J195^2))+(VEffbar/Effbar^2)))</f>
        <v>22651.735435269122</v>
      </c>
      <c r="W195" s="12"/>
      <c r="X195" s="12"/>
      <c r="Y195">
        <v>1</v>
      </c>
    </row>
    <row r="196" spans="1:34">
      <c r="A196" s="10">
        <v>40270</v>
      </c>
      <c r="C196">
        <v>1430</v>
      </c>
      <c r="D196">
        <v>31</v>
      </c>
      <c r="E196">
        <v>1</v>
      </c>
      <c r="F196">
        <v>6</v>
      </c>
      <c r="G196">
        <v>25</v>
      </c>
      <c r="H196">
        <v>64</v>
      </c>
      <c r="I196">
        <v>22</v>
      </c>
      <c r="J196">
        <v>64</v>
      </c>
      <c r="K196" s="12">
        <f>J196/Effbar</f>
        <v>527.31317459009642</v>
      </c>
      <c r="L196" s="12">
        <f>IF(J196=0,0,(K196^2)*(((K196*Effbar*(1-Effbar))/(J196^2))+(VEffbar/Effbar^2)))</f>
        <v>8708.531870810215</v>
      </c>
      <c r="W196" s="12"/>
      <c r="X196" s="12"/>
    </row>
    <row r="197" spans="1:34" s="174" customFormat="1">
      <c r="A197" s="173">
        <v>40271</v>
      </c>
      <c r="C197" s="174" t="s">
        <v>67</v>
      </c>
      <c r="G197" s="174">
        <v>25</v>
      </c>
      <c r="K197" s="175"/>
      <c r="L197" s="175"/>
      <c r="W197" s="175"/>
      <c r="X197" s="175"/>
    </row>
    <row r="198" spans="1:34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106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</row>
    <row r="199" spans="1:34" s="174" customFormat="1">
      <c r="A199" s="173">
        <v>40272</v>
      </c>
      <c r="C199" s="174" t="s">
        <v>67</v>
      </c>
      <c r="G199" s="174">
        <v>26</v>
      </c>
      <c r="K199" s="175"/>
      <c r="L199" s="175"/>
      <c r="W199" s="175"/>
      <c r="X199" s="175"/>
    </row>
    <row r="200" spans="1:34">
      <c r="A200" s="10">
        <v>40273</v>
      </c>
      <c r="C200">
        <v>1130</v>
      </c>
      <c r="D200">
        <v>29</v>
      </c>
      <c r="E200">
        <v>1</v>
      </c>
      <c r="F200">
        <v>6</v>
      </c>
      <c r="G200">
        <v>26</v>
      </c>
      <c r="H200">
        <v>67</v>
      </c>
      <c r="I200">
        <v>27</v>
      </c>
      <c r="J200">
        <v>67</v>
      </c>
      <c r="K200" s="12">
        <f>J200/Effbar</f>
        <v>552.03097964900712</v>
      </c>
      <c r="L200" s="12">
        <f>IF(J200=0,0,(K200^2)*(((K200*Effbar*(1-Effbar))/(J200^2))+(VEffbar/Effbar^2)))</f>
        <v>9356.7651101336069</v>
      </c>
      <c r="W200" s="12"/>
      <c r="X200" s="12"/>
    </row>
    <row r="201" spans="1:34">
      <c r="A201" s="10">
        <v>40274</v>
      </c>
      <c r="C201">
        <v>930</v>
      </c>
      <c r="D201">
        <v>29</v>
      </c>
      <c r="E201">
        <v>1</v>
      </c>
      <c r="F201">
        <v>6</v>
      </c>
      <c r="G201">
        <v>26</v>
      </c>
      <c r="H201">
        <v>17</v>
      </c>
      <c r="I201">
        <v>17</v>
      </c>
      <c r="J201">
        <v>17</v>
      </c>
      <c r="K201" s="12">
        <f>J201/Effbar</f>
        <v>140.06756200049435</v>
      </c>
      <c r="L201" s="12">
        <f>IF(J201=0,0,(K201^2)*(((K201*Effbar*(1-Effbar))/(J201^2))+(VEffbar/Effbar^2)))</f>
        <v>1359.0912135299632</v>
      </c>
      <c r="W201" s="12"/>
      <c r="X201" s="12"/>
    </row>
    <row r="202" spans="1:34">
      <c r="A202" s="10">
        <v>40275</v>
      </c>
      <c r="C202">
        <v>900</v>
      </c>
      <c r="D202">
        <v>29</v>
      </c>
      <c r="E202">
        <v>1</v>
      </c>
      <c r="F202">
        <v>6</v>
      </c>
      <c r="G202">
        <v>26</v>
      </c>
      <c r="H202">
        <v>9</v>
      </c>
      <c r="I202">
        <v>8</v>
      </c>
      <c r="J202">
        <v>9</v>
      </c>
      <c r="K202" s="12">
        <f>J202/Effbar</f>
        <v>74.15341517673231</v>
      </c>
      <c r="L202" s="12">
        <f>IF(J202=0,0,(K202^2)*(((K202*Effbar*(1-Effbar))/(J202^2))+(VEffbar/Effbar^2)))</f>
        <v>633.54127492876898</v>
      </c>
      <c r="W202" s="12"/>
      <c r="X202" s="12"/>
    </row>
    <row r="203" spans="1:34">
      <c r="A203" s="10">
        <v>40276</v>
      </c>
      <c r="C203">
        <v>930</v>
      </c>
      <c r="D203">
        <v>32</v>
      </c>
      <c r="E203">
        <v>1</v>
      </c>
      <c r="F203">
        <v>4</v>
      </c>
      <c r="G203">
        <v>26</v>
      </c>
      <c r="H203">
        <v>16</v>
      </c>
      <c r="I203">
        <v>10</v>
      </c>
      <c r="J203">
        <v>16</v>
      </c>
      <c r="K203" s="12">
        <f>J203/Effbar</f>
        <v>131.82829364752411</v>
      </c>
      <c r="L203" s="12">
        <f>IF(J203=0,0,(K203^2)*(((K203*Effbar*(1-Effbar))/(J203^2))+(VEffbar/Effbar^2)))</f>
        <v>1260.0385375970818</v>
      </c>
      <c r="W203" s="12"/>
      <c r="X203" s="12"/>
    </row>
    <row r="204" spans="1:34">
      <c r="A204" s="10">
        <v>40277</v>
      </c>
      <c r="C204">
        <v>1000</v>
      </c>
      <c r="D204">
        <v>32</v>
      </c>
      <c r="E204">
        <v>1</v>
      </c>
      <c r="F204">
        <v>4</v>
      </c>
      <c r="G204">
        <v>26</v>
      </c>
      <c r="H204">
        <v>12</v>
      </c>
      <c r="I204">
        <v>2</v>
      </c>
      <c r="J204">
        <v>12</v>
      </c>
      <c r="K204" s="12">
        <f>J204/Effbar</f>
        <v>98.871220235643065</v>
      </c>
      <c r="L204" s="12">
        <f>IF(J204=0,0,(K204^2)*(((K204*Effbar*(1-Effbar))/(J204^2))+(VEffbar/Effbar^2)))</f>
        <v>887.71050131621917</v>
      </c>
      <c r="W204" s="12"/>
      <c r="X204" s="12"/>
    </row>
    <row r="205" spans="1:34" s="174" customFormat="1">
      <c r="A205" s="173">
        <v>40278</v>
      </c>
      <c r="C205" s="174" t="s">
        <v>67</v>
      </c>
      <c r="G205" s="174">
        <v>26</v>
      </c>
      <c r="K205" s="175"/>
      <c r="L205" s="175"/>
      <c r="W205" s="175"/>
      <c r="X205" s="175"/>
    </row>
    <row r="206" spans="1:34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106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</row>
    <row r="207" spans="1:34">
      <c r="A207" s="10">
        <v>40279</v>
      </c>
      <c r="C207">
        <v>1300</v>
      </c>
      <c r="D207">
        <v>30</v>
      </c>
      <c r="E207">
        <v>1</v>
      </c>
      <c r="F207">
        <v>6</v>
      </c>
      <c r="G207">
        <v>27</v>
      </c>
      <c r="K207" s="12"/>
      <c r="L207" s="12"/>
      <c r="W207" s="12"/>
      <c r="X207" s="12"/>
    </row>
    <row r="208" spans="1:34">
      <c r="A208" s="10">
        <v>40280</v>
      </c>
      <c r="C208" s="172"/>
      <c r="D208">
        <v>30</v>
      </c>
      <c r="E208">
        <v>1</v>
      </c>
      <c r="F208">
        <v>6</v>
      </c>
      <c r="G208">
        <v>27</v>
      </c>
      <c r="H208">
        <v>6</v>
      </c>
      <c r="I208">
        <v>5</v>
      </c>
      <c r="J208">
        <v>6</v>
      </c>
      <c r="K208" s="12">
        <f t="shared" ref="K208:K213" si="0">J208/Effbar</f>
        <v>49.435610117821533</v>
      </c>
      <c r="L208" s="12">
        <f t="shared" ref="L208:L213" si="1">IF(J208=0,0,(K208^2)*(((K208*Effbar*(1-Effbar))/(J208^2))+(VEffbar/Effbar^2)))</f>
        <v>400.86644924691564</v>
      </c>
      <c r="V208">
        <v>312</v>
      </c>
      <c r="W208">
        <f t="shared" ref="W208:W213" si="2">V208/EdShEff</f>
        <v>3568.1610247026529</v>
      </c>
      <c r="X208">
        <f t="shared" ref="X208:X213" si="3">IF(V208=0,0, (W208^2)*(((W208*EdShEff*(1-EdShEff))/(V208^2))+(VEffEdSh/EdShEff^2)))</f>
        <v>232101.92013112432</v>
      </c>
    </row>
    <row r="209" spans="1:34">
      <c r="A209" s="10">
        <v>40281</v>
      </c>
      <c r="C209" s="172"/>
      <c r="D209">
        <v>30</v>
      </c>
      <c r="E209">
        <v>1</v>
      </c>
      <c r="F209">
        <v>6</v>
      </c>
      <c r="G209">
        <v>27</v>
      </c>
      <c r="H209">
        <v>5</v>
      </c>
      <c r="I209">
        <v>9</v>
      </c>
      <c r="J209">
        <v>5</v>
      </c>
      <c r="K209" s="12">
        <f t="shared" si="0"/>
        <v>41.196341764851276</v>
      </c>
      <c r="L209" s="12">
        <f t="shared" si="1"/>
        <v>328.0847075097638</v>
      </c>
      <c r="V209">
        <v>529</v>
      </c>
      <c r="W209">
        <f t="shared" si="2"/>
        <v>6049.8627630375113</v>
      </c>
      <c r="X209">
        <f t="shared" si="3"/>
        <v>623324.28706421342</v>
      </c>
    </row>
    <row r="210" spans="1:34">
      <c r="A210" s="10">
        <v>40282</v>
      </c>
      <c r="C210" s="172"/>
      <c r="D210">
        <v>30</v>
      </c>
      <c r="E210">
        <v>1</v>
      </c>
      <c r="F210">
        <v>6</v>
      </c>
      <c r="G210">
        <v>27</v>
      </c>
      <c r="H210">
        <v>12</v>
      </c>
      <c r="I210">
        <v>11</v>
      </c>
      <c r="J210">
        <v>12</v>
      </c>
      <c r="K210" s="12">
        <f t="shared" si="0"/>
        <v>98.871220235643065</v>
      </c>
      <c r="L210" s="12">
        <f t="shared" si="1"/>
        <v>887.71050131621917</v>
      </c>
      <c r="V210">
        <v>251</v>
      </c>
      <c r="W210">
        <f t="shared" si="2"/>
        <v>2870.5397987191213</v>
      </c>
      <c r="X210">
        <f t="shared" si="3"/>
        <v>156073.47549659177</v>
      </c>
      <c r="AD210">
        <v>1</v>
      </c>
    </row>
    <row r="211" spans="1:34">
      <c r="A211" s="10">
        <v>40283</v>
      </c>
      <c r="C211" s="172"/>
      <c r="D211">
        <v>29.7</v>
      </c>
      <c r="E211">
        <v>1</v>
      </c>
      <c r="F211">
        <v>6</v>
      </c>
      <c r="G211">
        <v>27</v>
      </c>
      <c r="H211">
        <v>17</v>
      </c>
      <c r="I211">
        <v>15</v>
      </c>
      <c r="J211">
        <v>17</v>
      </c>
      <c r="K211" s="12">
        <f t="shared" si="0"/>
        <v>140.06756200049435</v>
      </c>
      <c r="L211" s="12">
        <f t="shared" si="1"/>
        <v>1359.0912135299632</v>
      </c>
      <c r="V211">
        <v>78</v>
      </c>
      <c r="W211">
        <f t="shared" si="2"/>
        <v>892.04025617566322</v>
      </c>
      <c r="X211">
        <f t="shared" si="3"/>
        <v>21488.64576450528</v>
      </c>
      <c r="AD211">
        <v>2</v>
      </c>
    </row>
    <row r="212" spans="1:34">
      <c r="A212" s="10">
        <v>40284</v>
      </c>
      <c r="C212" s="172"/>
      <c r="D212">
        <v>29.5</v>
      </c>
      <c r="E212">
        <v>1</v>
      </c>
      <c r="F212">
        <v>6</v>
      </c>
      <c r="G212">
        <v>27</v>
      </c>
      <c r="H212">
        <v>18</v>
      </c>
      <c r="I212">
        <v>22</v>
      </c>
      <c r="J212">
        <v>18</v>
      </c>
      <c r="K212" s="12">
        <f t="shared" si="0"/>
        <v>148.30683035346462</v>
      </c>
      <c r="L212" s="12">
        <f t="shared" si="1"/>
        <v>1460.5321562079112</v>
      </c>
      <c r="V212">
        <v>33</v>
      </c>
      <c r="W212">
        <f t="shared" si="2"/>
        <v>377.40164684354983</v>
      </c>
      <c r="X212">
        <f t="shared" si="3"/>
        <v>6118.678703984232</v>
      </c>
      <c r="AB212">
        <v>1</v>
      </c>
    </row>
    <row r="213" spans="1:34">
      <c r="A213" s="10">
        <v>40285</v>
      </c>
      <c r="C213" s="172"/>
      <c r="D213">
        <v>30.5</v>
      </c>
      <c r="E213">
        <v>1</v>
      </c>
      <c r="F213">
        <v>6</v>
      </c>
      <c r="G213">
        <v>27</v>
      </c>
      <c r="H213">
        <v>28</v>
      </c>
      <c r="I213">
        <v>19</v>
      </c>
      <c r="J213">
        <v>28</v>
      </c>
      <c r="K213" s="12">
        <f t="shared" si="0"/>
        <v>230.69951388316716</v>
      </c>
      <c r="L213" s="12">
        <f t="shared" si="1"/>
        <v>2606.2962539660361</v>
      </c>
      <c r="V213">
        <v>21</v>
      </c>
      <c r="W213">
        <f t="shared" si="2"/>
        <v>240.16468435498626</v>
      </c>
      <c r="X213">
        <f t="shared" si="3"/>
        <v>3389.2512967155835</v>
      </c>
    </row>
    <row r="214" spans="1:34">
      <c r="A214" s="9"/>
      <c r="B214" s="9"/>
      <c r="C214" s="172"/>
      <c r="D214" s="9"/>
      <c r="E214" s="9"/>
      <c r="F214" s="9"/>
      <c r="G214" s="9"/>
      <c r="H214" s="9"/>
      <c r="I214" s="9"/>
      <c r="J214" s="9"/>
      <c r="K214" s="9"/>
      <c r="L214" s="106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</row>
    <row r="215" spans="1:34">
      <c r="A215" s="10">
        <v>40286</v>
      </c>
      <c r="C215" s="172"/>
      <c r="D215">
        <v>31</v>
      </c>
      <c r="E215">
        <v>1</v>
      </c>
      <c r="F215">
        <v>6</v>
      </c>
      <c r="G215">
        <v>28</v>
      </c>
      <c r="H215">
        <v>60</v>
      </c>
      <c r="I215">
        <v>26</v>
      </c>
      <c r="J215">
        <v>60</v>
      </c>
      <c r="K215" s="12">
        <f t="shared" ref="K215:K221" si="4">J215/Effbar</f>
        <v>494.35610117821534</v>
      </c>
      <c r="L215" s="12">
        <f t="shared" ref="L215:L221" si="5">IF(J215=0,0,(K215^2)*(((K215*Effbar*(1-Effbar))/(J215^2))+(VEffbar/Effbar^2)))</f>
        <v>7877.6566194766147</v>
      </c>
      <c r="V215">
        <v>30</v>
      </c>
      <c r="W215">
        <f t="shared" ref="W215:W221" si="6">V215/EdShEff</f>
        <v>343.09240622140896</v>
      </c>
      <c r="X215">
        <f t="shared" ref="X215:X221" si="7">IF(V215=0,0, (W215^2)*(((W215*EdShEff*(1-EdShEff))/(V215^2))+(VEffEdSh/EdShEff^2)))</f>
        <v>5382.2732807642979</v>
      </c>
    </row>
    <row r="216" spans="1:34">
      <c r="A216" s="10">
        <v>40287</v>
      </c>
      <c r="C216" s="172"/>
      <c r="D216">
        <v>31</v>
      </c>
      <c r="E216">
        <v>1</v>
      </c>
      <c r="F216">
        <v>6</v>
      </c>
      <c r="G216">
        <v>28</v>
      </c>
      <c r="H216">
        <v>23</v>
      </c>
      <c r="I216">
        <v>3</v>
      </c>
      <c r="J216">
        <v>23</v>
      </c>
      <c r="K216" s="12">
        <f t="shared" si="4"/>
        <v>189.50317211831589</v>
      </c>
      <c r="L216" s="12">
        <f t="shared" si="5"/>
        <v>2003.5608707736446</v>
      </c>
      <c r="V216">
        <v>4</v>
      </c>
      <c r="W216">
        <f t="shared" si="6"/>
        <v>45.745654162854528</v>
      </c>
      <c r="X216">
        <f t="shared" si="7"/>
        <v>509.44934758751413</v>
      </c>
    </row>
    <row r="217" spans="1:34">
      <c r="A217" s="10">
        <v>40288</v>
      </c>
      <c r="C217" s="172"/>
      <c r="D217">
        <v>31.6</v>
      </c>
      <c r="E217">
        <v>1</v>
      </c>
      <c r="F217">
        <v>6</v>
      </c>
      <c r="G217">
        <v>28</v>
      </c>
      <c r="H217">
        <v>83</v>
      </c>
      <c r="I217">
        <v>15</v>
      </c>
      <c r="J217">
        <v>83</v>
      </c>
      <c r="K217" s="12">
        <f t="shared" si="4"/>
        <v>683.85927329653123</v>
      </c>
      <c r="L217" s="12">
        <f t="shared" si="5"/>
        <v>13177.0255984418</v>
      </c>
      <c r="V217">
        <v>17</v>
      </c>
      <c r="W217">
        <f t="shared" si="6"/>
        <v>194.41903019213174</v>
      </c>
      <c r="X217">
        <f t="shared" si="7"/>
        <v>2607.5572931733518</v>
      </c>
      <c r="Y217">
        <v>1</v>
      </c>
    </row>
    <row r="218" spans="1:34">
      <c r="A218" s="10">
        <v>40289</v>
      </c>
      <c r="C218" s="172"/>
      <c r="D218">
        <v>33.299999999999997</v>
      </c>
      <c r="E218">
        <v>1</v>
      </c>
      <c r="F218">
        <v>5</v>
      </c>
      <c r="G218">
        <v>28</v>
      </c>
      <c r="H218">
        <v>44</v>
      </c>
      <c r="I218">
        <v>20</v>
      </c>
      <c r="J218">
        <v>44</v>
      </c>
      <c r="K218" s="12">
        <f t="shared" si="4"/>
        <v>362.52780753069123</v>
      </c>
      <c r="L218" s="12">
        <f t="shared" si="5"/>
        <v>4936.2782933528342</v>
      </c>
      <c r="V218">
        <v>9</v>
      </c>
      <c r="W218">
        <f t="shared" si="6"/>
        <v>102.92772186642269</v>
      </c>
      <c r="X218">
        <f t="shared" si="7"/>
        <v>1236.3419844098648</v>
      </c>
    </row>
    <row r="219" spans="1:34">
      <c r="A219" s="10">
        <v>40290</v>
      </c>
      <c r="C219" s="172"/>
      <c r="D219">
        <v>32</v>
      </c>
      <c r="E219">
        <v>1</v>
      </c>
      <c r="F219">
        <v>5.5</v>
      </c>
      <c r="G219">
        <v>28</v>
      </c>
      <c r="H219">
        <v>23</v>
      </c>
      <c r="I219">
        <v>5</v>
      </c>
      <c r="J219">
        <v>23</v>
      </c>
      <c r="K219" s="12">
        <f t="shared" si="4"/>
        <v>189.50317211831589</v>
      </c>
      <c r="L219" s="12">
        <f t="shared" si="5"/>
        <v>2003.5608707736446</v>
      </c>
      <c r="V219">
        <v>8</v>
      </c>
      <c r="W219">
        <f t="shared" si="6"/>
        <v>91.491308325709056</v>
      </c>
      <c r="X219">
        <f t="shared" si="7"/>
        <v>1082.9562612820207</v>
      </c>
    </row>
    <row r="220" spans="1:34">
      <c r="A220" s="10">
        <v>40291</v>
      </c>
      <c r="C220" s="172"/>
      <c r="D220">
        <v>31</v>
      </c>
      <c r="E220">
        <v>1</v>
      </c>
      <c r="F220">
        <v>6</v>
      </c>
      <c r="G220">
        <v>28</v>
      </c>
      <c r="H220">
        <v>20</v>
      </c>
      <c r="I220">
        <v>2</v>
      </c>
      <c r="J220">
        <v>20</v>
      </c>
      <c r="K220" s="12">
        <f t="shared" si="4"/>
        <v>164.7853670594051</v>
      </c>
      <c r="L220" s="12">
        <f t="shared" si="5"/>
        <v>1670.578841799005</v>
      </c>
      <c r="V220">
        <v>8</v>
      </c>
      <c r="W220">
        <f t="shared" si="6"/>
        <v>91.491308325709056</v>
      </c>
      <c r="X220">
        <f t="shared" si="7"/>
        <v>1082.9562612820207</v>
      </c>
      <c r="AB220">
        <v>2</v>
      </c>
    </row>
    <row r="221" spans="1:34">
      <c r="A221" s="10">
        <v>40292</v>
      </c>
      <c r="C221" s="172"/>
      <c r="D221">
        <v>30</v>
      </c>
      <c r="E221">
        <v>1</v>
      </c>
      <c r="F221">
        <v>6</v>
      </c>
      <c r="G221">
        <v>28</v>
      </c>
      <c r="H221">
        <v>6</v>
      </c>
      <c r="I221">
        <v>3</v>
      </c>
      <c r="J221">
        <v>6</v>
      </c>
      <c r="K221" s="12">
        <f t="shared" si="4"/>
        <v>49.435610117821533</v>
      </c>
      <c r="L221" s="12">
        <f t="shared" si="5"/>
        <v>400.86644924691564</v>
      </c>
      <c r="V221">
        <v>2</v>
      </c>
      <c r="W221">
        <f t="shared" si="6"/>
        <v>22.872827081427264</v>
      </c>
      <c r="X221">
        <f t="shared" si="7"/>
        <v>246.71747803038301</v>
      </c>
    </row>
    <row r="222" spans="1:34">
      <c r="A222" s="9"/>
      <c r="B222" s="9"/>
      <c r="C222" s="172"/>
      <c r="D222" s="9"/>
      <c r="E222" s="9"/>
      <c r="F222" s="9"/>
      <c r="G222" s="9"/>
      <c r="H222" s="9"/>
      <c r="I222" s="9"/>
      <c r="J222" s="9"/>
      <c r="K222" s="9"/>
      <c r="L222" s="106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</row>
    <row r="223" spans="1:34">
      <c r="A223" s="10">
        <v>40293</v>
      </c>
      <c r="C223" s="172"/>
      <c r="D223">
        <v>29</v>
      </c>
      <c r="E223">
        <v>1</v>
      </c>
      <c r="F223">
        <v>6</v>
      </c>
      <c r="G223">
        <v>29</v>
      </c>
      <c r="H223">
        <v>10</v>
      </c>
      <c r="J223">
        <v>10</v>
      </c>
      <c r="K223" s="12">
        <f t="shared" ref="K223:K229" si="8">J223/Effbar</f>
        <v>82.392683529702552</v>
      </c>
      <c r="L223" s="12">
        <f t="shared" ref="L223:L229" si="9">IF(J223=0,0,(K223^2)*(((K223*Effbar*(1-Effbar))/(J223^2))+(VEffbar/Effbar^2)))</f>
        <v>715.87608364618598</v>
      </c>
      <c r="V223">
        <v>1</v>
      </c>
      <c r="W223">
        <f t="shared" ref="W223:W229" si="10">V223/EdShEff</f>
        <v>11.436413540713632</v>
      </c>
      <c r="X223">
        <f t="shared" ref="X223:X229" si="11">IF(V223=0,0, (W223^2)*(((W223*EdShEff*(1-EdShEff))/(V223^2))+(VEffEdSh/EdShEff^2)))</f>
        <v>121.35694007434799</v>
      </c>
    </row>
    <row r="224" spans="1:34">
      <c r="A224" s="10">
        <v>40294</v>
      </c>
      <c r="C224" s="172"/>
      <c r="D224">
        <v>29</v>
      </c>
      <c r="E224">
        <v>1</v>
      </c>
      <c r="F224">
        <v>6</v>
      </c>
      <c r="G224">
        <v>29</v>
      </c>
      <c r="H224">
        <v>12</v>
      </c>
      <c r="I224">
        <v>1</v>
      </c>
      <c r="J224">
        <v>12</v>
      </c>
      <c r="K224" s="12">
        <f t="shared" si="8"/>
        <v>98.871220235643065</v>
      </c>
      <c r="L224" s="12">
        <f t="shared" si="9"/>
        <v>887.71050131621917</v>
      </c>
      <c r="V224">
        <v>5</v>
      </c>
      <c r="W224">
        <f t="shared" si="10"/>
        <v>57.182067703568158</v>
      </c>
      <c r="X224">
        <f t="shared" si="11"/>
        <v>646.82067918861026</v>
      </c>
      <c r="AB224">
        <v>1</v>
      </c>
    </row>
    <row r="225" spans="1:34">
      <c r="A225" s="10">
        <v>40295</v>
      </c>
      <c r="C225" s="172"/>
      <c r="D225">
        <v>29.5</v>
      </c>
      <c r="E225">
        <v>1</v>
      </c>
      <c r="F225">
        <v>6</v>
      </c>
      <c r="G225">
        <v>29</v>
      </c>
      <c r="H225">
        <v>22</v>
      </c>
      <c r="I225">
        <v>6</v>
      </c>
      <c r="J225">
        <v>22</v>
      </c>
      <c r="K225" s="12">
        <f t="shared" si="8"/>
        <v>181.26390376534562</v>
      </c>
      <c r="L225" s="12">
        <f t="shared" si="9"/>
        <v>1890.1785943703649</v>
      </c>
      <c r="V225">
        <v>9</v>
      </c>
      <c r="W225">
        <f t="shared" si="10"/>
        <v>102.92772186642269</v>
      </c>
      <c r="X225">
        <f t="shared" si="11"/>
        <v>1236.3419844098648</v>
      </c>
    </row>
    <row r="226" spans="1:34">
      <c r="A226" s="10">
        <v>40296</v>
      </c>
      <c r="C226" s="172"/>
      <c r="D226">
        <v>34</v>
      </c>
      <c r="E226">
        <v>1.5</v>
      </c>
      <c r="F226">
        <v>3.5</v>
      </c>
      <c r="G226">
        <v>29</v>
      </c>
      <c r="H226">
        <v>290</v>
      </c>
      <c r="I226">
        <v>15</v>
      </c>
      <c r="J226">
        <v>290</v>
      </c>
      <c r="K226" s="12">
        <f t="shared" si="8"/>
        <v>2389.3878223613742</v>
      </c>
      <c r="L226" s="12">
        <f t="shared" si="9"/>
        <v>117724.03627543252</v>
      </c>
      <c r="V226">
        <v>252</v>
      </c>
      <c r="W226">
        <f t="shared" si="10"/>
        <v>2881.9762122598354</v>
      </c>
      <c r="X226">
        <f t="shared" si="11"/>
        <v>157199.73550496961</v>
      </c>
    </row>
    <row r="227" spans="1:34">
      <c r="A227" s="10">
        <v>40297</v>
      </c>
      <c r="C227" s="172"/>
      <c r="D227">
        <v>34</v>
      </c>
      <c r="E227">
        <v>1</v>
      </c>
      <c r="F227">
        <v>4.5</v>
      </c>
      <c r="G227">
        <v>29</v>
      </c>
      <c r="H227">
        <v>53</v>
      </c>
      <c r="I227">
        <v>11</v>
      </c>
      <c r="J227">
        <v>53</v>
      </c>
      <c r="K227" s="12">
        <f t="shared" si="8"/>
        <v>436.68122270742356</v>
      </c>
      <c r="L227" s="12">
        <f t="shared" si="9"/>
        <v>6515.5731993278723</v>
      </c>
      <c r="V227">
        <v>31</v>
      </c>
      <c r="W227">
        <f t="shared" si="10"/>
        <v>354.52881976212257</v>
      </c>
      <c r="X227">
        <f t="shared" si="11"/>
        <v>5623.7381572892546</v>
      </c>
      <c r="AB227">
        <v>1</v>
      </c>
    </row>
    <row r="228" spans="1:34">
      <c r="A228" s="10">
        <v>40298</v>
      </c>
      <c r="C228" s="172"/>
      <c r="D228">
        <v>33.5</v>
      </c>
      <c r="E228">
        <v>1</v>
      </c>
      <c r="F228">
        <v>5</v>
      </c>
      <c r="G228">
        <v>29</v>
      </c>
      <c r="H228">
        <v>39</v>
      </c>
      <c r="I228">
        <v>9</v>
      </c>
      <c r="J228">
        <v>39</v>
      </c>
      <c r="K228" s="12">
        <f t="shared" si="8"/>
        <v>321.33146576583999</v>
      </c>
      <c r="L228" s="12">
        <f t="shared" si="9"/>
        <v>4142.4815705551373</v>
      </c>
      <c r="V228">
        <v>12</v>
      </c>
      <c r="W228">
        <f t="shared" si="10"/>
        <v>137.23696248856359</v>
      </c>
      <c r="X228">
        <f t="shared" si="11"/>
        <v>1720.5207410835201</v>
      </c>
    </row>
    <row r="229" spans="1:34">
      <c r="A229" s="10">
        <v>40299</v>
      </c>
      <c r="C229" s="172"/>
      <c r="D229">
        <v>33</v>
      </c>
      <c r="E229">
        <v>1</v>
      </c>
      <c r="F229">
        <v>5</v>
      </c>
      <c r="G229">
        <v>29</v>
      </c>
      <c r="H229">
        <v>20</v>
      </c>
      <c r="I229">
        <v>3</v>
      </c>
      <c r="J229">
        <v>20</v>
      </c>
      <c r="K229" s="12">
        <f t="shared" si="8"/>
        <v>164.7853670594051</v>
      </c>
      <c r="L229" s="12">
        <f t="shared" si="9"/>
        <v>1670.578841799005</v>
      </c>
      <c r="V229">
        <v>9</v>
      </c>
      <c r="W229">
        <f t="shared" si="10"/>
        <v>102.92772186642269</v>
      </c>
      <c r="X229">
        <f t="shared" si="11"/>
        <v>1236.3419844098648</v>
      </c>
      <c r="AB229">
        <v>2</v>
      </c>
      <c r="AE229">
        <v>1</v>
      </c>
    </row>
    <row r="230" spans="1:34">
      <c r="A230" s="9"/>
      <c r="B230" s="9"/>
      <c r="C230" s="172"/>
      <c r="D230" s="9"/>
      <c r="E230" s="9"/>
      <c r="F230" s="9"/>
      <c r="G230" s="9"/>
      <c r="H230" s="9"/>
      <c r="I230" s="9"/>
      <c r="J230" s="9"/>
      <c r="K230" s="9"/>
      <c r="L230" s="106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</row>
    <row r="231" spans="1:34">
      <c r="A231" s="10">
        <v>40300</v>
      </c>
      <c r="C231" s="172"/>
      <c r="D231">
        <v>32.5</v>
      </c>
      <c r="E231">
        <v>1</v>
      </c>
      <c r="F231">
        <v>5</v>
      </c>
      <c r="G231">
        <v>30</v>
      </c>
      <c r="H231">
        <v>17</v>
      </c>
      <c r="I231">
        <v>7</v>
      </c>
      <c r="J231">
        <v>17</v>
      </c>
      <c r="K231" s="12">
        <f t="shared" ref="K231:K237" si="12">J231/Effbar</f>
        <v>140.06756200049435</v>
      </c>
      <c r="L231" s="12">
        <f t="shared" ref="L231:L237" si="13">IF(J231=0,0,(K231^2)*(((K231*Effbar*(1-Effbar))/(J231^2))+(VEffbar/Effbar^2)))</f>
        <v>1359.0912135299632</v>
      </c>
      <c r="V231">
        <v>8</v>
      </c>
      <c r="W231">
        <f t="shared" ref="W231:W237" si="14">V231/EdShEff</f>
        <v>91.491308325709056</v>
      </c>
      <c r="X231">
        <f t="shared" ref="X231:X237" si="15">IF(V231=0,0, (W231^2)*(((W231*EdShEff*(1-EdShEff))/(V231^2))+(VEffEdSh/EdShEff^2)))</f>
        <v>1082.9562612820207</v>
      </c>
    </row>
    <row r="232" spans="1:34">
      <c r="A232" s="10">
        <v>40301</v>
      </c>
      <c r="C232" s="172"/>
      <c r="D232">
        <v>33</v>
      </c>
      <c r="E232">
        <v>1</v>
      </c>
      <c r="F232">
        <v>6</v>
      </c>
      <c r="G232">
        <v>30</v>
      </c>
      <c r="H232">
        <v>70</v>
      </c>
      <c r="I232">
        <v>6</v>
      </c>
      <c r="J232">
        <v>70</v>
      </c>
      <c r="K232" s="12">
        <f t="shared" si="12"/>
        <v>576.74878470791793</v>
      </c>
      <c r="L232" s="12">
        <f t="shared" si="13"/>
        <v>10026.492750162601</v>
      </c>
      <c r="V232">
        <v>119</v>
      </c>
      <c r="W232">
        <f t="shared" si="14"/>
        <v>1360.9332113449223</v>
      </c>
      <c r="X232">
        <f t="shared" si="15"/>
        <v>42550.736596172035</v>
      </c>
      <c r="AD232">
        <v>1</v>
      </c>
    </row>
    <row r="233" spans="1:34">
      <c r="A233" s="10">
        <v>40302</v>
      </c>
      <c r="C233" s="172"/>
      <c r="D233">
        <v>36.5</v>
      </c>
      <c r="E233">
        <v>1</v>
      </c>
      <c r="F233">
        <v>5</v>
      </c>
      <c r="G233">
        <v>30</v>
      </c>
      <c r="H233">
        <v>56</v>
      </c>
      <c r="I233">
        <v>1</v>
      </c>
      <c r="J233">
        <v>56</v>
      </c>
      <c r="K233" s="12">
        <f t="shared" si="12"/>
        <v>461.39902776633431</v>
      </c>
      <c r="L233" s="12">
        <f t="shared" si="13"/>
        <v>7084.9936360640768</v>
      </c>
      <c r="V233">
        <v>54</v>
      </c>
      <c r="W233">
        <f t="shared" si="14"/>
        <v>617.56633119853609</v>
      </c>
      <c r="X233">
        <f t="shared" si="15"/>
        <v>12282.423332708928</v>
      </c>
      <c r="AB233">
        <v>2</v>
      </c>
    </row>
    <row r="234" spans="1:34">
      <c r="A234" s="10">
        <v>40303</v>
      </c>
      <c r="C234" s="172"/>
      <c r="D234">
        <v>35</v>
      </c>
      <c r="E234">
        <v>1</v>
      </c>
      <c r="F234">
        <v>6</v>
      </c>
      <c r="G234">
        <v>30</v>
      </c>
      <c r="H234">
        <v>22</v>
      </c>
      <c r="I234">
        <v>4</v>
      </c>
      <c r="J234">
        <v>22</v>
      </c>
      <c r="K234" s="12">
        <f t="shared" si="12"/>
        <v>181.26390376534562</v>
      </c>
      <c r="L234" s="12">
        <f t="shared" si="13"/>
        <v>1890.1785943703649</v>
      </c>
      <c r="V234">
        <v>13</v>
      </c>
      <c r="W234">
        <f t="shared" si="14"/>
        <v>148.67337602927722</v>
      </c>
      <c r="X234">
        <f t="shared" si="15"/>
        <v>1889.9208557381119</v>
      </c>
      <c r="AB234">
        <v>1</v>
      </c>
    </row>
    <row r="235" spans="1:34">
      <c r="A235" s="10">
        <v>40304</v>
      </c>
      <c r="C235" s="172"/>
      <c r="D235">
        <v>33.299999999999997</v>
      </c>
      <c r="E235">
        <v>1</v>
      </c>
      <c r="F235">
        <v>6</v>
      </c>
      <c r="G235">
        <v>30</v>
      </c>
      <c r="H235">
        <v>13</v>
      </c>
      <c r="I235">
        <v>4</v>
      </c>
      <c r="J235">
        <v>13</v>
      </c>
      <c r="K235" s="12">
        <f t="shared" si="12"/>
        <v>107.11048858861332</v>
      </c>
      <c r="L235" s="12">
        <f t="shared" si="13"/>
        <v>977.21011026883536</v>
      </c>
      <c r="V235">
        <v>7</v>
      </c>
      <c r="W235">
        <f t="shared" si="14"/>
        <v>80.054894784995426</v>
      </c>
      <c r="X235">
        <f t="shared" si="15"/>
        <v>933.57413603586349</v>
      </c>
    </row>
    <row r="236" spans="1:34">
      <c r="A236" s="10">
        <v>40305</v>
      </c>
      <c r="C236" s="172"/>
      <c r="D236">
        <v>33</v>
      </c>
      <c r="E236">
        <v>1</v>
      </c>
      <c r="F236">
        <v>6</v>
      </c>
      <c r="G236">
        <v>30</v>
      </c>
      <c r="H236">
        <v>12</v>
      </c>
      <c r="I236">
        <v>2</v>
      </c>
      <c r="J236">
        <v>12</v>
      </c>
      <c r="K236" s="12">
        <f t="shared" si="12"/>
        <v>98.871220235643065</v>
      </c>
      <c r="L236" s="12">
        <f t="shared" si="13"/>
        <v>887.71050131621917</v>
      </c>
      <c r="V236">
        <v>8</v>
      </c>
      <c r="W236">
        <f t="shared" si="14"/>
        <v>91.491308325709056</v>
      </c>
      <c r="X236">
        <f t="shared" si="15"/>
        <v>1082.9562612820207</v>
      </c>
      <c r="Y236">
        <v>1</v>
      </c>
      <c r="AB236">
        <v>1</v>
      </c>
    </row>
    <row r="237" spans="1:34">
      <c r="A237" s="10">
        <v>40306</v>
      </c>
      <c r="C237" s="172"/>
      <c r="D237">
        <v>32</v>
      </c>
      <c r="E237">
        <v>1</v>
      </c>
      <c r="F237">
        <v>6</v>
      </c>
      <c r="G237">
        <v>30</v>
      </c>
      <c r="H237">
        <v>3</v>
      </c>
      <c r="I237">
        <v>3</v>
      </c>
      <c r="J237">
        <v>3</v>
      </c>
      <c r="K237" s="12">
        <f t="shared" si="12"/>
        <v>24.717805058910766</v>
      </c>
      <c r="L237" s="12">
        <f t="shared" si="13"/>
        <v>189.68602427065929</v>
      </c>
      <c r="V237">
        <v>8</v>
      </c>
      <c r="W237">
        <f t="shared" si="14"/>
        <v>91.491308325709056</v>
      </c>
      <c r="X237">
        <f t="shared" si="15"/>
        <v>1082.9562612820207</v>
      </c>
    </row>
    <row r="238" spans="1:34">
      <c r="A238" s="9"/>
      <c r="B238" s="9"/>
      <c r="C238" s="172"/>
      <c r="D238" s="9"/>
      <c r="E238" s="9"/>
      <c r="F238" s="9"/>
      <c r="G238" s="9"/>
      <c r="H238" s="9"/>
      <c r="I238" s="9"/>
      <c r="J238" s="9"/>
      <c r="K238" s="9"/>
      <c r="L238" s="106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</row>
    <row r="239" spans="1:34">
      <c r="A239" s="10">
        <v>40307</v>
      </c>
      <c r="C239" s="172"/>
      <c r="D239">
        <v>31.5</v>
      </c>
      <c r="E239">
        <v>1</v>
      </c>
      <c r="F239">
        <v>6</v>
      </c>
      <c r="G239">
        <v>31</v>
      </c>
      <c r="H239">
        <v>17</v>
      </c>
      <c r="I239">
        <v>4</v>
      </c>
      <c r="J239">
        <v>17</v>
      </c>
      <c r="K239" s="12">
        <f t="shared" ref="K239:K245" si="16">J239/Effbar</f>
        <v>140.06756200049435</v>
      </c>
      <c r="L239" s="12">
        <f t="shared" ref="L239:L245" si="17">IF(J239=0,0,(K239^2)*(((K239*Effbar*(1-Effbar))/(J239^2))+(VEffbar/Effbar^2)))</f>
        <v>1359.0912135299632</v>
      </c>
      <c r="V239">
        <v>11</v>
      </c>
      <c r="W239">
        <f t="shared" ref="W239:W245" si="18">V239/EdShEff</f>
        <v>125.80054894784995</v>
      </c>
      <c r="X239">
        <f t="shared" ref="X239:X245" si="19">IF(V239=0,0, (W239^2)*(((W239*EdShEff*(1-EdShEff))/(V239^2))+(VEffEdSh/EdShEff^2)))</f>
        <v>1555.1242243106142</v>
      </c>
    </row>
    <row r="240" spans="1:34">
      <c r="A240" s="10">
        <v>40308</v>
      </c>
      <c r="C240" s="172"/>
      <c r="D240">
        <v>30</v>
      </c>
      <c r="E240">
        <v>1</v>
      </c>
      <c r="F240">
        <v>6</v>
      </c>
      <c r="G240">
        <v>31</v>
      </c>
      <c r="H240">
        <v>28</v>
      </c>
      <c r="I240">
        <v>9</v>
      </c>
      <c r="J240">
        <v>28</v>
      </c>
      <c r="K240" s="12">
        <f t="shared" si="16"/>
        <v>230.69951388316716</v>
      </c>
      <c r="L240" s="12">
        <f t="shared" si="17"/>
        <v>2606.2962539660361</v>
      </c>
      <c r="V240">
        <v>19</v>
      </c>
      <c r="W240">
        <f t="shared" si="18"/>
        <v>217.291857273559</v>
      </c>
      <c r="X240">
        <f t="shared" si="19"/>
        <v>2990.3970991810938</v>
      </c>
      <c r="AB240">
        <v>1</v>
      </c>
    </row>
    <row r="241" spans="1:34">
      <c r="A241" s="10">
        <v>40309</v>
      </c>
      <c r="C241" s="172"/>
      <c r="D241">
        <v>29.5</v>
      </c>
      <c r="E241">
        <v>1</v>
      </c>
      <c r="F241">
        <v>6</v>
      </c>
      <c r="G241">
        <v>31</v>
      </c>
      <c r="H241">
        <v>23</v>
      </c>
      <c r="I241">
        <v>6</v>
      </c>
      <c r="J241">
        <v>23</v>
      </c>
      <c r="K241" s="12">
        <f t="shared" si="16"/>
        <v>189.50317211831589</v>
      </c>
      <c r="L241" s="12">
        <f t="shared" si="17"/>
        <v>2003.5608707736446</v>
      </c>
      <c r="V241">
        <v>21</v>
      </c>
      <c r="W241">
        <f t="shared" si="18"/>
        <v>240.16468435498626</v>
      </c>
      <c r="X241">
        <f t="shared" si="19"/>
        <v>3389.2512967155835</v>
      </c>
    </row>
    <row r="242" spans="1:34">
      <c r="A242" s="10">
        <v>40310</v>
      </c>
      <c r="C242" s="172"/>
      <c r="D242">
        <v>29.5</v>
      </c>
      <c r="E242">
        <v>1</v>
      </c>
      <c r="F242">
        <v>6</v>
      </c>
      <c r="G242">
        <v>31</v>
      </c>
      <c r="H242">
        <v>29</v>
      </c>
      <c r="I242">
        <v>8</v>
      </c>
      <c r="J242">
        <v>29</v>
      </c>
      <c r="K242" s="12">
        <f t="shared" si="16"/>
        <v>238.93878223613743</v>
      </c>
      <c r="L242" s="12">
        <f t="shared" si="17"/>
        <v>2734.0081308397143</v>
      </c>
      <c r="V242">
        <v>22</v>
      </c>
      <c r="W242">
        <f t="shared" si="18"/>
        <v>251.60109789569989</v>
      </c>
      <c r="X242">
        <f t="shared" si="19"/>
        <v>3594.6837923053586</v>
      </c>
    </row>
    <row r="243" spans="1:34">
      <c r="A243" s="10">
        <v>40311</v>
      </c>
      <c r="C243" s="172"/>
      <c r="D243">
        <v>29.5</v>
      </c>
      <c r="E243">
        <v>1</v>
      </c>
      <c r="F243">
        <v>6</v>
      </c>
      <c r="G243">
        <v>31</v>
      </c>
      <c r="H243">
        <v>59</v>
      </c>
      <c r="I243">
        <v>14</v>
      </c>
      <c r="J243">
        <v>59</v>
      </c>
      <c r="K243" s="12">
        <f t="shared" si="16"/>
        <v>486.11683282524507</v>
      </c>
      <c r="L243" s="12">
        <f t="shared" si="17"/>
        <v>7675.9084735058805</v>
      </c>
      <c r="V243">
        <v>152</v>
      </c>
      <c r="W243">
        <f t="shared" si="18"/>
        <v>1738.334858188472</v>
      </c>
      <c r="X243">
        <f t="shared" si="19"/>
        <v>64391.544181541212</v>
      </c>
    </row>
    <row r="244" spans="1:34">
      <c r="A244" s="10">
        <v>40312</v>
      </c>
      <c r="C244" s="172"/>
      <c r="D244">
        <v>29</v>
      </c>
      <c r="E244">
        <v>1</v>
      </c>
      <c r="F244">
        <v>6</v>
      </c>
      <c r="G244">
        <v>31</v>
      </c>
      <c r="H244">
        <v>44</v>
      </c>
      <c r="I244">
        <v>23</v>
      </c>
      <c r="J244">
        <v>44</v>
      </c>
      <c r="K244" s="12">
        <f t="shared" si="16"/>
        <v>362.52780753069123</v>
      </c>
      <c r="L244" s="12">
        <f t="shared" si="17"/>
        <v>4936.2782933528342</v>
      </c>
      <c r="V244">
        <v>127</v>
      </c>
      <c r="W244">
        <f t="shared" si="18"/>
        <v>1452.4245196706313</v>
      </c>
      <c r="X244">
        <f t="shared" si="19"/>
        <v>47445.118040820089</v>
      </c>
    </row>
    <row r="245" spans="1:34">
      <c r="A245" s="10">
        <v>40313</v>
      </c>
      <c r="C245" s="172"/>
      <c r="D245">
        <v>29</v>
      </c>
      <c r="E245">
        <v>1</v>
      </c>
      <c r="F245">
        <v>6</v>
      </c>
      <c r="G245">
        <v>31</v>
      </c>
      <c r="H245">
        <v>55</v>
      </c>
      <c r="I245">
        <v>14</v>
      </c>
      <c r="J245">
        <v>55</v>
      </c>
      <c r="K245" s="12">
        <f t="shared" si="16"/>
        <v>453.1597594133641</v>
      </c>
      <c r="L245" s="12">
        <f t="shared" si="17"/>
        <v>6892.7985570736109</v>
      </c>
      <c r="V245">
        <v>60</v>
      </c>
      <c r="W245">
        <f t="shared" si="18"/>
        <v>686.18481244281793</v>
      </c>
      <c r="X245">
        <f t="shared" si="19"/>
        <v>14367.784655046918</v>
      </c>
    </row>
    <row r="246" spans="1:34">
      <c r="A246" s="9"/>
      <c r="B246" s="9"/>
      <c r="C246" s="172"/>
      <c r="D246" s="9"/>
      <c r="E246" s="9"/>
      <c r="F246" s="9"/>
      <c r="G246" s="9"/>
      <c r="H246" s="9"/>
      <c r="I246" s="9"/>
      <c r="J246" s="9"/>
      <c r="K246" s="9"/>
      <c r="L246" s="106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</row>
    <row r="247" spans="1:34">
      <c r="A247" s="10">
        <v>40314</v>
      </c>
      <c r="C247" s="172"/>
      <c r="D247">
        <v>29.8</v>
      </c>
      <c r="E247">
        <v>1</v>
      </c>
      <c r="F247">
        <v>6</v>
      </c>
      <c r="G247">
        <v>32</v>
      </c>
      <c r="H247">
        <v>66</v>
      </c>
      <c r="I247">
        <v>9</v>
      </c>
      <c r="J247">
        <v>66</v>
      </c>
      <c r="K247" s="12">
        <f t="shared" ref="K247:K253" si="20">J247/Effbar</f>
        <v>543.79171129603685</v>
      </c>
      <c r="L247" s="12">
        <f t="shared" ref="L247:L253" si="21">IF(J247=0,0,(K247^2)*(((K247*Effbar*(1-Effbar))/(J247^2))+(VEffbar/Effbar^2)))</f>
        <v>9138.2990969474085</v>
      </c>
      <c r="V247">
        <v>42</v>
      </c>
      <c r="W247">
        <f>V247/EdShEff</f>
        <v>480.32936870997253</v>
      </c>
      <c r="X247">
        <f>IF(V247=0,0, (W247^2)*(((W247*EdShEff*(1-EdShEff))/(V247^2))+(VEffEdSh/EdShEff^2)))</f>
        <v>8544.0892592551445</v>
      </c>
      <c r="Y247">
        <v>2</v>
      </c>
      <c r="AB247">
        <v>1</v>
      </c>
      <c r="AE247">
        <v>1</v>
      </c>
    </row>
    <row r="248" spans="1:34">
      <c r="A248" s="10">
        <v>40315</v>
      </c>
      <c r="C248" s="172"/>
      <c r="D248">
        <v>30</v>
      </c>
      <c r="E248">
        <v>1</v>
      </c>
      <c r="F248">
        <v>6</v>
      </c>
      <c r="G248">
        <v>32</v>
      </c>
      <c r="H248">
        <v>37</v>
      </c>
      <c r="I248">
        <v>11</v>
      </c>
      <c r="J248">
        <v>37</v>
      </c>
      <c r="K248" s="12">
        <f t="shared" si="20"/>
        <v>304.85292905989945</v>
      </c>
      <c r="L248" s="12">
        <f t="shared" si="21"/>
        <v>3841.6807486515208</v>
      </c>
      <c r="V248">
        <v>26</v>
      </c>
      <c r="W248">
        <f>V248/EdShEff</f>
        <v>297.34675205855444</v>
      </c>
      <c r="X248">
        <f>IF(V248=0,0, (W248^2)*(((W248*EdShEff*(1-EdShEff))/(V248^2))+(VEffEdSh/EdShEff^2)))</f>
        <v>4456.4497534813308</v>
      </c>
    </row>
    <row r="249" spans="1:34">
      <c r="A249" s="10">
        <v>40316</v>
      </c>
      <c r="C249" s="172"/>
      <c r="D249">
        <v>31.5</v>
      </c>
      <c r="E249">
        <v>1</v>
      </c>
      <c r="F249">
        <v>6</v>
      </c>
      <c r="G249">
        <v>32</v>
      </c>
      <c r="H249">
        <v>39</v>
      </c>
      <c r="I249">
        <v>10</v>
      </c>
      <c r="J249">
        <v>39</v>
      </c>
      <c r="K249" s="12">
        <f t="shared" si="20"/>
        <v>321.33146576583999</v>
      </c>
      <c r="L249" s="12">
        <f t="shared" si="21"/>
        <v>4142.4815705551373</v>
      </c>
      <c r="V249">
        <v>54</v>
      </c>
      <c r="W249">
        <f>V249/EdShEff</f>
        <v>617.56633119853609</v>
      </c>
      <c r="X249">
        <f>IF(V249=0,0, (W249^2)*(((W249*EdShEff*(1-EdShEff))/(V249^2))+(VEffEdSh/EdShEff^2)))</f>
        <v>12282.423332708928</v>
      </c>
      <c r="Y249">
        <v>1</v>
      </c>
      <c r="AB249">
        <v>1</v>
      </c>
    </row>
    <row r="250" spans="1:34">
      <c r="A250" s="10">
        <v>40317</v>
      </c>
      <c r="C250" s="172"/>
      <c r="D250">
        <v>31.8</v>
      </c>
      <c r="E250">
        <v>2</v>
      </c>
      <c r="F250">
        <v>6</v>
      </c>
      <c r="G250">
        <v>32</v>
      </c>
      <c r="H250">
        <v>51</v>
      </c>
      <c r="I250">
        <v>7</v>
      </c>
      <c r="J250">
        <v>51</v>
      </c>
      <c r="K250" s="12">
        <f t="shared" si="20"/>
        <v>420.20268600148307</v>
      </c>
      <c r="L250" s="12">
        <f t="shared" si="21"/>
        <v>6147.9009085624002</v>
      </c>
      <c r="V250">
        <v>16</v>
      </c>
      <c r="W250">
        <f>V250/EdShEff</f>
        <v>182.98261665141811</v>
      </c>
      <c r="X250">
        <f>IF(V250=0,0, (W250^2)*(((W250*EdShEff*(1-EdShEff))/(V250^2))+(VEffEdSh/EdShEff^2)))</f>
        <v>2422.1427869920108</v>
      </c>
    </row>
    <row r="251" spans="1:34">
      <c r="A251" s="10">
        <v>40318</v>
      </c>
      <c r="C251" s="172"/>
      <c r="D251">
        <v>33</v>
      </c>
      <c r="E251">
        <v>1</v>
      </c>
      <c r="G251">
        <v>32</v>
      </c>
      <c r="H251">
        <v>8</v>
      </c>
      <c r="I251">
        <v>2</v>
      </c>
      <c r="J251">
        <v>8</v>
      </c>
      <c r="K251" s="12">
        <f t="shared" si="20"/>
        <v>65.914146823762053</v>
      </c>
      <c r="L251" s="12">
        <f t="shared" si="21"/>
        <v>553.59473295641817</v>
      </c>
    </row>
    <row r="252" spans="1:34">
      <c r="A252" s="10">
        <v>40319</v>
      </c>
      <c r="C252" s="172"/>
      <c r="D252">
        <v>32.5</v>
      </c>
      <c r="E252">
        <v>1</v>
      </c>
      <c r="F252">
        <v>6</v>
      </c>
      <c r="G252">
        <v>32</v>
      </c>
      <c r="H252">
        <v>32</v>
      </c>
      <c r="I252">
        <v>6</v>
      </c>
      <c r="J252">
        <v>32</v>
      </c>
      <c r="K252" s="12">
        <f t="shared" si="20"/>
        <v>263.65658729504821</v>
      </c>
      <c r="L252" s="12">
        <f t="shared" si="21"/>
        <v>3131.4733619311446</v>
      </c>
      <c r="V252">
        <v>5</v>
      </c>
      <c r="W252">
        <f>V252/EdShEff</f>
        <v>57.182067703568158</v>
      </c>
      <c r="X252">
        <f>IF(V252=0,0, (W252^2)*(((W252*EdShEff*(1-EdShEff))/(V252^2))+(VEffEdSh/EdShEff^2)))</f>
        <v>646.82067918861026</v>
      </c>
      <c r="AE252">
        <v>1</v>
      </c>
    </row>
    <row r="253" spans="1:34">
      <c r="A253" s="10">
        <v>40320</v>
      </c>
      <c r="C253">
        <v>1130</v>
      </c>
      <c r="D253">
        <v>32</v>
      </c>
      <c r="E253">
        <v>1</v>
      </c>
      <c r="F253">
        <v>6</v>
      </c>
      <c r="G253">
        <v>32</v>
      </c>
      <c r="H253">
        <v>17</v>
      </c>
      <c r="I253">
        <v>5</v>
      </c>
      <c r="J253">
        <v>17</v>
      </c>
      <c r="K253" s="12">
        <f t="shared" si="20"/>
        <v>140.06756200049435</v>
      </c>
      <c r="L253" s="12">
        <f t="shared" si="21"/>
        <v>1359.0912135299632</v>
      </c>
    </row>
    <row r="254" spans="1:3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106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</row>
    <row r="255" spans="1:34">
      <c r="A255" s="10">
        <v>40321</v>
      </c>
      <c r="C255">
        <v>2300</v>
      </c>
      <c r="D255">
        <v>31</v>
      </c>
      <c r="E255">
        <v>1</v>
      </c>
      <c r="G255">
        <v>33</v>
      </c>
      <c r="H255">
        <v>12</v>
      </c>
      <c r="I255">
        <v>5</v>
      </c>
      <c r="J255">
        <v>12</v>
      </c>
      <c r="K255" s="12">
        <f t="shared" ref="K255:K260" si="22">J255/Effbar</f>
        <v>98.871220235643065</v>
      </c>
      <c r="L255" s="12">
        <f t="shared" ref="L255:L260" si="23">IF(J255=0,0,(K255^2)*(((K255*Effbar*(1-Effbar))/(J255^2))+(VEffbar/Effbar^2)))</f>
        <v>887.71050131621917</v>
      </c>
      <c r="V255">
        <v>1</v>
      </c>
      <c r="W255">
        <f>V255/EdShEff</f>
        <v>11.436413540713632</v>
      </c>
      <c r="X255">
        <f>IF(V255=0,0, (W255^2)*(((W255*EdShEff*(1-EdShEff))/(V255^2))+(VEffEdSh/EdShEff^2)))</f>
        <v>121.35694007434799</v>
      </c>
      <c r="AE255">
        <v>1</v>
      </c>
    </row>
    <row r="256" spans="1:34">
      <c r="A256" s="10">
        <v>40322</v>
      </c>
      <c r="D256">
        <v>30</v>
      </c>
      <c r="E256">
        <v>1</v>
      </c>
      <c r="F256">
        <v>6</v>
      </c>
      <c r="G256">
        <v>33</v>
      </c>
      <c r="H256">
        <v>12</v>
      </c>
      <c r="I256">
        <v>3</v>
      </c>
      <c r="J256">
        <v>12</v>
      </c>
      <c r="K256" s="12">
        <f t="shared" si="22"/>
        <v>98.871220235643065</v>
      </c>
      <c r="L256" s="12">
        <f t="shared" si="23"/>
        <v>887.71050131621917</v>
      </c>
      <c r="V256">
        <v>1</v>
      </c>
      <c r="W256">
        <f>V256/EdShEff</f>
        <v>11.436413540713632</v>
      </c>
      <c r="X256">
        <f>IF(V256=0,0, (W256^2)*(((W256*EdShEff*(1-EdShEff))/(V256^2))+(VEffEdSh/EdShEff^2)))</f>
        <v>121.35694007434799</v>
      </c>
      <c r="AE256">
        <v>1</v>
      </c>
    </row>
    <row r="257" spans="1:34">
      <c r="A257" s="10">
        <v>40323</v>
      </c>
      <c r="D257">
        <v>30</v>
      </c>
      <c r="E257">
        <v>1</v>
      </c>
      <c r="F257">
        <v>6</v>
      </c>
      <c r="G257">
        <v>33</v>
      </c>
      <c r="H257">
        <v>7</v>
      </c>
      <c r="I257">
        <v>6</v>
      </c>
      <c r="J257">
        <v>7</v>
      </c>
      <c r="K257" s="12">
        <f t="shared" si="22"/>
        <v>57.674878470791789</v>
      </c>
      <c r="L257" s="12">
        <f t="shared" si="23"/>
        <v>476.03645772913364</v>
      </c>
      <c r="V257">
        <v>4</v>
      </c>
      <c r="W257">
        <f>V257/EdShEff</f>
        <v>45.745654162854528</v>
      </c>
      <c r="X257">
        <f>IF(V257=0,0, (W257^2)*(((W257*EdShEff*(1-EdShEff))/(V257^2))+(VEffEdSh/EdShEff^2)))</f>
        <v>509.44934758751413</v>
      </c>
      <c r="AE257">
        <v>1</v>
      </c>
    </row>
    <row r="258" spans="1:34">
      <c r="A258" s="10">
        <v>40324</v>
      </c>
      <c r="D258">
        <v>30</v>
      </c>
      <c r="E258">
        <v>1</v>
      </c>
      <c r="F258">
        <v>6</v>
      </c>
      <c r="G258">
        <v>33</v>
      </c>
      <c r="H258">
        <v>5</v>
      </c>
      <c r="I258">
        <v>2</v>
      </c>
      <c r="J258">
        <v>5</v>
      </c>
      <c r="K258" s="12">
        <f t="shared" si="22"/>
        <v>41.196341764851276</v>
      </c>
      <c r="L258" s="12">
        <f t="shared" si="23"/>
        <v>328.0847075097638</v>
      </c>
      <c r="V258">
        <v>2</v>
      </c>
      <c r="W258">
        <f>V258/EdShEff</f>
        <v>22.872827081427264</v>
      </c>
      <c r="X258">
        <f>IF(V258=0,0, (W258^2)*(((W258*EdShEff*(1-EdShEff))/(V258^2))+(VEffEdSh/EdShEff^2)))</f>
        <v>246.71747803038301</v>
      </c>
    </row>
    <row r="259" spans="1:34">
      <c r="A259" s="10">
        <v>40325</v>
      </c>
      <c r="D259">
        <v>29</v>
      </c>
      <c r="E259">
        <v>1</v>
      </c>
      <c r="F259">
        <v>6</v>
      </c>
      <c r="G259">
        <v>33</v>
      </c>
      <c r="H259">
        <v>1</v>
      </c>
      <c r="I259">
        <v>1</v>
      </c>
      <c r="J259">
        <v>1</v>
      </c>
      <c r="K259" s="12">
        <f t="shared" si="22"/>
        <v>8.2392683529702566</v>
      </c>
      <c r="L259" s="12">
        <f t="shared" si="23"/>
        <v>60.840408011820109</v>
      </c>
    </row>
    <row r="260" spans="1:34">
      <c r="A260" s="10">
        <v>40326</v>
      </c>
      <c r="D260">
        <v>29</v>
      </c>
      <c r="E260">
        <v>1</v>
      </c>
      <c r="F260">
        <v>6</v>
      </c>
      <c r="G260">
        <v>33</v>
      </c>
      <c r="H260">
        <v>2</v>
      </c>
      <c r="I260">
        <v>1</v>
      </c>
      <c r="J260">
        <v>2</v>
      </c>
      <c r="K260" s="12">
        <f t="shared" si="22"/>
        <v>16.478536705940513</v>
      </c>
      <c r="L260" s="12">
        <f t="shared" si="23"/>
        <v>124.06908276870655</v>
      </c>
      <c r="AE260">
        <v>1</v>
      </c>
    </row>
    <row r="261" spans="1:34">
      <c r="A261" s="10">
        <v>40327</v>
      </c>
      <c r="G261">
        <v>33</v>
      </c>
      <c r="K261" s="12"/>
      <c r="L261" s="12"/>
    </row>
    <row r="262" spans="1:34">
      <c r="A262" s="117"/>
      <c r="B262" s="9"/>
      <c r="C262" s="9"/>
      <c r="D262" s="9"/>
      <c r="E262" s="9"/>
      <c r="F262" s="9"/>
      <c r="G262" s="9"/>
      <c r="H262" s="9"/>
      <c r="I262" s="9"/>
      <c r="J262" s="9"/>
      <c r="K262" s="106"/>
      <c r="L262" s="106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</row>
    <row r="263" spans="1:34">
      <c r="A263" s="10">
        <v>40328</v>
      </c>
      <c r="C263">
        <v>1100</v>
      </c>
      <c r="D263">
        <v>29</v>
      </c>
      <c r="E263">
        <v>1</v>
      </c>
      <c r="F263">
        <v>6</v>
      </c>
      <c r="G263">
        <v>34</v>
      </c>
      <c r="K263" s="12"/>
      <c r="L263" s="12"/>
    </row>
    <row r="264" spans="1:34">
      <c r="A264" s="10">
        <v>40329</v>
      </c>
      <c r="C264">
        <v>1300</v>
      </c>
      <c r="D264">
        <v>29</v>
      </c>
      <c r="E264">
        <v>1</v>
      </c>
      <c r="F264">
        <v>6</v>
      </c>
      <c r="G264">
        <v>34</v>
      </c>
      <c r="K264" s="12"/>
      <c r="L264" s="12"/>
    </row>
    <row r="265" spans="1:34">
      <c r="A265" s="10">
        <v>40330</v>
      </c>
      <c r="C265">
        <v>1000</v>
      </c>
      <c r="D265">
        <v>29</v>
      </c>
      <c r="E265">
        <v>1</v>
      </c>
      <c r="F265">
        <v>6</v>
      </c>
      <c r="G265">
        <v>34</v>
      </c>
      <c r="H265">
        <v>15</v>
      </c>
      <c r="I265">
        <v>1</v>
      </c>
      <c r="J265">
        <v>15</v>
      </c>
      <c r="K265" s="12">
        <f>J265/Effbar</f>
        <v>123.58902529455384</v>
      </c>
      <c r="L265" s="12">
        <f>IF(J265=0,0,(K265^2)*(((K265*Effbar*(1-Effbar))/(J265^2))+(VEffbar/Effbar^2)))</f>
        <v>1163.3741284092664</v>
      </c>
      <c r="AE265">
        <v>1</v>
      </c>
    </row>
    <row r="266" spans="1:34">
      <c r="A266" s="10">
        <v>40331</v>
      </c>
      <c r="C266">
        <v>1030</v>
      </c>
      <c r="D266">
        <v>29</v>
      </c>
      <c r="E266">
        <v>1</v>
      </c>
      <c r="F266">
        <v>6</v>
      </c>
      <c r="G266">
        <v>34</v>
      </c>
      <c r="H266">
        <v>5</v>
      </c>
      <c r="J266">
        <v>5</v>
      </c>
      <c r="K266" s="12">
        <f>J266/Effbar</f>
        <v>41.196341764851276</v>
      </c>
      <c r="L266" s="12">
        <f>IF(J266=0,0,(K266^2)*(((K266*Effbar*(1-Effbar))/(J266^2))+(VEffbar/Effbar^2)))</f>
        <v>328.0847075097638</v>
      </c>
    </row>
    <row r="267" spans="1:34">
      <c r="A267" s="10">
        <v>40332</v>
      </c>
      <c r="C267">
        <v>1100</v>
      </c>
      <c r="D267">
        <v>43.5</v>
      </c>
      <c r="E267">
        <v>3</v>
      </c>
      <c r="F267">
        <v>1.5</v>
      </c>
      <c r="G267">
        <v>34</v>
      </c>
      <c r="H267">
        <v>1</v>
      </c>
      <c r="J267">
        <v>1</v>
      </c>
      <c r="K267" s="12">
        <f>J267/Effbar</f>
        <v>8.2392683529702566</v>
      </c>
      <c r="L267" s="12">
        <f>IF(J267=0,0,(K267^2)*(((K267*Effbar*(1-Effbar))/(J267^2))+(VEffbar/Effbar^2)))</f>
        <v>60.840408011820109</v>
      </c>
      <c r="V267">
        <v>2</v>
      </c>
      <c r="W267">
        <f>V267/EdShEff</f>
        <v>22.872827081427264</v>
      </c>
      <c r="X267">
        <f>IF(V267=0,0, (W267^2)*(((W267*EdShEff*(1-EdShEff))/(V267^2))+(VEffEdSh/EdShEff^2)))</f>
        <v>246.71747803038301</v>
      </c>
    </row>
    <row r="268" spans="1:34">
      <c r="A268" s="10">
        <v>40333</v>
      </c>
      <c r="C268">
        <v>1130</v>
      </c>
      <c r="D268">
        <v>44</v>
      </c>
      <c r="E268">
        <v>3</v>
      </c>
      <c r="F268">
        <v>1</v>
      </c>
      <c r="G268">
        <v>34</v>
      </c>
      <c r="H268">
        <v>36</v>
      </c>
      <c r="I268">
        <v>1</v>
      </c>
      <c r="J268">
        <v>36</v>
      </c>
      <c r="K268" s="12">
        <f>J268/Effbar</f>
        <v>296.61366070692924</v>
      </c>
      <c r="L268" s="12">
        <f>IF(J268=0,0,(K268^2)*(((K268*Effbar*(1-Effbar))/(J268^2))+(VEffbar/Effbar^2)))</f>
        <v>3694.8627378173142</v>
      </c>
    </row>
    <row r="269" spans="1:34">
      <c r="A269" s="10">
        <v>40334</v>
      </c>
      <c r="C269">
        <v>1030</v>
      </c>
      <c r="D269">
        <v>42</v>
      </c>
      <c r="E269">
        <v>3</v>
      </c>
      <c r="F269">
        <v>3.5</v>
      </c>
      <c r="G269">
        <v>34</v>
      </c>
      <c r="H269">
        <v>22</v>
      </c>
      <c r="I269">
        <v>4</v>
      </c>
      <c r="J269">
        <v>22</v>
      </c>
      <c r="K269" s="12">
        <f>J269/Effbar</f>
        <v>181.26390376534562</v>
      </c>
      <c r="L269" s="12">
        <f>IF(J269=0,0,(K269^2)*(((K269*Effbar*(1-Effbar))/(J269^2))+(VEffbar/Effbar^2)))</f>
        <v>1890.1785943703649</v>
      </c>
    </row>
    <row r="270" spans="1:34">
      <c r="A270" s="117"/>
      <c r="B270" s="9"/>
      <c r="C270" s="9"/>
      <c r="D270" s="9"/>
      <c r="E270" s="9"/>
      <c r="F270" s="9"/>
      <c r="G270" s="9"/>
      <c r="H270" s="9"/>
      <c r="I270" s="9"/>
      <c r="J270" s="9"/>
      <c r="K270" s="106"/>
      <c r="L270" s="106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</row>
    <row r="271" spans="1:34">
      <c r="A271" s="10">
        <v>40335</v>
      </c>
      <c r="C271">
        <v>1100</v>
      </c>
      <c r="D271">
        <v>40</v>
      </c>
      <c r="E271">
        <v>2</v>
      </c>
      <c r="F271">
        <v>4</v>
      </c>
      <c r="G271">
        <v>35</v>
      </c>
      <c r="H271">
        <v>32</v>
      </c>
      <c r="I271">
        <v>7</v>
      </c>
      <c r="J271">
        <v>32</v>
      </c>
      <c r="K271" s="12">
        <f t="shared" ref="K271:K277" si="24">J271/Effbar</f>
        <v>263.65658729504821</v>
      </c>
      <c r="L271" s="12">
        <f t="shared" ref="L271:L277" si="25">IF(J271=0,0,(K271^2)*(((K271*Effbar*(1-Effbar))/(J271^2))+(VEffbar/Effbar^2)))</f>
        <v>3131.4733619311446</v>
      </c>
    </row>
    <row r="272" spans="1:34">
      <c r="A272" s="10">
        <v>40336</v>
      </c>
      <c r="C272">
        <v>900</v>
      </c>
      <c r="D272">
        <v>38</v>
      </c>
      <c r="E272">
        <v>1</v>
      </c>
      <c r="F272">
        <v>4</v>
      </c>
      <c r="G272">
        <v>35</v>
      </c>
      <c r="H272">
        <v>33</v>
      </c>
      <c r="I272">
        <v>1</v>
      </c>
      <c r="J272">
        <v>33</v>
      </c>
      <c r="K272" s="12">
        <f t="shared" si="24"/>
        <v>271.89585564801843</v>
      </c>
      <c r="L272" s="12">
        <f t="shared" si="25"/>
        <v>3268.7383057850866</v>
      </c>
    </row>
    <row r="273" spans="1:34">
      <c r="A273" s="10">
        <v>40337</v>
      </c>
      <c r="C273">
        <v>1130</v>
      </c>
      <c r="D273">
        <v>36.5</v>
      </c>
      <c r="E273">
        <v>1</v>
      </c>
      <c r="F273">
        <v>5</v>
      </c>
      <c r="G273">
        <v>35</v>
      </c>
      <c r="H273">
        <v>41</v>
      </c>
      <c r="I273">
        <v>4</v>
      </c>
      <c r="J273">
        <v>41</v>
      </c>
      <c r="K273" s="12">
        <f t="shared" si="24"/>
        <v>337.81000247178048</v>
      </c>
      <c r="L273" s="12">
        <f t="shared" si="25"/>
        <v>4452.8354594390175</v>
      </c>
      <c r="AD273">
        <v>1</v>
      </c>
      <c r="AE273">
        <v>5</v>
      </c>
    </row>
    <row r="274" spans="1:34">
      <c r="A274" s="10">
        <v>40338</v>
      </c>
      <c r="C274">
        <v>1130</v>
      </c>
      <c r="D274">
        <v>35</v>
      </c>
      <c r="E274">
        <v>1</v>
      </c>
      <c r="F274">
        <v>4</v>
      </c>
      <c r="G274">
        <v>35</v>
      </c>
      <c r="H274">
        <v>52</v>
      </c>
      <c r="I274">
        <v>5</v>
      </c>
      <c r="J274">
        <v>52</v>
      </c>
      <c r="K274" s="12">
        <f t="shared" si="24"/>
        <v>428.44195435445329</v>
      </c>
      <c r="L274" s="12">
        <f t="shared" si="25"/>
        <v>6330.5429205726032</v>
      </c>
      <c r="AE274">
        <v>2</v>
      </c>
    </row>
    <row r="275" spans="1:34">
      <c r="A275" s="10">
        <v>40339</v>
      </c>
      <c r="C275">
        <v>930</v>
      </c>
      <c r="D275">
        <v>35</v>
      </c>
      <c r="E275">
        <v>1</v>
      </c>
      <c r="F275">
        <v>4</v>
      </c>
      <c r="G275">
        <v>35</v>
      </c>
      <c r="H275">
        <v>45</v>
      </c>
      <c r="I275">
        <v>9</v>
      </c>
      <c r="J275">
        <v>45</v>
      </c>
      <c r="K275" s="12">
        <f t="shared" si="24"/>
        <v>370.76707588366151</v>
      </c>
      <c r="L275" s="12">
        <f t="shared" si="25"/>
        <v>5102.202438147574</v>
      </c>
      <c r="AE275">
        <v>2</v>
      </c>
    </row>
    <row r="276" spans="1:34">
      <c r="A276" s="10">
        <v>40340</v>
      </c>
      <c r="C276">
        <v>1000</v>
      </c>
      <c r="D276">
        <v>35</v>
      </c>
      <c r="E276">
        <v>1</v>
      </c>
      <c r="F276">
        <v>6</v>
      </c>
      <c r="G276">
        <v>35</v>
      </c>
      <c r="H276">
        <v>21</v>
      </c>
      <c r="I276">
        <v>3</v>
      </c>
      <c r="J276">
        <v>21</v>
      </c>
      <c r="K276" s="12">
        <f t="shared" si="24"/>
        <v>173.02463541237537</v>
      </c>
      <c r="L276" s="12">
        <f t="shared" si="25"/>
        <v>1779.1845847121519</v>
      </c>
      <c r="AE276">
        <v>2</v>
      </c>
    </row>
    <row r="277" spans="1:34">
      <c r="A277" s="10">
        <v>40341</v>
      </c>
      <c r="C277">
        <v>930</v>
      </c>
      <c r="D277">
        <v>32</v>
      </c>
      <c r="E277">
        <v>1</v>
      </c>
      <c r="F277">
        <v>6</v>
      </c>
      <c r="G277">
        <v>35</v>
      </c>
      <c r="H277">
        <v>10</v>
      </c>
      <c r="I277">
        <v>3</v>
      </c>
      <c r="J277">
        <v>10</v>
      </c>
      <c r="K277" s="12">
        <f t="shared" si="24"/>
        <v>82.392683529702552</v>
      </c>
      <c r="L277" s="12">
        <f t="shared" si="25"/>
        <v>715.87608364618598</v>
      </c>
      <c r="AE277">
        <v>6</v>
      </c>
    </row>
    <row r="278" spans="1:34">
      <c r="A278" s="117"/>
      <c r="B278" s="9"/>
      <c r="C278" s="9"/>
      <c r="D278" s="9"/>
      <c r="E278" s="9"/>
      <c r="F278" s="9"/>
      <c r="G278" s="9"/>
      <c r="H278" s="9"/>
      <c r="I278" s="9"/>
      <c r="J278" s="9"/>
      <c r="K278" s="106"/>
      <c r="L278" s="106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</row>
    <row r="279" spans="1:34">
      <c r="A279" s="10">
        <v>40342</v>
      </c>
      <c r="C279">
        <v>1115</v>
      </c>
      <c r="D279">
        <v>31</v>
      </c>
      <c r="E279">
        <v>1</v>
      </c>
      <c r="F279">
        <v>6</v>
      </c>
      <c r="G279">
        <v>36</v>
      </c>
      <c r="H279">
        <v>7</v>
      </c>
      <c r="I279">
        <v>2</v>
      </c>
      <c r="J279">
        <v>7</v>
      </c>
      <c r="K279" s="12">
        <f>J279/Effbar</f>
        <v>57.674878470791789</v>
      </c>
      <c r="L279" s="12">
        <f>IF(J279=0,0,(K279^2)*(((K279*Effbar*(1-Effbar))/(J279^2))+(VEffbar/Effbar^2)))</f>
        <v>476.03645772913364</v>
      </c>
    </row>
    <row r="280" spans="1:34">
      <c r="A280" s="10">
        <v>40343</v>
      </c>
      <c r="C280">
        <v>1130</v>
      </c>
      <c r="D280">
        <v>30</v>
      </c>
      <c r="E280">
        <v>1</v>
      </c>
      <c r="F280">
        <v>6</v>
      </c>
      <c r="G280">
        <v>36</v>
      </c>
      <c r="H280">
        <v>1</v>
      </c>
      <c r="J280">
        <v>1</v>
      </c>
      <c r="K280" s="12">
        <f>J280/Effbar</f>
        <v>8.2392683529702566</v>
      </c>
      <c r="L280" s="12">
        <f>IF(J280=0,0,(K280^2)*(((K280*Effbar*(1-Effbar))/(J280^2))+(VEffbar/Effbar^2)))</f>
        <v>60.840408011820109</v>
      </c>
      <c r="Y280">
        <v>1</v>
      </c>
    </row>
    <row r="281" spans="1:34">
      <c r="A281" s="10">
        <v>40344</v>
      </c>
      <c r="C281">
        <v>1230</v>
      </c>
      <c r="D281">
        <v>29</v>
      </c>
      <c r="E281">
        <v>1</v>
      </c>
      <c r="F281">
        <v>6</v>
      </c>
      <c r="G281">
        <v>36</v>
      </c>
      <c r="K281" s="12"/>
      <c r="L281" s="12"/>
    </row>
    <row r="282" spans="1:34">
      <c r="A282" s="10">
        <v>40345</v>
      </c>
      <c r="C282">
        <v>1030</v>
      </c>
      <c r="D282">
        <v>29</v>
      </c>
      <c r="E282">
        <v>1</v>
      </c>
      <c r="F282">
        <v>6</v>
      </c>
      <c r="G282">
        <v>36</v>
      </c>
      <c r="H282">
        <v>6</v>
      </c>
      <c r="I282">
        <v>6</v>
      </c>
      <c r="J282">
        <v>6</v>
      </c>
      <c r="K282" s="12">
        <f>J282/Effbar</f>
        <v>49.435610117821533</v>
      </c>
      <c r="L282" s="12">
        <f>IF(J282=0,0,(K282^2)*(((K282*Effbar*(1-Effbar))/(J282^2))+(VEffbar/Effbar^2)))</f>
        <v>400.86644924691564</v>
      </c>
    </row>
    <row r="283" spans="1:34">
      <c r="A283" s="10">
        <v>40346</v>
      </c>
      <c r="C283">
        <v>915</v>
      </c>
      <c r="D283">
        <v>28</v>
      </c>
      <c r="E283">
        <v>1</v>
      </c>
      <c r="F283">
        <v>6</v>
      </c>
      <c r="G283">
        <v>36</v>
      </c>
      <c r="H283">
        <v>5</v>
      </c>
      <c r="I283">
        <v>4</v>
      </c>
      <c r="J283">
        <v>5</v>
      </c>
      <c r="K283" s="12">
        <f>J283/Effbar</f>
        <v>41.196341764851276</v>
      </c>
      <c r="L283" s="12">
        <f>IF(J283=0,0,(K283^2)*(((K283*Effbar*(1-Effbar))/(J283^2))+(VEffbar/Effbar^2)))</f>
        <v>328.0847075097638</v>
      </c>
      <c r="AE283">
        <v>1</v>
      </c>
    </row>
    <row r="284" spans="1:34">
      <c r="A284" s="10">
        <v>40347</v>
      </c>
      <c r="C284">
        <v>1030</v>
      </c>
      <c r="D284">
        <v>28</v>
      </c>
      <c r="E284">
        <v>1</v>
      </c>
      <c r="F284">
        <v>6</v>
      </c>
      <c r="G284">
        <v>36</v>
      </c>
      <c r="H284">
        <v>1</v>
      </c>
      <c r="J284">
        <v>1</v>
      </c>
      <c r="K284" s="12">
        <f>J284/Effbar</f>
        <v>8.2392683529702566</v>
      </c>
      <c r="L284" s="12">
        <f>IF(J284=0,0,(K284^2)*(((K284*Effbar*(1-Effbar))/(J284^2))+(VEffbar/Effbar^2)))</f>
        <v>60.840408011820109</v>
      </c>
    </row>
    <row r="285" spans="1:34">
      <c r="A285" s="10">
        <v>40348</v>
      </c>
      <c r="C285">
        <v>1100</v>
      </c>
      <c r="D285">
        <v>27</v>
      </c>
      <c r="E285">
        <v>1</v>
      </c>
      <c r="F285">
        <v>6</v>
      </c>
      <c r="G285">
        <v>36</v>
      </c>
      <c r="H285">
        <v>1</v>
      </c>
      <c r="I285">
        <v>1</v>
      </c>
      <c r="J285">
        <v>1</v>
      </c>
      <c r="K285" s="12">
        <f>J285/Effbar</f>
        <v>8.2392683529702566</v>
      </c>
      <c r="L285" s="12">
        <f>IF(J285=0,0,(K285^2)*(((K285*Effbar*(1-Effbar))/(J285^2))+(VEffbar/Effbar^2)))</f>
        <v>60.840408011820109</v>
      </c>
    </row>
    <row r="286" spans="1:34">
      <c r="A286" s="117"/>
      <c r="B286" s="9"/>
      <c r="C286" s="9"/>
      <c r="D286" s="9"/>
      <c r="E286" s="9"/>
      <c r="F286" s="9"/>
      <c r="G286" s="9"/>
      <c r="H286" s="9"/>
      <c r="I286" s="9"/>
      <c r="J286" s="9"/>
      <c r="K286" s="106"/>
      <c r="L286" s="106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</row>
    <row r="287" spans="1:34">
      <c r="A287" s="10">
        <v>40349</v>
      </c>
      <c r="C287">
        <v>1100</v>
      </c>
      <c r="D287">
        <v>29</v>
      </c>
      <c r="E287">
        <v>1</v>
      </c>
      <c r="F287">
        <v>6</v>
      </c>
      <c r="G287">
        <v>37</v>
      </c>
      <c r="H287">
        <v>1</v>
      </c>
      <c r="J287">
        <v>1</v>
      </c>
      <c r="K287" s="12">
        <f>J287/Effbar</f>
        <v>8.2392683529702566</v>
      </c>
      <c r="L287" s="12">
        <f>IF(J287=0,0,(K287^2)*(((K287*Effbar*(1-Effbar))/(J287^2))+(VEffbar/Effbar^2)))</f>
        <v>60.840408011820109</v>
      </c>
    </row>
    <row r="288" spans="1:34">
      <c r="A288" s="10">
        <v>40350</v>
      </c>
      <c r="C288">
        <v>930</v>
      </c>
      <c r="D288">
        <v>27</v>
      </c>
      <c r="E288">
        <v>1</v>
      </c>
      <c r="F288">
        <v>6</v>
      </c>
      <c r="G288">
        <v>37</v>
      </c>
      <c r="K288" s="12"/>
      <c r="L288" s="12"/>
    </row>
    <row r="289" spans="1:34">
      <c r="A289" s="10">
        <v>40351</v>
      </c>
      <c r="C289">
        <v>1000</v>
      </c>
      <c r="D289">
        <v>26</v>
      </c>
      <c r="E289">
        <v>1</v>
      </c>
      <c r="F289">
        <v>6</v>
      </c>
      <c r="G289">
        <v>37</v>
      </c>
      <c r="K289" s="12"/>
      <c r="L289" s="12"/>
    </row>
    <row r="290" spans="1:34">
      <c r="A290" s="10">
        <v>40352</v>
      </c>
      <c r="C290">
        <v>930</v>
      </c>
      <c r="D290">
        <v>25</v>
      </c>
      <c r="E290">
        <v>1</v>
      </c>
      <c r="F290">
        <v>6</v>
      </c>
      <c r="G290">
        <v>37</v>
      </c>
      <c r="H290">
        <v>1</v>
      </c>
      <c r="J290">
        <v>1</v>
      </c>
      <c r="K290" s="12">
        <f>J290/Effbar</f>
        <v>8.2392683529702566</v>
      </c>
      <c r="L290" s="12">
        <f>IF(J290=0,0,(K290^2)*(((K290*Effbar*(1-Effbar))/(J290^2))+(VEffbar/Effbar^2)))</f>
        <v>60.840408011820109</v>
      </c>
    </row>
    <row r="291" spans="1:34">
      <c r="A291" s="10">
        <v>40353</v>
      </c>
      <c r="C291">
        <v>1000</v>
      </c>
      <c r="D291">
        <v>26</v>
      </c>
      <c r="E291">
        <v>1</v>
      </c>
      <c r="F291">
        <v>6</v>
      </c>
      <c r="G291">
        <v>37</v>
      </c>
      <c r="K291" s="12"/>
      <c r="L291" s="12"/>
    </row>
    <row r="292" spans="1:34">
      <c r="A292" s="10">
        <v>40354</v>
      </c>
      <c r="G292">
        <v>37</v>
      </c>
      <c r="K292" s="12"/>
      <c r="L292" s="12"/>
    </row>
    <row r="293" spans="1:34">
      <c r="A293" s="10">
        <v>40355</v>
      </c>
      <c r="C293">
        <v>1030</v>
      </c>
      <c r="D293">
        <v>23</v>
      </c>
      <c r="E293">
        <v>1</v>
      </c>
      <c r="F293">
        <v>6</v>
      </c>
      <c r="G293">
        <v>37</v>
      </c>
      <c r="I293">
        <v>1</v>
      </c>
      <c r="K293" s="12"/>
      <c r="L293" s="12"/>
    </row>
    <row r="294" spans="1:34">
      <c r="A294" s="117"/>
      <c r="B294" s="9"/>
      <c r="C294" s="9"/>
      <c r="D294" s="9"/>
      <c r="E294" s="9"/>
      <c r="F294" s="9"/>
      <c r="G294" s="9"/>
      <c r="H294" s="9"/>
      <c r="I294" s="9"/>
      <c r="J294" s="9"/>
      <c r="K294" s="106"/>
      <c r="L294" s="106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</row>
    <row r="295" spans="1:34">
      <c r="A295" s="10">
        <v>40356</v>
      </c>
      <c r="C295">
        <v>1130</v>
      </c>
      <c r="D295">
        <v>23</v>
      </c>
      <c r="E295">
        <v>1</v>
      </c>
      <c r="F295">
        <v>6</v>
      </c>
      <c r="G295">
        <v>38</v>
      </c>
      <c r="H295">
        <v>1</v>
      </c>
      <c r="J295">
        <v>1</v>
      </c>
      <c r="K295" s="12">
        <f>J295/Effbar</f>
        <v>8.2392683529702566</v>
      </c>
      <c r="L295" s="12">
        <f>IF(J295=0,0,(K295^2)*(((K295*Effbar*(1-Effbar))/(J295^2))+(VEffbar/Effbar^2)))</f>
        <v>60.840408011820109</v>
      </c>
      <c r="AE295">
        <v>1</v>
      </c>
    </row>
    <row r="296" spans="1:34">
      <c r="A296" s="10">
        <v>40357</v>
      </c>
      <c r="C296">
        <v>1030</v>
      </c>
      <c r="D296">
        <v>24</v>
      </c>
      <c r="E296">
        <v>1</v>
      </c>
      <c r="F296">
        <v>6</v>
      </c>
      <c r="G296">
        <v>38</v>
      </c>
      <c r="K296" s="12"/>
      <c r="L296" s="12"/>
    </row>
    <row r="297" spans="1:34">
      <c r="A297" s="10">
        <v>40358</v>
      </c>
      <c r="C297">
        <v>900</v>
      </c>
      <c r="D297">
        <v>24</v>
      </c>
      <c r="E297">
        <v>1</v>
      </c>
      <c r="F297">
        <v>6</v>
      </c>
      <c r="G297">
        <v>38</v>
      </c>
      <c r="K297" s="12"/>
      <c r="L297" s="12"/>
      <c r="W297" s="12"/>
      <c r="X297" s="12"/>
    </row>
    <row r="298" spans="1:34">
      <c r="A298" s="10">
        <v>40359</v>
      </c>
      <c r="C298">
        <v>930</v>
      </c>
      <c r="D298">
        <v>23</v>
      </c>
      <c r="E298">
        <v>1</v>
      </c>
      <c r="F298">
        <v>6</v>
      </c>
      <c r="G298">
        <v>38</v>
      </c>
      <c r="H298">
        <v>2</v>
      </c>
      <c r="J298">
        <v>2</v>
      </c>
      <c r="K298" s="12">
        <f>J298/Effbar</f>
        <v>16.478536705940513</v>
      </c>
      <c r="L298" s="12">
        <f>IF(J298=0,0,(K298^2)*(((K298*Effbar*(1-Effbar))/(J298^2))+(VEffbar/Effbar^2)))</f>
        <v>124.06908276870655</v>
      </c>
      <c r="W298" s="12"/>
      <c r="X298" s="12"/>
      <c r="AE298">
        <v>1</v>
      </c>
    </row>
    <row r="299" spans="1:34">
      <c r="A299" s="96" t="s">
        <v>158</v>
      </c>
      <c r="B299" s="9"/>
      <c r="C299" s="9"/>
      <c r="D299" s="9"/>
      <c r="E299" s="9"/>
      <c r="F299" s="9"/>
      <c r="G299" s="9"/>
      <c r="H299" s="96">
        <f>SUM(H4:H298)</f>
        <v>3977</v>
      </c>
      <c r="I299" s="96">
        <f>SUM(I4:I298)</f>
        <v>1551</v>
      </c>
      <c r="J299" s="104">
        <f>SUM(J4:J298)</f>
        <v>3977</v>
      </c>
      <c r="K299" s="105">
        <f>SUM(K4:K298)</f>
        <v>32767.570239762703</v>
      </c>
      <c r="L299" s="107">
        <f>SUM(L4:L298)</f>
        <v>828114.60990463826</v>
      </c>
      <c r="M299" s="96"/>
      <c r="N299" s="96"/>
      <c r="O299" s="96"/>
      <c r="P299" s="96"/>
      <c r="Q299" s="96"/>
      <c r="R299" s="96"/>
      <c r="S299" s="96"/>
      <c r="T299" s="96"/>
      <c r="U299" s="96"/>
      <c r="V299" s="96">
        <f>SUM(V4:V298)</f>
        <v>2405</v>
      </c>
      <c r="W299" s="104">
        <f>SUM(W4:W298)</f>
        <v>27504.574565416286</v>
      </c>
      <c r="X299" s="107">
        <f>SUM(X4:X298)</f>
        <v>1450909.0312250834</v>
      </c>
      <c r="Y299" s="96">
        <f>SUM(Y4:Y298)</f>
        <v>19</v>
      </c>
      <c r="Z299" s="96"/>
      <c r="AA299" s="96"/>
      <c r="AB299" s="96">
        <f>SUM(AB4:AB298)</f>
        <v>30</v>
      </c>
      <c r="AC299" s="96"/>
      <c r="AD299" s="96">
        <f>SUM(AD4:AD298)</f>
        <v>6</v>
      </c>
      <c r="AE299" s="96">
        <f>SUM(AE4:AE298)</f>
        <v>28</v>
      </c>
      <c r="AF299" s="96"/>
      <c r="AG299" s="96"/>
      <c r="AH299" s="96"/>
    </row>
    <row r="300" spans="1:34">
      <c r="L300" s="108" t="s">
        <v>170</v>
      </c>
      <c r="X300" s="108" t="s">
        <v>170</v>
      </c>
    </row>
    <row r="301" spans="1:34">
      <c r="L301" s="109">
        <f>SQRT(L299)</f>
        <v>910.00802738472487</v>
      </c>
      <c r="X301" s="109">
        <f>SQRT(X299)</f>
        <v>1204.5368534109214</v>
      </c>
    </row>
    <row r="302" spans="1:34" ht="13.5" thickBot="1"/>
    <row r="303" spans="1:34" ht="13.5" thickBot="1">
      <c r="F303" s="65" t="s">
        <v>95</v>
      </c>
      <c r="G303" s="66"/>
      <c r="H303" s="66"/>
      <c r="I303" s="66"/>
      <c r="J303" s="66"/>
      <c r="K303" s="66"/>
      <c r="L303" s="67"/>
      <c r="M303" s="16"/>
      <c r="N303" s="71"/>
      <c r="O303" s="70" t="s">
        <v>168</v>
      </c>
      <c r="P303" s="70" t="s">
        <v>82</v>
      </c>
      <c r="Q303" s="70" t="s">
        <v>54</v>
      </c>
      <c r="R303" s="70" t="s">
        <v>40</v>
      </c>
    </row>
    <row r="304" spans="1:34">
      <c r="N304" s="72">
        <v>2009</v>
      </c>
      <c r="O304" s="69" t="s">
        <v>96</v>
      </c>
      <c r="P304" s="69" t="s">
        <v>97</v>
      </c>
      <c r="Q304" s="69" t="s">
        <v>98</v>
      </c>
      <c r="R304" s="69" t="s">
        <v>99</v>
      </c>
    </row>
    <row r="305" spans="3:26">
      <c r="C305" s="38" t="s">
        <v>100</v>
      </c>
      <c r="D305" s="38"/>
      <c r="E305" s="38"/>
      <c r="F305" s="38"/>
      <c r="G305" s="38"/>
      <c r="H305" s="38"/>
      <c r="I305" s="38"/>
      <c r="J305" s="38"/>
      <c r="K305" s="38"/>
      <c r="L305" s="38"/>
      <c r="N305" s="72">
        <v>2010</v>
      </c>
      <c r="O305" s="69" t="s">
        <v>97</v>
      </c>
      <c r="P305" s="69" t="s">
        <v>98</v>
      </c>
      <c r="Q305" s="69" t="s">
        <v>99</v>
      </c>
      <c r="R305" s="69" t="s">
        <v>101</v>
      </c>
    </row>
    <row r="306" spans="3:26"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N306" t="s">
        <v>102</v>
      </c>
    </row>
    <row r="307" spans="3:26">
      <c r="C307" s="38" t="s">
        <v>103</v>
      </c>
      <c r="D307" s="38"/>
      <c r="E307" s="38"/>
      <c r="F307" s="38"/>
      <c r="G307" s="38"/>
      <c r="H307" s="38"/>
      <c r="I307" s="38"/>
      <c r="J307" s="38"/>
      <c r="K307" s="38"/>
      <c r="L307" s="38"/>
    </row>
    <row r="308" spans="3:26">
      <c r="C308" s="97" t="s">
        <v>104</v>
      </c>
      <c r="D308" s="97"/>
      <c r="E308" s="97"/>
      <c r="F308" s="97"/>
      <c r="G308" s="97"/>
      <c r="H308" s="97"/>
      <c r="I308" s="97"/>
      <c r="J308" s="97"/>
      <c r="K308" s="97"/>
      <c r="L308" s="97"/>
      <c r="M308" s="120"/>
    </row>
    <row r="309" spans="3:26" ht="13.5" thickBot="1">
      <c r="V309" s="15"/>
      <c r="W309" s="15"/>
      <c r="X309" s="15"/>
      <c r="Y309" s="15"/>
      <c r="Z309" s="15"/>
    </row>
    <row r="310" spans="3:26" ht="13.5" thickBot="1">
      <c r="H310" s="81" t="s">
        <v>19</v>
      </c>
      <c r="I310" s="82"/>
      <c r="J310" s="73"/>
      <c r="K310" s="73"/>
      <c r="L310" s="77" t="s">
        <v>105</v>
      </c>
      <c r="O310" s="81" t="s">
        <v>106</v>
      </c>
      <c r="P310" s="82"/>
      <c r="Q310" s="82"/>
      <c r="R310" s="73"/>
      <c r="S310" s="77" t="s">
        <v>105</v>
      </c>
      <c r="V310" s="16"/>
      <c r="W310" s="16"/>
      <c r="X310" s="15"/>
      <c r="Y310" s="15"/>
      <c r="Z310" s="16"/>
    </row>
    <row r="311" spans="3:26">
      <c r="C311" s="94" t="s">
        <v>107</v>
      </c>
      <c r="D311" s="95"/>
      <c r="E311" s="86"/>
      <c r="F311" s="86"/>
      <c r="G311" s="87"/>
      <c r="H311" s="83" t="s">
        <v>108</v>
      </c>
      <c r="I311" s="84"/>
      <c r="J311" s="74"/>
      <c r="K311" s="74"/>
      <c r="L311" s="78" t="s">
        <v>109</v>
      </c>
      <c r="O311" s="83" t="s">
        <v>108</v>
      </c>
      <c r="P311" s="84"/>
      <c r="Q311" s="84"/>
      <c r="R311" s="74"/>
      <c r="S311" s="78" t="s">
        <v>110</v>
      </c>
      <c r="V311" s="16"/>
      <c r="W311" s="16"/>
      <c r="X311" s="15"/>
      <c r="Y311" s="15"/>
      <c r="Z311" s="16"/>
    </row>
    <row r="312" spans="3:26" ht="13.5" thickBot="1">
      <c r="C312" s="88"/>
      <c r="D312" s="89"/>
      <c r="E312" s="89"/>
      <c r="F312" s="89"/>
      <c r="G312" s="79"/>
      <c r="H312" s="68" t="s">
        <v>111</v>
      </c>
      <c r="I312" s="74"/>
      <c r="J312" s="74"/>
      <c r="K312" s="74">
        <v>1</v>
      </c>
      <c r="L312" s="79">
        <v>8.2900000000000001E-2</v>
      </c>
      <c r="O312" s="68" t="s">
        <v>111</v>
      </c>
      <c r="P312" s="74"/>
      <c r="Q312" s="74"/>
      <c r="R312" s="74">
        <v>1</v>
      </c>
      <c r="S312" s="79">
        <v>0.12</v>
      </c>
      <c r="V312" s="15"/>
      <c r="W312" s="15"/>
      <c r="X312" s="15"/>
      <c r="Y312" s="15"/>
      <c r="Z312" s="15"/>
    </row>
    <row r="313" spans="3:26" ht="13.5" thickBot="1">
      <c r="C313" s="88" t="s">
        <v>112</v>
      </c>
      <c r="D313" s="89"/>
      <c r="E313" s="89"/>
      <c r="F313" s="89"/>
      <c r="G313" s="79"/>
      <c r="H313" s="92">
        <v>38</v>
      </c>
      <c r="I313" s="74"/>
      <c r="J313" s="74"/>
      <c r="K313" s="74">
        <v>2</v>
      </c>
      <c r="L313" s="79">
        <v>0.2545</v>
      </c>
      <c r="O313" s="92">
        <v>38</v>
      </c>
      <c r="P313" s="74"/>
      <c r="Q313" s="74"/>
      <c r="R313" s="74">
        <v>2</v>
      </c>
      <c r="S313" s="79">
        <v>6.3799999999999996E-2</v>
      </c>
      <c r="V313" s="15"/>
      <c r="W313" s="15"/>
      <c r="X313" s="15"/>
      <c r="Y313" s="15"/>
      <c r="Z313" s="15"/>
    </row>
    <row r="314" spans="3:26" ht="13.5" thickBot="1">
      <c r="C314" s="88" t="s">
        <v>113</v>
      </c>
      <c r="D314" s="89"/>
      <c r="E314" s="89"/>
      <c r="F314" s="89"/>
      <c r="G314" s="79"/>
      <c r="H314" s="68" t="s">
        <v>114</v>
      </c>
      <c r="I314" s="74"/>
      <c r="J314" s="74"/>
      <c r="K314" s="74">
        <v>3</v>
      </c>
      <c r="L314" s="79">
        <v>0.1648</v>
      </c>
      <c r="O314" s="68" t="s">
        <v>114</v>
      </c>
      <c r="P314" s="74"/>
      <c r="Q314" s="74"/>
      <c r="R314" s="74">
        <v>3</v>
      </c>
      <c r="S314" s="79">
        <v>8.3799999999999999E-2</v>
      </c>
      <c r="V314" s="15"/>
      <c r="W314" s="15"/>
      <c r="X314" s="15"/>
      <c r="Y314" s="15"/>
      <c r="Z314" s="15"/>
    </row>
    <row r="315" spans="3:26" ht="13.5" thickBot="1">
      <c r="C315" s="88"/>
      <c r="D315" s="89"/>
      <c r="E315" s="89"/>
      <c r="F315" s="89"/>
      <c r="G315" s="79"/>
      <c r="H315" s="92">
        <v>10</v>
      </c>
      <c r="I315" s="74"/>
      <c r="J315" s="74"/>
      <c r="K315" s="74">
        <v>4</v>
      </c>
      <c r="L315" s="79">
        <v>0.1111</v>
      </c>
      <c r="O315" s="92">
        <v>5</v>
      </c>
      <c r="P315" s="74"/>
      <c r="Q315" s="74"/>
      <c r="R315" s="74">
        <v>4</v>
      </c>
      <c r="S315" s="79">
        <v>0.1077</v>
      </c>
      <c r="V315" s="15"/>
      <c r="W315" s="15"/>
      <c r="X315" s="15"/>
      <c r="Y315" s="15"/>
      <c r="Z315" s="15"/>
    </row>
    <row r="316" spans="3:26" ht="13.5" thickBot="1">
      <c r="C316" s="88" t="s">
        <v>115</v>
      </c>
      <c r="D316" s="89"/>
      <c r="E316" s="89"/>
      <c r="F316" s="89"/>
      <c r="G316" s="79"/>
      <c r="H316" s="68" t="s">
        <v>116</v>
      </c>
      <c r="I316" s="74"/>
      <c r="J316" s="74"/>
      <c r="K316" s="74">
        <v>5</v>
      </c>
      <c r="L316" s="79">
        <v>5.45E-2</v>
      </c>
      <c r="O316" s="68" t="s">
        <v>116</v>
      </c>
      <c r="P316" s="74"/>
      <c r="Q316" s="74"/>
      <c r="R316" s="74">
        <v>5</v>
      </c>
      <c r="S316" s="79">
        <v>6.1899999999999997E-2</v>
      </c>
      <c r="V316" s="15"/>
      <c r="W316" s="15"/>
      <c r="X316" s="15"/>
      <c r="Y316" s="15"/>
      <c r="Z316" s="15"/>
    </row>
    <row r="317" spans="3:26" ht="13.5" thickBot="1">
      <c r="C317" s="88" t="s">
        <v>117</v>
      </c>
      <c r="D317" s="89"/>
      <c r="E317" s="89"/>
      <c r="F317" s="89"/>
      <c r="G317" s="79"/>
      <c r="H317" s="93">
        <f>H315/H313</f>
        <v>0.26315789473684209</v>
      </c>
      <c r="I317" s="74"/>
      <c r="J317" s="74"/>
      <c r="K317" s="74">
        <v>6</v>
      </c>
      <c r="L317" s="79">
        <v>0.13289999999999999</v>
      </c>
      <c r="O317" s="93">
        <f>O315/O313</f>
        <v>0.13157894736842105</v>
      </c>
      <c r="P317" s="74"/>
      <c r="Q317" s="74"/>
      <c r="R317" s="74">
        <v>6</v>
      </c>
      <c r="S317" s="79"/>
      <c r="V317" s="15"/>
      <c r="W317" s="15"/>
      <c r="X317" s="15"/>
      <c r="Y317" s="15"/>
      <c r="Z317" s="15"/>
    </row>
    <row r="318" spans="3:26" ht="13.5" thickBot="1">
      <c r="C318" s="88" t="s">
        <v>118</v>
      </c>
      <c r="D318" s="89"/>
      <c r="E318" s="89"/>
      <c r="F318" s="89"/>
      <c r="G318" s="79"/>
      <c r="H318" s="68" t="s">
        <v>119</v>
      </c>
      <c r="I318" s="74"/>
      <c r="J318" s="74"/>
      <c r="K318" s="74">
        <v>7</v>
      </c>
      <c r="L318" s="79">
        <v>0.1401</v>
      </c>
      <c r="O318" s="68" t="s">
        <v>119</v>
      </c>
      <c r="P318" s="74"/>
      <c r="Q318" s="74"/>
      <c r="R318" s="74">
        <v>7</v>
      </c>
      <c r="S318" s="79"/>
      <c r="V318" s="15"/>
      <c r="W318" s="15"/>
      <c r="X318" s="15"/>
      <c r="Y318" s="15"/>
      <c r="Z318" s="15"/>
    </row>
    <row r="319" spans="3:26" ht="13.5" thickBot="1">
      <c r="C319" s="90"/>
      <c r="D319" s="91"/>
      <c r="E319" s="91"/>
      <c r="F319" s="91"/>
      <c r="G319" s="80"/>
      <c r="H319" s="93">
        <f>AVERAGE(L312:L321)</f>
        <v>0.12137000000000001</v>
      </c>
      <c r="I319" s="85" t="s">
        <v>120</v>
      </c>
      <c r="J319" s="74"/>
      <c r="K319" s="74">
        <v>8</v>
      </c>
      <c r="L319" s="79">
        <v>0.1196</v>
      </c>
      <c r="O319" s="93">
        <f>AVERAGE(S312:S316)</f>
        <v>8.7440000000000004E-2</v>
      </c>
      <c r="P319" s="85" t="s">
        <v>121</v>
      </c>
      <c r="Q319" s="74"/>
      <c r="R319" s="74">
        <v>8</v>
      </c>
      <c r="S319" s="79"/>
      <c r="V319" s="15"/>
      <c r="W319" s="15"/>
      <c r="X319" s="15"/>
      <c r="Y319" s="15"/>
      <c r="Z319" s="15"/>
    </row>
    <row r="320" spans="3:26" ht="13.5" thickBot="1">
      <c r="H320" s="68" t="s">
        <v>122</v>
      </c>
      <c r="I320" s="74"/>
      <c r="J320" s="74"/>
      <c r="K320" s="74">
        <v>9</v>
      </c>
      <c r="L320" s="79">
        <v>4.9299999999999997E-2</v>
      </c>
      <c r="O320" s="68" t="s">
        <v>122</v>
      </c>
      <c r="P320" s="74"/>
      <c r="Q320" s="74"/>
      <c r="R320" s="74">
        <v>9</v>
      </c>
      <c r="S320" s="79"/>
      <c r="V320" s="15"/>
      <c r="W320" s="15"/>
      <c r="X320" s="15"/>
      <c r="Y320" s="15"/>
      <c r="Z320" s="15"/>
    </row>
    <row r="321" spans="8:26" ht="13.5" thickBot="1">
      <c r="H321" s="93">
        <f>VAR(L312:L321)</f>
        <v>3.5166067777777765E-3</v>
      </c>
      <c r="I321" s="74"/>
      <c r="J321" s="74"/>
      <c r="K321" s="74">
        <v>10</v>
      </c>
      <c r="L321" s="79">
        <v>0.104</v>
      </c>
      <c r="O321" s="93">
        <f>VAR(S312:S316)</f>
        <v>6.7375299999999569E-4</v>
      </c>
      <c r="P321" s="74"/>
      <c r="Q321" s="74"/>
      <c r="R321" s="74">
        <v>10</v>
      </c>
      <c r="S321" s="79"/>
      <c r="V321" s="15"/>
      <c r="W321" s="15"/>
      <c r="X321" s="15"/>
      <c r="Y321" s="15"/>
      <c r="Z321" s="15"/>
    </row>
    <row r="322" spans="8:26" ht="13.5" thickBot="1">
      <c r="H322" s="68" t="s">
        <v>123</v>
      </c>
      <c r="I322" s="74"/>
      <c r="J322" s="74"/>
      <c r="K322" s="74">
        <v>11</v>
      </c>
      <c r="L322" s="79"/>
      <c r="O322" s="68" t="s">
        <v>123</v>
      </c>
      <c r="P322" s="74"/>
      <c r="Q322" s="74"/>
      <c r="R322" s="74">
        <v>11</v>
      </c>
      <c r="S322" s="79"/>
      <c r="V322" s="15"/>
      <c r="W322" s="15"/>
      <c r="X322" s="15"/>
      <c r="Y322" s="15"/>
      <c r="Z322" s="15"/>
    </row>
    <row r="323" spans="8:26" ht="13.5" thickBot="1">
      <c r="H323" s="93">
        <f>(1-H317)*(H321/H315)</f>
        <v>2.5911839415204669E-4</v>
      </c>
      <c r="I323" s="85" t="s">
        <v>124</v>
      </c>
      <c r="J323" s="74"/>
      <c r="K323" s="74">
        <v>12</v>
      </c>
      <c r="L323" s="79"/>
      <c r="O323" s="93">
        <f>(1-O317)*(O321/O315)</f>
        <v>1.170202578947361E-4</v>
      </c>
      <c r="P323" s="85" t="s">
        <v>125</v>
      </c>
      <c r="Q323" s="74"/>
      <c r="R323" s="74">
        <v>12</v>
      </c>
      <c r="S323" s="79"/>
      <c r="V323" s="15"/>
      <c r="W323" s="15"/>
      <c r="X323" s="15"/>
      <c r="Y323" s="15"/>
      <c r="Z323" s="15"/>
    </row>
    <row r="324" spans="8:26">
      <c r="H324" s="68"/>
      <c r="I324" s="74"/>
      <c r="J324" s="74"/>
      <c r="K324" s="74">
        <v>13</v>
      </c>
      <c r="L324" s="79"/>
      <c r="O324" s="68"/>
      <c r="P324" s="74"/>
      <c r="Q324" s="74"/>
      <c r="R324" s="74">
        <v>13</v>
      </c>
      <c r="S324" s="79"/>
      <c r="V324" s="15"/>
      <c r="W324" s="15"/>
      <c r="X324" s="15"/>
      <c r="Y324" s="15"/>
      <c r="Z324" s="15"/>
    </row>
    <row r="325" spans="8:26">
      <c r="H325" s="68"/>
      <c r="I325" s="74"/>
      <c r="J325" s="74"/>
      <c r="K325" s="74">
        <v>14</v>
      </c>
      <c r="L325" s="79"/>
      <c r="O325" s="68"/>
      <c r="P325" s="74"/>
      <c r="Q325" s="74"/>
      <c r="R325" s="74">
        <v>14</v>
      </c>
      <c r="S325" s="79"/>
      <c r="V325" s="15"/>
      <c r="W325" s="15"/>
      <c r="X325" s="15"/>
      <c r="Y325" s="15"/>
      <c r="Z325" s="15"/>
    </row>
    <row r="326" spans="8:26" ht="13.5" thickBot="1">
      <c r="H326" s="75"/>
      <c r="I326" s="76"/>
      <c r="J326" s="76"/>
      <c r="K326" s="76">
        <v>15</v>
      </c>
      <c r="L326" s="80"/>
      <c r="O326" s="75"/>
      <c r="P326" s="76"/>
      <c r="Q326" s="76"/>
      <c r="R326" s="76">
        <v>15</v>
      </c>
      <c r="S326" s="80"/>
      <c r="V326" s="15"/>
      <c r="W326" s="15"/>
      <c r="X326" s="15"/>
      <c r="Y326" s="15"/>
      <c r="Z326" s="15"/>
    </row>
    <row r="327" spans="8:26">
      <c r="L327" t="s">
        <v>126</v>
      </c>
      <c r="V327" s="15"/>
      <c r="W327" s="15"/>
      <c r="X327" s="15"/>
      <c r="Y327" s="15"/>
      <c r="Z327" s="15"/>
    </row>
  </sheetData>
  <autoFilter ref="C1:C327"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Q27"/>
  <sheetViews>
    <sheetView zoomScaleNormal="100" workbookViewId="0">
      <selection activeCell="M39" sqref="M39"/>
    </sheetView>
  </sheetViews>
  <sheetFormatPr defaultRowHeight="12.75"/>
  <cols>
    <col min="6" max="6" width="10.7109375" customWidth="1"/>
    <col min="14" max="14" width="11.42578125" customWidth="1"/>
    <col min="16" max="16" width="10.85546875" customWidth="1"/>
  </cols>
  <sheetData>
    <row r="1" spans="1:17">
      <c r="B1" s="38"/>
      <c r="C1" s="39"/>
      <c r="D1" s="39"/>
      <c r="E1" s="39"/>
      <c r="F1" s="39"/>
      <c r="G1" s="39"/>
      <c r="H1" s="39"/>
    </row>
    <row r="2" spans="1:17">
      <c r="B2" s="39"/>
      <c r="C2" s="39"/>
      <c r="D2" s="39"/>
      <c r="E2" s="39"/>
      <c r="F2" s="39"/>
      <c r="G2" s="39"/>
      <c r="H2" s="39"/>
    </row>
    <row r="3" spans="1:17">
      <c r="B3" s="40" t="s">
        <v>78</v>
      </c>
      <c r="C3" s="40"/>
      <c r="D3" s="40"/>
      <c r="E3" s="40"/>
      <c r="F3" s="40"/>
      <c r="G3" s="39"/>
      <c r="H3" s="39"/>
      <c r="J3" s="49" t="s">
        <v>20</v>
      </c>
      <c r="K3" s="48"/>
      <c r="L3" s="48"/>
      <c r="M3" s="48"/>
      <c r="N3" s="48"/>
      <c r="O3" s="14"/>
      <c r="P3" s="40"/>
    </row>
    <row r="4" spans="1:17">
      <c r="A4" t="s">
        <v>29</v>
      </c>
      <c r="B4" s="41" t="s">
        <v>5</v>
      </c>
      <c r="C4" s="41" t="s">
        <v>33</v>
      </c>
      <c r="D4" s="41" t="s">
        <v>30</v>
      </c>
      <c r="E4" s="41" t="s">
        <v>31</v>
      </c>
      <c r="F4" s="41" t="s">
        <v>32</v>
      </c>
      <c r="G4" s="41" t="s">
        <v>18</v>
      </c>
      <c r="H4" s="39"/>
      <c r="I4" s="41" t="s">
        <v>29</v>
      </c>
      <c r="J4" s="50" t="s">
        <v>5</v>
      </c>
      <c r="K4" s="43" t="s">
        <v>33</v>
      </c>
      <c r="L4" s="43" t="s">
        <v>30</v>
      </c>
      <c r="M4" s="43" t="s">
        <v>31</v>
      </c>
      <c r="N4" s="43" t="s">
        <v>32</v>
      </c>
      <c r="O4" s="43" t="s">
        <v>18</v>
      </c>
      <c r="P4" s="37"/>
      <c r="Q4" s="37"/>
    </row>
    <row r="5" spans="1:17">
      <c r="A5" s="14">
        <v>10</v>
      </c>
      <c r="B5" s="168">
        <v>40164</v>
      </c>
      <c r="C5" s="43" t="s">
        <v>143</v>
      </c>
      <c r="D5" s="43">
        <v>205</v>
      </c>
      <c r="E5" s="43">
        <v>17</v>
      </c>
      <c r="F5" s="45">
        <f t="shared" ref="F5:F19" si="0">+(E5/D5)</f>
        <v>8.2926829268292687E-2</v>
      </c>
      <c r="G5" s="14"/>
      <c r="H5" s="14"/>
      <c r="I5" s="14">
        <v>27</v>
      </c>
      <c r="J5" s="42">
        <v>40280</v>
      </c>
      <c r="K5" s="43" t="s">
        <v>146</v>
      </c>
      <c r="L5" s="43">
        <v>450</v>
      </c>
      <c r="M5" s="43">
        <v>54</v>
      </c>
      <c r="N5" s="45">
        <f t="shared" ref="N5:N11" si="1">+(M5/L5)</f>
        <v>0.12</v>
      </c>
      <c r="O5" s="14"/>
      <c r="Q5" s="14"/>
    </row>
    <row r="6" spans="1:17">
      <c r="A6">
        <v>11</v>
      </c>
      <c r="B6" s="168">
        <v>40169</v>
      </c>
      <c r="C6" s="43" t="s">
        <v>144</v>
      </c>
      <c r="D6" s="43">
        <v>110</v>
      </c>
      <c r="E6" s="43">
        <v>28</v>
      </c>
      <c r="F6" s="45">
        <f t="shared" si="0"/>
        <v>0.25454545454545452</v>
      </c>
      <c r="G6" s="14"/>
      <c r="H6" s="14"/>
      <c r="I6">
        <v>28</v>
      </c>
      <c r="J6" s="42">
        <v>40286</v>
      </c>
      <c r="K6" s="43" t="s">
        <v>147</v>
      </c>
      <c r="L6" s="43">
        <v>35</v>
      </c>
      <c r="M6" s="43">
        <v>1</v>
      </c>
      <c r="N6" s="45">
        <f t="shared" si="1"/>
        <v>2.8571428571428571E-2</v>
      </c>
      <c r="O6" s="43"/>
      <c r="P6" s="44"/>
      <c r="Q6" s="14"/>
    </row>
    <row r="7" spans="1:17">
      <c r="A7">
        <v>13</v>
      </c>
      <c r="B7" s="168">
        <v>40185</v>
      </c>
      <c r="C7" s="43" t="s">
        <v>143</v>
      </c>
      <c r="D7" s="43">
        <v>176</v>
      </c>
      <c r="E7" s="43">
        <v>29</v>
      </c>
      <c r="F7" s="45">
        <f t="shared" si="0"/>
        <v>0.16477272727272727</v>
      </c>
      <c r="G7" s="14"/>
      <c r="H7" s="14"/>
      <c r="I7" s="14">
        <v>29</v>
      </c>
      <c r="J7" s="42">
        <v>40293</v>
      </c>
      <c r="K7" s="43" t="s">
        <v>146</v>
      </c>
      <c r="L7" s="52">
        <v>263</v>
      </c>
      <c r="M7" s="43">
        <v>18</v>
      </c>
      <c r="N7" s="45">
        <f t="shared" si="1"/>
        <v>6.8441064638783272E-2</v>
      </c>
      <c r="O7" s="43"/>
      <c r="P7" s="44"/>
      <c r="Q7" s="14"/>
    </row>
    <row r="8" spans="1:17">
      <c r="A8">
        <v>25</v>
      </c>
      <c r="B8" s="168">
        <v>40266</v>
      </c>
      <c r="C8" s="43" t="s">
        <v>144</v>
      </c>
      <c r="D8" s="43">
        <v>58</v>
      </c>
      <c r="E8" s="43">
        <v>5</v>
      </c>
      <c r="F8" s="45">
        <f t="shared" si="0"/>
        <v>8.6206896551724144E-2</v>
      </c>
      <c r="G8" s="14"/>
      <c r="H8" s="14"/>
      <c r="I8" s="14">
        <v>30</v>
      </c>
      <c r="J8" s="42">
        <v>40300</v>
      </c>
      <c r="K8" s="43" t="s">
        <v>147</v>
      </c>
      <c r="L8" s="52">
        <v>191</v>
      </c>
      <c r="M8" s="43">
        <v>16</v>
      </c>
      <c r="N8" s="45">
        <f t="shared" si="1"/>
        <v>8.3769633507853408E-2</v>
      </c>
      <c r="O8" s="43"/>
      <c r="P8" s="44"/>
      <c r="Q8" s="14"/>
    </row>
    <row r="9" spans="1:17">
      <c r="A9">
        <v>26</v>
      </c>
      <c r="B9" s="168">
        <v>40273</v>
      </c>
      <c r="C9" s="43" t="s">
        <v>143</v>
      </c>
      <c r="D9" s="43">
        <v>77</v>
      </c>
      <c r="E9" s="43">
        <v>10</v>
      </c>
      <c r="F9" s="45">
        <f t="shared" si="0"/>
        <v>0.12987012987012986</v>
      </c>
      <c r="G9" s="14"/>
      <c r="H9" s="14"/>
      <c r="I9" s="14">
        <v>31</v>
      </c>
      <c r="J9" s="42">
        <v>40307</v>
      </c>
      <c r="K9" s="43" t="s">
        <v>146</v>
      </c>
      <c r="L9" s="52">
        <v>65</v>
      </c>
      <c r="M9" s="43">
        <v>7</v>
      </c>
      <c r="N9" s="45">
        <f t="shared" si="1"/>
        <v>0.1076923076923077</v>
      </c>
      <c r="O9" s="43"/>
      <c r="P9" s="46"/>
      <c r="Q9" s="14"/>
    </row>
    <row r="10" spans="1:17">
      <c r="A10">
        <v>27</v>
      </c>
      <c r="B10" s="168">
        <v>40280</v>
      </c>
      <c r="C10" s="43" t="s">
        <v>144</v>
      </c>
      <c r="D10" s="43">
        <v>26</v>
      </c>
      <c r="E10" s="43">
        <v>2</v>
      </c>
      <c r="F10" s="45">
        <f t="shared" si="0"/>
        <v>7.6923076923076927E-2</v>
      </c>
      <c r="G10" s="14"/>
      <c r="H10" s="14"/>
      <c r="I10" s="14">
        <v>32</v>
      </c>
      <c r="J10" s="42">
        <v>40314</v>
      </c>
      <c r="K10" s="43" t="s">
        <v>147</v>
      </c>
      <c r="L10" s="98">
        <v>106</v>
      </c>
      <c r="M10" s="43">
        <v>7</v>
      </c>
      <c r="N10" s="45">
        <f t="shared" si="1"/>
        <v>6.6037735849056603E-2</v>
      </c>
      <c r="O10" s="43"/>
      <c r="P10" s="46"/>
      <c r="Q10" s="14"/>
    </row>
    <row r="11" spans="1:17">
      <c r="A11">
        <v>28</v>
      </c>
      <c r="B11" s="168">
        <v>40286</v>
      </c>
      <c r="C11" s="43" t="s">
        <v>143</v>
      </c>
      <c r="D11" s="43">
        <v>176</v>
      </c>
      <c r="E11" s="43">
        <v>9</v>
      </c>
      <c r="F11" s="45">
        <f t="shared" si="0"/>
        <v>5.113636363636364E-2</v>
      </c>
      <c r="G11" s="14"/>
      <c r="H11" s="14"/>
      <c r="I11" s="14">
        <v>33</v>
      </c>
      <c r="J11" s="116">
        <v>40321</v>
      </c>
      <c r="K11" s="43" t="s">
        <v>146</v>
      </c>
      <c r="L11" s="52">
        <v>7</v>
      </c>
      <c r="M11" s="43">
        <v>0</v>
      </c>
      <c r="N11" s="45">
        <f t="shared" si="1"/>
        <v>0</v>
      </c>
      <c r="P11" s="46"/>
      <c r="Q11" s="14"/>
    </row>
    <row r="12" spans="1:17">
      <c r="A12">
        <v>29</v>
      </c>
      <c r="B12" s="168">
        <v>40293</v>
      </c>
      <c r="C12" s="43" t="s">
        <v>144</v>
      </c>
      <c r="D12" s="43">
        <v>331</v>
      </c>
      <c r="E12" s="43">
        <v>44</v>
      </c>
      <c r="F12" s="45">
        <f t="shared" si="0"/>
        <v>0.13293051359516617</v>
      </c>
      <c r="G12" s="14"/>
      <c r="H12" s="14"/>
      <c r="I12" s="14"/>
      <c r="J12" s="14"/>
      <c r="K12" s="14"/>
      <c r="L12" s="42"/>
      <c r="M12" s="43"/>
      <c r="N12" s="43"/>
      <c r="O12" s="43"/>
      <c r="P12" s="46"/>
      <c r="Q12" s="14"/>
    </row>
    <row r="13" spans="1:17">
      <c r="A13">
        <v>30</v>
      </c>
      <c r="B13" s="169">
        <v>40300</v>
      </c>
      <c r="C13" s="43" t="s">
        <v>143</v>
      </c>
      <c r="D13" s="43">
        <v>157</v>
      </c>
      <c r="E13" s="43">
        <v>22</v>
      </c>
      <c r="F13" s="45">
        <f t="shared" si="0"/>
        <v>0.14012738853503184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</row>
    <row r="14" spans="1:17">
      <c r="A14">
        <v>31</v>
      </c>
      <c r="B14" s="168">
        <v>40307</v>
      </c>
      <c r="C14" s="43" t="s">
        <v>144</v>
      </c>
      <c r="D14" s="43">
        <v>92</v>
      </c>
      <c r="E14" s="43">
        <v>11</v>
      </c>
      <c r="F14" s="45">
        <f t="shared" si="0"/>
        <v>0.11956521739130435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</row>
    <row r="15" spans="1:17">
      <c r="A15">
        <v>32</v>
      </c>
      <c r="B15" s="168">
        <v>40314</v>
      </c>
      <c r="C15" s="43" t="s">
        <v>143</v>
      </c>
      <c r="D15" s="43">
        <v>142</v>
      </c>
      <c r="E15" s="43">
        <v>7</v>
      </c>
      <c r="F15" s="45">
        <f t="shared" si="0"/>
        <v>4.9295774647887321E-2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</row>
    <row r="16" spans="1:17">
      <c r="A16">
        <v>33</v>
      </c>
      <c r="B16" s="168">
        <v>40321</v>
      </c>
      <c r="C16" s="43" t="s">
        <v>144</v>
      </c>
      <c r="D16" s="43">
        <v>36</v>
      </c>
      <c r="E16" s="43">
        <v>3</v>
      </c>
      <c r="F16" s="51">
        <f t="shared" si="0"/>
        <v>8.3333333333333329E-2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</row>
    <row r="17" spans="1:15">
      <c r="A17">
        <v>34</v>
      </c>
      <c r="B17" s="169">
        <v>40328</v>
      </c>
      <c r="C17" s="43" t="s">
        <v>143</v>
      </c>
      <c r="D17" s="43">
        <v>15</v>
      </c>
      <c r="E17" s="43">
        <v>2</v>
      </c>
      <c r="F17" s="51">
        <f t="shared" si="0"/>
        <v>0.13333333333333333</v>
      </c>
    </row>
    <row r="18" spans="1:15">
      <c r="A18">
        <v>35</v>
      </c>
      <c r="B18" s="169">
        <v>40335</v>
      </c>
      <c r="C18" s="43" t="s">
        <v>144</v>
      </c>
      <c r="D18" s="43">
        <v>137</v>
      </c>
      <c r="E18" s="43">
        <v>16</v>
      </c>
      <c r="F18" s="51">
        <f t="shared" si="0"/>
        <v>0.11678832116788321</v>
      </c>
    </row>
    <row r="19" spans="1:15">
      <c r="A19">
        <v>36</v>
      </c>
      <c r="B19" s="169">
        <v>40342</v>
      </c>
      <c r="C19" s="43" t="s">
        <v>143</v>
      </c>
      <c r="D19" s="43">
        <v>14</v>
      </c>
      <c r="E19" s="43">
        <v>0</v>
      </c>
      <c r="F19" s="51">
        <f t="shared" si="0"/>
        <v>0</v>
      </c>
    </row>
    <row r="20" spans="1:15">
      <c r="B20" s="10"/>
      <c r="C20" s="43"/>
      <c r="D20" s="43"/>
      <c r="E20" s="43"/>
      <c r="F20" s="51"/>
    </row>
    <row r="24" spans="1:15">
      <c r="J24" s="40" t="s">
        <v>1</v>
      </c>
      <c r="K24" s="40"/>
      <c r="L24" s="40"/>
      <c r="M24" s="40"/>
      <c r="N24" s="40"/>
      <c r="O24" s="39"/>
    </row>
    <row r="25" spans="1:15">
      <c r="I25" t="s">
        <v>29</v>
      </c>
      <c r="J25" s="41" t="s">
        <v>5</v>
      </c>
      <c r="K25" s="41" t="s">
        <v>33</v>
      </c>
      <c r="L25" s="41" t="s">
        <v>30</v>
      </c>
      <c r="M25" s="41" t="s">
        <v>31</v>
      </c>
      <c r="N25" s="41" t="s">
        <v>32</v>
      </c>
      <c r="O25" s="41" t="s">
        <v>18</v>
      </c>
    </row>
    <row r="26" spans="1:15">
      <c r="I26">
        <v>28</v>
      </c>
      <c r="J26" s="47">
        <v>40286</v>
      </c>
      <c r="K26" s="37" t="s">
        <v>143</v>
      </c>
      <c r="L26" s="37">
        <v>1</v>
      </c>
      <c r="M26" s="37">
        <v>0</v>
      </c>
    </row>
    <row r="27" spans="1:15">
      <c r="I27">
        <v>31</v>
      </c>
      <c r="K27" t="s">
        <v>144</v>
      </c>
      <c r="M27">
        <v>1</v>
      </c>
    </row>
  </sheetData>
  <phoneticPr fontId="0" type="noConversion"/>
  <pageMargins left="0.75" right="0.75" top="1" bottom="1" header="0.5" footer="0.5"/>
  <pageSetup scale="89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X28"/>
  <sheetViews>
    <sheetView zoomScaleNormal="100" workbookViewId="0">
      <selection activeCell="H24" sqref="H24"/>
    </sheetView>
  </sheetViews>
  <sheetFormatPr defaultRowHeight="12.75"/>
  <cols>
    <col min="2" max="2" width="11.7109375" customWidth="1"/>
    <col min="8" max="8" width="11.5703125" customWidth="1"/>
  </cols>
  <sheetData>
    <row r="1" spans="1:24">
      <c r="A1" s="14"/>
      <c r="B1" s="14"/>
      <c r="C1" s="14"/>
      <c r="D1" s="14"/>
      <c r="E1" s="14"/>
      <c r="F1" s="14"/>
      <c r="G1" s="14"/>
      <c r="H1" s="14"/>
    </row>
    <row r="2" spans="1:24">
      <c r="A2" s="15"/>
      <c r="B2" s="15"/>
      <c r="C2" s="15"/>
      <c r="D2" s="15"/>
      <c r="E2" s="15"/>
      <c r="F2" s="15"/>
      <c r="G2" s="15"/>
      <c r="H2" s="16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6"/>
      <c r="U2" s="15"/>
      <c r="V2" s="15"/>
      <c r="W2" s="15"/>
      <c r="X2" s="15"/>
    </row>
    <row r="3" spans="1:24" ht="15.75">
      <c r="A3" s="15"/>
      <c r="B3" s="17" t="s">
        <v>135</v>
      </c>
      <c r="C3" s="17"/>
      <c r="D3" s="17"/>
      <c r="E3" s="17"/>
      <c r="F3" s="17"/>
      <c r="G3" s="15"/>
      <c r="H3" s="17" t="s">
        <v>136</v>
      </c>
      <c r="I3" s="17"/>
      <c r="J3" s="17"/>
      <c r="K3" s="17"/>
      <c r="L3" s="17"/>
      <c r="M3" s="15"/>
      <c r="N3" s="17"/>
      <c r="O3" s="17"/>
      <c r="P3" s="17"/>
      <c r="Q3" s="17"/>
      <c r="R3" s="17"/>
      <c r="S3" s="15"/>
      <c r="T3" s="17"/>
      <c r="U3" s="17"/>
      <c r="V3" s="17"/>
      <c r="W3" s="17"/>
      <c r="X3" s="17"/>
    </row>
    <row r="4" spans="1:24" ht="13.5" thickBot="1">
      <c r="A4" s="15"/>
      <c r="B4" s="18" t="s">
        <v>55</v>
      </c>
      <c r="C4" s="18" t="s">
        <v>56</v>
      </c>
      <c r="D4" s="18" t="s">
        <v>57</v>
      </c>
      <c r="E4" s="18" t="s">
        <v>58</v>
      </c>
      <c r="F4" s="18" t="s">
        <v>25</v>
      </c>
      <c r="G4" s="15"/>
      <c r="H4" s="18" t="s">
        <v>55</v>
      </c>
      <c r="I4" s="18" t="s">
        <v>56</v>
      </c>
      <c r="J4" s="18" t="s">
        <v>57</v>
      </c>
      <c r="K4" s="18" t="s">
        <v>58</v>
      </c>
      <c r="L4" s="103" t="s">
        <v>25</v>
      </c>
      <c r="M4" s="15"/>
      <c r="N4" s="18"/>
      <c r="O4" s="18"/>
      <c r="P4" s="18"/>
      <c r="Q4" s="18"/>
      <c r="R4" s="18"/>
      <c r="S4" s="15"/>
      <c r="T4" s="18"/>
      <c r="U4" s="18"/>
      <c r="V4" s="18"/>
      <c r="W4" s="18"/>
      <c r="X4" s="18"/>
    </row>
    <row r="5" spans="1:24">
      <c r="A5" s="15"/>
      <c r="B5" s="101" t="s">
        <v>159</v>
      </c>
      <c r="C5" s="20">
        <v>1078</v>
      </c>
      <c r="D5" s="21">
        <v>205</v>
      </c>
      <c r="E5" s="21">
        <v>17</v>
      </c>
      <c r="F5" s="22">
        <f>E5/D5*100</f>
        <v>8.2926829268292686</v>
      </c>
      <c r="G5" s="15"/>
      <c r="H5" s="19" t="s">
        <v>165</v>
      </c>
      <c r="I5" s="20">
        <v>1226</v>
      </c>
      <c r="J5" s="21">
        <v>450</v>
      </c>
      <c r="K5" s="21">
        <v>54</v>
      </c>
      <c r="L5" s="25">
        <f t="shared" ref="L5:L10" si="0">K5/J5*100</f>
        <v>12</v>
      </c>
      <c r="M5" s="15"/>
      <c r="N5" s="23"/>
      <c r="O5" s="24"/>
      <c r="P5" s="24"/>
      <c r="Q5" s="24"/>
      <c r="R5" s="25"/>
      <c r="S5" s="15"/>
      <c r="T5" s="23"/>
      <c r="U5" s="24"/>
      <c r="V5" s="24"/>
      <c r="W5" s="24"/>
      <c r="X5" s="25"/>
    </row>
    <row r="6" spans="1:24">
      <c r="A6" s="15"/>
      <c r="B6" s="26" t="s">
        <v>160</v>
      </c>
      <c r="C6" s="24">
        <v>188</v>
      </c>
      <c r="D6" s="24">
        <v>110</v>
      </c>
      <c r="E6" s="24">
        <v>28</v>
      </c>
      <c r="F6" s="25">
        <f t="shared" ref="F6:F14" si="1">E6/D6*100</f>
        <v>25.454545454545453</v>
      </c>
      <c r="G6" s="15"/>
      <c r="H6" s="29" t="s">
        <v>166</v>
      </c>
      <c r="I6" s="24">
        <v>397</v>
      </c>
      <c r="J6" s="24">
        <v>298</v>
      </c>
      <c r="K6" s="24">
        <v>19</v>
      </c>
      <c r="L6" s="25">
        <f t="shared" si="0"/>
        <v>6.375838926174497</v>
      </c>
      <c r="M6" s="15"/>
      <c r="N6" s="24"/>
      <c r="O6" s="24"/>
      <c r="P6" s="24"/>
      <c r="Q6" s="24"/>
      <c r="R6" s="25"/>
      <c r="S6" s="15"/>
      <c r="T6" s="24"/>
      <c r="U6" s="24"/>
      <c r="V6" s="24"/>
      <c r="W6" s="24"/>
      <c r="X6" s="25"/>
    </row>
    <row r="7" spans="1:24">
      <c r="A7" s="15"/>
      <c r="B7" s="29" t="s">
        <v>161</v>
      </c>
      <c r="C7" s="24">
        <v>382</v>
      </c>
      <c r="D7" s="24">
        <v>176</v>
      </c>
      <c r="E7" s="24">
        <v>29</v>
      </c>
      <c r="F7" s="25">
        <f t="shared" si="1"/>
        <v>16.477272727272727</v>
      </c>
      <c r="G7" s="15"/>
      <c r="H7" s="24">
        <v>30</v>
      </c>
      <c r="I7" s="24">
        <v>217</v>
      </c>
      <c r="J7" s="24">
        <v>191</v>
      </c>
      <c r="K7" s="24">
        <v>16</v>
      </c>
      <c r="L7" s="25">
        <f t="shared" si="0"/>
        <v>8.3769633507853403</v>
      </c>
      <c r="M7" s="15"/>
      <c r="N7" s="24"/>
      <c r="O7" s="24"/>
      <c r="P7" s="24"/>
      <c r="Q7" s="24"/>
      <c r="R7" s="25"/>
      <c r="S7" s="15"/>
      <c r="T7" s="24"/>
      <c r="U7" s="24"/>
      <c r="V7" s="24"/>
      <c r="W7" s="24"/>
      <c r="X7" s="25"/>
    </row>
    <row r="8" spans="1:24">
      <c r="A8" s="15"/>
      <c r="B8" s="29" t="s">
        <v>162</v>
      </c>
      <c r="C8" s="24">
        <v>462</v>
      </c>
      <c r="D8" s="24">
        <v>135</v>
      </c>
      <c r="E8" s="24">
        <v>15</v>
      </c>
      <c r="F8" s="25">
        <f t="shared" si="1"/>
        <v>11.111111111111111</v>
      </c>
      <c r="G8" s="15"/>
      <c r="H8" s="24">
        <v>31</v>
      </c>
      <c r="I8" s="24">
        <v>412</v>
      </c>
      <c r="J8" s="24">
        <v>65</v>
      </c>
      <c r="K8" s="24">
        <v>7</v>
      </c>
      <c r="L8" s="25">
        <f t="shared" si="0"/>
        <v>10.76923076923077</v>
      </c>
      <c r="M8" s="15"/>
      <c r="N8" s="24"/>
      <c r="O8" s="24"/>
      <c r="P8" s="24"/>
      <c r="Q8" s="24"/>
      <c r="R8" s="25"/>
      <c r="S8" s="15"/>
      <c r="T8" s="24"/>
      <c r="U8" s="24"/>
      <c r="V8" s="24"/>
      <c r="W8" s="24"/>
      <c r="X8" s="25"/>
    </row>
    <row r="9" spans="1:24" ht="13.5" thickBot="1">
      <c r="A9" s="15"/>
      <c r="B9" s="29" t="s">
        <v>163</v>
      </c>
      <c r="C9" s="24">
        <v>345</v>
      </c>
      <c r="D9" s="24">
        <v>202</v>
      </c>
      <c r="E9" s="24">
        <v>11</v>
      </c>
      <c r="F9" s="25">
        <f t="shared" si="1"/>
        <v>5.4455445544554459</v>
      </c>
      <c r="G9" s="15"/>
      <c r="H9" s="102" t="s">
        <v>167</v>
      </c>
      <c r="I9" s="102">
        <v>153</v>
      </c>
      <c r="J9" s="27">
        <v>113</v>
      </c>
      <c r="K9" s="27">
        <v>7</v>
      </c>
      <c r="L9" s="28">
        <f t="shared" si="0"/>
        <v>6.1946902654867255</v>
      </c>
      <c r="M9" s="15"/>
      <c r="N9" s="24"/>
      <c r="O9" s="24"/>
      <c r="P9" s="24"/>
      <c r="Q9" s="24"/>
      <c r="R9" s="25"/>
      <c r="S9" s="15"/>
      <c r="T9" s="24"/>
      <c r="U9" s="24"/>
      <c r="V9" s="24"/>
      <c r="W9" s="24"/>
      <c r="X9" s="25"/>
    </row>
    <row r="10" spans="1:24">
      <c r="A10" s="15"/>
      <c r="B10" s="37">
        <v>29</v>
      </c>
      <c r="C10" s="24">
        <v>446</v>
      </c>
      <c r="D10" s="24">
        <v>331</v>
      </c>
      <c r="E10" s="24">
        <v>44</v>
      </c>
      <c r="F10" s="25">
        <f t="shared" si="1"/>
        <v>13.293051359516618</v>
      </c>
      <c r="G10" s="15"/>
      <c r="H10" s="24" t="s">
        <v>59</v>
      </c>
      <c r="I10" s="118">
        <f>SUM(I5:I9)</f>
        <v>2405</v>
      </c>
      <c r="J10" s="119">
        <f>SUM(J5:J9)</f>
        <v>1117</v>
      </c>
      <c r="K10" s="119">
        <f>SUM(K5:K9)</f>
        <v>103</v>
      </c>
      <c r="L10" s="25">
        <f t="shared" si="0"/>
        <v>9.2211280214861233</v>
      </c>
      <c r="M10" s="15"/>
      <c r="N10" s="24"/>
      <c r="O10" s="24"/>
      <c r="P10" s="24"/>
      <c r="Q10" s="24"/>
      <c r="R10" s="25"/>
      <c r="S10" s="15"/>
      <c r="T10" s="24"/>
      <c r="U10" s="24"/>
      <c r="V10" s="24"/>
      <c r="W10" s="24"/>
      <c r="X10" s="25"/>
    </row>
    <row r="11" spans="1:24">
      <c r="A11" s="15"/>
      <c r="B11" s="37">
        <v>30</v>
      </c>
      <c r="C11" s="37">
        <v>193</v>
      </c>
      <c r="D11" s="37">
        <v>157</v>
      </c>
      <c r="E11" s="37">
        <v>22</v>
      </c>
      <c r="F11" s="25">
        <f t="shared" si="1"/>
        <v>14.012738853503185</v>
      </c>
      <c r="G11" s="15"/>
      <c r="H11" s="37"/>
      <c r="I11" s="37"/>
      <c r="J11" s="37"/>
      <c r="K11" s="37"/>
      <c r="L11" s="37"/>
      <c r="M11" s="15"/>
      <c r="N11" s="24"/>
      <c r="O11" s="24"/>
      <c r="P11" s="24"/>
      <c r="Q11" s="24"/>
      <c r="R11" s="25"/>
      <c r="S11" s="15"/>
      <c r="T11" s="24"/>
      <c r="U11" s="24"/>
      <c r="V11" s="24"/>
      <c r="W11" s="24"/>
      <c r="X11" s="25"/>
    </row>
    <row r="12" spans="1:24" ht="15.75" thickBot="1">
      <c r="A12" s="15"/>
      <c r="B12" s="37">
        <v>31</v>
      </c>
      <c r="C12" s="37">
        <v>255</v>
      </c>
      <c r="D12" s="37">
        <v>92</v>
      </c>
      <c r="E12" s="37">
        <v>11</v>
      </c>
      <c r="F12" s="25">
        <f t="shared" si="1"/>
        <v>11.956521739130435</v>
      </c>
      <c r="G12" s="15"/>
      <c r="H12" s="31" t="s">
        <v>60</v>
      </c>
      <c r="I12" s="31"/>
      <c r="J12" s="31"/>
      <c r="K12" s="31"/>
      <c r="L12" s="31"/>
      <c r="M12" s="15"/>
      <c r="N12" s="34"/>
      <c r="O12" s="34"/>
      <c r="P12" s="34"/>
      <c r="Q12" s="34"/>
      <c r="R12" s="34"/>
      <c r="S12" s="15"/>
      <c r="T12" s="34"/>
      <c r="U12" s="34"/>
      <c r="V12" s="34"/>
      <c r="W12" s="34"/>
      <c r="X12" s="34"/>
    </row>
    <row r="13" spans="1:24" ht="13.5" thickBot="1">
      <c r="A13" s="15"/>
      <c r="B13" s="37">
        <v>32</v>
      </c>
      <c r="C13" s="37">
        <v>250</v>
      </c>
      <c r="D13" s="37">
        <v>142</v>
      </c>
      <c r="E13" s="37">
        <v>7</v>
      </c>
      <c r="F13" s="25">
        <f t="shared" si="1"/>
        <v>4.929577464788732</v>
      </c>
      <c r="G13" s="15"/>
      <c r="H13" s="15"/>
      <c r="I13" s="32" t="s">
        <v>61</v>
      </c>
      <c r="J13" s="32" t="s">
        <v>62</v>
      </c>
      <c r="K13" s="32" t="s">
        <v>63</v>
      </c>
      <c r="L13" s="32" t="s">
        <v>64</v>
      </c>
      <c r="M13" s="15"/>
      <c r="N13" s="15"/>
      <c r="O13" s="18"/>
      <c r="P13" s="18"/>
      <c r="Q13" s="18"/>
      <c r="R13" s="18"/>
      <c r="S13" s="15"/>
      <c r="T13" s="15"/>
      <c r="U13" s="18"/>
      <c r="V13" s="18"/>
      <c r="W13" s="18"/>
      <c r="X13" s="18"/>
    </row>
    <row r="14" spans="1:24" ht="13.5" thickBot="1">
      <c r="A14" s="15"/>
      <c r="B14" s="102" t="s">
        <v>164</v>
      </c>
      <c r="C14" s="102">
        <v>378</v>
      </c>
      <c r="D14" s="102">
        <v>202</v>
      </c>
      <c r="E14" s="102">
        <v>21</v>
      </c>
      <c r="F14" s="28">
        <f t="shared" si="1"/>
        <v>10.396039603960396</v>
      </c>
      <c r="G14" s="15"/>
      <c r="H14" s="100" t="s">
        <v>65</v>
      </c>
      <c r="I14" s="30">
        <v>25805</v>
      </c>
      <c r="J14" s="30">
        <v>21260</v>
      </c>
      <c r="K14" s="30">
        <v>31755</v>
      </c>
      <c r="L14" s="33">
        <v>2684.8</v>
      </c>
      <c r="M14" s="15"/>
      <c r="N14" s="24"/>
      <c r="O14" s="35"/>
      <c r="P14" s="35"/>
      <c r="Q14" s="35"/>
      <c r="R14" s="35"/>
      <c r="S14" s="15"/>
      <c r="T14" s="24"/>
      <c r="U14" s="30"/>
      <c r="V14" s="30"/>
      <c r="W14" s="30"/>
      <c r="X14" s="33"/>
    </row>
    <row r="15" spans="1:24">
      <c r="A15" s="15"/>
      <c r="B15" s="18" t="s">
        <v>59</v>
      </c>
      <c r="C15" s="30">
        <f>SUM(C5:C14)</f>
        <v>3977</v>
      </c>
      <c r="D15" s="37">
        <f>SUM(D5:D14)</f>
        <v>1752</v>
      </c>
      <c r="E15" s="37">
        <f>SUM(E5:E14)</f>
        <v>205</v>
      </c>
      <c r="F15" s="22">
        <f>E15/D15*100</f>
        <v>11.700913242009133</v>
      </c>
      <c r="G15" s="15"/>
      <c r="H15" s="99" t="s">
        <v>66</v>
      </c>
      <c r="I15" s="30">
        <v>24019</v>
      </c>
      <c r="J15" s="30">
        <v>19656</v>
      </c>
      <c r="K15" s="30">
        <v>29943</v>
      </c>
      <c r="L15" s="33">
        <v>2696.8</v>
      </c>
      <c r="M15" s="15"/>
      <c r="N15" s="24"/>
      <c r="O15" s="35"/>
      <c r="P15" s="35"/>
      <c r="Q15" s="35"/>
      <c r="R15" s="35"/>
      <c r="S15" s="15"/>
      <c r="T15" s="24"/>
      <c r="U15" s="30"/>
      <c r="V15" s="30"/>
      <c r="W15" s="30"/>
      <c r="X15" s="33"/>
    </row>
    <row r="16" spans="1:24">
      <c r="A16" s="15"/>
      <c r="B16" s="37"/>
      <c r="C16" s="37"/>
      <c r="D16" s="37"/>
      <c r="E16" s="37"/>
      <c r="F16" s="37"/>
      <c r="G16" s="15"/>
      <c r="H16" s="15"/>
      <c r="I16" s="24"/>
      <c r="J16" s="36"/>
      <c r="K16" s="24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 spans="1:24" ht="15.75" thickBot="1">
      <c r="A17" s="15"/>
      <c r="B17" s="31" t="s">
        <v>60</v>
      </c>
      <c r="C17" s="31"/>
      <c r="D17" s="31"/>
      <c r="E17" s="31"/>
      <c r="F17" s="31"/>
      <c r="G17" s="15"/>
      <c r="M17" s="15"/>
      <c r="N17" s="15"/>
      <c r="O17" s="15"/>
      <c r="P17" s="15"/>
      <c r="Q17" s="15"/>
      <c r="R17" s="15"/>
      <c r="S17" s="15"/>
      <c r="T17" s="15"/>
      <c r="U17" s="24"/>
      <c r="V17" s="36"/>
      <c r="W17" s="24"/>
      <c r="X17" s="15"/>
    </row>
    <row r="18" spans="1:24" ht="13.5" thickBot="1">
      <c r="A18" s="15"/>
      <c r="B18" s="15"/>
      <c r="C18" s="32" t="s">
        <v>61</v>
      </c>
      <c r="D18" s="32" t="s">
        <v>62</v>
      </c>
      <c r="E18" s="32" t="s">
        <v>63</v>
      </c>
      <c r="F18" s="32" t="s">
        <v>64</v>
      </c>
      <c r="G18" s="15"/>
      <c r="M18" s="15"/>
      <c r="N18" s="15"/>
      <c r="O18" s="15"/>
      <c r="P18" s="15"/>
      <c r="Q18" s="15"/>
      <c r="R18" s="15"/>
      <c r="S18" s="15"/>
      <c r="T18" s="15"/>
      <c r="U18" s="24"/>
      <c r="V18" s="24"/>
      <c r="W18" s="24"/>
      <c r="X18" s="15"/>
    </row>
    <row r="19" spans="1:24">
      <c r="A19" s="15"/>
      <c r="B19" s="100" t="s">
        <v>65</v>
      </c>
      <c r="C19" s="30">
        <v>38875</v>
      </c>
      <c r="D19" s="30">
        <v>32293</v>
      </c>
      <c r="E19" s="30">
        <v>49381</v>
      </c>
      <c r="F19" s="33">
        <v>4315.3999999999996</v>
      </c>
      <c r="G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 spans="1:24">
      <c r="A20" s="15"/>
      <c r="B20" s="99" t="s">
        <v>66</v>
      </c>
      <c r="C20" s="30">
        <v>39623</v>
      </c>
      <c r="D20" s="30">
        <v>32545</v>
      </c>
      <c r="E20" s="30">
        <v>49493</v>
      </c>
      <c r="F20" s="33">
        <v>4356</v>
      </c>
      <c r="G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 spans="1:24">
      <c r="A21" s="15"/>
      <c r="B21" s="15"/>
      <c r="C21" s="15"/>
      <c r="D21" s="15"/>
      <c r="E21" s="15"/>
      <c r="F21" s="15"/>
      <c r="G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 spans="1:24">
      <c r="A22" s="15"/>
      <c r="B22" s="15"/>
      <c r="C22" s="15" t="s">
        <v>133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 spans="1:24">
      <c r="A23" s="15"/>
      <c r="C23" s="30"/>
      <c r="D23" s="24"/>
      <c r="E23" s="24"/>
      <c r="F23" s="2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5" spans="1:24">
      <c r="B25" s="15"/>
      <c r="C25" s="15"/>
      <c r="D25" s="15"/>
      <c r="E25" s="15"/>
      <c r="F25" s="15"/>
    </row>
    <row r="28" spans="1:24">
      <c r="B28" s="15"/>
      <c r="C28" s="15"/>
      <c r="D28" s="15"/>
      <c r="E28" s="15"/>
      <c r="F28" s="15"/>
    </row>
  </sheetData>
  <phoneticPr fontId="0" type="noConversion"/>
  <pageMargins left="0.75" right="0.75" top="1" bottom="1" header="0.5" footer="0.5"/>
  <pageSetup scale="75" orientation="portrait" verticalDpi="0" r:id="rId1"/>
  <headerFooter alignWithMargins="0"/>
  <colBreaks count="1" manualBreakCount="1">
    <brk id="13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dimension ref="C2:F5"/>
  <sheetViews>
    <sheetView zoomScaleNormal="100" workbookViewId="0">
      <selection activeCell="G24" sqref="G24"/>
    </sheetView>
  </sheetViews>
  <sheetFormatPr defaultRowHeight="12.75"/>
  <cols>
    <col min="5" max="5" width="20" customWidth="1"/>
    <col min="6" max="6" width="15" customWidth="1"/>
  </cols>
  <sheetData>
    <row r="2" spans="3:6" ht="16.5" thickBot="1">
      <c r="C2" s="114" t="s">
        <v>169</v>
      </c>
      <c r="D2" s="114"/>
      <c r="E2" s="114"/>
      <c r="F2" s="114"/>
    </row>
    <row r="3" spans="3:6" ht="13.5" thickBot="1">
      <c r="C3" s="110" t="s">
        <v>129</v>
      </c>
      <c r="D3" s="111"/>
      <c r="E3" s="112" t="s">
        <v>130</v>
      </c>
      <c r="F3" s="112" t="s">
        <v>131</v>
      </c>
    </row>
    <row r="4" spans="3:6">
      <c r="C4" s="68" t="s">
        <v>19</v>
      </c>
      <c r="D4" s="74"/>
      <c r="E4" s="113">
        <v>32768</v>
      </c>
      <c r="F4" s="121">
        <v>1783.6</v>
      </c>
    </row>
    <row r="5" spans="3:6" ht="13.5" thickBot="1">
      <c r="C5" s="75" t="s">
        <v>132</v>
      </c>
      <c r="D5" s="76"/>
      <c r="E5" s="115">
        <v>27505</v>
      </c>
      <c r="F5" s="122">
        <v>2360.9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Smolt Trap Data (2)</vt:lpstr>
      <vt:lpstr>Smolt Trap Data</vt:lpstr>
      <vt:lpstr>The Number Cruncher</vt:lpstr>
      <vt:lpstr>Efficiencies 0910</vt:lpstr>
      <vt:lpstr>Gauss Outmigration Est. (clips)</vt:lpstr>
      <vt:lpstr>Ryding Est.</vt:lpstr>
      <vt:lpstr>EdShEff</vt:lpstr>
      <vt:lpstr>Effbar</vt:lpstr>
      <vt:lpstr>'Efficiencies 0910'!Print_Area</vt:lpstr>
      <vt:lpstr>'Gauss Outmigration Est. (clips)'!Print_Area</vt:lpstr>
      <vt:lpstr>'Ryding Est.'!Print_Area</vt:lpstr>
      <vt:lpstr>VEffbar</vt:lpstr>
      <vt:lpstr>VEffEdSh</vt:lpstr>
    </vt:vector>
  </TitlesOfParts>
  <Company>DIS Leased System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Mara Zimmerman</cp:lastModifiedBy>
  <cp:lastPrinted>2010-07-06T18:15:44Z</cp:lastPrinted>
  <dcterms:created xsi:type="dcterms:W3CDTF">2008-10-31T21:14:51Z</dcterms:created>
  <dcterms:modified xsi:type="dcterms:W3CDTF">2011-07-21T19:43:10Z</dcterms:modified>
</cp:coreProperties>
</file>