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comments3.xml" ContentType="application/vnd.openxmlformats-officedocument.spreadsheetml.comments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minimized="1" xWindow="52500" yWindow="320" windowWidth="23440" windowHeight="19580" tabRatio="826"/>
  </bookViews>
  <sheets>
    <sheet name="All Catch" sheetId="1" r:id="rId1"/>
    <sheet name="CHIN M-R--Eff" sheetId="7" r:id="rId2"/>
    <sheet name="COHO &amp; STHD M-R--Eff" sheetId="4" r:id="rId3"/>
    <sheet name="SCRW STOP" sheetId="10" r:id="rId4"/>
  </sheets>
  <definedNames>
    <definedName name="_xlnm.Print_Area" localSheetId="1">'CHIN M-R--Eff'!$I$1:$T$23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4" i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T52"/>
  <c r="V52"/>
  <c r="V53"/>
  <c r="V54"/>
  <c r="V55"/>
  <c r="V56"/>
  <c r="V57"/>
  <c r="V58"/>
  <c r="V59"/>
  <c r="V60"/>
  <c r="T61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T85"/>
  <c r="V85"/>
  <c r="V86"/>
  <c r="V87"/>
  <c r="V88"/>
  <c r="V89"/>
  <c r="V90"/>
  <c r="V91"/>
  <c r="V92"/>
  <c r="T93"/>
  <c r="V93"/>
  <c r="T94"/>
  <c r="V94"/>
  <c r="T95"/>
  <c r="V95"/>
  <c r="V96"/>
  <c r="V97"/>
  <c r="V98"/>
  <c r="V99"/>
  <c r="V100"/>
  <c r="V101"/>
  <c r="V102"/>
  <c r="V103"/>
  <c r="V104"/>
  <c r="V105"/>
  <c r="V106"/>
  <c r="V107"/>
  <c r="V108"/>
  <c r="V109"/>
  <c r="V110"/>
  <c r="V111"/>
  <c r="T112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U52"/>
  <c r="U61"/>
  <c r="U85"/>
  <c r="U93"/>
  <c r="U94"/>
  <c r="U95"/>
  <c r="U112"/>
  <c r="U133"/>
  <c r="T133"/>
  <c r="S13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P52"/>
  <c r="R52"/>
  <c r="R53"/>
  <c r="R54"/>
  <c r="R55"/>
  <c r="R56"/>
  <c r="R57"/>
  <c r="R58"/>
  <c r="R59"/>
  <c r="R60"/>
  <c r="P61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P85"/>
  <c r="R85"/>
  <c r="R86"/>
  <c r="R87"/>
  <c r="R88"/>
  <c r="R89"/>
  <c r="R90"/>
  <c r="R91"/>
  <c r="R92"/>
  <c r="P93"/>
  <c r="R93"/>
  <c r="P94"/>
  <c r="R94"/>
  <c r="P95"/>
  <c r="R95"/>
  <c r="R96"/>
  <c r="R97"/>
  <c r="R98"/>
  <c r="R99"/>
  <c r="R100"/>
  <c r="R101"/>
  <c r="R102"/>
  <c r="R103"/>
  <c r="R104"/>
  <c r="R105"/>
  <c r="R106"/>
  <c r="R107"/>
  <c r="R108"/>
  <c r="R109"/>
  <c r="R110"/>
  <c r="R111"/>
  <c r="P112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Q52"/>
  <c r="Q61"/>
  <c r="Q85"/>
  <c r="Q93"/>
  <c r="Q94"/>
  <c r="Q95"/>
  <c r="Q112"/>
  <c r="Q133"/>
  <c r="P133"/>
  <c r="O1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L52"/>
  <c r="N52"/>
  <c r="N53"/>
  <c r="N54"/>
  <c r="N55"/>
  <c r="N56"/>
  <c r="N57"/>
  <c r="N58"/>
  <c r="N59"/>
  <c r="N60"/>
  <c r="L61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L85"/>
  <c r="N85"/>
  <c r="N86"/>
  <c r="N87"/>
  <c r="N88"/>
  <c r="N89"/>
  <c r="N90"/>
  <c r="N91"/>
  <c r="N92"/>
  <c r="L93"/>
  <c r="N93"/>
  <c r="L94"/>
  <c r="N94"/>
  <c r="L95"/>
  <c r="N95"/>
  <c r="N96"/>
  <c r="N97"/>
  <c r="N98"/>
  <c r="N99"/>
  <c r="N100"/>
  <c r="N101"/>
  <c r="N102"/>
  <c r="N103"/>
  <c r="N104"/>
  <c r="N105"/>
  <c r="N106"/>
  <c r="N107"/>
  <c r="N108"/>
  <c r="N109"/>
  <c r="N110"/>
  <c r="N111"/>
  <c r="L112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M52"/>
  <c r="M61"/>
  <c r="M85"/>
  <c r="M93"/>
  <c r="M94"/>
  <c r="M95"/>
  <c r="M112"/>
  <c r="M133"/>
  <c r="L133"/>
  <c r="K13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H52"/>
  <c r="J52"/>
  <c r="J53"/>
  <c r="J54"/>
  <c r="J55"/>
  <c r="J56"/>
  <c r="J57"/>
  <c r="J58"/>
  <c r="J59"/>
  <c r="J60"/>
  <c r="H61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H85"/>
  <c r="J85"/>
  <c r="J86"/>
  <c r="J87"/>
  <c r="J88"/>
  <c r="J89"/>
  <c r="J90"/>
  <c r="J91"/>
  <c r="J92"/>
  <c r="H93"/>
  <c r="J93"/>
  <c r="H94"/>
  <c r="J94"/>
  <c r="H95"/>
  <c r="J95"/>
  <c r="J96"/>
  <c r="J97"/>
  <c r="J98"/>
  <c r="J99"/>
  <c r="J100"/>
  <c r="J101"/>
  <c r="J102"/>
  <c r="J103"/>
  <c r="J104"/>
  <c r="J105"/>
  <c r="J106"/>
  <c r="J107"/>
  <c r="J108"/>
  <c r="J109"/>
  <c r="J110"/>
  <c r="J111"/>
  <c r="H112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I52"/>
  <c r="I61"/>
  <c r="I85"/>
  <c r="I93"/>
  <c r="I94"/>
  <c r="I95"/>
  <c r="I112"/>
  <c r="I133"/>
  <c r="H133"/>
  <c r="G133"/>
  <c r="F133"/>
  <c r="E133"/>
  <c r="F54" i="7"/>
  <c r="E54"/>
  <c r="G54"/>
  <c r="C54"/>
  <c r="B54"/>
  <c r="D54"/>
  <c r="D52"/>
  <c r="D49"/>
  <c r="G47"/>
  <c r="D47"/>
  <c r="G43"/>
  <c r="G37"/>
  <c r="G27"/>
  <c r="M22"/>
  <c r="L22"/>
  <c r="N22"/>
  <c r="M23"/>
  <c r="L23"/>
  <c r="N23"/>
  <c r="N24"/>
  <c r="G19"/>
  <c r="P5"/>
  <c r="N5"/>
  <c r="M5"/>
  <c r="O5"/>
  <c r="Q5"/>
  <c r="Q13"/>
  <c r="Q15"/>
  <c r="P13"/>
  <c r="P15"/>
  <c r="G15"/>
  <c r="N6"/>
  <c r="N7"/>
  <c r="Q14"/>
  <c r="M6"/>
  <c r="M7"/>
  <c r="P14"/>
  <c r="N14"/>
  <c r="G14"/>
  <c r="P12"/>
  <c r="G12"/>
  <c r="P11"/>
  <c r="G11"/>
  <c r="P10"/>
  <c r="P9"/>
  <c r="P8"/>
  <c r="R7"/>
  <c r="O7"/>
  <c r="R6"/>
  <c r="O6"/>
  <c r="R5"/>
  <c r="L5"/>
  <c r="K5"/>
  <c r="M12"/>
  <c r="R12"/>
  <c r="O12"/>
  <c r="Q12"/>
  <c r="M11"/>
  <c r="N11"/>
  <c r="R11"/>
  <c r="O11"/>
  <c r="Q11"/>
  <c r="M10"/>
  <c r="N10"/>
  <c r="R10"/>
  <c r="O10"/>
  <c r="Q10"/>
  <c r="M9"/>
  <c r="N9"/>
  <c r="R9"/>
  <c r="O9"/>
  <c r="Q9"/>
  <c r="N8"/>
  <c r="M8"/>
  <c r="O8"/>
  <c r="Q8"/>
  <c r="R8"/>
  <c r="T134" i="4"/>
  <c r="P134"/>
  <c r="T136"/>
  <c r="S134"/>
  <c r="O134"/>
  <c r="S136"/>
  <c r="R134"/>
  <c r="N134"/>
  <c r="R136"/>
  <c r="Q134"/>
  <c r="M134"/>
  <c r="Q136"/>
  <c r="I134"/>
  <c r="E134"/>
  <c r="I136"/>
  <c r="H134"/>
  <c r="D134"/>
  <c r="H136"/>
  <c r="G134"/>
  <c r="C134"/>
  <c r="G136"/>
  <c r="F134"/>
  <c r="B134"/>
  <c r="F136"/>
  <c r="V134"/>
  <c r="U134"/>
  <c r="W134"/>
  <c r="K134"/>
  <c r="J134"/>
  <c r="L134"/>
  <c r="Z102"/>
  <c r="Y102"/>
  <c r="X102"/>
  <c r="Y101"/>
  <c r="X101"/>
  <c r="Z101"/>
  <c r="Y100"/>
  <c r="X100"/>
  <c r="Z100"/>
  <c r="Y64"/>
  <c r="X64"/>
  <c r="Z64"/>
  <c r="Y63"/>
  <c r="X63"/>
  <c r="Z63"/>
  <c r="AH32"/>
  <c r="AH52"/>
  <c r="AI6"/>
  <c r="AI7"/>
  <c r="AH6"/>
  <c r="AH7"/>
  <c r="AJ32"/>
  <c r="AI32"/>
  <c r="AI52"/>
  <c r="AK52"/>
  <c r="AJ52"/>
  <c r="AH50"/>
  <c r="AI50"/>
  <c r="AK50"/>
  <c r="AJ50"/>
  <c r="AH49"/>
  <c r="AI49"/>
  <c r="AK49"/>
  <c r="AJ49"/>
  <c r="AH48"/>
  <c r="AI48"/>
  <c r="AK48"/>
  <c r="AJ48"/>
  <c r="AH47"/>
  <c r="AI47"/>
  <c r="AK47"/>
  <c r="AJ47"/>
  <c r="AH46"/>
  <c r="AI46"/>
  <c r="AK46"/>
  <c r="AJ46"/>
  <c r="AH45"/>
  <c r="AI45"/>
  <c r="AK45"/>
  <c r="AJ45"/>
  <c r="AH44"/>
  <c r="AI44"/>
  <c r="AK44"/>
  <c r="AJ44"/>
  <c r="AH43"/>
  <c r="AI43"/>
  <c r="AK43"/>
  <c r="AJ43"/>
  <c r="AH42"/>
  <c r="AI42"/>
  <c r="AK42"/>
  <c r="AJ42"/>
  <c r="AH41"/>
  <c r="AI41"/>
  <c r="AK41"/>
  <c r="AJ41"/>
  <c r="AH40"/>
  <c r="AI40"/>
  <c r="AK40"/>
  <c r="AJ40"/>
  <c r="AH39"/>
  <c r="AI39"/>
  <c r="AK39"/>
  <c r="AJ39"/>
  <c r="AH38"/>
  <c r="AI38"/>
  <c r="AK38"/>
  <c r="AJ38"/>
  <c r="AH37"/>
  <c r="AI37"/>
  <c r="AK37"/>
  <c r="AJ37"/>
  <c r="AH36"/>
  <c r="AI36"/>
  <c r="AK36"/>
  <c r="AJ36"/>
  <c r="AH35"/>
  <c r="AI35"/>
  <c r="AK35"/>
  <c r="AJ35"/>
  <c r="AH34"/>
  <c r="AI34"/>
  <c r="AK34"/>
  <c r="AJ34"/>
  <c r="AH33"/>
  <c r="AI33"/>
  <c r="AK33"/>
  <c r="AJ33"/>
  <c r="AK6"/>
  <c r="AK7"/>
  <c r="AH8"/>
  <c r="AI8"/>
  <c r="AK8"/>
  <c r="AH9"/>
  <c r="AI9"/>
  <c r="AK9"/>
  <c r="AH10"/>
  <c r="AI10"/>
  <c r="AK10"/>
  <c r="AH11"/>
  <c r="AI11"/>
  <c r="AK11"/>
  <c r="AH12"/>
  <c r="AI12"/>
  <c r="AK12"/>
  <c r="AH13"/>
  <c r="AI13"/>
  <c r="AK13"/>
  <c r="AH14"/>
  <c r="AI14"/>
  <c r="AK14"/>
  <c r="AH15"/>
  <c r="AI15"/>
  <c r="AK15"/>
  <c r="AH16"/>
  <c r="AI16"/>
  <c r="AK16"/>
  <c r="AH17"/>
  <c r="AI17"/>
  <c r="AK17"/>
  <c r="AH18"/>
  <c r="AI18"/>
  <c r="AK18"/>
  <c r="AH19"/>
  <c r="AI19"/>
  <c r="AK19"/>
  <c r="AH20"/>
  <c r="AI20"/>
  <c r="AK20"/>
  <c r="AH21"/>
  <c r="AI21"/>
  <c r="AK21"/>
  <c r="AH22"/>
  <c r="AI22"/>
  <c r="AK22"/>
  <c r="AH23"/>
  <c r="AI23"/>
  <c r="AK23"/>
  <c r="AK25"/>
  <c r="AI25"/>
  <c r="AH25"/>
  <c r="AJ25"/>
  <c r="AJ23"/>
  <c r="AJ22"/>
  <c r="AJ21"/>
  <c r="AJ20"/>
  <c r="AJ19"/>
  <c r="AQ17"/>
  <c r="AQ16"/>
  <c r="AQ18"/>
  <c r="AJ18"/>
  <c r="AJ17"/>
  <c r="AJ16"/>
  <c r="AJ15"/>
  <c r="AJ14"/>
  <c r="AJ13"/>
  <c r="AJ12"/>
  <c r="AJ11"/>
  <c r="AJ10"/>
  <c r="AJ9"/>
  <c r="AJ8"/>
  <c r="AJ7"/>
  <c r="AJ6"/>
</calcChain>
</file>

<file path=xl/comments1.xml><?xml version="1.0" encoding="utf-8"?>
<comments xmlns="http://schemas.openxmlformats.org/spreadsheetml/2006/main">
  <authors>
    <author>WDFW uSER</author>
    <author>User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J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L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N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R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V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CHIN TRIAL  OR COHO EFFICIECY STRATA (used when NO Chin Trial available)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 this number as estimated marks released….the actual catch numbers for each period</t>
        </r>
      </text>
    </comment>
    <comment ref="Q4" authorId="0">
      <text>
        <r>
          <rPr>
            <sz val="12"/>
            <color indexed="81"/>
            <rFont val="Tahoma"/>
            <family val="2"/>
          </rPr>
          <t>This number is the chin catch X the estimated r/m rate; ie. The estimated nuber of recaps if we had marked the total chin catch for the period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 xml:space="preserve">User: </t>
        </r>
        <r>
          <rPr>
            <sz val="12"/>
            <color indexed="81"/>
            <rFont val="Tahoma"/>
            <family val="2"/>
          </rPr>
          <t xml:space="preserve"> 
USED COHO MARK Releases during this period since No Chin eff test available
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coho during this period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coho during this period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9" authorId="0">
      <text>
        <r>
          <rPr>
            <b/>
            <sz val="12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J24" authorId="0">
      <text>
        <r>
          <rPr>
            <b/>
            <sz val="12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ratio of chin: coho efficiency rates during  period 3/15/09-3/30/09 when both species had trials.  Coho eff rate= 23% (3 recaps/ 23 marks released). Chin during this period = 27% (21 recaps/ 79 marks released. (27%/23%)= 1.17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user</author>
  </authors>
  <commentList>
    <comment ref="AM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different; because we are doing multipel comparisons the actual alpha level is 0.05/(T-1) where T is the number of efficiency trials.</t>
        </r>
      </text>
    </comment>
    <comment ref="AH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Note:  Excluded mark release groups on May 11 (tot= 8) and 5/21-22 (tot= 17+13 ), since recovery efforts of recaps was compromized.  PRH 4/16/10</t>
        </r>
      </text>
    </comment>
    <comment ref="AM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different; see comment above on alpha</t>
        </r>
      </text>
    </comment>
    <comment ref="AI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sesonal ratio of sthd/coho and applied to the coho M/r for this period--- understandably, a small sample, but all we have and seems reasoable.</t>
        </r>
      </text>
    </comment>
    <comment ref="AO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Threw out first release of UC marks--shaded yellow-- too much time elapsed and collective recap rate = 50% seems too high &amp; over too much time; --use coho rate instead for this period--shaded brown.</t>
        </r>
      </text>
    </comment>
    <comment ref="X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Position only, </t>
        </r>
        <r>
          <rPr>
            <u/>
            <sz val="8"/>
            <color indexed="81"/>
            <rFont val="Tahoma"/>
            <family val="2"/>
          </rPr>
          <t>NO PANELS installed</t>
        </r>
      </text>
    </comment>
    <comment ref="AA10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2/13/09- 04/06/09
</t>
        </r>
      </text>
    </comment>
    <comment ref="AA10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4/0709- 5/23/09</t>
        </r>
      </text>
    </comment>
    <comment ref="AA10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5/24/09- 6/21/09</t>
        </r>
      </text>
    </comment>
    <comment ref="B23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released 5/11   am
</t>
        </r>
      </text>
    </comment>
    <comment ref="F234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5/11  +  5/12</t>
        </r>
      </text>
    </comment>
    <comment ref="C238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C239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C240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E252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D255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B260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    --high flow ?</t>
        </r>
      </text>
    </comment>
  </commentList>
</comments>
</file>

<file path=xl/sharedStrings.xml><?xml version="1.0" encoding="utf-8"?>
<sst xmlns="http://schemas.openxmlformats.org/spreadsheetml/2006/main" count="210" uniqueCount="121">
  <si>
    <t>Trap out--- high water 4/2 1:30 PM till 4/3 6 PM</t>
  </si>
  <si>
    <t>Flows jump over 160 cfs</t>
  </si>
  <si>
    <t>2 of the 17 beans  recapted on 2/23 prior to next release</t>
  </si>
  <si>
    <t>no release-- peamouth</t>
  </si>
  <si>
    <t>peamouth arrive;  smolts stressed; No mark group release</t>
  </si>
  <si>
    <t xml:space="preserve">no release-- peamouth; Trap pulled out @ 12:01 am  5/14/09 </t>
  </si>
  <si>
    <t>no release-- peamouth; Trap out till 9 pm 5/15/09</t>
  </si>
  <si>
    <t>throw out this trial test</t>
  </si>
  <si>
    <t>NOTE: end date is first day of new mark release</t>
  </si>
  <si>
    <t>Chin</t>
  </si>
  <si>
    <t>Coho 1+</t>
  </si>
  <si>
    <t>Ratio</t>
  </si>
  <si>
    <t>Mk Rl</t>
  </si>
  <si>
    <t>Rcap</t>
  </si>
  <si>
    <t>Mar. 15-30  simultaneous eff tests for CHIN &amp; COHO 1+</t>
  </si>
  <si>
    <t>Chin Trial #</t>
  </si>
  <si>
    <t>Coho Strata #</t>
  </si>
  <si>
    <t>actual chin</t>
  </si>
  <si>
    <t>Total combined</t>
  </si>
  <si>
    <t>derived Chin from coho</t>
  </si>
  <si>
    <t>Note:  Entries shaded in dark purple are summed values from  coho mark strata releases for 2009</t>
  </si>
  <si>
    <t>Note: Entries shaded in light purple = summed recap values from '09 Aber Coho strata periods (adj'd. by 1.28 X as noted below in yellow)</t>
  </si>
  <si>
    <t>Note: Entries in green are actual chin trial mark release and recap numbers</t>
  </si>
  <si>
    <t>THROW OUT THIS SAMPLE</t>
  </si>
  <si>
    <t>uses avg of coho eff between 02/13/09 and 04/06/09</t>
  </si>
  <si>
    <t>No marks released during this period</t>
  </si>
  <si>
    <t xml:space="preserve">Note:  Total incl.constructed M-R numbers for 2/13-4/6 </t>
  </si>
  <si>
    <t>Hours</t>
  </si>
  <si>
    <t>COHO 1+</t>
  </si>
  <si>
    <t>STEELHEAD</t>
  </si>
  <si>
    <t>CUTTHROAT</t>
  </si>
  <si>
    <t>Date</t>
  </si>
  <si>
    <t>Time</t>
  </si>
  <si>
    <t>In</t>
  </si>
  <si>
    <t>Out</t>
  </si>
  <si>
    <t>Actual</t>
  </si>
  <si>
    <t>Est</t>
  </si>
  <si>
    <t>Var</t>
  </si>
  <si>
    <t>CHINOOK 0+</t>
  </si>
  <si>
    <t>Tot Catch</t>
  </si>
  <si>
    <t>SEASON TOTALS</t>
  </si>
  <si>
    <t>Trap Down</t>
  </si>
  <si>
    <t>Trap Up</t>
  </si>
  <si>
    <t>COHO</t>
  </si>
  <si>
    <t>DATE</t>
  </si>
  <si>
    <t>Catch</t>
  </si>
  <si>
    <t>Species</t>
  </si>
  <si>
    <t>Released</t>
  </si>
  <si>
    <t>COHO MARKED</t>
  </si>
  <si>
    <t>COHO RECAP</t>
  </si>
  <si>
    <t>STLD MARKED</t>
  </si>
  <si>
    <t>STHD RECAP</t>
  </si>
  <si>
    <t>COMMENT</t>
  </si>
  <si>
    <t>LV</t>
  </si>
  <si>
    <t>UC</t>
  </si>
  <si>
    <t>RV</t>
  </si>
  <si>
    <t>LC</t>
  </si>
  <si>
    <t xml:space="preserve">combined efficiencies by mark type </t>
  </si>
  <si>
    <t>average combined efficiencies</t>
  </si>
  <si>
    <t>TOTAL</t>
  </si>
  <si>
    <t>Seas. Eff.</t>
  </si>
  <si>
    <t>Comb. Eff</t>
  </si>
  <si>
    <t>chin. Rel.</t>
  </si>
  <si>
    <t>chin. recap</t>
  </si>
  <si>
    <t>night  of</t>
  </si>
  <si>
    <t>morning of</t>
  </si>
  <si>
    <t>Comments</t>
  </si>
  <si>
    <t>Recaps</t>
  </si>
  <si>
    <t>m</t>
  </si>
  <si>
    <t>r</t>
  </si>
  <si>
    <t>m/r</t>
  </si>
  <si>
    <t>%</t>
  </si>
  <si>
    <t>Trial #</t>
  </si>
  <si>
    <t>begin</t>
  </si>
  <si>
    <t>End</t>
  </si>
  <si>
    <t>Mks</t>
  </si>
  <si>
    <t>Rel</t>
  </si>
  <si>
    <t>Recap</t>
  </si>
  <si>
    <t>Unseen</t>
  </si>
  <si>
    <t>G-statistic</t>
  </si>
  <si>
    <t>p-value</t>
  </si>
  <si>
    <t>Efficiency Strata</t>
  </si>
  <si>
    <t>STHD</t>
  </si>
  <si>
    <t>TOTAL COHO</t>
  </si>
  <si>
    <t>TOTAL STEELHEAD</t>
  </si>
  <si>
    <t>COMMENTS</t>
  </si>
  <si>
    <t>CHIN</t>
  </si>
  <si>
    <t xml:space="preserve">Actual and estimated catch data for Germany screw trap, 2009.   </t>
  </si>
  <si>
    <t>Germany Creek  Chinook  0+ mark and recaptue  2009</t>
  </si>
  <si>
    <t>TABLE     .     Coho smolt Mark/recapture data,  Downstream migrant screw trap, GERMANY CR. 2009</t>
  </si>
  <si>
    <t xml:space="preserve"># green beans  </t>
  </si>
  <si>
    <t># green beans</t>
  </si>
  <si>
    <t>sinking?</t>
  </si>
  <si>
    <t>ave %</t>
  </si>
  <si>
    <r>
      <t xml:space="preserve">TOTAL </t>
    </r>
    <r>
      <rPr>
        <sz val="11"/>
        <color theme="1"/>
        <rFont val="Calibri"/>
        <family val="2"/>
        <scheme val="minor"/>
      </rPr>
      <t>(pooled)</t>
    </r>
  </si>
  <si>
    <r>
      <t>Note:</t>
    </r>
    <r>
      <rPr>
        <sz val="11"/>
        <color theme="1"/>
        <rFont val="Calibri"/>
        <family val="2"/>
        <scheme val="minor"/>
      </rPr>
      <t xml:space="preserve">   early season coho eff  ~ 19.5 %</t>
    </r>
  </si>
  <si>
    <t>moved trap 1 ft to port attempting to incr. Eff.</t>
  </si>
  <si>
    <t>installed pannels after trap check</t>
  </si>
  <si>
    <t>after trap check   moved trap to "smolt position"</t>
  </si>
  <si>
    <t>Germany cr stoppers and outages spring 2009</t>
  </si>
  <si>
    <t xml:space="preserve">          out from</t>
  </si>
  <si>
    <t xml:space="preserve">          out  to</t>
  </si>
  <si>
    <t xml:space="preserve"> Date</t>
  </si>
  <si>
    <t>time</t>
  </si>
  <si>
    <t xml:space="preserve">    Date</t>
  </si>
  <si>
    <t xml:space="preserve">     Description</t>
  </si>
  <si>
    <t>high water       massive debris</t>
  </si>
  <si>
    <t>screw stopper  w/   909 on counter</t>
  </si>
  <si>
    <t>high water, heavy rain  &amp; massive  debris  screw stopper @14:30  w/909 on counter</t>
  </si>
  <si>
    <t>prior to 03:30</t>
  </si>
  <si>
    <t>log stopped screw  prior to 03:30 w/  357 on counter</t>
  </si>
  <si>
    <t>high water    bow of trap underwater</t>
  </si>
  <si>
    <t>high water    heavy debris</t>
  </si>
  <si>
    <t>PEAMOUTH</t>
  </si>
  <si>
    <t>r/m</t>
  </si>
  <si>
    <t>early</t>
  </si>
  <si>
    <t>late</t>
  </si>
  <si>
    <t>mid</t>
  </si>
  <si>
    <t xml:space="preserve">prelim coho </t>
  </si>
  <si>
    <t>prelim sthd</t>
  </si>
  <si>
    <t xml:space="preserve">used 75% of coho </t>
  </si>
</sst>
</file>

<file path=xl/styles.xml><?xml version="1.0" encoding="utf-8"?>
<styleSheet xmlns="http://schemas.openxmlformats.org/spreadsheetml/2006/main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/dd"/>
    <numFmt numFmtId="166" formatCode="0.0E+00"/>
    <numFmt numFmtId="167" formatCode="#,##0.0"/>
    <numFmt numFmtId="168" formatCode="[$-409]h:mm\ AM/PM;@"/>
    <numFmt numFmtId="169" formatCode="0.0%"/>
    <numFmt numFmtId="170" formatCode="0.0000"/>
    <numFmt numFmtId="171" formatCode="0.0"/>
    <numFmt numFmtId="172" formatCode="mm/dd/yy;@"/>
    <numFmt numFmtId="173" formatCode="0.000_);\(0.000\)"/>
    <numFmt numFmtId="174" formatCode="0.000"/>
    <numFmt numFmtId="175" formatCode="0.00000000_);\(0.00000000\)"/>
    <numFmt numFmtId="176" formatCode="0_);\(0\)"/>
  </numFmts>
  <fonts count="41"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0"/>
      <name val="Arial"/>
      <family val="2"/>
    </font>
    <font>
      <u/>
      <sz val="8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6" tint="-0.249977111117893"/>
      <name val="Arial"/>
      <family val="2"/>
    </font>
    <font>
      <b/>
      <sz val="11"/>
      <color theme="6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6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8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5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0" fontId="0" fillId="0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quotePrefix="1" applyNumberFormat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0" fillId="0" borderId="0" xfId="0" applyNumberFormat="1"/>
    <xf numFmtId="2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1" fillId="0" borderId="0" xfId="0" applyFont="1"/>
    <xf numFmtId="1" fontId="3" fillId="2" borderId="7" xfId="0" applyNumberFormat="1" applyFont="1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168" fontId="1" fillId="2" borderId="0" xfId="0" applyNumberFormat="1" applyFont="1" applyFill="1"/>
    <xf numFmtId="165" fontId="1" fillId="2" borderId="0" xfId="0" applyNumberFormat="1" applyFont="1" applyFill="1"/>
    <xf numFmtId="4" fontId="1" fillId="2" borderId="0" xfId="0" applyNumberFormat="1" applyFont="1" applyFill="1"/>
    <xf numFmtId="4" fontId="1" fillId="2" borderId="11" xfId="0" applyNumberFormat="1" applyFont="1" applyFill="1" applyBorder="1"/>
    <xf numFmtId="1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0" xfId="0" applyFont="1" applyFill="1"/>
    <xf numFmtId="164" fontId="3" fillId="2" borderId="7" xfId="0" applyNumberFormat="1" applyFont="1" applyFill="1" applyBorder="1" applyAlignment="1">
      <alignment horizontal="center"/>
    </xf>
    <xf numFmtId="168" fontId="3" fillId="2" borderId="8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8" fontId="3" fillId="2" borderId="6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70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172" fontId="0" fillId="0" borderId="0" xfId="0" applyNumberForma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left"/>
    </xf>
    <xf numFmtId="172" fontId="11" fillId="3" borderId="23" xfId="0" applyNumberFormat="1" applyFont="1" applyFill="1" applyBorder="1" applyAlignment="1">
      <alignment horizontal="center"/>
    </xf>
    <xf numFmtId="172" fontId="0" fillId="3" borderId="24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172" fontId="11" fillId="3" borderId="21" xfId="0" applyNumberFormat="1" applyFont="1" applyFill="1" applyBorder="1" applyAlignment="1">
      <alignment horizontal="center"/>
    </xf>
    <xf numFmtId="0" fontId="11" fillId="3" borderId="21" xfId="0" applyFont="1" applyFill="1" applyBorder="1"/>
    <xf numFmtId="0" fontId="11" fillId="3" borderId="21" xfId="0" applyFont="1" applyFill="1" applyBorder="1" applyAlignment="1">
      <alignment horizontal="left"/>
    </xf>
    <xf numFmtId="0" fontId="11" fillId="3" borderId="22" xfId="0" applyFont="1" applyFill="1" applyBorder="1"/>
    <xf numFmtId="172" fontId="14" fillId="3" borderId="23" xfId="0" applyNumberFormat="1" applyFont="1" applyFill="1" applyBorder="1" applyAlignment="1">
      <alignment horizontal="center"/>
    </xf>
    <xf numFmtId="172" fontId="15" fillId="3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left"/>
    </xf>
    <xf numFmtId="0" fontId="14" fillId="3" borderId="25" xfId="0" applyFont="1" applyFill="1" applyBorder="1"/>
    <xf numFmtId="0" fontId="14" fillId="0" borderId="0" xfId="0" applyFont="1"/>
    <xf numFmtId="0" fontId="11" fillId="3" borderId="0" xfId="0" applyFont="1" applyFill="1" applyBorder="1" applyAlignment="1">
      <alignment horizontal="center"/>
    </xf>
    <xf numFmtId="2" fontId="11" fillId="4" borderId="13" xfId="0" applyNumberFormat="1" applyFont="1" applyFill="1" applyBorder="1" applyAlignment="1">
      <alignment horizontal="center"/>
    </xf>
    <xf numFmtId="2" fontId="11" fillId="4" borderId="2" xfId="0" applyNumberFormat="1" applyFont="1" applyFill="1" applyBorder="1" applyAlignment="1">
      <alignment horizontal="center"/>
    </xf>
    <xf numFmtId="2" fontId="11" fillId="5" borderId="13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2" fontId="11" fillId="5" borderId="26" xfId="0" applyNumberFormat="1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172" fontId="11" fillId="3" borderId="24" xfId="0" applyNumberFormat="1" applyFont="1" applyFill="1" applyBorder="1" applyAlignment="1">
      <alignment horizontal="center"/>
    </xf>
    <xf numFmtId="172" fontId="11" fillId="3" borderId="24" xfId="0" applyNumberFormat="1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left" indent="1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16" fontId="0" fillId="0" borderId="0" xfId="0" applyNumberFormat="1" applyFill="1" applyAlignment="1">
      <alignment horizontal="center"/>
    </xf>
    <xf numFmtId="0" fontId="16" fillId="0" borderId="0" xfId="0" applyFont="1" applyAlignment="1"/>
    <xf numFmtId="0" fontId="17" fillId="0" borderId="15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15" xfId="0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2" fontId="11" fillId="3" borderId="21" xfId="0" applyNumberFormat="1" applyFont="1" applyFill="1" applyBorder="1"/>
    <xf numFmtId="2" fontId="14" fillId="4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1" fillId="5" borderId="28" xfId="0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/>
    <xf numFmtId="1" fontId="11" fillId="3" borderId="21" xfId="0" applyNumberFormat="1" applyFont="1" applyFill="1" applyBorder="1"/>
    <xf numFmtId="1" fontId="14" fillId="4" borderId="4" xfId="0" applyNumberFormat="1" applyFont="1" applyFill="1" applyBorder="1" applyAlignment="1">
      <alignment horizontal="center"/>
    </xf>
    <xf numFmtId="1" fontId="11" fillId="4" borderId="29" xfId="0" applyNumberFormat="1" applyFont="1" applyFill="1" applyBorder="1" applyAlignment="1">
      <alignment horizontal="center"/>
    </xf>
    <xf numFmtId="1" fontId="11" fillId="4" borderId="28" xfId="0" applyNumberFormat="1" applyFont="1" applyFill="1" applyBorder="1" applyAlignment="1">
      <alignment horizontal="center"/>
    </xf>
    <xf numFmtId="1" fontId="11" fillId="4" borderId="26" xfId="0" applyNumberFormat="1" applyFont="1" applyFill="1" applyBorder="1" applyAlignment="1">
      <alignment horizontal="center"/>
    </xf>
    <xf numFmtId="1" fontId="11" fillId="5" borderId="29" xfId="0" applyNumberFormat="1" applyFont="1" applyFill="1" applyBorder="1" applyAlignment="1">
      <alignment horizontal="center"/>
    </xf>
    <xf numFmtId="1" fontId="11" fillId="5" borderId="28" xfId="0" applyNumberFormat="1" applyFont="1" applyFill="1" applyBorder="1" applyAlignment="1">
      <alignment horizontal="center"/>
    </xf>
    <xf numFmtId="1" fontId="11" fillId="5" borderId="26" xfId="0" applyNumberFormat="1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1" fontId="11" fillId="4" borderId="2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1" fontId="11" fillId="5" borderId="4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11" fillId="5" borderId="13" xfId="0" applyNumberFormat="1" applyFont="1" applyFill="1" applyBorder="1" applyAlignment="1">
      <alignment horizontal="center"/>
    </xf>
    <xf numFmtId="1" fontId="11" fillId="4" borderId="29" xfId="0" applyNumberFormat="1" applyFont="1" applyFill="1" applyBorder="1" applyAlignment="1">
      <alignment horizontal="center" vertical="center"/>
    </xf>
    <xf numFmtId="1" fontId="11" fillId="4" borderId="28" xfId="0" applyNumberFormat="1" applyFont="1" applyFill="1" applyBorder="1" applyAlignment="1">
      <alignment horizontal="center" vertical="center"/>
    </xf>
    <xf numFmtId="1" fontId="11" fillId="4" borderId="26" xfId="0" applyNumberFormat="1" applyFont="1" applyFill="1" applyBorder="1" applyAlignment="1">
      <alignment horizontal="center" vertical="center"/>
    </xf>
    <xf numFmtId="1" fontId="11" fillId="5" borderId="29" xfId="0" applyNumberFormat="1" applyFont="1" applyFill="1" applyBorder="1" applyAlignment="1">
      <alignment horizontal="center" vertical="center"/>
    </xf>
    <xf numFmtId="1" fontId="11" fillId="5" borderId="28" xfId="0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 applyAlignment="1">
      <alignment horizontal="center"/>
    </xf>
    <xf numFmtId="1" fontId="11" fillId="3" borderId="21" xfId="0" applyNumberFormat="1" applyFont="1" applyFill="1" applyBorder="1" applyAlignment="1">
      <alignment horizontal="center"/>
    </xf>
    <xf numFmtId="1" fontId="18" fillId="4" borderId="4" xfId="0" applyNumberFormat="1" applyFont="1" applyFill="1" applyBorder="1" applyAlignment="1">
      <alignment horizontal="center"/>
    </xf>
    <xf numFmtId="2" fontId="18" fillId="4" borderId="4" xfId="0" applyNumberFormat="1" applyFont="1" applyFill="1" applyBorder="1" applyAlignment="1">
      <alignment horizontal="center"/>
    </xf>
    <xf numFmtId="1" fontId="18" fillId="4" borderId="29" xfId="0" applyNumberFormat="1" applyFont="1" applyFill="1" applyBorder="1" applyAlignment="1">
      <alignment horizontal="center" vertical="center"/>
    </xf>
    <xf numFmtId="2" fontId="18" fillId="4" borderId="29" xfId="0" applyNumberFormat="1" applyFont="1" applyFill="1" applyBorder="1" applyAlignment="1">
      <alignment horizontal="center" vertical="center"/>
    </xf>
    <xf numFmtId="1" fontId="18" fillId="4" borderId="29" xfId="0" applyNumberFormat="1" applyFont="1" applyFill="1" applyBorder="1" applyAlignment="1">
      <alignment horizontal="center"/>
    </xf>
    <xf numFmtId="2" fontId="18" fillId="4" borderId="29" xfId="0" applyNumberFormat="1" applyFont="1" applyFill="1" applyBorder="1" applyAlignment="1">
      <alignment horizontal="center"/>
    </xf>
    <xf numFmtId="1" fontId="18" fillId="4" borderId="2" xfId="0" applyNumberFormat="1" applyFont="1" applyFill="1" applyBorder="1" applyAlignment="1">
      <alignment horizontal="center"/>
    </xf>
    <xf numFmtId="1" fontId="18" fillId="4" borderId="0" xfId="0" applyNumberFormat="1" applyFont="1" applyFill="1" applyBorder="1" applyAlignment="1">
      <alignment horizontal="center"/>
    </xf>
    <xf numFmtId="2" fontId="18" fillId="4" borderId="2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2" fontId="18" fillId="5" borderId="4" xfId="0" applyNumberFormat="1" applyFont="1" applyFill="1" applyBorder="1" applyAlignment="1">
      <alignment horizontal="center"/>
    </xf>
    <xf numFmtId="2" fontId="18" fillId="5" borderId="29" xfId="0" applyNumberFormat="1" applyFont="1" applyFill="1" applyBorder="1" applyAlignment="1">
      <alignment horizontal="center" vertical="center"/>
    </xf>
    <xf numFmtId="1" fontId="20" fillId="5" borderId="29" xfId="0" applyNumberFormat="1" applyFont="1" applyFill="1" applyBorder="1" applyAlignment="1">
      <alignment horizontal="center"/>
    </xf>
    <xf numFmtId="1" fontId="20" fillId="5" borderId="4" xfId="0" applyNumberFormat="1" applyFont="1" applyFill="1" applyBorder="1" applyAlignment="1">
      <alignment horizontal="center"/>
    </xf>
    <xf numFmtId="1" fontId="20" fillId="5" borderId="2" xfId="0" applyNumberFormat="1" applyFont="1" applyFill="1" applyBorder="1" applyAlignment="1">
      <alignment horizontal="center"/>
    </xf>
    <xf numFmtId="1" fontId="20" fillId="5" borderId="0" xfId="0" applyNumberFormat="1" applyFont="1" applyFill="1" applyBorder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1" fontId="13" fillId="5" borderId="2" xfId="0" applyNumberFormat="1" applyFont="1" applyFill="1" applyBorder="1" applyAlignment="1">
      <alignment horizontal="center"/>
    </xf>
    <xf numFmtId="1" fontId="20" fillId="5" borderId="5" xfId="0" applyNumberFormat="1" applyFont="1" applyFill="1" applyBorder="1" applyAlignment="1">
      <alignment horizontal="center"/>
    </xf>
    <xf numFmtId="0" fontId="17" fillId="0" borderId="5" xfId="0" applyNumberFormat="1" applyFont="1" applyBorder="1" applyAlignment="1">
      <alignment horizontal="center"/>
    </xf>
    <xf numFmtId="0" fontId="17" fillId="0" borderId="5" xfId="0" applyNumberFormat="1" applyFont="1" applyFill="1" applyBorder="1" applyAlignment="1">
      <alignment horizontal="center"/>
    </xf>
    <xf numFmtId="2" fontId="17" fillId="0" borderId="17" xfId="0" applyNumberFormat="1" applyFont="1" applyBorder="1" applyAlignment="1">
      <alignment horizontal="center"/>
    </xf>
    <xf numFmtId="2" fontId="17" fillId="0" borderId="17" xfId="0" applyNumberFormat="1" applyFont="1" applyFill="1" applyBorder="1" applyAlignment="1">
      <alignment horizontal="center"/>
    </xf>
    <xf numFmtId="2" fontId="0" fillId="0" borderId="0" xfId="0" applyNumberFormat="1" applyAlignment="1"/>
    <xf numFmtId="2" fontId="0" fillId="0" borderId="0" xfId="0" applyNumberFormat="1" applyBorder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172" fontId="0" fillId="2" borderId="0" xfId="0" applyNumberForma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1"/>
    </xf>
    <xf numFmtId="0" fontId="16" fillId="2" borderId="0" xfId="0" applyFont="1" applyFill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5" xfId="0" applyNumberFormat="1" applyFont="1" applyFill="1" applyBorder="1" applyAlignment="1">
      <alignment horizontal="center"/>
    </xf>
    <xf numFmtId="2" fontId="16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indent="1"/>
    </xf>
    <xf numFmtId="0" fontId="16" fillId="2" borderId="2" xfId="0" applyFont="1" applyFill="1" applyBorder="1" applyAlignment="1">
      <alignment horizontal="left" indent="1"/>
    </xf>
    <xf numFmtId="0" fontId="16" fillId="2" borderId="0" xfId="0" applyFont="1" applyFill="1" applyBorder="1" applyAlignment="1">
      <alignment horizontal="center"/>
    </xf>
    <xf numFmtId="172" fontId="16" fillId="2" borderId="0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6" fillId="2" borderId="32" xfId="0" applyNumberFormat="1" applyFont="1" applyFill="1" applyBorder="1" applyAlignment="1">
      <alignment horizontal="center"/>
    </xf>
    <xf numFmtId="2" fontId="16" fillId="2" borderId="33" xfId="0" applyNumberFormat="1" applyFont="1" applyFill="1" applyBorder="1" applyAlignment="1">
      <alignment horizontal="center"/>
    </xf>
    <xf numFmtId="0" fontId="16" fillId="2" borderId="28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indent="16"/>
    </xf>
    <xf numFmtId="16" fontId="16" fillId="2" borderId="34" xfId="0" applyNumberFormat="1" applyFont="1" applyFill="1" applyBorder="1" applyAlignment="1">
      <alignment horizontal="center"/>
    </xf>
    <xf numFmtId="16" fontId="16" fillId="2" borderId="0" xfId="0" applyNumberFormat="1" applyFont="1" applyFill="1" applyBorder="1" applyAlignment="1">
      <alignment horizontal="center"/>
    </xf>
    <xf numFmtId="16" fontId="16" fillId="2" borderId="21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0" xfId="0" applyFont="1" applyFill="1" applyBorder="1" applyAlignment="1"/>
    <xf numFmtId="0" fontId="16" fillId="2" borderId="2" xfId="0" applyFont="1" applyFill="1" applyBorder="1" applyAlignment="1"/>
    <xf numFmtId="0" fontId="16" fillId="2" borderId="17" xfId="0" applyFont="1" applyFill="1" applyBorder="1" applyAlignment="1"/>
    <xf numFmtId="0" fontId="16" fillId="2" borderId="27" xfId="0" applyNumberFormat="1" applyFont="1" applyFill="1" applyBorder="1" applyAlignment="1">
      <alignment horizontal="center"/>
    </xf>
    <xf numFmtId="0" fontId="16" fillId="2" borderId="33" xfId="0" applyFont="1" applyFill="1" applyBorder="1" applyAlignment="1"/>
    <xf numFmtId="0" fontId="0" fillId="0" borderId="21" xfId="0" applyFill="1" applyBorder="1" applyAlignment="1">
      <alignment horizontal="center"/>
    </xf>
    <xf numFmtId="172" fontId="0" fillId="6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8" fillId="4" borderId="21" xfId="0" applyNumberFormat="1" applyFont="1" applyFill="1" applyBorder="1" applyAlignment="1">
      <alignment horizontal="center"/>
    </xf>
    <xf numFmtId="2" fontId="14" fillId="5" borderId="0" xfId="0" applyNumberFormat="1" applyFont="1" applyFill="1" applyBorder="1" applyAlignment="1">
      <alignment horizontal="center"/>
    </xf>
    <xf numFmtId="2" fontId="20" fillId="5" borderId="21" xfId="0" applyNumberFormat="1" applyFont="1" applyFill="1" applyBorder="1" applyAlignment="1">
      <alignment horizontal="center"/>
    </xf>
    <xf numFmtId="2" fontId="20" fillId="5" borderId="0" xfId="0" applyNumberFormat="1" applyFont="1" applyFill="1" applyBorder="1" applyAlignment="1">
      <alignment horizontal="center"/>
    </xf>
    <xf numFmtId="2" fontId="13" fillId="5" borderId="0" xfId="0" applyNumberFormat="1" applyFont="1" applyFill="1" applyBorder="1" applyAlignment="1">
      <alignment horizontal="center"/>
    </xf>
    <xf numFmtId="2" fontId="18" fillId="5" borderId="0" xfId="0" applyNumberFormat="1" applyFont="1" applyFill="1" applyBorder="1" applyAlignment="1">
      <alignment horizontal="center"/>
    </xf>
    <xf numFmtId="2" fontId="18" fillId="5" borderId="21" xfId="0" applyNumberFormat="1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11" fillId="3" borderId="27" xfId="0" applyFont="1" applyFill="1" applyBorder="1" applyAlignment="1">
      <alignment horizontal="left" vertical="center" indent="1"/>
    </xf>
    <xf numFmtId="0" fontId="16" fillId="2" borderId="15" xfId="0" applyFont="1" applyFill="1" applyBorder="1" applyAlignment="1">
      <alignment horizontal="center"/>
    </xf>
    <xf numFmtId="2" fontId="16" fillId="2" borderId="0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72" fontId="0" fillId="0" borderId="0" xfId="0" applyNumberFormat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1" fontId="23" fillId="2" borderId="21" xfId="0" applyNumberFormat="1" applyFont="1" applyFill="1" applyBorder="1" applyAlignment="1">
      <alignment horizontal="center"/>
    </xf>
    <xf numFmtId="2" fontId="23" fillId="2" borderId="21" xfId="0" applyNumberFormat="1" applyFont="1" applyFill="1" applyBorder="1" applyAlignment="1">
      <alignment horizontal="center"/>
    </xf>
    <xf numFmtId="0" fontId="23" fillId="6" borderId="35" xfId="0" applyFont="1" applyFill="1" applyBorder="1" applyAlignment="1">
      <alignment horizontal="center"/>
    </xf>
    <xf numFmtId="172" fontId="16" fillId="2" borderId="21" xfId="0" applyNumberFormat="1" applyFont="1" applyFill="1" applyBorder="1" applyAlignment="1">
      <alignment horizontal="center"/>
    </xf>
    <xf numFmtId="2" fontId="16" fillId="2" borderId="21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" fontId="13" fillId="5" borderId="28" xfId="0" applyNumberFormat="1" applyFont="1" applyFill="1" applyBorder="1" applyAlignment="1">
      <alignment horizontal="center"/>
    </xf>
    <xf numFmtId="2" fontId="13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0" fillId="2" borderId="21" xfId="0" applyFill="1" applyBorder="1" applyAlignment="1">
      <alignment horizontal="center"/>
    </xf>
    <xf numFmtId="0" fontId="23" fillId="2" borderId="27" xfId="0" applyFont="1" applyFill="1" applyBorder="1" applyAlignment="1"/>
    <xf numFmtId="0" fontId="24" fillId="2" borderId="27" xfId="0" applyFont="1" applyFill="1" applyBorder="1" applyAlignment="1"/>
    <xf numFmtId="0" fontId="24" fillId="2" borderId="21" xfId="0" applyFont="1" applyFill="1" applyBorder="1" applyAlignment="1">
      <alignment horizontal="center"/>
    </xf>
    <xf numFmtId="1" fontId="24" fillId="2" borderId="21" xfId="0" applyNumberFormat="1" applyFont="1" applyFill="1" applyBorder="1" applyAlignment="1">
      <alignment horizontal="center"/>
    </xf>
    <xf numFmtId="0" fontId="24" fillId="6" borderId="3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 indent="2"/>
    </xf>
    <xf numFmtId="2" fontId="0" fillId="0" borderId="0" xfId="0" applyNumberForma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11" fillId="3" borderId="15" xfId="0" applyFont="1" applyFill="1" applyBorder="1" applyAlignment="1">
      <alignment horizontal="left" indent="1"/>
    </xf>
    <xf numFmtId="0" fontId="11" fillId="3" borderId="25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173" fontId="0" fillId="2" borderId="0" xfId="0" applyNumberFormat="1" applyFill="1" applyAlignment="1">
      <alignment horizontal="center"/>
    </xf>
    <xf numFmtId="173" fontId="16" fillId="2" borderId="0" xfId="0" applyNumberFormat="1" applyFont="1" applyFill="1" applyAlignment="1">
      <alignment horizontal="center"/>
    </xf>
    <xf numFmtId="173" fontId="22" fillId="2" borderId="0" xfId="0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5" xfId="0" applyFont="1" applyFill="1" applyBorder="1" applyAlignment="1">
      <alignment horizontal="center"/>
    </xf>
    <xf numFmtId="172" fontId="17" fillId="2" borderId="0" xfId="0" applyNumberFormat="1" applyFont="1" applyFill="1" applyBorder="1" applyAlignment="1">
      <alignment horizontal="center"/>
    </xf>
    <xf numFmtId="2" fontId="24" fillId="2" borderId="21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172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172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25" fillId="0" borderId="39" xfId="0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" fontId="4" fillId="0" borderId="4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3" borderId="5" xfId="0" quotePrefix="1" applyNumberFormat="1" applyFill="1" applyBorder="1" applyAlignment="1">
      <alignment horizontal="center"/>
    </xf>
    <xf numFmtId="168" fontId="0" fillId="10" borderId="0" xfId="0" applyNumberFormat="1" applyFill="1" applyAlignment="1">
      <alignment horizontal="center"/>
    </xf>
    <xf numFmtId="168" fontId="0" fillId="10" borderId="0" xfId="0" applyNumberFormat="1" applyFill="1" applyBorder="1" applyAlignment="1">
      <alignment horizontal="center"/>
    </xf>
    <xf numFmtId="0" fontId="0" fillId="3" borderId="25" xfId="0" quotePrefix="1" applyNumberFormat="1" applyFill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4" fontId="3" fillId="2" borderId="14" xfId="0" applyNumberFormat="1" applyFont="1" applyFill="1" applyBorder="1" applyAlignment="1">
      <alignment horizontal="center"/>
    </xf>
    <xf numFmtId="0" fontId="0" fillId="3" borderId="47" xfId="0" quotePrefix="1" applyNumberFormat="1" applyFill="1" applyBorder="1" applyAlignment="1">
      <alignment horizontal="center"/>
    </xf>
    <xf numFmtId="172" fontId="0" fillId="10" borderId="0" xfId="0" applyNumberFormat="1" applyFill="1" applyAlignment="1">
      <alignment horizontal="center"/>
    </xf>
    <xf numFmtId="172" fontId="0" fillId="10" borderId="0" xfId="0" applyNumberFormat="1" applyFill="1" applyBorder="1" applyAlignment="1">
      <alignment horizontal="center"/>
    </xf>
    <xf numFmtId="4" fontId="3" fillId="10" borderId="32" xfId="0" applyNumberFormat="1" applyFont="1" applyFill="1" applyBorder="1" applyAlignment="1">
      <alignment horizontal="center"/>
    </xf>
    <xf numFmtId="2" fontId="3" fillId="10" borderId="22" xfId="0" applyNumberFormat="1" applyFont="1" applyFill="1" applyBorder="1" applyAlignment="1">
      <alignment horizontal="center"/>
    </xf>
    <xf numFmtId="3" fontId="3" fillId="10" borderId="21" xfId="0" applyNumberFormat="1" applyFont="1" applyFill="1" applyBorder="1" applyAlignment="1">
      <alignment horizontal="center"/>
    </xf>
    <xf numFmtId="2" fontId="3" fillId="10" borderId="21" xfId="0" applyNumberFormat="1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172" fontId="0" fillId="10" borderId="8" xfId="0" applyNumberFormat="1" applyFill="1" applyBorder="1" applyAlignment="1">
      <alignment horizontal="center"/>
    </xf>
    <xf numFmtId="168" fontId="0" fillId="10" borderId="8" xfId="0" applyNumberFormat="1" applyFill="1" applyBorder="1" applyAlignment="1">
      <alignment horizontal="center"/>
    </xf>
    <xf numFmtId="0" fontId="0" fillId="3" borderId="7" xfId="0" quotePrefix="1" applyNumberFormat="1" applyFill="1" applyBorder="1" applyAlignment="1">
      <alignment horizontal="center"/>
    </xf>
    <xf numFmtId="0" fontId="0" fillId="3" borderId="48" xfId="0" quotePrefix="1" applyNumberFormat="1" applyFill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left" indent="1"/>
    </xf>
    <xf numFmtId="2" fontId="17" fillId="0" borderId="0" xfId="0" applyNumberFormat="1" applyFont="1" applyFill="1" applyBorder="1" applyAlignment="1">
      <alignment horizontal="left" indent="1"/>
    </xf>
    <xf numFmtId="0" fontId="17" fillId="0" borderId="0" xfId="0" applyFont="1" applyFill="1" applyAlignment="1"/>
    <xf numFmtId="0" fontId="17" fillId="0" borderId="0" xfId="0" applyFont="1" applyFill="1" applyBorder="1" applyAlignment="1"/>
    <xf numFmtId="0" fontId="17" fillId="0" borderId="15" xfId="0" applyFont="1" applyFill="1" applyBorder="1" applyAlignment="1">
      <alignment horizontal="center"/>
    </xf>
    <xf numFmtId="1" fontId="11" fillId="4" borderId="49" xfId="0" applyNumberFormat="1" applyFont="1" applyFill="1" applyBorder="1" applyAlignment="1">
      <alignment horizontal="center"/>
    </xf>
    <xf numFmtId="1" fontId="11" fillId="4" borderId="36" xfId="0" applyNumberFormat="1" applyFont="1" applyFill="1" applyBorder="1" applyAlignment="1">
      <alignment horizontal="center"/>
    </xf>
    <xf numFmtId="1" fontId="18" fillId="4" borderId="43" xfId="0" applyNumberFormat="1" applyFont="1" applyFill="1" applyBorder="1" applyAlignment="1">
      <alignment horizontal="center"/>
    </xf>
    <xf numFmtId="2" fontId="18" fillId="4" borderId="43" xfId="0" applyNumberFormat="1" applyFont="1" applyFill="1" applyBorder="1" applyAlignment="1">
      <alignment horizontal="center"/>
    </xf>
    <xf numFmtId="1" fontId="11" fillId="5" borderId="43" xfId="0" applyNumberFormat="1" applyFont="1" applyFill="1" applyBorder="1" applyAlignment="1">
      <alignment horizontal="center"/>
    </xf>
    <xf numFmtId="1" fontId="11" fillId="5" borderId="36" xfId="0" applyNumberFormat="1" applyFont="1" applyFill="1" applyBorder="1" applyAlignment="1">
      <alignment horizontal="center"/>
    </xf>
    <xf numFmtId="1" fontId="11" fillId="5" borderId="49" xfId="0" applyNumberFormat="1" applyFont="1" applyFill="1" applyBorder="1" applyAlignment="1">
      <alignment horizontal="center"/>
    </xf>
    <xf numFmtId="1" fontId="20" fillId="5" borderId="43" xfId="0" applyNumberFormat="1" applyFont="1" applyFill="1" applyBorder="1" applyAlignment="1">
      <alignment horizontal="center"/>
    </xf>
    <xf numFmtId="2" fontId="20" fillId="5" borderId="34" xfId="0" applyNumberFormat="1" applyFont="1" applyFill="1" applyBorder="1" applyAlignment="1">
      <alignment horizontal="center"/>
    </xf>
    <xf numFmtId="0" fontId="11" fillId="3" borderId="35" xfId="0" applyFont="1" applyFill="1" applyBorder="1" applyAlignment="1">
      <alignment horizontal="left" indent="1"/>
    </xf>
    <xf numFmtId="0" fontId="11" fillId="3" borderId="34" xfId="0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1" fontId="19" fillId="4" borderId="2" xfId="0" applyNumberFormat="1" applyFont="1" applyFill="1" applyBorder="1"/>
    <xf numFmtId="1" fontId="21" fillId="5" borderId="2" xfId="0" applyNumberFormat="1" applyFont="1" applyFill="1" applyBorder="1"/>
    <xf numFmtId="1" fontId="19" fillId="4" borderId="0" xfId="0" applyNumberFormat="1" applyFont="1" applyFill="1" applyBorder="1" applyAlignment="1">
      <alignment horizontal="center"/>
    </xf>
    <xf numFmtId="1" fontId="21" fillId="5" borderId="0" xfId="0" applyNumberFormat="1" applyFont="1" applyFill="1" applyBorder="1" applyAlignment="1">
      <alignment horizontal="center"/>
    </xf>
    <xf numFmtId="2" fontId="13" fillId="5" borderId="5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2" fontId="17" fillId="0" borderId="25" xfId="0" applyNumberFormat="1" applyFont="1" applyBorder="1" applyAlignment="1">
      <alignment horizontal="center"/>
    </xf>
    <xf numFmtId="0" fontId="16" fillId="8" borderId="15" xfId="0" applyNumberFormat="1" applyFont="1" applyFill="1" applyBorder="1" applyAlignment="1">
      <alignment horizontal="center"/>
    </xf>
    <xf numFmtId="0" fontId="16" fillId="8" borderId="5" xfId="0" applyNumberFormat="1" applyFont="1" applyFill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2" fontId="17" fillId="0" borderId="21" xfId="0" applyNumberFormat="1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7" xfId="0" applyNumberFormat="1" applyFill="1" applyBorder="1" applyAlignment="1">
      <alignment horizontal="center"/>
    </xf>
    <xf numFmtId="0" fontId="0" fillId="0" borderId="28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2" fontId="17" fillId="0" borderId="22" xfId="0" applyNumberFormat="1" applyFont="1" applyBorder="1" applyAlignment="1">
      <alignment horizontal="center"/>
    </xf>
    <xf numFmtId="169" fontId="16" fillId="8" borderId="17" xfId="0" applyNumberFormat="1" applyFont="1" applyFill="1" applyBorder="1" applyAlignment="1"/>
    <xf numFmtId="169" fontId="16" fillId="8" borderId="17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2" fontId="13" fillId="5" borderId="22" xfId="0" applyNumberFormat="1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ill="1" applyAlignment="1"/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/>
    <xf numFmtId="20" fontId="0" fillId="0" borderId="0" xfId="0" applyNumberFormat="1" applyAlignment="1">
      <alignment horizontal="center"/>
    </xf>
    <xf numFmtId="0" fontId="0" fillId="0" borderId="50" xfId="0" applyBorder="1" applyAlignment="1">
      <alignment horizontal="center"/>
    </xf>
    <xf numFmtId="0" fontId="0" fillId="0" borderId="5" xfId="0" applyFill="1" applyBorder="1" applyAlignment="1"/>
    <xf numFmtId="16" fontId="0" fillId="0" borderId="50" xfId="0" applyNumberFormat="1" applyBorder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50" xfId="0" applyBorder="1" applyAlignment="1"/>
    <xf numFmtId="0" fontId="0" fillId="0" borderId="5" xfId="0" applyBorder="1" applyAlignment="1"/>
    <xf numFmtId="10" fontId="17" fillId="0" borderId="0" xfId="0" applyNumberFormat="1" applyFont="1" applyBorder="1" applyAlignment="1">
      <alignment horizontal="center"/>
    </xf>
    <xf numFmtId="3" fontId="3" fillId="10" borderId="27" xfId="0" applyNumberFormat="1" applyFont="1" applyFill="1" applyBorder="1" applyAlignment="1">
      <alignment horizontal="center"/>
    </xf>
    <xf numFmtId="3" fontId="3" fillId="10" borderId="52" xfId="0" applyNumberFormat="1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2" fontId="3" fillId="10" borderId="42" xfId="0" applyNumberFormat="1" applyFont="1" applyFill="1" applyBorder="1" applyAlignment="1">
      <alignment horizontal="center"/>
    </xf>
    <xf numFmtId="1" fontId="3" fillId="10" borderId="53" xfId="0" applyNumberFormat="1" applyFont="1" applyFill="1" applyBorder="1" applyAlignment="1">
      <alignment horizontal="center"/>
    </xf>
    <xf numFmtId="16" fontId="11" fillId="3" borderId="0" xfId="0" applyNumberFormat="1" applyFont="1" applyFill="1" applyBorder="1" applyAlignment="1">
      <alignment horizontal="center"/>
    </xf>
    <xf numFmtId="1" fontId="11" fillId="3" borderId="0" xfId="0" applyNumberFormat="1" applyFont="1" applyFill="1" applyBorder="1" applyAlignment="1">
      <alignment horizontal="center"/>
    </xf>
    <xf numFmtId="174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" fontId="11" fillId="11" borderId="15" xfId="0" applyNumberFormat="1" applyFont="1" applyFill="1" applyBorder="1" applyAlignment="1">
      <alignment horizontal="center"/>
    </xf>
    <xf numFmtId="1" fontId="11" fillId="11" borderId="0" xfId="0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left" indent="1"/>
    </xf>
    <xf numFmtId="0" fontId="0" fillId="11" borderId="0" xfId="0" applyFill="1"/>
    <xf numFmtId="0" fontId="0" fillId="0" borderId="15" xfId="0" quotePrefix="1" applyNumberFormat="1" applyFill="1" applyBorder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35" xfId="0" quotePrefix="1" applyNumberFormat="1" applyFill="1" applyBorder="1" applyAlignment="1">
      <alignment horizontal="center"/>
    </xf>
    <xf numFmtId="166" fontId="4" fillId="0" borderId="2" xfId="0" applyNumberFormat="1" applyFont="1" applyFill="1" applyBorder="1"/>
    <xf numFmtId="166" fontId="4" fillId="0" borderId="0" xfId="0" applyNumberFormat="1" applyFont="1" applyFill="1" applyBorder="1"/>
    <xf numFmtId="167" fontId="4" fillId="0" borderId="2" xfId="0" applyNumberFormat="1" applyFont="1" applyFill="1" applyBorder="1" applyAlignment="1">
      <alignment horizontal="center"/>
    </xf>
    <xf numFmtId="0" fontId="0" fillId="0" borderId="0" xfId="0" quotePrefix="1" applyNumberFormat="1" applyFill="1" applyBorder="1" applyAlignment="1">
      <alignment horizontal="center"/>
    </xf>
    <xf numFmtId="0" fontId="0" fillId="0" borderId="1" xfId="0" applyFill="1" applyBorder="1"/>
    <xf numFmtId="0" fontId="0" fillId="0" borderId="51" xfId="0" quotePrefix="1" applyNumberFormat="1" applyFill="1" applyBorder="1" applyAlignment="1">
      <alignment horizontal="center"/>
    </xf>
    <xf numFmtId="0" fontId="0" fillId="0" borderId="8" xfId="0" applyFill="1" applyBorder="1"/>
    <xf numFmtId="0" fontId="0" fillId="0" borderId="8" xfId="0" quotePrefix="1" applyNumberFormat="1" applyFill="1" applyBorder="1" applyAlignment="1">
      <alignment horizontal="center"/>
    </xf>
    <xf numFmtId="0" fontId="0" fillId="0" borderId="16" xfId="0" quotePrefix="1" applyNumberFormat="1" applyFill="1" applyBorder="1" applyAlignment="1">
      <alignment horizontal="center"/>
    </xf>
    <xf numFmtId="172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" fontId="4" fillId="12" borderId="17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171" fontId="0" fillId="3" borderId="5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23" fillId="12" borderId="5" xfId="0" quotePrefix="1" applyNumberFormat="1" applyFont="1" applyFill="1" applyBorder="1" applyAlignment="1">
      <alignment horizontal="center"/>
    </xf>
    <xf numFmtId="0" fontId="23" fillId="12" borderId="25" xfId="0" quotePrefix="1" applyNumberFormat="1" applyFont="1" applyFill="1" applyBorder="1" applyAlignment="1">
      <alignment horizontal="center"/>
    </xf>
    <xf numFmtId="1" fontId="29" fillId="12" borderId="5" xfId="0" applyNumberFormat="1" applyFont="1" applyFill="1" applyBorder="1" applyAlignment="1">
      <alignment horizontal="center"/>
    </xf>
    <xf numFmtId="0" fontId="28" fillId="12" borderId="15" xfId="0" applyFont="1" applyFill="1" applyBorder="1" applyAlignment="1">
      <alignment horizontal="center"/>
    </xf>
    <xf numFmtId="0" fontId="28" fillId="12" borderId="2" xfId="0" applyFont="1" applyFill="1" applyBorder="1" applyAlignment="1">
      <alignment horizontal="center"/>
    </xf>
    <xf numFmtId="1" fontId="29" fillId="12" borderId="17" xfId="0" applyNumberFormat="1" applyFont="1" applyFill="1" applyBorder="1" applyAlignment="1">
      <alignment horizontal="center"/>
    </xf>
    <xf numFmtId="0" fontId="28" fillId="12" borderId="0" xfId="0" applyFont="1" applyFill="1" applyAlignment="1">
      <alignment horizontal="center"/>
    </xf>
    <xf numFmtId="1" fontId="1" fillId="2" borderId="11" xfId="0" applyNumberFormat="1" applyFont="1" applyFill="1" applyBorder="1"/>
    <xf numFmtId="1" fontId="0" fillId="0" borderId="2" xfId="0" applyNumberForma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/>
    <xf numFmtId="1" fontId="2" fillId="0" borderId="2" xfId="0" applyNumberFormat="1" applyFont="1" applyFill="1" applyBorder="1" applyAlignment="1">
      <alignment horizontal="center"/>
    </xf>
    <xf numFmtId="1" fontId="28" fillId="12" borderId="2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4" xfId="0" applyNumberFormat="1" applyFill="1" applyBorder="1"/>
    <xf numFmtId="1" fontId="0" fillId="0" borderId="7" xfId="0" applyNumberFormat="1" applyFill="1" applyBorder="1"/>
    <xf numFmtId="1" fontId="3" fillId="10" borderId="21" xfId="0" applyNumberFormat="1" applyFont="1" applyFill="1" applyBorder="1" applyAlignment="1">
      <alignment horizontal="center"/>
    </xf>
    <xf numFmtId="11" fontId="28" fillId="12" borderId="2" xfId="0" applyNumberFormat="1" applyFont="1" applyFill="1" applyBorder="1" applyAlignment="1">
      <alignment horizontal="center"/>
    </xf>
    <xf numFmtId="172" fontId="28" fillId="12" borderId="0" xfId="0" applyNumberFormat="1" applyFont="1" applyFill="1" applyAlignment="1">
      <alignment horizontal="center"/>
    </xf>
    <xf numFmtId="168" fontId="28" fillId="12" borderId="0" xfId="0" applyNumberFormat="1" applyFont="1" applyFill="1" applyAlignment="1">
      <alignment horizontal="center"/>
    </xf>
    <xf numFmtId="0" fontId="0" fillId="12" borderId="0" xfId="0" quotePrefix="1" applyNumberFormat="1" applyFill="1" applyAlignment="1">
      <alignment horizontal="center"/>
    </xf>
    <xf numFmtId="1" fontId="23" fillId="12" borderId="2" xfId="0" applyNumberFormat="1" applyFont="1" applyFill="1" applyBorder="1" applyAlignment="1">
      <alignment horizontal="center"/>
    </xf>
    <xf numFmtId="11" fontId="23" fillId="12" borderId="2" xfId="0" applyNumberFormat="1" applyFont="1" applyFill="1" applyBorder="1" applyAlignment="1">
      <alignment horizontal="center"/>
    </xf>
    <xf numFmtId="0" fontId="0" fillId="12" borderId="15" xfId="0" quotePrefix="1" applyNumberFormat="1" applyFill="1" applyBorder="1" applyAlignment="1">
      <alignment horizontal="center"/>
    </xf>
    <xf numFmtId="172" fontId="11" fillId="3" borderId="54" xfId="0" applyNumberFormat="1" applyFont="1" applyFill="1" applyBorder="1" applyAlignment="1">
      <alignment horizontal="center"/>
    </xf>
    <xf numFmtId="1" fontId="11" fillId="4" borderId="16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1" fontId="18" fillId="4" borderId="6" xfId="0" applyNumberFormat="1" applyFont="1" applyFill="1" applyBorder="1" applyAlignment="1">
      <alignment horizontal="center"/>
    </xf>
    <xf numFmtId="2" fontId="18" fillId="4" borderId="6" xfId="0" applyNumberFormat="1" applyFont="1" applyFill="1" applyBorder="1" applyAlignment="1">
      <alignment horizontal="center"/>
    </xf>
    <xf numFmtId="1" fontId="11" fillId="5" borderId="6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11" fillId="5" borderId="16" xfId="0" applyNumberFormat="1" applyFont="1" applyFill="1" applyBorder="1" applyAlignment="1">
      <alignment horizontal="center"/>
    </xf>
    <xf numFmtId="1" fontId="20" fillId="5" borderId="6" xfId="0" applyNumberFormat="1" applyFont="1" applyFill="1" applyBorder="1" applyAlignment="1">
      <alignment horizontal="center"/>
    </xf>
    <xf numFmtId="2" fontId="20" fillId="5" borderId="8" xfId="0" applyNumberFormat="1" applyFont="1" applyFill="1" applyBorder="1" applyAlignment="1">
      <alignment horizontal="center"/>
    </xf>
    <xf numFmtId="0" fontId="11" fillId="3" borderId="51" xfId="0" applyFont="1" applyFill="1" applyBorder="1" applyAlignment="1">
      <alignment horizontal="left" indent="1"/>
    </xf>
    <xf numFmtId="0" fontId="11" fillId="3" borderId="8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indent="1"/>
    </xf>
    <xf numFmtId="0" fontId="11" fillId="2" borderId="0" xfId="0" applyFont="1" applyFill="1" applyBorder="1" applyAlignment="1">
      <alignment horizontal="center"/>
    </xf>
    <xf numFmtId="1" fontId="11" fillId="4" borderId="55" xfId="0" applyNumberFormat="1" applyFont="1" applyFill="1" applyBorder="1" applyAlignment="1">
      <alignment horizontal="center"/>
    </xf>
    <xf numFmtId="1" fontId="11" fillId="4" borderId="56" xfId="0" applyNumberFormat="1" applyFont="1" applyFill="1" applyBorder="1" applyAlignment="1">
      <alignment horizontal="center"/>
    </xf>
    <xf numFmtId="1" fontId="11" fillId="4" borderId="57" xfId="0" applyNumberFormat="1" applyFont="1" applyFill="1" applyBorder="1" applyAlignment="1">
      <alignment horizontal="center"/>
    </xf>
    <xf numFmtId="1" fontId="18" fillId="4" borderId="12" xfId="0" applyNumberFormat="1" applyFont="1" applyFill="1" applyBorder="1" applyAlignment="1">
      <alignment horizontal="center"/>
    </xf>
    <xf numFmtId="2" fontId="18" fillId="4" borderId="12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172" fontId="16" fillId="0" borderId="34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" fontId="11" fillId="4" borderId="17" xfId="0" applyNumberFormat="1" applyFont="1" applyFill="1" applyBorder="1" applyAlignment="1">
      <alignment horizontal="center"/>
    </xf>
    <xf numFmtId="0" fontId="11" fillId="3" borderId="31" xfId="0" applyFont="1" applyFill="1" applyBorder="1" applyAlignment="1">
      <alignment horizontal="left" indent="1"/>
    </xf>
    <xf numFmtId="0" fontId="11" fillId="3" borderId="11" xfId="0" applyFont="1" applyFill="1" applyBorder="1" applyAlignment="1">
      <alignment horizontal="center"/>
    </xf>
    <xf numFmtId="172" fontId="0" fillId="0" borderId="0" xfId="0" applyNumberFormat="1" applyFont="1" applyFill="1" applyBorder="1" applyAlignment="1">
      <alignment horizontal="center"/>
    </xf>
    <xf numFmtId="0" fontId="11" fillId="12" borderId="15" xfId="0" applyFont="1" applyFill="1" applyBorder="1" applyAlignment="1">
      <alignment horizontal="left" indent="1"/>
    </xf>
    <xf numFmtId="0" fontId="11" fillId="12" borderId="0" xfId="0" applyFont="1" applyFill="1" applyBorder="1" applyAlignment="1">
      <alignment horizontal="center"/>
    </xf>
    <xf numFmtId="1" fontId="11" fillId="6" borderId="2" xfId="0" applyNumberFormat="1" applyFont="1" applyFill="1" applyBorder="1" applyAlignment="1">
      <alignment horizontal="center"/>
    </xf>
    <xf numFmtId="0" fontId="11" fillId="6" borderId="15" xfId="0" applyFont="1" applyFill="1" applyBorder="1" applyAlignment="1">
      <alignment horizontal="left" indent="1"/>
    </xf>
    <xf numFmtId="0" fontId="28" fillId="0" borderId="25" xfId="0" applyFont="1" applyBorder="1" applyAlignment="1">
      <alignment horizontal="left"/>
    </xf>
    <xf numFmtId="170" fontId="14" fillId="0" borderId="0" xfId="0" applyNumberFormat="1" applyFont="1" applyAlignment="1">
      <alignment horizontal="center"/>
    </xf>
    <xf numFmtId="170" fontId="11" fillId="2" borderId="34" xfId="0" applyNumberFormat="1" applyFont="1" applyFill="1" applyBorder="1" applyAlignment="1">
      <alignment horizontal="center"/>
    </xf>
    <xf numFmtId="170" fontId="16" fillId="2" borderId="0" xfId="0" applyNumberFormat="1" applyFont="1" applyFill="1" applyBorder="1" applyAlignment="1">
      <alignment horizontal="center"/>
    </xf>
    <xf numFmtId="170" fontId="22" fillId="2" borderId="21" xfId="0" applyNumberFormat="1" applyFont="1" applyFill="1" applyBorder="1" applyAlignment="1">
      <alignment horizontal="center"/>
    </xf>
    <xf numFmtId="170" fontId="22" fillId="0" borderId="34" xfId="0" applyNumberFormat="1" applyFon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2" borderId="21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70" fontId="22" fillId="2" borderId="0" xfId="0" applyNumberFormat="1" applyFont="1" applyFill="1" applyBorder="1" applyAlignment="1">
      <alignment horizontal="center"/>
    </xf>
    <xf numFmtId="170" fontId="0" fillId="0" borderId="0" xfId="0" applyNumberFormat="1" applyFont="1" applyBorder="1" applyAlignment="1">
      <alignment horizontal="center"/>
    </xf>
    <xf numFmtId="170" fontId="0" fillId="0" borderId="11" xfId="0" applyNumberFormat="1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170" fontId="0" fillId="2" borderId="21" xfId="0" applyNumberFormat="1" applyFon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0" fontId="0" fillId="0" borderId="31" xfId="0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0" borderId="11" xfId="0" applyNumberFormat="1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72" fontId="0" fillId="0" borderId="19" xfId="0" applyNumberFormat="1" applyFon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" fontId="11" fillId="6" borderId="13" xfId="0" applyNumberFormat="1" applyFont="1" applyFill="1" applyBorder="1" applyAlignment="1">
      <alignment horizontal="center"/>
    </xf>
    <xf numFmtId="1" fontId="11" fillId="13" borderId="15" xfId="0" applyNumberFormat="1" applyFont="1" applyFill="1" applyBorder="1" applyAlignment="1">
      <alignment horizontal="center"/>
    </xf>
    <xf numFmtId="1" fontId="11" fillId="13" borderId="0" xfId="0" applyNumberFormat="1" applyFon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1" fillId="13" borderId="0" xfId="0" applyFont="1" applyFill="1" applyBorder="1" applyAlignment="1">
      <alignment horizontal="center"/>
    </xf>
    <xf numFmtId="1" fontId="11" fillId="13" borderId="0" xfId="0" applyNumberFormat="1" applyFont="1" applyFill="1" applyAlignment="1">
      <alignment horizontal="center"/>
    </xf>
    <xf numFmtId="2" fontId="11" fillId="13" borderId="0" xfId="0" applyNumberFormat="1" applyFont="1" applyFill="1" applyBorder="1" applyAlignment="1">
      <alignment horizontal="center"/>
    </xf>
    <xf numFmtId="0" fontId="0" fillId="6" borderId="0" xfId="0" applyFill="1"/>
    <xf numFmtId="1" fontId="0" fillId="0" borderId="25" xfId="0" applyNumberFormat="1" applyBorder="1" applyAlignment="1">
      <alignment horizontal="center"/>
    </xf>
    <xf numFmtId="2" fontId="16" fillId="2" borderId="11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72" fontId="0" fillId="6" borderId="11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18" fillId="6" borderId="0" xfId="0" applyFont="1" applyFill="1" applyAlignment="1">
      <alignment horizontal="left"/>
    </xf>
    <xf numFmtId="0" fontId="18" fillId="6" borderId="15" xfId="0" applyNumberFormat="1" applyFont="1" applyFill="1" applyBorder="1" applyAlignment="1">
      <alignment horizontal="center"/>
    </xf>
    <xf numFmtId="0" fontId="18" fillId="6" borderId="2" xfId="0" applyNumberFormat="1" applyFont="1" applyFill="1" applyBorder="1" applyAlignment="1">
      <alignment horizontal="center"/>
    </xf>
    <xf numFmtId="173" fontId="0" fillId="0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172" fontId="0" fillId="3" borderId="0" xfId="0" applyNumberFormat="1" applyFont="1" applyFill="1" applyBorder="1" applyAlignment="1">
      <alignment horizontal="center"/>
    </xf>
    <xf numFmtId="173" fontId="0" fillId="3" borderId="0" xfId="0" applyNumberFormat="1" applyFill="1" applyAlignment="1">
      <alignment horizontal="center"/>
    </xf>
    <xf numFmtId="0" fontId="0" fillId="14" borderId="0" xfId="0" applyFill="1" applyBorder="1" applyAlignment="1">
      <alignment horizontal="center"/>
    </xf>
    <xf numFmtId="172" fontId="0" fillId="14" borderId="0" xfId="0" applyNumberFormat="1" applyFon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73" fontId="0" fillId="1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11" fillId="14" borderId="58" xfId="0" applyNumberFormat="1" applyFont="1" applyFill="1" applyBorder="1" applyAlignment="1">
      <alignment horizontal="center"/>
    </xf>
    <xf numFmtId="0" fontId="33" fillId="6" borderId="9" xfId="0" applyFont="1" applyFill="1" applyBorder="1" applyAlignment="1">
      <alignment horizontal="left"/>
    </xf>
    <xf numFmtId="172" fontId="33" fillId="6" borderId="18" xfId="0" applyNumberFormat="1" applyFont="1" applyFill="1" applyBorder="1" applyAlignment="1">
      <alignment horizontal="center"/>
    </xf>
    <xf numFmtId="0" fontId="33" fillId="6" borderId="18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72" fontId="0" fillId="14" borderId="11" xfId="0" applyNumberFormat="1" applyFont="1" applyFill="1" applyBorder="1" applyAlignment="1">
      <alignment horizontal="center"/>
    </xf>
    <xf numFmtId="1" fontId="0" fillId="14" borderId="11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173" fontId="0" fillId="14" borderId="11" xfId="0" applyNumberFormat="1" applyFill="1" applyBorder="1" applyAlignment="1">
      <alignment horizontal="center"/>
    </xf>
    <xf numFmtId="175" fontId="0" fillId="0" borderId="0" xfId="0" applyNumberForma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172" fontId="0" fillId="14" borderId="19" xfId="0" applyNumberFormat="1" applyFont="1" applyFill="1" applyBorder="1" applyAlignment="1">
      <alignment horizontal="center"/>
    </xf>
    <xf numFmtId="1" fontId="0" fillId="14" borderId="19" xfId="0" applyNumberFormat="1" applyFill="1" applyBorder="1" applyAlignment="1">
      <alignment horizontal="center"/>
    </xf>
    <xf numFmtId="2" fontId="0" fillId="14" borderId="19" xfId="0" applyNumberFormat="1" applyFill="1" applyBorder="1" applyAlignment="1">
      <alignment horizontal="center"/>
    </xf>
    <xf numFmtId="173" fontId="0" fillId="14" borderId="19" xfId="0" applyNumberFormat="1" applyFill="1" applyBorder="1" applyAlignment="1">
      <alignment horizontal="center"/>
    </xf>
    <xf numFmtId="172" fontId="0" fillId="3" borderId="0" xfId="0" applyNumberForma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35" fillId="14" borderId="0" xfId="0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2" fontId="16" fillId="2" borderId="12" xfId="0" applyNumberFormat="1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35" fillId="14" borderId="11" xfId="0" applyFont="1" applyFill="1" applyBorder="1" applyAlignment="1">
      <alignment horizontal="center"/>
    </xf>
    <xf numFmtId="1" fontId="36" fillId="14" borderId="5" xfId="0" applyNumberFormat="1" applyFont="1" applyFill="1" applyBorder="1" applyAlignment="1">
      <alignment horizontal="center"/>
    </xf>
    <xf numFmtId="1" fontId="36" fillId="14" borderId="30" xfId="0" applyNumberFormat="1" applyFont="1" applyFill="1" applyBorder="1" applyAlignment="1">
      <alignment horizontal="center"/>
    </xf>
    <xf numFmtId="1" fontId="36" fillId="14" borderId="0" xfId="0" applyNumberFormat="1" applyFon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" fontId="36" fillId="14" borderId="10" xfId="0" applyNumberFormat="1" applyFont="1" applyFill="1" applyBorder="1" applyAlignment="1">
      <alignment horizontal="center"/>
    </xf>
    <xf numFmtId="1" fontId="36" fillId="14" borderId="56" xfId="0" applyNumberFormat="1" applyFont="1" applyFill="1" applyBorder="1" applyAlignment="1">
      <alignment horizontal="center"/>
    </xf>
    <xf numFmtId="1" fontId="36" fillId="14" borderId="20" xfId="0" applyNumberFormat="1" applyFont="1" applyFill="1" applyBorder="1" applyAlignment="1">
      <alignment horizontal="center"/>
    </xf>
    <xf numFmtId="1" fontId="36" fillId="14" borderId="59" xfId="0" applyNumberFormat="1" applyFont="1" applyFill="1" applyBorder="1" applyAlignment="1">
      <alignment horizontal="center"/>
    </xf>
    <xf numFmtId="0" fontId="37" fillId="14" borderId="0" xfId="0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37" fillId="14" borderId="11" xfId="0" applyFont="1" applyFill="1" applyBorder="1" applyAlignment="1">
      <alignment horizontal="center"/>
    </xf>
    <xf numFmtId="0" fontId="37" fillId="14" borderId="19" xfId="0" applyFon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37" fillId="14" borderId="21" xfId="0" applyFont="1" applyFill="1" applyBorder="1" applyAlignment="1">
      <alignment horizontal="center"/>
    </xf>
    <xf numFmtId="172" fontId="0" fillId="14" borderId="21" xfId="0" applyNumberFormat="1" applyFont="1" applyFill="1" applyBorder="1" applyAlignment="1">
      <alignment horizontal="center"/>
    </xf>
    <xf numFmtId="1" fontId="0" fillId="14" borderId="21" xfId="0" applyNumberFormat="1" applyFill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1" fontId="36" fillId="14" borderId="32" xfId="0" applyNumberFormat="1" applyFont="1" applyFill="1" applyBorder="1" applyAlignment="1">
      <alignment horizontal="center"/>
    </xf>
    <xf numFmtId="1" fontId="36" fillId="14" borderId="28" xfId="0" applyNumberFormat="1" applyFont="1" applyFill="1" applyBorder="1" applyAlignment="1">
      <alignment horizontal="center"/>
    </xf>
    <xf numFmtId="173" fontId="0" fillId="14" borderId="21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1" fillId="3" borderId="32" xfId="0" applyFont="1" applyFill="1" applyBorder="1" applyAlignment="1">
      <alignment horizontal="center"/>
    </xf>
    <xf numFmtId="176" fontId="11" fillId="3" borderId="29" xfId="0" applyNumberFormat="1" applyFont="1" applyFill="1" applyBorder="1" applyAlignment="1">
      <alignment horizontal="center"/>
    </xf>
    <xf numFmtId="176" fontId="36" fillId="14" borderId="4" xfId="0" applyNumberFormat="1" applyFont="1" applyFill="1" applyBorder="1" applyAlignment="1">
      <alignment horizontal="center"/>
    </xf>
    <xf numFmtId="1" fontId="18" fillId="6" borderId="5" xfId="0" applyNumberFormat="1" applyFont="1" applyFill="1" applyBorder="1" applyAlignment="1">
      <alignment horizontal="center"/>
    </xf>
    <xf numFmtId="176" fontId="18" fillId="6" borderId="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14" borderId="0" xfId="0" applyFill="1" applyBorder="1" applyAlignment="1">
      <alignment horizontal="left"/>
    </xf>
    <xf numFmtId="172" fontId="0" fillId="0" borderId="0" xfId="0" applyNumberFormat="1" applyFill="1" applyBorder="1" applyAlignment="1">
      <alignment horizontal="left"/>
    </xf>
    <xf numFmtId="172" fontId="0" fillId="14" borderId="0" xfId="0" applyNumberFormat="1" applyFill="1" applyBorder="1" applyAlignment="1">
      <alignment horizontal="left"/>
    </xf>
    <xf numFmtId="172" fontId="0" fillId="14" borderId="0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11" xfId="0" applyNumberFormat="1" applyFill="1" applyBorder="1" applyAlignment="1">
      <alignment horizontal="center"/>
    </xf>
    <xf numFmtId="1" fontId="0" fillId="9" borderId="19" xfId="0" applyNumberFormat="1" applyFill="1" applyBorder="1" applyAlignment="1">
      <alignment horizontal="center"/>
    </xf>
    <xf numFmtId="1" fontId="0" fillId="9" borderId="21" xfId="0" applyNumberFormat="1" applyFill="1" applyBorder="1" applyAlignment="1">
      <alignment horizontal="center"/>
    </xf>
    <xf numFmtId="172" fontId="0" fillId="9" borderId="0" xfId="0" applyNumberFormat="1" applyFill="1" applyBorder="1" applyAlignment="1">
      <alignment horizontal="left"/>
    </xf>
    <xf numFmtId="1" fontId="11" fillId="3" borderId="0" xfId="0" applyNumberFormat="1" applyFont="1" applyFill="1" applyAlignment="1">
      <alignment horizontal="center"/>
    </xf>
    <xf numFmtId="172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73" fontId="0" fillId="9" borderId="0" xfId="0" applyNumberFormat="1" applyFill="1" applyAlignment="1">
      <alignment horizontal="center"/>
    </xf>
    <xf numFmtId="0" fontId="0" fillId="14" borderId="20" xfId="0" applyFill="1" applyBorder="1" applyAlignment="1">
      <alignment horizontal="center"/>
    </xf>
    <xf numFmtId="172" fontId="0" fillId="14" borderId="19" xfId="0" applyNumberFormat="1" applyFill="1" applyBorder="1" applyAlignment="1">
      <alignment horizontal="center"/>
    </xf>
    <xf numFmtId="2" fontId="11" fillId="3" borderId="0" xfId="0" applyNumberFormat="1" applyFont="1" applyFill="1" applyAlignment="1">
      <alignment horizontal="center"/>
    </xf>
    <xf numFmtId="1" fontId="0" fillId="2" borderId="23" xfId="0" applyNumberFormat="1" applyFill="1" applyBorder="1" applyAlignment="1">
      <alignment horizontal="center"/>
    </xf>
    <xf numFmtId="0" fontId="28" fillId="14" borderId="11" xfId="0" applyFont="1" applyFill="1" applyBorder="1" applyAlignment="1">
      <alignment horizontal="center"/>
    </xf>
    <xf numFmtId="173" fontId="28" fillId="14" borderId="11" xfId="0" applyNumberFormat="1" applyFont="1" applyFill="1" applyBorder="1" applyAlignment="1">
      <alignment horizontal="center"/>
    </xf>
    <xf numFmtId="173" fontId="0" fillId="3" borderId="0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7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71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70" fontId="12" fillId="0" borderId="0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31" xfId="0" applyBorder="1"/>
    <xf numFmtId="0" fontId="11" fillId="2" borderId="46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38" fillId="0" borderId="0" xfId="0" applyNumberFormat="1" applyFont="1" applyBorder="1" applyAlignment="1">
      <alignment horizontal="center"/>
    </xf>
    <xf numFmtId="1" fontId="38" fillId="0" borderId="11" xfId="0" applyNumberFormat="1" applyFont="1" applyFill="1" applyBorder="1" applyAlignment="1">
      <alignment horizontal="center"/>
    </xf>
    <xf numFmtId="1" fontId="28" fillId="0" borderId="11" xfId="0" applyNumberFormat="1" applyFont="1" applyBorder="1" applyAlignment="1">
      <alignment horizontal="center"/>
    </xf>
    <xf numFmtId="0" fontId="0" fillId="0" borderId="38" xfId="0" applyBorder="1"/>
    <xf numFmtId="1" fontId="38" fillId="0" borderId="19" xfId="0" applyNumberFormat="1" applyFont="1" applyFill="1" applyBorder="1" applyAlignment="1">
      <alignment horizontal="center"/>
    </xf>
    <xf numFmtId="1" fontId="28" fillId="0" borderId="19" xfId="0" applyNumberFormat="1" applyFont="1" applyBorder="1" applyAlignment="1">
      <alignment horizontal="center"/>
    </xf>
    <xf numFmtId="1" fontId="38" fillId="0" borderId="19" xfId="0" applyNumberFormat="1" applyFont="1" applyBorder="1" applyAlignment="1">
      <alignment horizontal="center"/>
    </xf>
    <xf numFmtId="1" fontId="38" fillId="0" borderId="11" xfId="0" applyNumberFormat="1" applyFont="1" applyBorder="1" applyAlignment="1">
      <alignment horizontal="center"/>
    </xf>
    <xf numFmtId="172" fontId="0" fillId="0" borderId="19" xfId="0" applyNumberFormat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1" fontId="39" fillId="12" borderId="11" xfId="0" applyNumberFormat="1" applyFont="1" applyFill="1" applyBorder="1" applyAlignment="1">
      <alignment horizontal="center"/>
    </xf>
    <xf numFmtId="2" fontId="39" fillId="12" borderId="11" xfId="0" applyNumberFormat="1" applyFont="1" applyFill="1" applyBorder="1" applyAlignment="1">
      <alignment horizontal="center"/>
    </xf>
    <xf numFmtId="0" fontId="26" fillId="2" borderId="25" xfId="0" applyFont="1" applyFill="1" applyBorder="1" applyAlignment="1">
      <alignment horizontal="center"/>
    </xf>
    <xf numFmtId="0" fontId="0" fillId="0" borderId="55" xfId="0" quotePrefix="1" applyNumberFormat="1" applyFill="1" applyBorder="1" applyAlignment="1">
      <alignment horizontal="center"/>
    </xf>
    <xf numFmtId="0" fontId="0" fillId="0" borderId="13" xfId="0" quotePrefix="1" applyNumberFormat="1" applyFill="1" applyBorder="1" applyAlignment="1">
      <alignment horizontal="center"/>
    </xf>
    <xf numFmtId="164" fontId="27" fillId="10" borderId="21" xfId="0" applyNumberFormat="1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2" borderId="18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4" fontId="3" fillId="2" borderId="18" xfId="0" applyNumberFormat="1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4" fontId="3" fillId="2" borderId="44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2" fontId="16" fillId="2" borderId="5" xfId="0" applyNumberFormat="1" applyFont="1" applyFill="1" applyBorder="1" applyAlignment="1">
      <alignment horizontal="center"/>
    </xf>
    <xf numFmtId="2" fontId="16" fillId="2" borderId="4" xfId="0" applyNumberFormat="1" applyFont="1" applyFill="1" applyBorder="1" applyAlignment="1">
      <alignment horizontal="center"/>
    </xf>
    <xf numFmtId="1" fontId="14" fillId="4" borderId="4" xfId="0" applyNumberFormat="1" applyFont="1" applyFill="1" applyBorder="1" applyAlignment="1">
      <alignment horizontal="center"/>
    </xf>
    <xf numFmtId="1" fontId="14" fillId="4" borderId="2" xfId="0" applyNumberFormat="1" applyFont="1" applyFill="1" applyBorder="1" applyAlignment="1">
      <alignment horizontal="center"/>
    </xf>
    <xf numFmtId="1" fontId="14" fillId="4" borderId="13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1" fontId="14" fillId="5" borderId="2" xfId="0" applyNumberFormat="1" applyFont="1" applyFill="1" applyBorder="1" applyAlignment="1">
      <alignment horizontal="center"/>
    </xf>
    <xf numFmtId="1" fontId="14" fillId="5" borderId="13" xfId="0" applyNumberFormat="1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mruColors>
      <color rgb="FF008000"/>
      <color rgb="FF00642D"/>
      <color rgb="FF57257D"/>
      <color rgb="FF6A2D9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FFFF00"/>
  </sheetPr>
  <dimension ref="A1:AB3265"/>
  <sheetViews>
    <sheetView tabSelected="1" zoomScaleNormal="70" zoomScalePageLayoutView="7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3" sqref="G3"/>
    </sheetView>
  </sheetViews>
  <sheetFormatPr baseColWidth="10" defaultColWidth="8.83203125" defaultRowHeight="14"/>
  <cols>
    <col min="1" max="1" width="10.5" style="10" customWidth="1"/>
    <col min="2" max="2" width="8.83203125" style="17"/>
    <col min="3" max="3" width="9.83203125" style="8" customWidth="1"/>
    <col min="4" max="4" width="8.83203125" style="17"/>
    <col min="5" max="5" width="10" customWidth="1"/>
    <col min="7" max="7" width="9.1640625" customWidth="1"/>
    <col min="8" max="8" width="9.1640625" style="9" customWidth="1"/>
    <col min="9" max="9" width="10.1640625" customWidth="1"/>
    <col min="10" max="10" width="10.1640625" style="6" customWidth="1"/>
    <col min="11" max="12" width="9.1640625" customWidth="1"/>
    <col min="13" max="13" width="10" customWidth="1"/>
    <col min="14" max="14" width="10.1640625" style="6" customWidth="1"/>
    <col min="15" max="17" width="9.1640625" customWidth="1"/>
    <col min="18" max="18" width="10.1640625" style="6" customWidth="1"/>
    <col min="22" max="22" width="10.1640625" style="6" customWidth="1"/>
  </cols>
  <sheetData>
    <row r="1" spans="1:22" ht="40.5" customHeight="1">
      <c r="A1" s="25" t="s">
        <v>87</v>
      </c>
      <c r="B1" s="26"/>
      <c r="C1" s="27"/>
      <c r="D1" s="26"/>
      <c r="E1" s="28"/>
      <c r="F1" s="29"/>
      <c r="G1" s="29"/>
      <c r="H1" s="385"/>
      <c r="I1" s="29"/>
      <c r="J1" s="30"/>
      <c r="K1" s="31"/>
      <c r="L1" s="32"/>
      <c r="M1" s="32"/>
      <c r="N1" s="30"/>
      <c r="O1" s="31"/>
      <c r="P1" s="32"/>
      <c r="Q1" s="32"/>
      <c r="R1" s="30"/>
      <c r="S1" s="31"/>
      <c r="T1" s="31"/>
      <c r="U1" s="31"/>
      <c r="V1" s="30"/>
    </row>
    <row r="2" spans="1:22">
      <c r="A2" s="617" t="s">
        <v>41</v>
      </c>
      <c r="B2" s="618"/>
      <c r="C2" s="617" t="s">
        <v>42</v>
      </c>
      <c r="D2" s="619"/>
      <c r="E2" s="620" t="s">
        <v>27</v>
      </c>
      <c r="F2" s="621"/>
      <c r="G2" s="622" t="s">
        <v>38</v>
      </c>
      <c r="H2" s="620"/>
      <c r="I2" s="620"/>
      <c r="J2" s="623"/>
      <c r="K2" s="613" t="s">
        <v>28</v>
      </c>
      <c r="L2" s="614"/>
      <c r="M2" s="614"/>
      <c r="N2" s="615"/>
      <c r="O2" s="613" t="s">
        <v>29</v>
      </c>
      <c r="P2" s="614"/>
      <c r="Q2" s="614"/>
      <c r="R2" s="616"/>
      <c r="S2" s="613" t="s">
        <v>30</v>
      </c>
      <c r="T2" s="614"/>
      <c r="U2" s="614"/>
      <c r="V2" s="615"/>
    </row>
    <row r="3" spans="1:22" ht="20.25" customHeight="1" thickBot="1">
      <c r="A3" s="33" t="s">
        <v>31</v>
      </c>
      <c r="B3" s="34" t="s">
        <v>32</v>
      </c>
      <c r="C3" s="35" t="s">
        <v>31</v>
      </c>
      <c r="D3" s="36" t="s">
        <v>32</v>
      </c>
      <c r="E3" s="37" t="s">
        <v>33</v>
      </c>
      <c r="F3" s="268" t="s">
        <v>34</v>
      </c>
      <c r="G3" s="38" t="s">
        <v>35</v>
      </c>
      <c r="H3" s="1" t="s">
        <v>36</v>
      </c>
      <c r="I3" s="1" t="s">
        <v>37</v>
      </c>
      <c r="J3" s="22" t="s">
        <v>39</v>
      </c>
      <c r="K3" s="38" t="s">
        <v>35</v>
      </c>
      <c r="L3" s="1" t="s">
        <v>36</v>
      </c>
      <c r="M3" s="1" t="s">
        <v>37</v>
      </c>
      <c r="N3" s="23" t="s">
        <v>39</v>
      </c>
      <c r="O3" s="39" t="s">
        <v>35</v>
      </c>
      <c r="P3" s="1" t="s">
        <v>36</v>
      </c>
      <c r="Q3" s="1" t="s">
        <v>37</v>
      </c>
      <c r="R3" s="22" t="s">
        <v>39</v>
      </c>
      <c r="S3" s="38" t="s">
        <v>35</v>
      </c>
      <c r="T3" s="1" t="s">
        <v>36</v>
      </c>
      <c r="U3" s="1" t="s">
        <v>37</v>
      </c>
      <c r="V3" s="23" t="s">
        <v>39</v>
      </c>
    </row>
    <row r="4" spans="1:22" ht="19.5" customHeight="1" thickTop="1">
      <c r="A4" s="270">
        <v>39857</v>
      </c>
      <c r="B4" s="264">
        <v>0.5</v>
      </c>
      <c r="C4" s="270">
        <v>39858</v>
      </c>
      <c r="D4" s="264">
        <v>0.41666666666666669</v>
      </c>
      <c r="E4" s="263">
        <v>22</v>
      </c>
      <c r="F4" s="269">
        <v>0</v>
      </c>
      <c r="G4" s="12">
        <v>0</v>
      </c>
      <c r="H4" s="386"/>
      <c r="I4" s="14"/>
      <c r="J4" s="24">
        <f t="shared" ref="J4:J68" si="0">SUM(G4:H4)</f>
        <v>0</v>
      </c>
      <c r="K4" s="357">
        <v>0</v>
      </c>
      <c r="L4" s="5"/>
      <c r="M4" s="5"/>
      <c r="N4" s="40">
        <f t="shared" ref="N4:N21" si="1">SUM(K4:L4)</f>
        <v>0</v>
      </c>
      <c r="O4" s="358">
        <v>0</v>
      </c>
      <c r="P4" s="5"/>
      <c r="Q4" s="5"/>
      <c r="R4" s="24">
        <f t="shared" ref="R4:R21" si="2">SUM(O4:P4)</f>
        <v>0</v>
      </c>
      <c r="S4" s="359">
        <v>0</v>
      </c>
      <c r="T4" s="5"/>
      <c r="U4" s="5"/>
      <c r="V4" s="261">
        <f t="shared" ref="V4:V68" si="3">SUM(S4:T4)</f>
        <v>0</v>
      </c>
    </row>
    <row r="5" spans="1:22">
      <c r="A5" s="270">
        <v>39858</v>
      </c>
      <c r="B5" s="264">
        <v>0.41666666666666669</v>
      </c>
      <c r="C5" s="270">
        <v>39859</v>
      </c>
      <c r="D5" s="264">
        <v>0.4375</v>
      </c>
      <c r="E5" s="263">
        <v>24.5</v>
      </c>
      <c r="F5" s="266">
        <v>0</v>
      </c>
      <c r="G5" s="12">
        <v>0</v>
      </c>
      <c r="H5" s="386"/>
      <c r="I5" s="14"/>
      <c r="J5" s="24">
        <f t="shared" si="0"/>
        <v>0</v>
      </c>
      <c r="K5" s="357">
        <v>1</v>
      </c>
      <c r="L5" s="5"/>
      <c r="M5" s="5"/>
      <c r="N5" s="40">
        <f t="shared" si="1"/>
        <v>1</v>
      </c>
      <c r="O5" s="358">
        <v>0</v>
      </c>
      <c r="P5" s="5"/>
      <c r="Q5" s="5"/>
      <c r="R5" s="24">
        <f t="shared" si="2"/>
        <v>0</v>
      </c>
      <c r="S5" s="357">
        <v>0</v>
      </c>
      <c r="T5" s="5"/>
      <c r="U5" s="5"/>
      <c r="V5" s="40">
        <f t="shared" si="3"/>
        <v>0</v>
      </c>
    </row>
    <row r="6" spans="1:22">
      <c r="A6" s="270">
        <v>39859</v>
      </c>
      <c r="B6" s="264">
        <v>0.4375</v>
      </c>
      <c r="C6" s="270">
        <v>39860</v>
      </c>
      <c r="D6" s="264">
        <v>0.375</v>
      </c>
      <c r="E6" s="263">
        <v>22.5</v>
      </c>
      <c r="F6" s="266">
        <v>0</v>
      </c>
      <c r="G6" s="12">
        <v>0</v>
      </c>
      <c r="H6" s="387"/>
      <c r="I6" s="360"/>
      <c r="J6" s="24">
        <f t="shared" si="0"/>
        <v>0</v>
      </c>
      <c r="K6" s="609">
        <v>0</v>
      </c>
      <c r="L6" s="13"/>
      <c r="M6" s="361"/>
      <c r="N6" s="40">
        <f t="shared" si="1"/>
        <v>0</v>
      </c>
      <c r="O6" s="358">
        <v>0</v>
      </c>
      <c r="P6" s="13"/>
      <c r="Q6" s="361"/>
      <c r="R6" s="24">
        <f t="shared" si="2"/>
        <v>0</v>
      </c>
      <c r="S6" s="357">
        <v>0</v>
      </c>
      <c r="T6" s="13"/>
      <c r="U6" s="361"/>
      <c r="V6" s="40">
        <f t="shared" si="3"/>
        <v>0</v>
      </c>
    </row>
    <row r="7" spans="1:22">
      <c r="A7" s="270">
        <v>39860</v>
      </c>
      <c r="B7" s="264">
        <v>0.375</v>
      </c>
      <c r="C7" s="270">
        <v>39861</v>
      </c>
      <c r="D7" s="264">
        <v>0.4375</v>
      </c>
      <c r="E7" s="263">
        <v>25.5</v>
      </c>
      <c r="F7" s="266">
        <v>0</v>
      </c>
      <c r="G7" s="267">
        <v>1</v>
      </c>
      <c r="H7" s="388"/>
      <c r="I7" s="262"/>
      <c r="J7" s="24">
        <f t="shared" si="0"/>
        <v>1</v>
      </c>
      <c r="K7" s="357">
        <v>0</v>
      </c>
      <c r="L7" s="262"/>
      <c r="M7" s="11"/>
      <c r="N7" s="40">
        <f t="shared" si="1"/>
        <v>0</v>
      </c>
      <c r="O7" s="358">
        <v>0</v>
      </c>
      <c r="P7" s="262"/>
      <c r="Q7" s="4"/>
      <c r="R7" s="24">
        <f t="shared" si="2"/>
        <v>0</v>
      </c>
      <c r="S7" s="357">
        <v>0</v>
      </c>
      <c r="T7" s="262"/>
      <c r="U7" s="11"/>
      <c r="V7" s="40">
        <f t="shared" si="3"/>
        <v>0</v>
      </c>
    </row>
    <row r="8" spans="1:22">
      <c r="A8" s="270">
        <v>39861</v>
      </c>
      <c r="B8" s="264">
        <v>0.4375</v>
      </c>
      <c r="C8" s="270">
        <v>39862</v>
      </c>
      <c r="D8" s="264">
        <v>0.4375</v>
      </c>
      <c r="E8" s="263">
        <v>24</v>
      </c>
      <c r="F8" s="266">
        <v>0</v>
      </c>
      <c r="G8" s="12">
        <v>1</v>
      </c>
      <c r="H8" s="386"/>
      <c r="I8" s="14"/>
      <c r="J8" s="24">
        <f t="shared" si="0"/>
        <v>1</v>
      </c>
      <c r="K8" s="357">
        <v>0</v>
      </c>
      <c r="L8" s="5"/>
      <c r="M8" s="5"/>
      <c r="N8" s="40">
        <f t="shared" si="1"/>
        <v>0</v>
      </c>
      <c r="O8" s="358">
        <v>0</v>
      </c>
      <c r="P8" s="5"/>
      <c r="Q8" s="5"/>
      <c r="R8" s="24">
        <f t="shared" si="2"/>
        <v>0</v>
      </c>
      <c r="S8" s="357">
        <v>0</v>
      </c>
      <c r="T8" s="5"/>
      <c r="U8" s="5"/>
      <c r="V8" s="40">
        <f t="shared" si="3"/>
        <v>0</v>
      </c>
    </row>
    <row r="9" spans="1:22">
      <c r="A9" s="270">
        <v>39862</v>
      </c>
      <c r="B9" s="264">
        <v>0.4375</v>
      </c>
      <c r="C9" s="270">
        <v>39863</v>
      </c>
      <c r="D9" s="264">
        <v>0.4375</v>
      </c>
      <c r="E9" s="263">
        <v>24</v>
      </c>
      <c r="F9" s="266">
        <v>0</v>
      </c>
      <c r="G9" s="12">
        <v>2</v>
      </c>
      <c r="H9" s="386"/>
      <c r="I9" s="14"/>
      <c r="J9" s="24">
        <f t="shared" si="0"/>
        <v>2</v>
      </c>
      <c r="K9" s="357">
        <v>0</v>
      </c>
      <c r="L9" s="5"/>
      <c r="M9" s="5"/>
      <c r="N9" s="40">
        <f t="shared" si="1"/>
        <v>0</v>
      </c>
      <c r="O9" s="358">
        <v>0</v>
      </c>
      <c r="P9" s="5"/>
      <c r="Q9" s="5"/>
      <c r="R9" s="24">
        <f t="shared" si="2"/>
        <v>0</v>
      </c>
      <c r="S9" s="357">
        <v>0</v>
      </c>
      <c r="T9" s="5"/>
      <c r="U9" s="5"/>
      <c r="V9" s="40">
        <f t="shared" si="3"/>
        <v>0</v>
      </c>
    </row>
    <row r="10" spans="1:22">
      <c r="A10" s="270">
        <v>39863</v>
      </c>
      <c r="B10" s="264">
        <v>0.4375</v>
      </c>
      <c r="C10" s="270">
        <v>39864</v>
      </c>
      <c r="D10" s="264">
        <v>0.41666666666666669</v>
      </c>
      <c r="E10" s="263">
        <v>23.5</v>
      </c>
      <c r="F10" s="266">
        <v>0</v>
      </c>
      <c r="G10" s="12">
        <v>0</v>
      </c>
      <c r="H10" s="386"/>
      <c r="I10" s="14"/>
      <c r="J10" s="24">
        <f t="shared" si="0"/>
        <v>0</v>
      </c>
      <c r="K10" s="357">
        <v>0</v>
      </c>
      <c r="L10" s="5"/>
      <c r="M10" s="5"/>
      <c r="N10" s="40">
        <f t="shared" si="1"/>
        <v>0</v>
      </c>
      <c r="O10" s="358">
        <v>0</v>
      </c>
      <c r="P10" s="5"/>
      <c r="Q10" s="5"/>
      <c r="R10" s="24">
        <f t="shared" si="2"/>
        <v>0</v>
      </c>
      <c r="S10" s="357">
        <v>0</v>
      </c>
      <c r="T10" s="5"/>
      <c r="U10" s="5"/>
      <c r="V10" s="40">
        <f t="shared" si="3"/>
        <v>0</v>
      </c>
    </row>
    <row r="11" spans="1:22">
      <c r="A11" s="270">
        <v>39864</v>
      </c>
      <c r="B11" s="264">
        <v>0.41666666666666669</v>
      </c>
      <c r="C11" s="270">
        <v>39865</v>
      </c>
      <c r="D11" s="264">
        <v>0.47916666666666669</v>
      </c>
      <c r="E11" s="263">
        <v>25.5</v>
      </c>
      <c r="F11" s="266">
        <v>0</v>
      </c>
      <c r="G11" s="12">
        <v>1</v>
      </c>
      <c r="H11" s="386"/>
      <c r="I11" s="14"/>
      <c r="J11" s="24">
        <f t="shared" si="0"/>
        <v>1</v>
      </c>
      <c r="K11" s="357">
        <v>0</v>
      </c>
      <c r="L11" s="5"/>
      <c r="M11" s="5"/>
      <c r="N11" s="40">
        <f t="shared" si="1"/>
        <v>0</v>
      </c>
      <c r="O11" s="358">
        <v>0</v>
      </c>
      <c r="P11" s="5"/>
      <c r="Q11" s="5"/>
      <c r="R11" s="24">
        <f t="shared" si="2"/>
        <v>0</v>
      </c>
      <c r="S11" s="357">
        <v>0</v>
      </c>
      <c r="T11" s="5"/>
      <c r="U11" s="5"/>
      <c r="V11" s="40">
        <f t="shared" si="3"/>
        <v>0</v>
      </c>
    </row>
    <row r="12" spans="1:22">
      <c r="A12" s="270">
        <v>39865</v>
      </c>
      <c r="B12" s="264">
        <v>0.47916666666666669</v>
      </c>
      <c r="C12" s="270">
        <v>39866</v>
      </c>
      <c r="D12" s="264">
        <v>0.39583333333333331</v>
      </c>
      <c r="E12" s="263">
        <v>22</v>
      </c>
      <c r="F12" s="266">
        <v>0</v>
      </c>
      <c r="G12" s="12">
        <v>2</v>
      </c>
      <c r="H12" s="386"/>
      <c r="I12" s="14"/>
      <c r="J12" s="24">
        <f t="shared" si="0"/>
        <v>2</v>
      </c>
      <c r="K12" s="609">
        <v>0</v>
      </c>
      <c r="L12" s="5"/>
      <c r="M12" s="5"/>
      <c r="N12" s="40">
        <f t="shared" si="1"/>
        <v>0</v>
      </c>
      <c r="O12" s="358">
        <v>0</v>
      </c>
      <c r="P12" s="5"/>
      <c r="Q12" s="5"/>
      <c r="R12" s="24">
        <f t="shared" si="2"/>
        <v>0</v>
      </c>
      <c r="S12" s="357">
        <v>0</v>
      </c>
      <c r="T12" s="5"/>
      <c r="U12" s="5"/>
      <c r="V12" s="40">
        <f t="shared" si="3"/>
        <v>0</v>
      </c>
    </row>
    <row r="13" spans="1:22">
      <c r="A13" s="270">
        <v>39866</v>
      </c>
      <c r="B13" s="264">
        <v>0.39583333333333331</v>
      </c>
      <c r="C13" s="270">
        <v>39867</v>
      </c>
      <c r="D13" s="264">
        <v>0.39583333333333331</v>
      </c>
      <c r="E13" s="263">
        <v>24</v>
      </c>
      <c r="F13" s="266">
        <v>0</v>
      </c>
      <c r="G13" s="12">
        <v>1</v>
      </c>
      <c r="H13" s="386"/>
      <c r="I13" s="14"/>
      <c r="J13" s="24">
        <f t="shared" si="0"/>
        <v>1</v>
      </c>
      <c r="K13" s="357">
        <v>1</v>
      </c>
      <c r="L13" s="5"/>
      <c r="M13" s="5"/>
      <c r="N13" s="40">
        <f t="shared" si="1"/>
        <v>1</v>
      </c>
      <c r="O13" s="358">
        <v>1</v>
      </c>
      <c r="P13" s="5"/>
      <c r="Q13" s="5"/>
      <c r="R13" s="24">
        <f t="shared" si="2"/>
        <v>1</v>
      </c>
      <c r="S13" s="357">
        <v>0</v>
      </c>
      <c r="T13" s="5"/>
      <c r="U13" s="5"/>
      <c r="V13" s="40">
        <f t="shared" si="3"/>
        <v>0</v>
      </c>
    </row>
    <row r="14" spans="1:22">
      <c r="A14" s="270">
        <v>39867</v>
      </c>
      <c r="B14" s="264">
        <v>0.39583333333333331</v>
      </c>
      <c r="C14" s="270">
        <v>39868</v>
      </c>
      <c r="D14" s="264">
        <v>0.41666666666666669</v>
      </c>
      <c r="E14" s="263">
        <v>24.5</v>
      </c>
      <c r="F14" s="266">
        <v>0</v>
      </c>
      <c r="G14" s="12">
        <v>7</v>
      </c>
      <c r="H14" s="386"/>
      <c r="I14" s="14"/>
      <c r="J14" s="24">
        <f t="shared" si="0"/>
        <v>7</v>
      </c>
      <c r="K14" s="357">
        <v>0</v>
      </c>
      <c r="L14" s="5"/>
      <c r="M14" s="5"/>
      <c r="N14" s="40">
        <f t="shared" si="1"/>
        <v>0</v>
      </c>
      <c r="O14" s="358">
        <v>0</v>
      </c>
      <c r="P14" s="5"/>
      <c r="Q14" s="5"/>
      <c r="R14" s="24">
        <f t="shared" si="2"/>
        <v>0</v>
      </c>
      <c r="S14" s="357">
        <v>0</v>
      </c>
      <c r="T14" s="5"/>
      <c r="U14" s="5"/>
      <c r="V14" s="40">
        <f t="shared" si="3"/>
        <v>0</v>
      </c>
    </row>
    <row r="15" spans="1:22">
      <c r="A15" s="270">
        <v>39868</v>
      </c>
      <c r="B15" s="264">
        <v>0.41666666666666669</v>
      </c>
      <c r="C15" s="270">
        <v>39869</v>
      </c>
      <c r="D15" s="264">
        <v>0.41666666666666669</v>
      </c>
      <c r="E15" s="263">
        <v>24</v>
      </c>
      <c r="F15" s="266">
        <v>0</v>
      </c>
      <c r="G15" s="12">
        <v>5</v>
      </c>
      <c r="H15" s="386"/>
      <c r="I15" s="14"/>
      <c r="J15" s="24">
        <f t="shared" si="0"/>
        <v>5</v>
      </c>
      <c r="K15" s="357">
        <v>7</v>
      </c>
      <c r="L15" s="5"/>
      <c r="M15" s="5"/>
      <c r="N15" s="40">
        <f t="shared" si="1"/>
        <v>7</v>
      </c>
      <c r="O15" s="358">
        <v>3</v>
      </c>
      <c r="P15" s="5"/>
      <c r="Q15" s="5"/>
      <c r="R15" s="24">
        <f t="shared" si="2"/>
        <v>3</v>
      </c>
      <c r="S15" s="357">
        <v>0</v>
      </c>
      <c r="T15" s="5"/>
      <c r="U15" s="5"/>
      <c r="V15" s="40">
        <f t="shared" si="3"/>
        <v>0</v>
      </c>
    </row>
    <row r="16" spans="1:22">
      <c r="A16" s="270">
        <v>39869</v>
      </c>
      <c r="B16" s="264">
        <v>0.41666666666666669</v>
      </c>
      <c r="C16" s="270">
        <v>39870</v>
      </c>
      <c r="D16" s="264">
        <v>0.41666666666666669</v>
      </c>
      <c r="E16" s="263">
        <v>24</v>
      </c>
      <c r="F16" s="266">
        <v>0</v>
      </c>
      <c r="G16" s="12">
        <v>1</v>
      </c>
      <c r="H16" s="386"/>
      <c r="I16" s="14"/>
      <c r="J16" s="24">
        <f t="shared" si="0"/>
        <v>1</v>
      </c>
      <c r="K16" s="357">
        <v>3</v>
      </c>
      <c r="L16" s="5"/>
      <c r="M16" s="5"/>
      <c r="N16" s="40">
        <f t="shared" si="1"/>
        <v>3</v>
      </c>
      <c r="O16" s="358">
        <v>1</v>
      </c>
      <c r="P16" s="5"/>
      <c r="Q16" s="5"/>
      <c r="R16" s="24">
        <f t="shared" si="2"/>
        <v>1</v>
      </c>
      <c r="S16" s="357">
        <v>1</v>
      </c>
      <c r="T16" s="5"/>
      <c r="U16" s="5"/>
      <c r="V16" s="40">
        <f t="shared" si="3"/>
        <v>1</v>
      </c>
    </row>
    <row r="17" spans="1:28">
      <c r="A17" s="270">
        <v>39870</v>
      </c>
      <c r="B17" s="264">
        <v>0.41666666666666669</v>
      </c>
      <c r="C17" s="270">
        <v>39871</v>
      </c>
      <c r="D17" s="264">
        <v>0.41666666666666669</v>
      </c>
      <c r="E17" s="263">
        <v>24</v>
      </c>
      <c r="F17" s="266">
        <v>0</v>
      </c>
      <c r="G17" s="12">
        <v>0</v>
      </c>
      <c r="H17" s="386"/>
      <c r="I17" s="14"/>
      <c r="J17" s="24">
        <f t="shared" si="0"/>
        <v>0</v>
      </c>
      <c r="K17" s="357">
        <v>0</v>
      </c>
      <c r="L17" s="5"/>
      <c r="M17" s="5"/>
      <c r="N17" s="40">
        <f t="shared" si="1"/>
        <v>0</v>
      </c>
      <c r="O17" s="358">
        <v>1</v>
      </c>
      <c r="P17" s="5"/>
      <c r="Q17" s="5"/>
      <c r="R17" s="24">
        <f t="shared" si="2"/>
        <v>1</v>
      </c>
      <c r="S17" s="357">
        <v>0</v>
      </c>
      <c r="T17" s="5"/>
      <c r="U17" s="5"/>
      <c r="V17" s="40">
        <f t="shared" si="3"/>
        <v>0</v>
      </c>
    </row>
    <row r="18" spans="1:28">
      <c r="A18" s="270">
        <v>39871</v>
      </c>
      <c r="B18" s="264">
        <v>0.41666666666666669</v>
      </c>
      <c r="C18" s="270">
        <v>39872</v>
      </c>
      <c r="D18" s="264">
        <v>0.29166666666666669</v>
      </c>
      <c r="E18" s="263">
        <v>21</v>
      </c>
      <c r="F18" s="266">
        <v>0</v>
      </c>
      <c r="G18" s="12">
        <v>5</v>
      </c>
      <c r="H18" s="386"/>
      <c r="I18" s="14"/>
      <c r="J18" s="24">
        <f t="shared" si="0"/>
        <v>5</v>
      </c>
      <c r="K18" s="357">
        <v>1</v>
      </c>
      <c r="L18" s="5"/>
      <c r="M18" s="5"/>
      <c r="N18" s="40">
        <f t="shared" si="1"/>
        <v>1</v>
      </c>
      <c r="O18" s="358">
        <v>0</v>
      </c>
      <c r="P18" s="5"/>
      <c r="Q18" s="5"/>
      <c r="R18" s="24">
        <f t="shared" si="2"/>
        <v>0</v>
      </c>
      <c r="S18" s="357">
        <v>0</v>
      </c>
      <c r="T18" s="5"/>
      <c r="U18" s="5"/>
      <c r="V18" s="40">
        <f t="shared" si="3"/>
        <v>0</v>
      </c>
    </row>
    <row r="19" spans="1:28">
      <c r="A19" s="270">
        <v>39872</v>
      </c>
      <c r="B19" s="264">
        <v>0.29166666666666669</v>
      </c>
      <c r="C19" s="270">
        <v>39873</v>
      </c>
      <c r="D19" s="264">
        <v>0.41666666666666669</v>
      </c>
      <c r="E19" s="263">
        <v>27</v>
      </c>
      <c r="F19" s="266">
        <v>0</v>
      </c>
      <c r="G19" s="12">
        <v>4</v>
      </c>
      <c r="H19" s="386"/>
      <c r="I19" s="14"/>
      <c r="J19" s="24">
        <f t="shared" si="0"/>
        <v>4</v>
      </c>
      <c r="K19" s="609">
        <v>1</v>
      </c>
      <c r="L19" s="5"/>
      <c r="M19" s="5"/>
      <c r="N19" s="40">
        <f t="shared" si="1"/>
        <v>1</v>
      </c>
      <c r="O19" s="358">
        <v>0</v>
      </c>
      <c r="P19" s="5"/>
      <c r="Q19" s="5"/>
      <c r="R19" s="24">
        <f t="shared" si="2"/>
        <v>0</v>
      </c>
      <c r="S19" s="357">
        <v>0</v>
      </c>
      <c r="T19" s="5"/>
      <c r="U19" s="5"/>
      <c r="V19" s="40">
        <f t="shared" si="3"/>
        <v>0</v>
      </c>
    </row>
    <row r="20" spans="1:28">
      <c r="A20" s="270">
        <v>39873</v>
      </c>
      <c r="B20" s="264">
        <v>0.41666666666666669</v>
      </c>
      <c r="C20" s="270">
        <v>39874</v>
      </c>
      <c r="D20" s="264">
        <v>0.41666666666666669</v>
      </c>
      <c r="E20" s="263">
        <v>24</v>
      </c>
      <c r="F20" s="266">
        <v>0</v>
      </c>
      <c r="G20" s="12">
        <v>4</v>
      </c>
      <c r="H20" s="386"/>
      <c r="I20" s="14"/>
      <c r="J20" s="24">
        <f t="shared" si="0"/>
        <v>4</v>
      </c>
      <c r="K20" s="357">
        <v>3</v>
      </c>
      <c r="L20" s="5"/>
      <c r="M20" s="5"/>
      <c r="N20" s="40">
        <f t="shared" si="1"/>
        <v>3</v>
      </c>
      <c r="O20" s="358">
        <v>1</v>
      </c>
      <c r="P20" s="5"/>
      <c r="Q20" s="5"/>
      <c r="R20" s="24">
        <f t="shared" si="2"/>
        <v>1</v>
      </c>
      <c r="S20" s="357">
        <v>0</v>
      </c>
      <c r="T20" s="5"/>
      <c r="U20" s="5"/>
      <c r="V20" s="40">
        <f t="shared" si="3"/>
        <v>0</v>
      </c>
      <c r="Y20" s="2"/>
      <c r="Z20" s="2"/>
      <c r="AA20" s="2"/>
      <c r="AB20" s="3"/>
    </row>
    <row r="21" spans="1:28">
      <c r="A21" s="270">
        <v>39874</v>
      </c>
      <c r="B21" s="264">
        <v>0.41666666666666669</v>
      </c>
      <c r="C21" s="270">
        <v>39875</v>
      </c>
      <c r="D21" s="264">
        <v>0.41666666666666669</v>
      </c>
      <c r="E21" s="263">
        <v>24</v>
      </c>
      <c r="F21" s="266">
        <v>0</v>
      </c>
      <c r="G21" s="12">
        <v>3</v>
      </c>
      <c r="H21" s="386"/>
      <c r="I21" s="14"/>
      <c r="J21" s="24">
        <f t="shared" si="0"/>
        <v>3</v>
      </c>
      <c r="K21" s="357">
        <v>4</v>
      </c>
      <c r="L21" s="5"/>
      <c r="M21" s="5"/>
      <c r="N21" s="40">
        <f t="shared" si="1"/>
        <v>4</v>
      </c>
      <c r="O21" s="358">
        <v>2</v>
      </c>
      <c r="P21" s="5"/>
      <c r="Q21" s="5"/>
      <c r="R21" s="24">
        <f t="shared" si="2"/>
        <v>2</v>
      </c>
      <c r="S21" s="357">
        <v>0</v>
      </c>
      <c r="T21" s="5"/>
      <c r="U21" s="5"/>
      <c r="V21" s="40">
        <f t="shared" si="3"/>
        <v>0</v>
      </c>
    </row>
    <row r="22" spans="1:28">
      <c r="A22" s="270">
        <v>39875</v>
      </c>
      <c r="B22" s="264">
        <v>0.41666666666666669</v>
      </c>
      <c r="C22" s="270">
        <v>39876</v>
      </c>
      <c r="D22" s="264">
        <v>0.375</v>
      </c>
      <c r="E22" s="263">
        <v>23</v>
      </c>
      <c r="F22" s="266">
        <v>0</v>
      </c>
      <c r="G22" s="12">
        <v>4</v>
      </c>
      <c r="H22" s="389"/>
      <c r="I22" s="18"/>
      <c r="J22" s="24">
        <f t="shared" si="0"/>
        <v>4</v>
      </c>
      <c r="K22" s="357">
        <v>3</v>
      </c>
      <c r="L22" s="13"/>
      <c r="M22" s="15"/>
      <c r="N22" s="40">
        <f>SUM(K22:L22)</f>
        <v>3</v>
      </c>
      <c r="O22" s="358">
        <v>0</v>
      </c>
      <c r="P22" s="13"/>
      <c r="Q22" s="15"/>
      <c r="R22" s="24">
        <f>SUM(O22:P22)</f>
        <v>0</v>
      </c>
      <c r="S22" s="357">
        <v>0</v>
      </c>
      <c r="T22" s="13"/>
      <c r="U22" s="15"/>
      <c r="V22" s="40">
        <f t="shared" si="3"/>
        <v>0</v>
      </c>
      <c r="W22" s="4"/>
      <c r="X22" s="4"/>
    </row>
    <row r="23" spans="1:28">
      <c r="A23" s="270">
        <v>39876</v>
      </c>
      <c r="B23" s="264">
        <v>0.375</v>
      </c>
      <c r="C23" s="270">
        <v>39877</v>
      </c>
      <c r="D23" s="264">
        <v>0.625</v>
      </c>
      <c r="E23" s="263">
        <v>30</v>
      </c>
      <c r="F23" s="266">
        <v>0</v>
      </c>
      <c r="G23" s="12">
        <v>4</v>
      </c>
      <c r="H23" s="386"/>
      <c r="I23" s="14"/>
      <c r="J23" s="24">
        <f t="shared" si="0"/>
        <v>4</v>
      </c>
      <c r="K23" s="357">
        <v>1</v>
      </c>
      <c r="L23" s="5"/>
      <c r="M23" s="5"/>
      <c r="N23" s="40">
        <f t="shared" ref="N23:N86" si="4">SUM(K23:L23)</f>
        <v>1</v>
      </c>
      <c r="O23" s="358">
        <v>0</v>
      </c>
      <c r="P23" s="5"/>
      <c r="Q23" s="15"/>
      <c r="R23" s="24">
        <f t="shared" ref="R23:R86" si="5">SUM(O23:P23)</f>
        <v>0</v>
      </c>
      <c r="S23" s="357">
        <v>0</v>
      </c>
      <c r="T23" s="5"/>
      <c r="U23" s="5"/>
      <c r="V23" s="40">
        <f t="shared" si="3"/>
        <v>0</v>
      </c>
    </row>
    <row r="24" spans="1:28">
      <c r="A24" s="270">
        <v>39877</v>
      </c>
      <c r="B24" s="264">
        <v>0.625</v>
      </c>
      <c r="C24" s="270">
        <v>39878</v>
      </c>
      <c r="D24" s="264">
        <v>0.39583333333333331</v>
      </c>
      <c r="E24" s="263">
        <v>18.5</v>
      </c>
      <c r="F24" s="266">
        <v>0</v>
      </c>
      <c r="G24" s="12">
        <v>1</v>
      </c>
      <c r="H24" s="386"/>
      <c r="I24" s="14"/>
      <c r="J24" s="24">
        <f t="shared" si="0"/>
        <v>1</v>
      </c>
      <c r="K24" s="357">
        <v>1</v>
      </c>
      <c r="L24" s="5"/>
      <c r="M24" s="5"/>
      <c r="N24" s="40">
        <f t="shared" si="4"/>
        <v>1</v>
      </c>
      <c r="O24" s="358">
        <v>1</v>
      </c>
      <c r="P24" s="5"/>
      <c r="Q24" s="5"/>
      <c r="R24" s="24">
        <f t="shared" si="5"/>
        <v>1</v>
      </c>
      <c r="S24" s="357">
        <v>0</v>
      </c>
      <c r="T24" s="5"/>
      <c r="U24" s="5"/>
      <c r="V24" s="40">
        <f t="shared" si="3"/>
        <v>0</v>
      </c>
    </row>
    <row r="25" spans="1:28">
      <c r="A25" s="270">
        <v>39878</v>
      </c>
      <c r="B25" s="264">
        <v>0.39583333333333331</v>
      </c>
      <c r="C25" s="270">
        <v>39879</v>
      </c>
      <c r="D25" s="264">
        <v>0.4375</v>
      </c>
      <c r="E25" s="263">
        <v>25</v>
      </c>
      <c r="F25" s="266">
        <v>0</v>
      </c>
      <c r="G25" s="12">
        <v>1</v>
      </c>
      <c r="H25" s="386"/>
      <c r="I25" s="14"/>
      <c r="J25" s="24">
        <f t="shared" si="0"/>
        <v>1</v>
      </c>
      <c r="K25" s="357">
        <v>1</v>
      </c>
      <c r="L25" s="5"/>
      <c r="M25" s="5"/>
      <c r="N25" s="40">
        <f t="shared" si="4"/>
        <v>1</v>
      </c>
      <c r="O25" s="358">
        <v>0</v>
      </c>
      <c r="P25" s="5"/>
      <c r="Q25" s="5"/>
      <c r="R25" s="24">
        <f t="shared" si="5"/>
        <v>0</v>
      </c>
      <c r="S25" s="357">
        <v>0</v>
      </c>
      <c r="T25" s="5"/>
      <c r="U25" s="5"/>
      <c r="V25" s="40">
        <f t="shared" si="3"/>
        <v>0</v>
      </c>
    </row>
    <row r="26" spans="1:28">
      <c r="A26" s="270">
        <v>39879</v>
      </c>
      <c r="B26" s="264">
        <v>0.4375</v>
      </c>
      <c r="C26" s="270">
        <v>39880</v>
      </c>
      <c r="D26" s="264">
        <v>0.4375</v>
      </c>
      <c r="E26" s="263">
        <v>24</v>
      </c>
      <c r="F26" s="266">
        <v>0</v>
      </c>
      <c r="G26" s="12">
        <v>2</v>
      </c>
      <c r="H26" s="386"/>
      <c r="I26" s="14"/>
      <c r="J26" s="24">
        <f t="shared" si="0"/>
        <v>2</v>
      </c>
      <c r="K26" s="609">
        <v>0</v>
      </c>
      <c r="L26" s="5"/>
      <c r="M26" s="5"/>
      <c r="N26" s="40">
        <f t="shared" si="4"/>
        <v>0</v>
      </c>
      <c r="O26" s="358">
        <v>0</v>
      </c>
      <c r="P26" s="5"/>
      <c r="Q26" s="5"/>
      <c r="R26" s="24">
        <f t="shared" si="5"/>
        <v>0</v>
      </c>
      <c r="S26" s="357">
        <v>0</v>
      </c>
      <c r="T26" s="5"/>
      <c r="U26" s="5"/>
      <c r="V26" s="40">
        <f t="shared" si="3"/>
        <v>0</v>
      </c>
    </row>
    <row r="27" spans="1:28">
      <c r="A27" s="270">
        <v>39880</v>
      </c>
      <c r="B27" s="264">
        <v>0.4375</v>
      </c>
      <c r="C27" s="270">
        <v>39881</v>
      </c>
      <c r="D27" s="264">
        <v>0.45833333333333331</v>
      </c>
      <c r="E27" s="263">
        <v>24.5</v>
      </c>
      <c r="F27" s="266">
        <v>0</v>
      </c>
      <c r="G27" s="12">
        <v>1</v>
      </c>
      <c r="H27" s="386"/>
      <c r="I27" s="14"/>
      <c r="J27" s="24">
        <f t="shared" si="0"/>
        <v>1</v>
      </c>
      <c r="K27" s="357">
        <v>3</v>
      </c>
      <c r="L27" s="5"/>
      <c r="M27" s="5"/>
      <c r="N27" s="40">
        <f t="shared" si="4"/>
        <v>3</v>
      </c>
      <c r="O27" s="358">
        <v>0</v>
      </c>
      <c r="P27" s="5"/>
      <c r="Q27" s="5"/>
      <c r="R27" s="24">
        <f t="shared" si="5"/>
        <v>0</v>
      </c>
      <c r="S27" s="357">
        <v>1</v>
      </c>
      <c r="T27" s="5"/>
      <c r="U27" s="5"/>
      <c r="V27" s="40">
        <f t="shared" si="3"/>
        <v>1</v>
      </c>
    </row>
    <row r="28" spans="1:28">
      <c r="A28" s="270">
        <v>39881</v>
      </c>
      <c r="B28" s="264">
        <v>0.45833333333333331</v>
      </c>
      <c r="C28" s="270">
        <v>39882</v>
      </c>
      <c r="D28" s="264">
        <v>0.39583333333333331</v>
      </c>
      <c r="E28" s="263">
        <v>22.5</v>
      </c>
      <c r="F28" s="266">
        <v>0</v>
      </c>
      <c r="G28" s="12">
        <v>0</v>
      </c>
      <c r="H28" s="386"/>
      <c r="I28" s="14"/>
      <c r="J28" s="24">
        <f t="shared" si="0"/>
        <v>0</v>
      </c>
      <c r="K28" s="357">
        <v>3</v>
      </c>
      <c r="L28" s="5"/>
      <c r="M28" s="5"/>
      <c r="N28" s="40">
        <f t="shared" si="4"/>
        <v>3</v>
      </c>
      <c r="O28" s="358">
        <v>0</v>
      </c>
      <c r="P28" s="5"/>
      <c r="Q28" s="5"/>
      <c r="R28" s="24">
        <f t="shared" si="5"/>
        <v>0</v>
      </c>
      <c r="S28" s="357">
        <v>0</v>
      </c>
      <c r="T28" s="5"/>
      <c r="U28" s="5"/>
      <c r="V28" s="40">
        <f t="shared" si="3"/>
        <v>0</v>
      </c>
    </row>
    <row r="29" spans="1:28">
      <c r="A29" s="270">
        <v>39882</v>
      </c>
      <c r="B29" s="264">
        <v>0.39583333333333331</v>
      </c>
      <c r="C29" s="270">
        <v>39883</v>
      </c>
      <c r="D29" s="264">
        <v>0.79166666666666663</v>
      </c>
      <c r="E29" s="263">
        <v>33.5</v>
      </c>
      <c r="F29" s="266">
        <v>0</v>
      </c>
      <c r="G29" s="12">
        <v>0</v>
      </c>
      <c r="H29" s="386"/>
      <c r="I29" s="14"/>
      <c r="J29" s="24">
        <f t="shared" si="0"/>
        <v>0</v>
      </c>
      <c r="K29" s="357">
        <v>2</v>
      </c>
      <c r="L29" s="5"/>
      <c r="M29" s="5"/>
      <c r="N29" s="40">
        <f t="shared" si="4"/>
        <v>2</v>
      </c>
      <c r="O29" s="358">
        <v>0</v>
      </c>
      <c r="P29" s="5"/>
      <c r="Q29" s="5"/>
      <c r="R29" s="24">
        <f t="shared" si="5"/>
        <v>0</v>
      </c>
      <c r="S29" s="357">
        <v>0</v>
      </c>
      <c r="T29" s="5"/>
      <c r="U29" s="5"/>
      <c r="V29" s="40">
        <f t="shared" si="3"/>
        <v>0</v>
      </c>
    </row>
    <row r="30" spans="1:28">
      <c r="A30" s="270">
        <v>39883</v>
      </c>
      <c r="B30" s="264">
        <v>0.79166666666666663</v>
      </c>
      <c r="C30" s="270">
        <v>39884</v>
      </c>
      <c r="D30" s="264">
        <v>0.52083333333333337</v>
      </c>
      <c r="E30" s="263">
        <v>17.5</v>
      </c>
      <c r="F30" s="266">
        <v>0</v>
      </c>
      <c r="G30" s="12">
        <v>1</v>
      </c>
      <c r="H30" s="386"/>
      <c r="I30" s="14"/>
      <c r="J30" s="24">
        <f t="shared" si="0"/>
        <v>1</v>
      </c>
      <c r="K30" s="357">
        <v>1</v>
      </c>
      <c r="L30" s="5"/>
      <c r="M30" s="5"/>
      <c r="N30" s="40">
        <f t="shared" si="4"/>
        <v>1</v>
      </c>
      <c r="O30" s="358">
        <v>0</v>
      </c>
      <c r="P30" s="5"/>
      <c r="Q30" s="5"/>
      <c r="R30" s="24">
        <f t="shared" si="5"/>
        <v>0</v>
      </c>
      <c r="S30" s="357">
        <v>0</v>
      </c>
      <c r="T30" s="5"/>
      <c r="U30" s="5"/>
      <c r="V30" s="40">
        <f t="shared" si="3"/>
        <v>0</v>
      </c>
    </row>
    <row r="31" spans="1:28">
      <c r="A31" s="270">
        <v>39884</v>
      </c>
      <c r="B31" s="264">
        <v>0.52083333333333337</v>
      </c>
      <c r="C31" s="270">
        <v>39885</v>
      </c>
      <c r="D31" s="264">
        <v>0.4375</v>
      </c>
      <c r="E31" s="263">
        <v>22</v>
      </c>
      <c r="F31" s="266">
        <v>0</v>
      </c>
      <c r="G31" s="12">
        <v>2</v>
      </c>
      <c r="H31" s="386"/>
      <c r="I31" s="14"/>
      <c r="J31" s="24">
        <f t="shared" si="0"/>
        <v>2</v>
      </c>
      <c r="K31" s="610">
        <v>1</v>
      </c>
      <c r="L31" s="5"/>
      <c r="M31" s="5"/>
      <c r="N31" s="40">
        <f t="shared" si="4"/>
        <v>1</v>
      </c>
      <c r="O31" s="358">
        <v>0</v>
      </c>
      <c r="P31" s="5"/>
      <c r="Q31" s="5"/>
      <c r="R31" s="24">
        <f t="shared" si="5"/>
        <v>0</v>
      </c>
      <c r="S31" s="357">
        <v>0</v>
      </c>
      <c r="T31" s="5"/>
      <c r="U31" s="5"/>
      <c r="V31" s="40">
        <f t="shared" si="3"/>
        <v>0</v>
      </c>
    </row>
    <row r="32" spans="1:28">
      <c r="A32" s="270">
        <v>39885</v>
      </c>
      <c r="B32" s="264">
        <v>0.4375</v>
      </c>
      <c r="C32" s="270">
        <v>39886</v>
      </c>
      <c r="D32" s="264">
        <v>0.47916666666666669</v>
      </c>
      <c r="E32" s="263">
        <v>25</v>
      </c>
      <c r="F32" s="266">
        <v>0</v>
      </c>
      <c r="G32" s="12">
        <v>6</v>
      </c>
      <c r="H32" s="386"/>
      <c r="I32" s="14"/>
      <c r="J32" s="24">
        <f t="shared" si="0"/>
        <v>6</v>
      </c>
      <c r="K32" s="357">
        <v>0</v>
      </c>
      <c r="L32" s="5"/>
      <c r="M32" s="5"/>
      <c r="N32" s="40">
        <f t="shared" si="4"/>
        <v>0</v>
      </c>
      <c r="O32" s="358">
        <v>0</v>
      </c>
      <c r="P32" s="5"/>
      <c r="Q32" s="5"/>
      <c r="R32" s="24">
        <f t="shared" si="5"/>
        <v>0</v>
      </c>
      <c r="S32" s="357">
        <v>0</v>
      </c>
      <c r="T32" s="5"/>
      <c r="U32" s="5"/>
      <c r="V32" s="40">
        <f t="shared" si="3"/>
        <v>0</v>
      </c>
    </row>
    <row r="33" spans="1:22">
      <c r="A33" s="270">
        <v>39886</v>
      </c>
      <c r="B33" s="264">
        <v>0.47916666666666669</v>
      </c>
      <c r="C33" s="270">
        <v>39887</v>
      </c>
      <c r="D33" s="264">
        <v>0.4375</v>
      </c>
      <c r="E33" s="263">
        <v>23</v>
      </c>
      <c r="F33" s="266">
        <v>0</v>
      </c>
      <c r="G33" s="12">
        <v>4</v>
      </c>
      <c r="H33" s="386"/>
      <c r="I33" s="14"/>
      <c r="J33" s="24">
        <f t="shared" si="0"/>
        <v>4</v>
      </c>
      <c r="K33" s="609">
        <v>5</v>
      </c>
      <c r="L33" s="5"/>
      <c r="M33" s="5"/>
      <c r="N33" s="40">
        <f t="shared" si="4"/>
        <v>5</v>
      </c>
      <c r="O33" s="358">
        <v>0</v>
      </c>
      <c r="P33" s="5"/>
      <c r="Q33" s="5"/>
      <c r="R33" s="24">
        <f t="shared" si="5"/>
        <v>0</v>
      </c>
      <c r="S33" s="357">
        <v>0</v>
      </c>
      <c r="T33" s="5"/>
      <c r="U33" s="5"/>
      <c r="V33" s="40">
        <f t="shared" si="3"/>
        <v>0</v>
      </c>
    </row>
    <row r="34" spans="1:22">
      <c r="A34" s="270">
        <v>39887</v>
      </c>
      <c r="B34" s="264">
        <v>0.4375</v>
      </c>
      <c r="C34" s="270">
        <v>39888</v>
      </c>
      <c r="D34" s="264">
        <v>0.54166666666666663</v>
      </c>
      <c r="E34" s="263">
        <v>26.5</v>
      </c>
      <c r="F34" s="266">
        <v>0</v>
      </c>
      <c r="G34" s="12">
        <v>0</v>
      </c>
      <c r="H34" s="386"/>
      <c r="I34" s="14"/>
      <c r="J34" s="24">
        <f t="shared" si="0"/>
        <v>0</v>
      </c>
      <c r="K34" s="357">
        <v>19</v>
      </c>
      <c r="L34" s="5"/>
      <c r="M34" s="5"/>
      <c r="N34" s="40">
        <f t="shared" si="4"/>
        <v>19</v>
      </c>
      <c r="O34" s="358">
        <v>1</v>
      </c>
      <c r="P34" s="5"/>
      <c r="Q34" s="5"/>
      <c r="R34" s="24">
        <f t="shared" si="5"/>
        <v>1</v>
      </c>
      <c r="S34" s="357">
        <v>0</v>
      </c>
      <c r="T34" s="5"/>
      <c r="U34" s="5"/>
      <c r="V34" s="40">
        <f t="shared" si="3"/>
        <v>0</v>
      </c>
    </row>
    <row r="35" spans="1:22">
      <c r="A35" s="270">
        <v>39888</v>
      </c>
      <c r="B35" s="264">
        <v>0.54166666666666663</v>
      </c>
      <c r="C35" s="270">
        <v>39889</v>
      </c>
      <c r="D35" s="264">
        <v>0.70833333333333337</v>
      </c>
      <c r="E35" s="263">
        <v>28</v>
      </c>
      <c r="F35" s="266">
        <v>0</v>
      </c>
      <c r="G35" s="12">
        <v>0</v>
      </c>
      <c r="H35" s="386"/>
      <c r="I35" s="14"/>
      <c r="J35" s="24">
        <f t="shared" si="0"/>
        <v>0</v>
      </c>
      <c r="K35" s="357">
        <v>8</v>
      </c>
      <c r="L35" s="5"/>
      <c r="M35" s="5"/>
      <c r="N35" s="40">
        <f t="shared" si="4"/>
        <v>8</v>
      </c>
      <c r="O35" s="358">
        <v>0</v>
      </c>
      <c r="P35" s="5"/>
      <c r="Q35" s="5"/>
      <c r="R35" s="24">
        <f t="shared" si="5"/>
        <v>0</v>
      </c>
      <c r="S35" s="357">
        <v>0</v>
      </c>
      <c r="T35" s="5"/>
      <c r="U35" s="5"/>
      <c r="V35" s="40">
        <f t="shared" si="3"/>
        <v>0</v>
      </c>
    </row>
    <row r="36" spans="1:22">
      <c r="A36" s="270">
        <v>39889</v>
      </c>
      <c r="B36" s="264">
        <v>0.70833333333333337</v>
      </c>
      <c r="C36" s="270">
        <v>39890</v>
      </c>
      <c r="D36" s="264">
        <v>0.41666666666666669</v>
      </c>
      <c r="E36" s="263">
        <v>17</v>
      </c>
      <c r="F36" s="266">
        <v>0</v>
      </c>
      <c r="G36" s="12">
        <v>4</v>
      </c>
      <c r="H36" s="386"/>
      <c r="I36" s="14"/>
      <c r="J36" s="24">
        <f t="shared" si="0"/>
        <v>4</v>
      </c>
      <c r="K36" s="357">
        <v>8</v>
      </c>
      <c r="L36" s="5"/>
      <c r="M36" s="5"/>
      <c r="N36" s="40">
        <f t="shared" si="4"/>
        <v>8</v>
      </c>
      <c r="O36" s="358">
        <v>0</v>
      </c>
      <c r="P36" s="5"/>
      <c r="Q36" s="5"/>
      <c r="R36" s="24">
        <f t="shared" si="5"/>
        <v>0</v>
      </c>
      <c r="S36" s="357">
        <v>0</v>
      </c>
      <c r="T36" s="5"/>
      <c r="U36" s="5"/>
      <c r="V36" s="40">
        <f t="shared" si="3"/>
        <v>0</v>
      </c>
    </row>
    <row r="37" spans="1:22">
      <c r="A37" s="270">
        <v>39890</v>
      </c>
      <c r="B37" s="264">
        <v>0.41666666666666669</v>
      </c>
      <c r="C37" s="270">
        <v>39891</v>
      </c>
      <c r="D37" s="264">
        <v>0.45833333333333331</v>
      </c>
      <c r="E37" s="263">
        <v>25</v>
      </c>
      <c r="F37" s="266">
        <v>0</v>
      </c>
      <c r="G37" s="12">
        <v>2</v>
      </c>
      <c r="H37" s="386"/>
      <c r="I37" s="14"/>
      <c r="J37" s="24">
        <f t="shared" si="0"/>
        <v>2</v>
      </c>
      <c r="K37" s="357">
        <v>8</v>
      </c>
      <c r="L37" s="5"/>
      <c r="M37" s="5"/>
      <c r="N37" s="40">
        <f t="shared" si="4"/>
        <v>8</v>
      </c>
      <c r="O37" s="358">
        <v>2</v>
      </c>
      <c r="P37" s="5"/>
      <c r="Q37" s="5"/>
      <c r="R37" s="24">
        <f t="shared" si="5"/>
        <v>2</v>
      </c>
      <c r="S37" s="357">
        <v>0</v>
      </c>
      <c r="T37" s="5"/>
      <c r="U37" s="5"/>
      <c r="V37" s="40">
        <f t="shared" si="3"/>
        <v>0</v>
      </c>
    </row>
    <row r="38" spans="1:22">
      <c r="A38" s="270">
        <v>39891</v>
      </c>
      <c r="B38" s="264">
        <v>0.45833333333333331</v>
      </c>
      <c r="C38" s="270">
        <v>39892</v>
      </c>
      <c r="D38" s="264">
        <v>0.375</v>
      </c>
      <c r="E38" s="263">
        <v>22</v>
      </c>
      <c r="F38" s="266">
        <v>0</v>
      </c>
      <c r="G38" s="12">
        <v>4</v>
      </c>
      <c r="H38" s="386"/>
      <c r="I38" s="14"/>
      <c r="J38" s="24">
        <f t="shared" si="0"/>
        <v>4</v>
      </c>
      <c r="K38" s="357">
        <v>9</v>
      </c>
      <c r="L38" s="5"/>
      <c r="M38" s="5"/>
      <c r="N38" s="40">
        <f t="shared" si="4"/>
        <v>9</v>
      </c>
      <c r="O38" s="358">
        <v>0</v>
      </c>
      <c r="P38" s="5"/>
      <c r="Q38" s="5"/>
      <c r="R38" s="24">
        <f t="shared" si="5"/>
        <v>0</v>
      </c>
      <c r="S38" s="357">
        <v>0</v>
      </c>
      <c r="T38" s="5"/>
      <c r="U38" s="5"/>
      <c r="V38" s="40">
        <f t="shared" si="3"/>
        <v>0</v>
      </c>
    </row>
    <row r="39" spans="1:22">
      <c r="A39" s="270">
        <v>39892</v>
      </c>
      <c r="B39" s="264">
        <v>0.375</v>
      </c>
      <c r="C39" s="270">
        <v>39893</v>
      </c>
      <c r="D39" s="264">
        <v>0.54166666666666663</v>
      </c>
      <c r="E39" s="263">
        <v>28</v>
      </c>
      <c r="F39" s="266">
        <v>0</v>
      </c>
      <c r="G39" s="12">
        <v>0</v>
      </c>
      <c r="H39" s="386"/>
      <c r="I39" s="14"/>
      <c r="J39" s="24">
        <f t="shared" si="0"/>
        <v>0</v>
      </c>
      <c r="K39" s="357">
        <v>5</v>
      </c>
      <c r="L39" s="5"/>
      <c r="M39" s="5"/>
      <c r="N39" s="40">
        <f t="shared" si="4"/>
        <v>5</v>
      </c>
      <c r="O39" s="358">
        <v>0</v>
      </c>
      <c r="P39" s="5"/>
      <c r="Q39" s="5"/>
      <c r="R39" s="24">
        <f t="shared" si="5"/>
        <v>0</v>
      </c>
      <c r="S39" s="357">
        <v>0</v>
      </c>
      <c r="T39" s="5"/>
      <c r="U39" s="5"/>
      <c r="V39" s="40">
        <f t="shared" si="3"/>
        <v>0</v>
      </c>
    </row>
    <row r="40" spans="1:22">
      <c r="A40" s="270">
        <v>39893</v>
      </c>
      <c r="B40" s="264">
        <v>0.54166666666666663</v>
      </c>
      <c r="C40" s="270">
        <v>39894</v>
      </c>
      <c r="D40" s="264">
        <v>0.5</v>
      </c>
      <c r="E40" s="263">
        <v>23</v>
      </c>
      <c r="F40" s="266">
        <v>0</v>
      </c>
      <c r="G40" s="12">
        <v>8</v>
      </c>
      <c r="H40" s="386"/>
      <c r="I40" s="14"/>
      <c r="J40" s="24">
        <f t="shared" si="0"/>
        <v>8</v>
      </c>
      <c r="K40" s="357">
        <v>3</v>
      </c>
      <c r="L40" s="5"/>
      <c r="M40" s="5"/>
      <c r="N40" s="40">
        <f t="shared" si="4"/>
        <v>3</v>
      </c>
      <c r="O40" s="358">
        <v>0</v>
      </c>
      <c r="P40" s="5"/>
      <c r="Q40" s="5"/>
      <c r="R40" s="24">
        <f t="shared" si="5"/>
        <v>0</v>
      </c>
      <c r="S40" s="357">
        <v>0</v>
      </c>
      <c r="T40" s="5"/>
      <c r="U40" s="5"/>
      <c r="V40" s="40">
        <f t="shared" si="3"/>
        <v>0</v>
      </c>
    </row>
    <row r="41" spans="1:22">
      <c r="A41" s="270">
        <v>39894</v>
      </c>
      <c r="B41" s="264">
        <v>0.5</v>
      </c>
      <c r="C41" s="270">
        <v>39895</v>
      </c>
      <c r="D41" s="264">
        <v>0.41666666666666669</v>
      </c>
      <c r="E41" s="263">
        <v>22</v>
      </c>
      <c r="F41" s="266">
        <v>0</v>
      </c>
      <c r="G41" s="12">
        <v>46</v>
      </c>
      <c r="H41" s="386"/>
      <c r="I41" s="14"/>
      <c r="J41" s="24">
        <f t="shared" si="0"/>
        <v>46</v>
      </c>
      <c r="K41" s="357">
        <v>1</v>
      </c>
      <c r="L41" s="5"/>
      <c r="M41" s="5"/>
      <c r="N41" s="40">
        <f t="shared" si="4"/>
        <v>1</v>
      </c>
      <c r="O41" s="358">
        <v>1</v>
      </c>
      <c r="P41" s="5"/>
      <c r="Q41" s="5"/>
      <c r="R41" s="24">
        <f t="shared" si="5"/>
        <v>1</v>
      </c>
      <c r="S41" s="357">
        <v>0</v>
      </c>
      <c r="T41" s="5"/>
      <c r="U41" s="5"/>
      <c r="V41" s="40">
        <f t="shared" si="3"/>
        <v>0</v>
      </c>
    </row>
    <row r="42" spans="1:22">
      <c r="A42" s="270">
        <v>39895</v>
      </c>
      <c r="B42" s="264">
        <v>0.41666666666666669</v>
      </c>
      <c r="C42" s="270">
        <v>39896</v>
      </c>
      <c r="D42" s="264">
        <v>0.5</v>
      </c>
      <c r="E42" s="263">
        <v>26</v>
      </c>
      <c r="F42" s="266">
        <v>0</v>
      </c>
      <c r="G42" s="12">
        <v>34</v>
      </c>
      <c r="H42" s="386"/>
      <c r="I42" s="14"/>
      <c r="J42" s="24">
        <f t="shared" si="0"/>
        <v>34</v>
      </c>
      <c r="K42" s="357">
        <v>1</v>
      </c>
      <c r="L42" s="5"/>
      <c r="M42" s="5"/>
      <c r="N42" s="40">
        <f t="shared" si="4"/>
        <v>1</v>
      </c>
      <c r="O42" s="358">
        <v>0</v>
      </c>
      <c r="P42" s="5"/>
      <c r="Q42" s="5"/>
      <c r="R42" s="24">
        <f t="shared" si="5"/>
        <v>0</v>
      </c>
      <c r="S42" s="357">
        <v>0</v>
      </c>
      <c r="T42" s="5"/>
      <c r="U42" s="5"/>
      <c r="V42" s="40">
        <f t="shared" si="3"/>
        <v>0</v>
      </c>
    </row>
    <row r="43" spans="1:22">
      <c r="A43" s="270">
        <v>39896</v>
      </c>
      <c r="B43" s="264">
        <v>0.5</v>
      </c>
      <c r="C43" s="270">
        <v>39897</v>
      </c>
      <c r="D43" s="264">
        <v>0.52083333333333337</v>
      </c>
      <c r="E43" s="263">
        <v>24.5</v>
      </c>
      <c r="F43" s="266">
        <v>0</v>
      </c>
      <c r="G43" s="12">
        <v>33</v>
      </c>
      <c r="H43" s="386"/>
      <c r="I43" s="14"/>
      <c r="J43" s="24">
        <f t="shared" si="0"/>
        <v>33</v>
      </c>
      <c r="K43" s="357">
        <v>2</v>
      </c>
      <c r="L43" s="5"/>
      <c r="M43" s="5"/>
      <c r="N43" s="40">
        <f t="shared" si="4"/>
        <v>2</v>
      </c>
      <c r="O43" s="358">
        <v>0</v>
      </c>
      <c r="P43" s="5"/>
      <c r="Q43" s="5"/>
      <c r="R43" s="24">
        <f t="shared" si="5"/>
        <v>0</v>
      </c>
      <c r="S43" s="357">
        <v>0</v>
      </c>
      <c r="T43" s="5"/>
      <c r="U43" s="5"/>
      <c r="V43" s="40">
        <f t="shared" si="3"/>
        <v>0</v>
      </c>
    </row>
    <row r="44" spans="1:22">
      <c r="A44" s="270">
        <v>39897</v>
      </c>
      <c r="B44" s="264">
        <v>0.52083333333333337</v>
      </c>
      <c r="C44" s="270">
        <v>39898</v>
      </c>
      <c r="D44" s="264">
        <v>0.39583333333333331</v>
      </c>
      <c r="E44" s="263">
        <v>21</v>
      </c>
      <c r="F44" s="266">
        <v>0</v>
      </c>
      <c r="G44" s="12">
        <v>3</v>
      </c>
      <c r="H44" s="386"/>
      <c r="I44" s="14"/>
      <c r="J44" s="24">
        <f t="shared" si="0"/>
        <v>3</v>
      </c>
      <c r="K44" s="357">
        <v>2</v>
      </c>
      <c r="L44" s="5"/>
      <c r="M44" s="5"/>
      <c r="N44" s="40">
        <f t="shared" si="4"/>
        <v>2</v>
      </c>
      <c r="O44" s="358">
        <v>0</v>
      </c>
      <c r="P44" s="5"/>
      <c r="Q44" s="5"/>
      <c r="R44" s="24">
        <f t="shared" si="5"/>
        <v>0</v>
      </c>
      <c r="S44" s="357">
        <v>0</v>
      </c>
      <c r="T44" s="5"/>
      <c r="U44" s="5"/>
      <c r="V44" s="40">
        <f t="shared" si="3"/>
        <v>0</v>
      </c>
    </row>
    <row r="45" spans="1:22">
      <c r="A45" s="270">
        <v>39898</v>
      </c>
      <c r="B45" s="264">
        <v>0.39583333333333331</v>
      </c>
      <c r="C45" s="270">
        <v>39899</v>
      </c>
      <c r="D45" s="264">
        <v>0.4375</v>
      </c>
      <c r="E45" s="263">
        <v>25</v>
      </c>
      <c r="F45" s="266">
        <v>0</v>
      </c>
      <c r="G45" s="12">
        <v>6</v>
      </c>
      <c r="H45" s="386"/>
      <c r="I45" s="14"/>
      <c r="J45" s="24">
        <f t="shared" si="0"/>
        <v>6</v>
      </c>
      <c r="K45" s="357">
        <v>0</v>
      </c>
      <c r="L45" s="5"/>
      <c r="M45" s="5"/>
      <c r="N45" s="40">
        <f t="shared" si="4"/>
        <v>0</v>
      </c>
      <c r="O45" s="358">
        <v>0</v>
      </c>
      <c r="P45" s="5"/>
      <c r="Q45" s="5"/>
      <c r="R45" s="24">
        <f t="shared" si="5"/>
        <v>0</v>
      </c>
      <c r="S45" s="357">
        <v>0</v>
      </c>
      <c r="T45" s="5"/>
      <c r="U45" s="5"/>
      <c r="V45" s="40">
        <f t="shared" si="3"/>
        <v>0</v>
      </c>
    </row>
    <row r="46" spans="1:22">
      <c r="A46" s="270">
        <v>39899</v>
      </c>
      <c r="B46" s="264">
        <v>0.4375</v>
      </c>
      <c r="C46" s="270">
        <v>39900</v>
      </c>
      <c r="D46" s="264">
        <v>0.47916666666666669</v>
      </c>
      <c r="E46" s="263">
        <v>25</v>
      </c>
      <c r="F46" s="266">
        <v>0</v>
      </c>
      <c r="G46" s="12">
        <v>22</v>
      </c>
      <c r="H46" s="386"/>
      <c r="I46" s="14"/>
      <c r="J46" s="24">
        <f t="shared" si="0"/>
        <v>22</v>
      </c>
      <c r="K46" s="357">
        <v>0</v>
      </c>
      <c r="L46" s="5"/>
      <c r="M46" s="5"/>
      <c r="N46" s="40">
        <f t="shared" si="4"/>
        <v>0</v>
      </c>
      <c r="O46" s="358">
        <v>0</v>
      </c>
      <c r="P46" s="5"/>
      <c r="Q46" s="5"/>
      <c r="R46" s="24">
        <f t="shared" si="5"/>
        <v>0</v>
      </c>
      <c r="S46" s="357">
        <v>0</v>
      </c>
      <c r="T46" s="5"/>
      <c r="U46" s="5"/>
      <c r="V46" s="40">
        <f t="shared" si="3"/>
        <v>0</v>
      </c>
    </row>
    <row r="47" spans="1:22">
      <c r="A47" s="270">
        <v>39900</v>
      </c>
      <c r="B47" s="264">
        <v>0.47916666666666669</v>
      </c>
      <c r="C47" s="270">
        <v>39901</v>
      </c>
      <c r="D47" s="264">
        <v>0.625</v>
      </c>
      <c r="E47" s="263">
        <v>27.5</v>
      </c>
      <c r="F47" s="266">
        <v>0</v>
      </c>
      <c r="G47" s="12">
        <v>8</v>
      </c>
      <c r="H47" s="386"/>
      <c r="I47" s="14"/>
      <c r="J47" s="24">
        <f t="shared" si="0"/>
        <v>8</v>
      </c>
      <c r="K47" s="357">
        <v>0</v>
      </c>
      <c r="L47" s="5"/>
      <c r="M47" s="5"/>
      <c r="N47" s="40">
        <f t="shared" si="4"/>
        <v>0</v>
      </c>
      <c r="O47" s="358">
        <v>1</v>
      </c>
      <c r="P47" s="5"/>
      <c r="Q47" s="5"/>
      <c r="R47" s="24">
        <f t="shared" si="5"/>
        <v>1</v>
      </c>
      <c r="S47" s="357">
        <v>0</v>
      </c>
      <c r="T47" s="5"/>
      <c r="U47" s="5"/>
      <c r="V47" s="40">
        <f t="shared" si="3"/>
        <v>0</v>
      </c>
    </row>
    <row r="48" spans="1:22">
      <c r="A48" s="270">
        <v>39901</v>
      </c>
      <c r="B48" s="264">
        <v>0.625</v>
      </c>
      <c r="C48" s="270">
        <v>39902</v>
      </c>
      <c r="D48" s="264">
        <v>0.45833333333333331</v>
      </c>
      <c r="E48" s="263">
        <v>20</v>
      </c>
      <c r="F48" s="266">
        <v>0</v>
      </c>
      <c r="G48" s="12">
        <v>10</v>
      </c>
      <c r="H48" s="386"/>
      <c r="I48" s="14"/>
      <c r="J48" s="24">
        <f t="shared" si="0"/>
        <v>10</v>
      </c>
      <c r="K48" s="357">
        <v>2</v>
      </c>
      <c r="L48" s="5"/>
      <c r="M48" s="5"/>
      <c r="N48" s="40">
        <f t="shared" si="4"/>
        <v>2</v>
      </c>
      <c r="O48" s="358">
        <v>1</v>
      </c>
      <c r="P48" s="5"/>
      <c r="Q48" s="5"/>
      <c r="R48" s="24">
        <f t="shared" si="5"/>
        <v>1</v>
      </c>
      <c r="S48" s="357">
        <v>0</v>
      </c>
      <c r="T48" s="5"/>
      <c r="U48" s="5"/>
      <c r="V48" s="40">
        <f t="shared" si="3"/>
        <v>0</v>
      </c>
    </row>
    <row r="49" spans="1:25">
      <c r="A49" s="270">
        <v>39902</v>
      </c>
      <c r="B49" s="264">
        <v>0.45833333333333331</v>
      </c>
      <c r="C49" s="270">
        <v>39903</v>
      </c>
      <c r="D49" s="264">
        <v>0.39583333333333331</v>
      </c>
      <c r="E49" s="263">
        <v>22.5</v>
      </c>
      <c r="F49" s="266">
        <v>0</v>
      </c>
      <c r="G49" s="12">
        <v>69</v>
      </c>
      <c r="H49" s="386"/>
      <c r="I49" s="14"/>
      <c r="J49" s="24">
        <f t="shared" si="0"/>
        <v>69</v>
      </c>
      <c r="K49" s="357">
        <v>2</v>
      </c>
      <c r="L49" s="5"/>
      <c r="M49" s="5"/>
      <c r="N49" s="40">
        <f t="shared" si="4"/>
        <v>2</v>
      </c>
      <c r="O49" s="358">
        <v>0</v>
      </c>
      <c r="P49" s="5"/>
      <c r="Q49" s="5"/>
      <c r="R49" s="24">
        <f t="shared" si="5"/>
        <v>0</v>
      </c>
      <c r="S49" s="357">
        <v>0</v>
      </c>
      <c r="T49" s="5"/>
      <c r="U49" s="5"/>
      <c r="V49" s="40">
        <f t="shared" si="3"/>
        <v>0</v>
      </c>
    </row>
    <row r="50" spans="1:25">
      <c r="A50" s="270">
        <v>39903</v>
      </c>
      <c r="B50" s="264">
        <v>0.39583333333333331</v>
      </c>
      <c r="C50" s="270">
        <v>39904</v>
      </c>
      <c r="D50" s="264">
        <v>0.4375</v>
      </c>
      <c r="E50" s="263">
        <v>25</v>
      </c>
      <c r="F50" s="266">
        <v>0</v>
      </c>
      <c r="G50" s="12">
        <v>10</v>
      </c>
      <c r="H50" s="386"/>
      <c r="I50" s="14"/>
      <c r="J50" s="24">
        <f t="shared" si="0"/>
        <v>10</v>
      </c>
      <c r="K50" s="357">
        <v>3</v>
      </c>
      <c r="L50" s="5"/>
      <c r="M50" s="5"/>
      <c r="N50" s="40">
        <f t="shared" si="4"/>
        <v>3</v>
      </c>
      <c r="O50" s="358">
        <v>0</v>
      </c>
      <c r="P50" s="5"/>
      <c r="Q50" s="5"/>
      <c r="R50" s="24">
        <f t="shared" si="5"/>
        <v>0</v>
      </c>
      <c r="S50" s="357">
        <v>0</v>
      </c>
      <c r="T50" s="5"/>
      <c r="U50" s="5"/>
      <c r="V50" s="40">
        <f t="shared" si="3"/>
        <v>0</v>
      </c>
    </row>
    <row r="51" spans="1:25">
      <c r="A51" s="270">
        <v>39904</v>
      </c>
      <c r="B51" s="264">
        <v>0.4375</v>
      </c>
      <c r="C51" s="270">
        <v>39905</v>
      </c>
      <c r="D51" s="264">
        <v>0.5625</v>
      </c>
      <c r="E51" s="263">
        <v>27</v>
      </c>
      <c r="F51" s="266">
        <v>0</v>
      </c>
      <c r="G51" s="12">
        <v>13</v>
      </c>
      <c r="H51" s="386"/>
      <c r="I51" s="14"/>
      <c r="J51" s="24">
        <f t="shared" si="0"/>
        <v>13</v>
      </c>
      <c r="K51" s="357">
        <v>2</v>
      </c>
      <c r="L51" s="5"/>
      <c r="M51" s="5"/>
      <c r="N51" s="40">
        <f t="shared" si="4"/>
        <v>2</v>
      </c>
      <c r="O51" s="358">
        <v>2</v>
      </c>
      <c r="P51" s="5"/>
      <c r="Q51" s="5"/>
      <c r="R51" s="24">
        <f t="shared" si="5"/>
        <v>2</v>
      </c>
      <c r="S51" s="357">
        <v>0</v>
      </c>
      <c r="T51" s="5"/>
      <c r="U51" s="5"/>
      <c r="V51" s="40">
        <f t="shared" si="3"/>
        <v>0</v>
      </c>
    </row>
    <row r="52" spans="1:25">
      <c r="A52" s="369">
        <v>39905</v>
      </c>
      <c r="B52" s="370">
        <v>0.5625</v>
      </c>
      <c r="C52" s="369">
        <v>39906</v>
      </c>
      <c r="D52" s="370">
        <v>0.75</v>
      </c>
      <c r="E52" s="378">
        <v>0</v>
      </c>
      <c r="F52" s="379">
        <v>28.5</v>
      </c>
      <c r="G52" s="371"/>
      <c r="H52" s="390">
        <f>ROUND(AVERAGE(G50/E50,G51/E51,G53/E53,G54/E54)*F52,0)</f>
        <v>15</v>
      </c>
      <c r="I52" s="396">
        <f>DEVSQ(G50/E50,G51/E51,G53/E53,G54/E54)/(4*3)*F52^2</f>
        <v>14.526818801091421</v>
      </c>
      <c r="J52" s="380">
        <f>SUM(G52:H52)</f>
        <v>15</v>
      </c>
      <c r="K52" s="381"/>
      <c r="L52" s="382">
        <f>ROUND(AVERAGE(K50/E50,K51/E51,K53/E53,K54/E54)*F52,0)</f>
        <v>2</v>
      </c>
      <c r="M52" s="396">
        <f>DEVSQ(K50/E50,K51/E51,K53/E53,K54/E54)/(4*3)*F52^2</f>
        <v>0.58344806068011401</v>
      </c>
      <c r="N52" s="383">
        <f t="shared" si="4"/>
        <v>2</v>
      </c>
      <c r="O52" s="384"/>
      <c r="P52" s="382">
        <f>ROUND(AVERAGE(O50/E50,O51/E51,O53/E53,O54/E54)*F52,0)</f>
        <v>1</v>
      </c>
      <c r="Q52" s="396">
        <f>DEVSQ(O50/E50,O51/E51,O53/E53,O54/E54)/(4*3)*F52^2</f>
        <v>0.20286406893923806</v>
      </c>
      <c r="R52" s="380">
        <f t="shared" si="5"/>
        <v>1</v>
      </c>
      <c r="S52" s="381"/>
      <c r="T52" s="382">
        <f>ROUND(AVERAGE(S50/E50,S51/E51,S53/E53,S54/E54)*F52,0)</f>
        <v>0</v>
      </c>
      <c r="U52" s="396">
        <f>DEVSQ(S50/E50,S51/E51,S53/E53,S54/E54)/(4*3)*F52^2</f>
        <v>0</v>
      </c>
      <c r="V52" s="383">
        <f t="shared" si="3"/>
        <v>0</v>
      </c>
    </row>
    <row r="53" spans="1:25">
      <c r="A53" s="270">
        <v>39906</v>
      </c>
      <c r="B53" s="264">
        <v>0.75</v>
      </c>
      <c r="C53" s="270">
        <v>39908</v>
      </c>
      <c r="D53" s="264">
        <v>0.54166666666666663</v>
      </c>
      <c r="E53" s="263">
        <v>43</v>
      </c>
      <c r="F53" s="266">
        <v>0</v>
      </c>
      <c r="G53" s="12">
        <v>13</v>
      </c>
      <c r="H53" s="386"/>
      <c r="I53" s="14"/>
      <c r="J53" s="24">
        <f t="shared" si="0"/>
        <v>13</v>
      </c>
      <c r="K53" s="357">
        <v>1</v>
      </c>
      <c r="L53" s="5"/>
      <c r="M53" s="5"/>
      <c r="N53" s="40">
        <f t="shared" si="4"/>
        <v>1</v>
      </c>
      <c r="O53" s="358">
        <v>1</v>
      </c>
      <c r="P53" s="5"/>
      <c r="Q53" s="5"/>
      <c r="R53" s="24">
        <f t="shared" si="5"/>
        <v>1</v>
      </c>
      <c r="S53" s="357">
        <v>0</v>
      </c>
      <c r="T53" s="5"/>
      <c r="U53" s="5"/>
      <c r="V53" s="40">
        <f t="shared" si="3"/>
        <v>0</v>
      </c>
    </row>
    <row r="54" spans="1:25">
      <c r="A54" s="270">
        <v>39908</v>
      </c>
      <c r="B54" s="264">
        <v>0.54166666666666663</v>
      </c>
      <c r="C54" s="270">
        <v>39909</v>
      </c>
      <c r="D54" s="264">
        <v>0.45833333333333331</v>
      </c>
      <c r="E54" s="263">
        <v>22</v>
      </c>
      <c r="F54" s="266">
        <v>0</v>
      </c>
      <c r="G54" s="12">
        <v>20</v>
      </c>
      <c r="H54" s="386"/>
      <c r="I54" s="14"/>
      <c r="J54" s="24">
        <f t="shared" si="0"/>
        <v>20</v>
      </c>
      <c r="K54" s="357">
        <v>0</v>
      </c>
      <c r="L54" s="5"/>
      <c r="M54" s="5"/>
      <c r="N54" s="40">
        <f t="shared" si="4"/>
        <v>0</v>
      </c>
      <c r="O54" s="358">
        <v>1</v>
      </c>
      <c r="P54" s="5"/>
      <c r="Q54" s="5"/>
      <c r="R54" s="24">
        <f t="shared" si="5"/>
        <v>1</v>
      </c>
      <c r="S54" s="357">
        <v>0</v>
      </c>
      <c r="T54" s="5"/>
      <c r="U54" s="5"/>
      <c r="V54" s="40">
        <f t="shared" si="3"/>
        <v>0</v>
      </c>
    </row>
    <row r="55" spans="1:25">
      <c r="A55" s="270">
        <v>39909</v>
      </c>
      <c r="B55" s="264">
        <v>0.45833333333333331</v>
      </c>
      <c r="C55" s="270">
        <v>39910</v>
      </c>
      <c r="D55" s="264">
        <v>0.41666666666666669</v>
      </c>
      <c r="E55" s="263">
        <v>23</v>
      </c>
      <c r="F55" s="266">
        <v>0</v>
      </c>
      <c r="G55" s="12">
        <v>47</v>
      </c>
      <c r="H55" s="386"/>
      <c r="I55" s="14"/>
      <c r="J55" s="24">
        <f t="shared" si="0"/>
        <v>47</v>
      </c>
      <c r="K55" s="357">
        <v>0</v>
      </c>
      <c r="L55" s="5"/>
      <c r="M55" s="5"/>
      <c r="N55" s="40">
        <f t="shared" si="4"/>
        <v>0</v>
      </c>
      <c r="O55" s="358">
        <v>0</v>
      </c>
      <c r="P55" s="5"/>
      <c r="Q55" s="5"/>
      <c r="R55" s="24">
        <f t="shared" si="5"/>
        <v>0</v>
      </c>
      <c r="S55" s="357">
        <v>0</v>
      </c>
      <c r="T55" s="5"/>
      <c r="U55" s="5"/>
      <c r="V55" s="40">
        <f t="shared" si="3"/>
        <v>0</v>
      </c>
      <c r="Y55" s="93"/>
    </row>
    <row r="56" spans="1:25">
      <c r="A56" s="270">
        <v>39910</v>
      </c>
      <c r="B56" s="264">
        <v>0.41666666666666669</v>
      </c>
      <c r="C56" s="270">
        <v>39911</v>
      </c>
      <c r="D56" s="264">
        <v>0.39583333333333331</v>
      </c>
      <c r="E56" s="263">
        <v>23.5</v>
      </c>
      <c r="F56" s="266">
        <v>0</v>
      </c>
      <c r="G56" s="12">
        <v>4</v>
      </c>
      <c r="H56" s="386"/>
      <c r="I56" s="14"/>
      <c r="J56" s="24">
        <f t="shared" si="0"/>
        <v>4</v>
      </c>
      <c r="K56" s="357">
        <v>1</v>
      </c>
      <c r="L56" s="5"/>
      <c r="M56" s="5"/>
      <c r="N56" s="40">
        <f t="shared" si="4"/>
        <v>1</v>
      </c>
      <c r="O56" s="358">
        <v>3</v>
      </c>
      <c r="P56" s="5"/>
      <c r="Q56" s="5"/>
      <c r="R56" s="24">
        <f t="shared" si="5"/>
        <v>3</v>
      </c>
      <c r="S56" s="357">
        <v>0</v>
      </c>
      <c r="T56" s="5"/>
      <c r="U56" s="5"/>
      <c r="V56" s="40">
        <f t="shared" si="3"/>
        <v>0</v>
      </c>
    </row>
    <row r="57" spans="1:25">
      <c r="A57" s="270">
        <v>39911</v>
      </c>
      <c r="B57" s="264">
        <v>0.39583333333333331</v>
      </c>
      <c r="C57" s="270">
        <v>39912</v>
      </c>
      <c r="D57" s="264">
        <v>0.3125</v>
      </c>
      <c r="E57" s="263">
        <v>22</v>
      </c>
      <c r="F57" s="266">
        <v>0</v>
      </c>
      <c r="G57" s="12">
        <v>12</v>
      </c>
      <c r="H57" s="386"/>
      <c r="I57" s="14"/>
      <c r="J57" s="24">
        <f t="shared" si="0"/>
        <v>12</v>
      </c>
      <c r="K57" s="357">
        <v>0</v>
      </c>
      <c r="L57" s="5"/>
      <c r="M57" s="5"/>
      <c r="N57" s="40">
        <f t="shared" si="4"/>
        <v>0</v>
      </c>
      <c r="O57" s="358">
        <v>1</v>
      </c>
      <c r="P57" s="5"/>
      <c r="Q57" s="5"/>
      <c r="R57" s="24">
        <f t="shared" si="5"/>
        <v>1</v>
      </c>
      <c r="S57" s="357">
        <v>1</v>
      </c>
      <c r="T57" s="5"/>
      <c r="U57" s="5"/>
      <c r="V57" s="40">
        <f t="shared" si="3"/>
        <v>1</v>
      </c>
    </row>
    <row r="58" spans="1:25">
      <c r="A58" s="270">
        <v>39912</v>
      </c>
      <c r="B58" s="264">
        <v>0.3125</v>
      </c>
      <c r="C58" s="270">
        <v>39913</v>
      </c>
      <c r="D58" s="264">
        <v>0.20833333333333334</v>
      </c>
      <c r="E58" s="263">
        <v>21.5</v>
      </c>
      <c r="F58" s="266">
        <v>0</v>
      </c>
      <c r="G58" s="12">
        <v>26</v>
      </c>
      <c r="H58" s="386"/>
      <c r="I58" s="14"/>
      <c r="J58" s="24">
        <f t="shared" si="0"/>
        <v>26</v>
      </c>
      <c r="K58" s="357">
        <v>1</v>
      </c>
      <c r="L58" s="5"/>
      <c r="M58" s="5"/>
      <c r="N58" s="40">
        <f t="shared" si="4"/>
        <v>1</v>
      </c>
      <c r="O58" s="358">
        <v>2</v>
      </c>
      <c r="P58" s="5"/>
      <c r="Q58" s="5"/>
      <c r="R58" s="24">
        <f t="shared" si="5"/>
        <v>2</v>
      </c>
      <c r="S58" s="357">
        <v>1</v>
      </c>
      <c r="T58" s="5"/>
      <c r="U58" s="5"/>
      <c r="V58" s="40">
        <f t="shared" si="3"/>
        <v>1</v>
      </c>
    </row>
    <row r="59" spans="1:25">
      <c r="A59" s="270">
        <v>39913</v>
      </c>
      <c r="B59" s="264">
        <v>0.20833333333333334</v>
      </c>
      <c r="C59" s="270">
        <v>39914</v>
      </c>
      <c r="D59" s="264">
        <v>0.77083333333333337</v>
      </c>
      <c r="E59" s="263">
        <v>37.5</v>
      </c>
      <c r="F59" s="266">
        <v>0</v>
      </c>
      <c r="G59" s="12">
        <v>12</v>
      </c>
      <c r="H59" s="386"/>
      <c r="I59" s="14"/>
      <c r="J59" s="24">
        <f t="shared" si="0"/>
        <v>12</v>
      </c>
      <c r="K59" s="357">
        <v>0</v>
      </c>
      <c r="L59" s="5"/>
      <c r="M59" s="5"/>
      <c r="N59" s="40">
        <f t="shared" si="4"/>
        <v>0</v>
      </c>
      <c r="O59" s="358">
        <v>0</v>
      </c>
      <c r="P59" s="5"/>
      <c r="Q59" s="5"/>
      <c r="R59" s="24">
        <f t="shared" si="5"/>
        <v>0</v>
      </c>
      <c r="S59" s="357">
        <v>0</v>
      </c>
      <c r="T59" s="5"/>
      <c r="U59" s="5"/>
      <c r="V59" s="40">
        <f t="shared" si="3"/>
        <v>0</v>
      </c>
    </row>
    <row r="60" spans="1:25">
      <c r="A60" s="270">
        <v>39914</v>
      </c>
      <c r="B60" s="264">
        <v>0.77083333333333337</v>
      </c>
      <c r="C60" s="270">
        <v>39915</v>
      </c>
      <c r="D60" s="264">
        <v>0.60416666666666663</v>
      </c>
      <c r="E60" s="263">
        <v>20</v>
      </c>
      <c r="F60" s="266">
        <v>0</v>
      </c>
      <c r="G60" s="12">
        <v>97</v>
      </c>
      <c r="H60" s="386"/>
      <c r="I60" s="14"/>
      <c r="J60" s="24">
        <f t="shared" si="0"/>
        <v>97</v>
      </c>
      <c r="K60" s="357">
        <v>1</v>
      </c>
      <c r="L60" s="5"/>
      <c r="M60" s="5"/>
      <c r="N60" s="40">
        <f t="shared" si="4"/>
        <v>1</v>
      </c>
      <c r="O60" s="358">
        <v>1</v>
      </c>
      <c r="P60" s="5"/>
      <c r="Q60" s="5"/>
      <c r="R60" s="24">
        <f t="shared" si="5"/>
        <v>1</v>
      </c>
      <c r="S60" s="357">
        <v>0</v>
      </c>
      <c r="T60" s="5"/>
      <c r="U60" s="5"/>
      <c r="V60" s="40">
        <f t="shared" si="3"/>
        <v>0</v>
      </c>
    </row>
    <row r="61" spans="1:25">
      <c r="A61" s="369">
        <v>39915</v>
      </c>
      <c r="B61" s="370">
        <v>0.60416666666666663</v>
      </c>
      <c r="C61" s="369">
        <v>39916</v>
      </c>
      <c r="D61" s="370">
        <v>0.77083333333333337</v>
      </c>
      <c r="E61" s="378">
        <v>0</v>
      </c>
      <c r="F61" s="379">
        <v>28</v>
      </c>
      <c r="G61" s="371"/>
      <c r="H61" s="390">
        <f>ROUND(AVERAGE(G59/E59,G60/E60,G62/E62,G63/E63)*F61,0)</f>
        <v>36</v>
      </c>
      <c r="I61" s="396">
        <f>DEVSQ(G59/E59,G60/E60,G62/E62,G63/E63)/(4*3)*F61^2</f>
        <v>1100.109732653061</v>
      </c>
      <c r="J61" s="380">
        <f>SUM(G61:H61)</f>
        <v>36</v>
      </c>
      <c r="K61" s="373"/>
      <c r="L61" s="382">
        <f>ROUND(AVERAGE(K59/E59,K60/E60,K62/E62,K63/E63)*F61,0)</f>
        <v>5</v>
      </c>
      <c r="M61" s="396">
        <f>DEVSQ(K59/E59,K60/E60,K62/E62,K63/E63)/(4*3)*F61^2</f>
        <v>9.5976020408163283</v>
      </c>
      <c r="N61" s="383">
        <f t="shared" ref="N61" si="6">SUM(K61:L61)</f>
        <v>5</v>
      </c>
      <c r="O61" s="384"/>
      <c r="P61" s="382">
        <f>ROUND(AVERAGE(O59/E59,O60/E60,O62/E62,O63/E63)*F61,0)</f>
        <v>3</v>
      </c>
      <c r="Q61" s="396">
        <f>DEVSQ(O59/E59,O60/E60,O62/E62,O63/E63)/(4*3)*F61^2</f>
        <v>2.6534750566893419</v>
      </c>
      <c r="R61" s="380">
        <f t="shared" ref="R61" si="7">SUM(O61:P61)</f>
        <v>3</v>
      </c>
      <c r="S61" s="381"/>
      <c r="T61" s="382">
        <f>ROUND(AVERAGE(S59/E59,S60/E60,S62/E62,S63/E63)*F61,0)</f>
        <v>1</v>
      </c>
      <c r="U61" s="396">
        <f>DEVSQ(S59/E59,S60/E60,S62/E62,S63/E63)/(4*3)*F61^2</f>
        <v>0.21052154195011338</v>
      </c>
      <c r="V61" s="383">
        <f t="shared" ref="V61" si="8">SUM(S61:T61)</f>
        <v>1</v>
      </c>
    </row>
    <row r="62" spans="1:25">
      <c r="A62" s="270">
        <v>39916</v>
      </c>
      <c r="B62" s="264">
        <v>0.77083333333333337</v>
      </c>
      <c r="C62" s="270">
        <v>39917</v>
      </c>
      <c r="D62" s="264">
        <v>0.39583333333333331</v>
      </c>
      <c r="E62" s="263">
        <v>15</v>
      </c>
      <c r="F62" s="266">
        <v>0</v>
      </c>
      <c r="G62" s="144">
        <v>0</v>
      </c>
      <c r="H62" s="386"/>
      <c r="I62" s="14"/>
      <c r="J62" s="24">
        <f t="shared" si="0"/>
        <v>0</v>
      </c>
      <c r="K62" s="357">
        <v>2</v>
      </c>
      <c r="L62" s="5"/>
      <c r="M62" s="5"/>
      <c r="N62" s="40">
        <f t="shared" si="4"/>
        <v>2</v>
      </c>
      <c r="O62" s="358">
        <v>4</v>
      </c>
      <c r="P62" s="5"/>
      <c r="Q62" s="5"/>
      <c r="R62" s="24">
        <f t="shared" si="5"/>
        <v>4</v>
      </c>
      <c r="S62" s="357">
        <v>1</v>
      </c>
      <c r="T62" s="5"/>
      <c r="U62" s="5"/>
      <c r="V62" s="40">
        <f t="shared" si="3"/>
        <v>1</v>
      </c>
    </row>
    <row r="63" spans="1:25">
      <c r="A63" s="270">
        <v>39917</v>
      </c>
      <c r="B63" s="264">
        <v>0.39583333333333331</v>
      </c>
      <c r="C63" s="270">
        <v>39918</v>
      </c>
      <c r="D63" s="264">
        <v>0.41666666666666669</v>
      </c>
      <c r="E63" s="263">
        <v>24.5</v>
      </c>
      <c r="F63" s="266">
        <v>0</v>
      </c>
      <c r="G63" s="144">
        <v>1</v>
      </c>
      <c r="H63" s="386"/>
      <c r="I63" s="14"/>
      <c r="J63" s="24">
        <f t="shared" si="0"/>
        <v>1</v>
      </c>
      <c r="K63" s="357">
        <v>12</v>
      </c>
      <c r="L63" s="5"/>
      <c r="M63" s="5"/>
      <c r="N63" s="40">
        <f t="shared" si="4"/>
        <v>12</v>
      </c>
      <c r="O63" s="358">
        <v>2</v>
      </c>
      <c r="P63" s="5"/>
      <c r="Q63" s="5"/>
      <c r="R63" s="24">
        <f t="shared" si="5"/>
        <v>2</v>
      </c>
      <c r="S63" s="357">
        <v>1</v>
      </c>
      <c r="T63" s="5"/>
      <c r="U63" s="5"/>
      <c r="V63" s="40">
        <f t="shared" si="3"/>
        <v>1</v>
      </c>
    </row>
    <row r="64" spans="1:25">
      <c r="A64" s="270">
        <v>39918</v>
      </c>
      <c r="B64" s="264">
        <v>0.41666666666666669</v>
      </c>
      <c r="C64" s="270">
        <v>39919</v>
      </c>
      <c r="D64" s="264">
        <v>0.27083333333333331</v>
      </c>
      <c r="E64" s="263">
        <v>20.5</v>
      </c>
      <c r="F64" s="266">
        <v>0</v>
      </c>
      <c r="G64" s="144">
        <v>2</v>
      </c>
      <c r="H64" s="386"/>
      <c r="I64" s="14"/>
      <c r="J64" s="24">
        <f t="shared" si="0"/>
        <v>2</v>
      </c>
      <c r="K64" s="357">
        <v>0</v>
      </c>
      <c r="L64" s="5"/>
      <c r="M64" s="5"/>
      <c r="N64" s="40">
        <f t="shared" si="4"/>
        <v>0</v>
      </c>
      <c r="O64" s="358">
        <v>2</v>
      </c>
      <c r="P64" s="5"/>
      <c r="Q64" s="5"/>
      <c r="R64" s="24">
        <f t="shared" si="5"/>
        <v>2</v>
      </c>
      <c r="S64" s="357">
        <v>1</v>
      </c>
      <c r="T64" s="5"/>
      <c r="U64" s="5"/>
      <c r="V64" s="40">
        <f t="shared" si="3"/>
        <v>1</v>
      </c>
    </row>
    <row r="65" spans="1:22">
      <c r="A65" s="270">
        <v>39919</v>
      </c>
      <c r="B65" s="264">
        <v>0.27083333333333331</v>
      </c>
      <c r="C65" s="270">
        <v>39920</v>
      </c>
      <c r="D65" s="264">
        <v>0.41666666666666669</v>
      </c>
      <c r="E65" s="263">
        <v>27.5</v>
      </c>
      <c r="F65" s="266">
        <v>0</v>
      </c>
      <c r="G65" s="144">
        <v>1</v>
      </c>
      <c r="H65" s="386"/>
      <c r="I65" s="14"/>
      <c r="J65" s="24">
        <f t="shared" si="0"/>
        <v>1</v>
      </c>
      <c r="K65" s="357">
        <v>1</v>
      </c>
      <c r="L65" s="5"/>
      <c r="M65" s="5"/>
      <c r="N65" s="40">
        <f t="shared" si="4"/>
        <v>1</v>
      </c>
      <c r="O65" s="358">
        <v>3</v>
      </c>
      <c r="P65" s="5"/>
      <c r="Q65" s="5"/>
      <c r="R65" s="24">
        <f t="shared" si="5"/>
        <v>3</v>
      </c>
      <c r="S65" s="357">
        <v>0</v>
      </c>
      <c r="T65" s="5"/>
      <c r="U65" s="5"/>
      <c r="V65" s="40">
        <f t="shared" si="3"/>
        <v>0</v>
      </c>
    </row>
    <row r="66" spans="1:22">
      <c r="A66" s="270">
        <v>39920</v>
      </c>
      <c r="B66" s="264">
        <v>0.41666666666666669</v>
      </c>
      <c r="C66" s="270">
        <v>39921</v>
      </c>
      <c r="D66" s="264">
        <v>0.39583333333333331</v>
      </c>
      <c r="E66" s="263">
        <v>23.5</v>
      </c>
      <c r="F66" s="266">
        <v>0</v>
      </c>
      <c r="G66" s="144">
        <v>43</v>
      </c>
      <c r="H66" s="386"/>
      <c r="I66" s="14"/>
      <c r="J66" s="24">
        <f t="shared" si="0"/>
        <v>43</v>
      </c>
      <c r="K66" s="357">
        <v>3</v>
      </c>
      <c r="L66" s="5"/>
      <c r="M66" s="5"/>
      <c r="N66" s="40">
        <f t="shared" si="4"/>
        <v>3</v>
      </c>
      <c r="O66" s="358">
        <v>1</v>
      </c>
      <c r="P66" s="5"/>
      <c r="Q66" s="5"/>
      <c r="R66" s="24">
        <f t="shared" si="5"/>
        <v>1</v>
      </c>
      <c r="S66" s="357">
        <v>0</v>
      </c>
      <c r="T66" s="5"/>
      <c r="U66" s="5"/>
      <c r="V66" s="40">
        <f t="shared" si="3"/>
        <v>0</v>
      </c>
    </row>
    <row r="67" spans="1:22">
      <c r="A67" s="270">
        <v>39921</v>
      </c>
      <c r="B67" s="264">
        <v>0.39583333333333331</v>
      </c>
      <c r="C67" s="270">
        <v>39922</v>
      </c>
      <c r="D67" s="264">
        <v>0.4375</v>
      </c>
      <c r="E67" s="263">
        <v>25</v>
      </c>
      <c r="F67" s="266">
        <v>0</v>
      </c>
      <c r="G67" s="144">
        <v>5</v>
      </c>
      <c r="H67" s="386"/>
      <c r="I67" s="14"/>
      <c r="J67" s="24">
        <f t="shared" si="0"/>
        <v>5</v>
      </c>
      <c r="K67" s="357">
        <v>3</v>
      </c>
      <c r="L67" s="5"/>
      <c r="M67" s="5"/>
      <c r="N67" s="40">
        <f t="shared" si="4"/>
        <v>3</v>
      </c>
      <c r="O67" s="358">
        <v>3</v>
      </c>
      <c r="P67" s="5"/>
      <c r="Q67" s="5"/>
      <c r="R67" s="24">
        <f t="shared" si="5"/>
        <v>3</v>
      </c>
      <c r="S67" s="357">
        <v>1</v>
      </c>
      <c r="T67" s="5"/>
      <c r="U67" s="5"/>
      <c r="V67" s="40">
        <f t="shared" si="3"/>
        <v>1</v>
      </c>
    </row>
    <row r="68" spans="1:22">
      <c r="A68" s="270">
        <v>39922</v>
      </c>
      <c r="B68" s="264">
        <v>0.4375</v>
      </c>
      <c r="C68" s="270">
        <v>39923</v>
      </c>
      <c r="D68" s="264">
        <v>0.4375</v>
      </c>
      <c r="E68" s="263">
        <v>24</v>
      </c>
      <c r="F68" s="266">
        <v>0</v>
      </c>
      <c r="G68" s="144">
        <v>3</v>
      </c>
      <c r="H68" s="386"/>
      <c r="I68" s="14"/>
      <c r="J68" s="24">
        <f t="shared" si="0"/>
        <v>3</v>
      </c>
      <c r="K68" s="357">
        <v>1</v>
      </c>
      <c r="L68" s="5"/>
      <c r="M68" s="5"/>
      <c r="N68" s="40">
        <f t="shared" si="4"/>
        <v>1</v>
      </c>
      <c r="O68" s="358">
        <v>7</v>
      </c>
      <c r="P68" s="5"/>
      <c r="Q68" s="5"/>
      <c r="R68" s="24">
        <f t="shared" si="5"/>
        <v>7</v>
      </c>
      <c r="S68" s="357">
        <v>0</v>
      </c>
      <c r="T68" s="5"/>
      <c r="U68" s="5"/>
      <c r="V68" s="40">
        <f t="shared" si="3"/>
        <v>0</v>
      </c>
    </row>
    <row r="69" spans="1:22">
      <c r="A69" s="270">
        <v>39923</v>
      </c>
      <c r="B69" s="264">
        <v>0.4375</v>
      </c>
      <c r="C69" s="270">
        <v>39924</v>
      </c>
      <c r="D69" s="264">
        <v>0.45833333333333331</v>
      </c>
      <c r="E69" s="263">
        <v>24.5</v>
      </c>
      <c r="F69" s="266">
        <v>0</v>
      </c>
      <c r="G69" s="144">
        <v>4</v>
      </c>
      <c r="H69" s="386"/>
      <c r="I69" s="14"/>
      <c r="J69" s="24">
        <f t="shared" ref="J69:J95" si="9">SUM(G69:H69)</f>
        <v>4</v>
      </c>
      <c r="K69" s="357">
        <v>3</v>
      </c>
      <c r="L69" s="5"/>
      <c r="M69" s="5"/>
      <c r="N69" s="40">
        <f t="shared" si="4"/>
        <v>3</v>
      </c>
      <c r="O69" s="358">
        <v>22</v>
      </c>
      <c r="P69" s="5"/>
      <c r="Q69" s="5"/>
      <c r="R69" s="24">
        <f t="shared" si="5"/>
        <v>22</v>
      </c>
      <c r="S69" s="357">
        <v>1</v>
      </c>
      <c r="T69" s="5"/>
      <c r="U69" s="5"/>
      <c r="V69" s="40">
        <f t="shared" ref="V69:V132" si="10">SUM(S69:T69)</f>
        <v>1</v>
      </c>
    </row>
    <row r="70" spans="1:22">
      <c r="A70" s="270">
        <v>39924</v>
      </c>
      <c r="B70" s="264">
        <v>0.45833333333333331</v>
      </c>
      <c r="C70" s="270">
        <v>39925</v>
      </c>
      <c r="D70" s="264">
        <v>0.39583333333333331</v>
      </c>
      <c r="E70" s="263">
        <v>22.5</v>
      </c>
      <c r="F70" s="266">
        <v>0</v>
      </c>
      <c r="G70" s="144">
        <v>7</v>
      </c>
      <c r="H70" s="386"/>
      <c r="I70" s="14"/>
      <c r="J70" s="24">
        <f t="shared" si="9"/>
        <v>7</v>
      </c>
      <c r="K70" s="357">
        <v>2</v>
      </c>
      <c r="L70" s="5"/>
      <c r="M70" s="5"/>
      <c r="N70" s="40">
        <f t="shared" si="4"/>
        <v>2</v>
      </c>
      <c r="O70" s="358">
        <v>15</v>
      </c>
      <c r="P70" s="5"/>
      <c r="Q70" s="5"/>
      <c r="R70" s="24">
        <f t="shared" si="5"/>
        <v>15</v>
      </c>
      <c r="S70" s="357">
        <v>3</v>
      </c>
      <c r="T70" s="5"/>
      <c r="U70" s="5"/>
      <c r="V70" s="40">
        <f t="shared" si="10"/>
        <v>3</v>
      </c>
    </row>
    <row r="71" spans="1:22">
      <c r="A71" s="270">
        <v>39925</v>
      </c>
      <c r="B71" s="264">
        <v>0.39583333333333331</v>
      </c>
      <c r="C71" s="270">
        <v>39926</v>
      </c>
      <c r="D71" s="264">
        <v>0.4375</v>
      </c>
      <c r="E71" s="263">
        <v>25</v>
      </c>
      <c r="F71" s="266">
        <v>0</v>
      </c>
      <c r="G71" s="144">
        <v>8</v>
      </c>
      <c r="H71" s="386"/>
      <c r="I71" s="14"/>
      <c r="J71" s="24">
        <f t="shared" si="9"/>
        <v>8</v>
      </c>
      <c r="K71" s="357">
        <v>1</v>
      </c>
      <c r="L71" s="5"/>
      <c r="M71" s="5"/>
      <c r="N71" s="40">
        <f t="shared" si="4"/>
        <v>1</v>
      </c>
      <c r="O71" s="358">
        <v>17</v>
      </c>
      <c r="P71" s="5"/>
      <c r="Q71" s="5"/>
      <c r="R71" s="24">
        <f t="shared" si="5"/>
        <v>17</v>
      </c>
      <c r="S71" s="357">
        <v>1</v>
      </c>
      <c r="T71" s="5"/>
      <c r="U71" s="5"/>
      <c r="V71" s="40">
        <f t="shared" si="10"/>
        <v>1</v>
      </c>
    </row>
    <row r="72" spans="1:22">
      <c r="A72" s="270">
        <v>39926</v>
      </c>
      <c r="B72" s="264">
        <v>0.4375</v>
      </c>
      <c r="C72" s="270">
        <v>39927</v>
      </c>
      <c r="D72" s="264">
        <v>0.4375</v>
      </c>
      <c r="E72" s="263">
        <v>24</v>
      </c>
      <c r="F72" s="266">
        <v>0</v>
      </c>
      <c r="G72" s="144">
        <v>4</v>
      </c>
      <c r="H72" s="386"/>
      <c r="I72" s="14"/>
      <c r="J72" s="24">
        <f t="shared" si="9"/>
        <v>4</v>
      </c>
      <c r="K72" s="357">
        <v>0</v>
      </c>
      <c r="L72" s="5"/>
      <c r="M72" s="5"/>
      <c r="N72" s="40">
        <f t="shared" si="4"/>
        <v>0</v>
      </c>
      <c r="O72" s="358">
        <v>4</v>
      </c>
      <c r="P72" s="5"/>
      <c r="Q72" s="5"/>
      <c r="R72" s="24">
        <f t="shared" si="5"/>
        <v>4</v>
      </c>
      <c r="S72" s="357">
        <v>0</v>
      </c>
      <c r="T72" s="5"/>
      <c r="U72" s="5"/>
      <c r="V72" s="40">
        <f t="shared" si="10"/>
        <v>0</v>
      </c>
    </row>
    <row r="73" spans="1:22">
      <c r="A73" s="270">
        <v>39927</v>
      </c>
      <c r="B73" s="264">
        <v>0.4375</v>
      </c>
      <c r="C73" s="270">
        <v>39928</v>
      </c>
      <c r="D73" s="264">
        <v>0.4375</v>
      </c>
      <c r="E73" s="263">
        <v>24</v>
      </c>
      <c r="F73" s="266">
        <v>0</v>
      </c>
      <c r="G73" s="144">
        <v>3</v>
      </c>
      <c r="H73" s="386"/>
      <c r="I73" s="14"/>
      <c r="J73" s="24">
        <f t="shared" si="9"/>
        <v>3</v>
      </c>
      <c r="K73" s="357">
        <v>1</v>
      </c>
      <c r="L73" s="13"/>
      <c r="M73" s="15"/>
      <c r="N73" s="40">
        <f t="shared" si="4"/>
        <v>1</v>
      </c>
      <c r="O73" s="358">
        <v>11</v>
      </c>
      <c r="P73" s="13"/>
      <c r="Q73" s="15"/>
      <c r="R73" s="24">
        <f t="shared" si="5"/>
        <v>11</v>
      </c>
      <c r="S73" s="357">
        <v>0</v>
      </c>
      <c r="T73" s="13"/>
      <c r="U73" s="15"/>
      <c r="V73" s="40">
        <f t="shared" si="10"/>
        <v>0</v>
      </c>
    </row>
    <row r="74" spans="1:22">
      <c r="A74" s="270">
        <v>39928</v>
      </c>
      <c r="B74" s="264">
        <v>0.4375</v>
      </c>
      <c r="C74" s="270">
        <v>39929</v>
      </c>
      <c r="D74" s="264">
        <v>0.4375</v>
      </c>
      <c r="E74" s="263">
        <v>24</v>
      </c>
      <c r="F74" s="266">
        <v>0</v>
      </c>
      <c r="G74" s="144">
        <v>0</v>
      </c>
      <c r="H74" s="386"/>
      <c r="I74" s="14"/>
      <c r="J74" s="24">
        <f t="shared" si="9"/>
        <v>0</v>
      </c>
      <c r="K74" s="357">
        <v>0</v>
      </c>
      <c r="L74" s="5"/>
      <c r="M74" s="5"/>
      <c r="N74" s="40">
        <f t="shared" si="4"/>
        <v>0</v>
      </c>
      <c r="O74" s="358">
        <v>10</v>
      </c>
      <c r="P74" s="5"/>
      <c r="Q74" s="5"/>
      <c r="R74" s="24">
        <f t="shared" si="5"/>
        <v>10</v>
      </c>
      <c r="S74" s="357">
        <v>1</v>
      </c>
      <c r="T74" s="5"/>
      <c r="U74" s="5"/>
      <c r="V74" s="40">
        <f t="shared" si="10"/>
        <v>1</v>
      </c>
    </row>
    <row r="75" spans="1:22">
      <c r="A75" s="270">
        <v>39929</v>
      </c>
      <c r="B75" s="264">
        <v>0.4375</v>
      </c>
      <c r="C75" s="270">
        <v>39930</v>
      </c>
      <c r="D75" s="264">
        <v>0.4375</v>
      </c>
      <c r="E75" s="263">
        <v>24</v>
      </c>
      <c r="F75" s="266">
        <v>0</v>
      </c>
      <c r="G75" s="144">
        <v>2</v>
      </c>
      <c r="H75" s="386"/>
      <c r="I75" s="14"/>
      <c r="J75" s="24">
        <f t="shared" si="9"/>
        <v>2</v>
      </c>
      <c r="K75" s="357">
        <v>2</v>
      </c>
      <c r="L75" s="5"/>
      <c r="M75" s="5"/>
      <c r="N75" s="40">
        <f t="shared" si="4"/>
        <v>2</v>
      </c>
      <c r="O75" s="358">
        <v>13</v>
      </c>
      <c r="P75" s="5"/>
      <c r="Q75" s="5"/>
      <c r="R75" s="24">
        <f t="shared" si="5"/>
        <v>13</v>
      </c>
      <c r="S75" s="357">
        <v>0</v>
      </c>
      <c r="T75" s="5"/>
      <c r="U75" s="5"/>
      <c r="V75" s="40">
        <f t="shared" si="10"/>
        <v>0</v>
      </c>
    </row>
    <row r="76" spans="1:22">
      <c r="A76" s="270">
        <v>39930</v>
      </c>
      <c r="B76" s="264">
        <v>0.4375</v>
      </c>
      <c r="C76" s="270">
        <v>39931</v>
      </c>
      <c r="D76" s="264">
        <v>0.41666666666666669</v>
      </c>
      <c r="E76" s="263">
        <v>23.5</v>
      </c>
      <c r="F76" s="266">
        <v>0</v>
      </c>
      <c r="G76" s="144">
        <v>6</v>
      </c>
      <c r="H76" s="386"/>
      <c r="I76" s="14"/>
      <c r="J76" s="24">
        <f t="shared" si="9"/>
        <v>6</v>
      </c>
      <c r="K76" s="357">
        <v>1</v>
      </c>
      <c r="L76" s="5"/>
      <c r="M76" s="5"/>
      <c r="N76" s="40">
        <f t="shared" si="4"/>
        <v>1</v>
      </c>
      <c r="O76" s="358">
        <v>6</v>
      </c>
      <c r="P76" s="5"/>
      <c r="Q76" s="5"/>
      <c r="R76" s="24">
        <f t="shared" si="5"/>
        <v>6</v>
      </c>
      <c r="S76" s="357">
        <v>0</v>
      </c>
      <c r="T76" s="5"/>
      <c r="U76" s="5"/>
      <c r="V76" s="40">
        <f t="shared" si="10"/>
        <v>0</v>
      </c>
    </row>
    <row r="77" spans="1:22">
      <c r="A77" s="270">
        <v>39931</v>
      </c>
      <c r="B77" s="264">
        <v>0.41666666666666669</v>
      </c>
      <c r="C77" s="270">
        <v>39932</v>
      </c>
      <c r="D77" s="264">
        <v>0.4375</v>
      </c>
      <c r="E77" s="263">
        <v>24.5</v>
      </c>
      <c r="F77" s="266">
        <v>0</v>
      </c>
      <c r="G77" s="144">
        <v>0</v>
      </c>
      <c r="H77" s="386"/>
      <c r="I77" s="14"/>
      <c r="J77" s="24">
        <f t="shared" si="9"/>
        <v>0</v>
      </c>
      <c r="K77" s="357">
        <v>0</v>
      </c>
      <c r="L77" s="5"/>
      <c r="M77" s="5"/>
      <c r="N77" s="40">
        <f t="shared" si="4"/>
        <v>0</v>
      </c>
      <c r="O77" s="358">
        <v>9</v>
      </c>
      <c r="P77" s="5"/>
      <c r="Q77" s="5"/>
      <c r="R77" s="24">
        <f t="shared" si="5"/>
        <v>9</v>
      </c>
      <c r="S77" s="357">
        <v>2</v>
      </c>
      <c r="T77" s="5"/>
      <c r="U77" s="5"/>
      <c r="V77" s="40">
        <f t="shared" si="10"/>
        <v>2</v>
      </c>
    </row>
    <row r="78" spans="1:22">
      <c r="A78" s="270">
        <v>39932</v>
      </c>
      <c r="B78" s="264">
        <v>0.4375</v>
      </c>
      <c r="C78" s="270">
        <v>39933</v>
      </c>
      <c r="D78" s="264">
        <v>0.4375</v>
      </c>
      <c r="E78" s="263">
        <v>24</v>
      </c>
      <c r="F78" s="266">
        <v>0</v>
      </c>
      <c r="G78" s="12">
        <v>2</v>
      </c>
      <c r="H78" s="386"/>
      <c r="I78" s="14"/>
      <c r="J78" s="24">
        <f t="shared" si="9"/>
        <v>2</v>
      </c>
      <c r="K78" s="357">
        <v>6</v>
      </c>
      <c r="L78" s="5"/>
      <c r="M78" s="5"/>
      <c r="N78" s="40">
        <f t="shared" si="4"/>
        <v>6</v>
      </c>
      <c r="O78" s="358">
        <v>18</v>
      </c>
      <c r="P78" s="5"/>
      <c r="Q78" s="5"/>
      <c r="R78" s="24">
        <f t="shared" si="5"/>
        <v>18</v>
      </c>
      <c r="S78" s="357">
        <v>1</v>
      </c>
      <c r="T78" s="5"/>
      <c r="U78" s="5"/>
      <c r="V78" s="40">
        <f t="shared" si="10"/>
        <v>1</v>
      </c>
    </row>
    <row r="79" spans="1:22">
      <c r="A79" s="270">
        <v>39933</v>
      </c>
      <c r="B79" s="264">
        <v>0.4375</v>
      </c>
      <c r="C79" s="270">
        <v>39934</v>
      </c>
      <c r="D79" s="264">
        <v>0.4375</v>
      </c>
      <c r="E79" s="263">
        <v>24</v>
      </c>
      <c r="F79" s="266">
        <v>0</v>
      </c>
      <c r="G79" s="12">
        <v>1</v>
      </c>
      <c r="H79" s="386"/>
      <c r="I79" s="14"/>
      <c r="J79" s="24">
        <f t="shared" si="9"/>
        <v>1</v>
      </c>
      <c r="K79" s="357">
        <v>1</v>
      </c>
      <c r="L79" s="5"/>
      <c r="M79" s="5"/>
      <c r="N79" s="40">
        <f t="shared" si="4"/>
        <v>1</v>
      </c>
      <c r="O79" s="358">
        <v>12</v>
      </c>
      <c r="P79" s="5"/>
      <c r="Q79" s="5"/>
      <c r="R79" s="24">
        <f t="shared" si="5"/>
        <v>12</v>
      </c>
      <c r="S79" s="357">
        <v>0</v>
      </c>
      <c r="T79" s="5"/>
      <c r="U79" s="5"/>
      <c r="V79" s="40">
        <f t="shared" si="10"/>
        <v>0</v>
      </c>
    </row>
    <row r="80" spans="1:22">
      <c r="A80" s="270">
        <v>39934</v>
      </c>
      <c r="B80" s="264">
        <v>0.4375</v>
      </c>
      <c r="C80" s="270">
        <v>39935</v>
      </c>
      <c r="D80" s="264">
        <v>0.4375</v>
      </c>
      <c r="E80" s="263">
        <v>24</v>
      </c>
      <c r="F80" s="266">
        <v>0</v>
      </c>
      <c r="G80" s="12">
        <v>0</v>
      </c>
      <c r="H80" s="386"/>
      <c r="I80" s="14"/>
      <c r="J80" s="24">
        <f t="shared" si="9"/>
        <v>0</v>
      </c>
      <c r="K80" s="357">
        <v>0</v>
      </c>
      <c r="L80" s="5"/>
      <c r="M80" s="5"/>
      <c r="N80" s="40">
        <f t="shared" si="4"/>
        <v>0</v>
      </c>
      <c r="O80" s="358">
        <v>24</v>
      </c>
      <c r="P80" s="5"/>
      <c r="Q80" s="5"/>
      <c r="R80" s="24">
        <f t="shared" si="5"/>
        <v>24</v>
      </c>
      <c r="S80" s="357">
        <v>1</v>
      </c>
      <c r="T80" s="5"/>
      <c r="U80" s="5"/>
      <c r="V80" s="40">
        <f t="shared" si="10"/>
        <v>1</v>
      </c>
    </row>
    <row r="81" spans="1:22">
      <c r="A81" s="270">
        <v>39935</v>
      </c>
      <c r="B81" s="264">
        <v>0.4375</v>
      </c>
      <c r="C81" s="270">
        <v>39936</v>
      </c>
      <c r="D81" s="264">
        <v>0.4375</v>
      </c>
      <c r="E81" s="263">
        <v>24</v>
      </c>
      <c r="F81" s="266">
        <v>0</v>
      </c>
      <c r="G81" s="12">
        <v>0</v>
      </c>
      <c r="H81" s="386"/>
      <c r="I81" s="14"/>
      <c r="J81" s="24">
        <f t="shared" si="9"/>
        <v>0</v>
      </c>
      <c r="K81" s="357">
        <v>1</v>
      </c>
      <c r="L81" s="5"/>
      <c r="M81" s="5"/>
      <c r="N81" s="40">
        <f t="shared" si="4"/>
        <v>1</v>
      </c>
      <c r="O81" s="358">
        <v>41</v>
      </c>
      <c r="P81" s="5"/>
      <c r="Q81" s="5"/>
      <c r="R81" s="24">
        <f t="shared" si="5"/>
        <v>41</v>
      </c>
      <c r="S81" s="357">
        <v>0</v>
      </c>
      <c r="T81" s="5"/>
      <c r="U81" s="5"/>
      <c r="V81" s="40">
        <f t="shared" si="10"/>
        <v>0</v>
      </c>
    </row>
    <row r="82" spans="1:22">
      <c r="A82" s="270">
        <v>39936</v>
      </c>
      <c r="B82" s="264">
        <v>0.4375</v>
      </c>
      <c r="C82" s="270">
        <v>39937</v>
      </c>
      <c r="D82" s="264">
        <v>0.41666666666666669</v>
      </c>
      <c r="E82" s="263">
        <v>23.5</v>
      </c>
      <c r="F82" s="266">
        <v>0</v>
      </c>
      <c r="G82" s="12">
        <v>0</v>
      </c>
      <c r="H82" s="386"/>
      <c r="I82" s="14"/>
      <c r="J82" s="24">
        <f t="shared" si="9"/>
        <v>0</v>
      </c>
      <c r="K82" s="357">
        <v>2</v>
      </c>
      <c r="L82" s="5"/>
      <c r="M82" s="5"/>
      <c r="N82" s="40">
        <f t="shared" si="4"/>
        <v>2</v>
      </c>
      <c r="O82" s="358">
        <v>33</v>
      </c>
      <c r="P82" s="5"/>
      <c r="Q82" s="5"/>
      <c r="R82" s="24">
        <f t="shared" si="5"/>
        <v>33</v>
      </c>
      <c r="S82" s="357">
        <v>0</v>
      </c>
      <c r="T82" s="5"/>
      <c r="U82" s="5"/>
      <c r="V82" s="40">
        <f t="shared" si="10"/>
        <v>0</v>
      </c>
    </row>
    <row r="83" spans="1:22">
      <c r="A83" s="270">
        <v>39937</v>
      </c>
      <c r="B83" s="264">
        <v>0.41666666666666669</v>
      </c>
      <c r="C83" s="270">
        <v>39938</v>
      </c>
      <c r="D83" s="264">
        <v>0.5</v>
      </c>
      <c r="E83" s="263">
        <v>26</v>
      </c>
      <c r="F83" s="266">
        <v>0</v>
      </c>
      <c r="G83" s="12">
        <v>0</v>
      </c>
      <c r="H83" s="387"/>
      <c r="I83" s="362"/>
      <c r="J83" s="24">
        <f t="shared" si="9"/>
        <v>0</v>
      </c>
      <c r="K83" s="357">
        <v>1</v>
      </c>
      <c r="L83" s="5"/>
      <c r="M83" s="5"/>
      <c r="N83" s="40">
        <f t="shared" si="4"/>
        <v>1</v>
      </c>
      <c r="O83" s="358">
        <v>5</v>
      </c>
      <c r="P83" s="5"/>
      <c r="Q83" s="5"/>
      <c r="R83" s="24">
        <f t="shared" si="5"/>
        <v>5</v>
      </c>
      <c r="S83" s="357">
        <v>0</v>
      </c>
      <c r="T83" s="5"/>
      <c r="U83" s="5"/>
      <c r="V83" s="40">
        <f t="shared" si="10"/>
        <v>0</v>
      </c>
    </row>
    <row r="84" spans="1:22">
      <c r="A84" s="270">
        <v>39938</v>
      </c>
      <c r="B84" s="264">
        <v>0.5</v>
      </c>
      <c r="C84" s="270">
        <v>39939</v>
      </c>
      <c r="D84" s="264">
        <v>0.58333333333333337</v>
      </c>
      <c r="E84" s="263">
        <v>26</v>
      </c>
      <c r="F84" s="266">
        <v>0</v>
      </c>
      <c r="G84" s="12">
        <v>0</v>
      </c>
      <c r="H84" s="386"/>
      <c r="I84" s="5"/>
      <c r="J84" s="24">
        <f t="shared" si="9"/>
        <v>0</v>
      </c>
      <c r="K84" s="357">
        <v>7</v>
      </c>
      <c r="L84" s="5"/>
      <c r="M84" s="5"/>
      <c r="N84" s="40">
        <f t="shared" si="4"/>
        <v>7</v>
      </c>
      <c r="O84" s="358">
        <v>26</v>
      </c>
      <c r="P84" s="5"/>
      <c r="Q84" s="5"/>
      <c r="R84" s="24">
        <f t="shared" si="5"/>
        <v>26</v>
      </c>
      <c r="S84" s="357">
        <v>1</v>
      </c>
      <c r="T84" s="5"/>
      <c r="U84" s="5"/>
      <c r="V84" s="40">
        <f t="shared" si="10"/>
        <v>1</v>
      </c>
    </row>
    <row r="85" spans="1:22">
      <c r="A85" s="369">
        <v>39939</v>
      </c>
      <c r="B85" s="370">
        <v>0.58333333333333337</v>
      </c>
      <c r="C85" s="369">
        <v>39939</v>
      </c>
      <c r="D85" s="370">
        <v>0.83333333333333337</v>
      </c>
      <c r="E85" s="378">
        <v>0</v>
      </c>
      <c r="F85" s="379">
        <v>6</v>
      </c>
      <c r="G85" s="371"/>
      <c r="H85" s="390">
        <f>ROUND(AVERAGE(G83/E83,G84/E84,G86/E86,G87/E87)*F85,0)</f>
        <v>0</v>
      </c>
      <c r="I85" s="396">
        <f>DEVSQ(G83/E83,G84/E84,G86/E86,G87/E87)/(4*3)*F85^2</f>
        <v>9.3652445369406864E-3</v>
      </c>
      <c r="J85" s="372">
        <f t="shared" si="9"/>
        <v>0</v>
      </c>
      <c r="K85" s="373"/>
      <c r="L85" s="382">
        <f>ROUND(AVERAGE(K83/E83,K84/E84,K86/E86,K87/E87)*F85,0)</f>
        <v>2</v>
      </c>
      <c r="M85" s="396">
        <f>DEVSQ(K83/E83,K84/E84,K86/E86,K87/E87)/(4*3)*F85^2</f>
        <v>1.2100304103990249</v>
      </c>
      <c r="N85" s="374">
        <f t="shared" si="4"/>
        <v>2</v>
      </c>
      <c r="O85" s="371"/>
      <c r="P85" s="382">
        <f>ROUND(AVERAGE(O83/E83,O84/E84,O86/E86,O87/E87)*F85,0)</f>
        <v>8</v>
      </c>
      <c r="Q85" s="396">
        <f>DEVSQ(O83/E83,O84/E84,O86/E86,O87/E87)/(4*3)*F85^2</f>
        <v>13.686255666412977</v>
      </c>
      <c r="R85" s="372">
        <f t="shared" si="5"/>
        <v>8</v>
      </c>
      <c r="S85" s="373"/>
      <c r="T85" s="382">
        <f>ROUND(AVERAGE(S83/E83,S84/E84,S86/E86,S87/E87)*F85,0)</f>
        <v>0</v>
      </c>
      <c r="U85" s="396">
        <f>DEVSQ(S83/E83,S84/E84,S86/E86,S87/E87)/(4*3)*F85^2</f>
        <v>3.3284023668639063E-3</v>
      </c>
      <c r="V85" s="374">
        <f t="shared" si="10"/>
        <v>0</v>
      </c>
    </row>
    <row r="86" spans="1:22">
      <c r="A86" s="270">
        <v>39939</v>
      </c>
      <c r="B86" s="264">
        <v>0.83333333333333337</v>
      </c>
      <c r="C86" s="270">
        <v>39940</v>
      </c>
      <c r="D86" s="264">
        <v>0.47916666666666669</v>
      </c>
      <c r="E86" s="263">
        <v>15.5</v>
      </c>
      <c r="F86" s="266">
        <v>0</v>
      </c>
      <c r="G86" s="12">
        <v>1</v>
      </c>
      <c r="H86" s="386"/>
      <c r="I86" s="5"/>
      <c r="J86" s="24">
        <f t="shared" si="9"/>
        <v>1</v>
      </c>
      <c r="K86" s="357">
        <v>14</v>
      </c>
      <c r="L86" s="5"/>
      <c r="M86" s="5"/>
      <c r="N86" s="40">
        <f t="shared" si="4"/>
        <v>14</v>
      </c>
      <c r="O86" s="358">
        <v>48</v>
      </c>
      <c r="P86" s="5"/>
      <c r="Q86" s="5"/>
      <c r="R86" s="24">
        <f t="shared" si="5"/>
        <v>48</v>
      </c>
      <c r="S86" s="357">
        <v>0</v>
      </c>
      <c r="T86" s="5"/>
      <c r="U86" s="5"/>
      <c r="V86" s="40">
        <f t="shared" si="10"/>
        <v>0</v>
      </c>
    </row>
    <row r="87" spans="1:22">
      <c r="A87" s="270">
        <v>39940</v>
      </c>
      <c r="B87" s="264">
        <v>0.47916666666666669</v>
      </c>
      <c r="C87" s="270">
        <v>39941</v>
      </c>
      <c r="D87" s="264">
        <v>0.4375</v>
      </c>
      <c r="E87" s="263">
        <v>23</v>
      </c>
      <c r="F87" s="266">
        <v>0</v>
      </c>
      <c r="G87" s="12">
        <v>0</v>
      </c>
      <c r="H87" s="386"/>
      <c r="I87" s="5"/>
      <c r="J87" s="24">
        <f t="shared" si="9"/>
        <v>0</v>
      </c>
      <c r="K87" s="357">
        <v>8</v>
      </c>
      <c r="L87" s="5"/>
      <c r="M87" s="5"/>
      <c r="N87" s="40">
        <f t="shared" ref="N87:N100" si="11">SUM(K87:L87)</f>
        <v>8</v>
      </c>
      <c r="O87" s="358">
        <v>26</v>
      </c>
      <c r="P87" s="5"/>
      <c r="Q87" s="5"/>
      <c r="R87" s="24">
        <f t="shared" ref="R87:R100" si="12">SUM(O87:P87)</f>
        <v>26</v>
      </c>
      <c r="S87" s="357">
        <v>0</v>
      </c>
      <c r="T87" s="5"/>
      <c r="U87" s="5"/>
      <c r="V87" s="40">
        <f t="shared" si="10"/>
        <v>0</v>
      </c>
    </row>
    <row r="88" spans="1:22">
      <c r="A88" s="270">
        <v>39941</v>
      </c>
      <c r="B88" s="264">
        <v>0.4375</v>
      </c>
      <c r="C88" s="270">
        <v>39942</v>
      </c>
      <c r="D88" s="264">
        <v>0.4375</v>
      </c>
      <c r="E88" s="263">
        <v>24</v>
      </c>
      <c r="F88" s="266">
        <v>0</v>
      </c>
      <c r="G88" s="12">
        <v>2</v>
      </c>
      <c r="H88" s="386"/>
      <c r="I88" s="5"/>
      <c r="J88" s="24">
        <f t="shared" si="9"/>
        <v>2</v>
      </c>
      <c r="K88" s="357">
        <v>10</v>
      </c>
      <c r="L88" s="5"/>
      <c r="M88" s="5"/>
      <c r="N88" s="40">
        <f t="shared" si="11"/>
        <v>10</v>
      </c>
      <c r="O88" s="358">
        <v>32</v>
      </c>
      <c r="P88" s="5"/>
      <c r="Q88" s="5"/>
      <c r="R88" s="24">
        <f t="shared" si="12"/>
        <v>32</v>
      </c>
      <c r="S88" s="357">
        <v>0</v>
      </c>
      <c r="T88" s="5"/>
      <c r="U88" s="5"/>
      <c r="V88" s="40">
        <f t="shared" si="10"/>
        <v>0</v>
      </c>
    </row>
    <row r="89" spans="1:22">
      <c r="A89" s="270">
        <v>39942</v>
      </c>
      <c r="B89" s="264">
        <v>0.4375</v>
      </c>
      <c r="C89" s="270">
        <v>39943</v>
      </c>
      <c r="D89" s="264">
        <v>0.45833333333333331</v>
      </c>
      <c r="E89" s="263">
        <v>24.5</v>
      </c>
      <c r="F89" s="266">
        <v>0</v>
      </c>
      <c r="G89" s="12">
        <v>0</v>
      </c>
      <c r="H89" s="386"/>
      <c r="I89" s="5"/>
      <c r="J89" s="24">
        <f t="shared" si="9"/>
        <v>0</v>
      </c>
      <c r="K89" s="357">
        <v>7</v>
      </c>
      <c r="L89" s="5"/>
      <c r="M89" s="5"/>
      <c r="N89" s="40">
        <f t="shared" si="11"/>
        <v>7</v>
      </c>
      <c r="O89" s="358">
        <v>49</v>
      </c>
      <c r="P89" s="5"/>
      <c r="Q89" s="5"/>
      <c r="R89" s="24">
        <f t="shared" si="12"/>
        <v>49</v>
      </c>
      <c r="S89" s="357">
        <v>0</v>
      </c>
      <c r="T89" s="5"/>
      <c r="U89" s="5"/>
      <c r="V89" s="40">
        <f t="shared" si="10"/>
        <v>0</v>
      </c>
    </row>
    <row r="90" spans="1:22">
      <c r="A90" s="270">
        <v>39943</v>
      </c>
      <c r="B90" s="264">
        <v>0.45833333333333331</v>
      </c>
      <c r="C90" s="270">
        <v>39944</v>
      </c>
      <c r="D90" s="264">
        <v>0.45833333333333331</v>
      </c>
      <c r="E90" s="263">
        <v>24</v>
      </c>
      <c r="F90" s="266">
        <v>0</v>
      </c>
      <c r="G90" s="12">
        <v>0</v>
      </c>
      <c r="H90" s="386"/>
      <c r="I90" s="5"/>
      <c r="J90" s="24">
        <f t="shared" si="9"/>
        <v>0</v>
      </c>
      <c r="K90" s="357">
        <v>8</v>
      </c>
      <c r="L90" s="5"/>
      <c r="M90" s="5"/>
      <c r="N90" s="40">
        <f t="shared" si="11"/>
        <v>8</v>
      </c>
      <c r="O90" s="358">
        <v>56</v>
      </c>
      <c r="P90" s="5"/>
      <c r="Q90" s="5"/>
      <c r="R90" s="24">
        <f t="shared" si="12"/>
        <v>56</v>
      </c>
      <c r="S90" s="357">
        <v>0</v>
      </c>
      <c r="T90" s="5"/>
      <c r="U90" s="5"/>
      <c r="V90" s="40">
        <f t="shared" si="10"/>
        <v>0</v>
      </c>
    </row>
    <row r="91" spans="1:22">
      <c r="A91" s="270">
        <v>39944</v>
      </c>
      <c r="B91" s="264">
        <v>0.45833333333333331</v>
      </c>
      <c r="C91" s="270">
        <v>39945</v>
      </c>
      <c r="D91" s="264">
        <v>0.45833333333333331</v>
      </c>
      <c r="E91" s="263">
        <v>24</v>
      </c>
      <c r="F91" s="266">
        <v>0</v>
      </c>
      <c r="G91" s="12">
        <v>0</v>
      </c>
      <c r="H91" s="386"/>
      <c r="I91" s="5"/>
      <c r="J91" s="24">
        <f t="shared" si="9"/>
        <v>0</v>
      </c>
      <c r="K91" s="357">
        <v>7</v>
      </c>
      <c r="L91" s="5"/>
      <c r="M91" s="5"/>
      <c r="N91" s="40">
        <f t="shared" si="11"/>
        <v>7</v>
      </c>
      <c r="O91" s="358">
        <v>45</v>
      </c>
      <c r="P91" s="5"/>
      <c r="Q91" s="5"/>
      <c r="R91" s="24">
        <f t="shared" si="12"/>
        <v>45</v>
      </c>
      <c r="S91" s="357">
        <v>2</v>
      </c>
      <c r="T91" s="5"/>
      <c r="U91" s="5"/>
      <c r="V91" s="40">
        <f t="shared" si="10"/>
        <v>2</v>
      </c>
    </row>
    <row r="92" spans="1:22">
      <c r="A92" s="270">
        <v>39945</v>
      </c>
      <c r="B92" s="264">
        <v>0.45833333333333331</v>
      </c>
      <c r="C92" s="270">
        <v>39946</v>
      </c>
      <c r="D92" s="264">
        <v>0.45833333333333331</v>
      </c>
      <c r="E92" s="263">
        <v>24</v>
      </c>
      <c r="F92" s="266">
        <v>0</v>
      </c>
      <c r="G92" s="12">
        <v>2</v>
      </c>
      <c r="H92" s="386"/>
      <c r="I92" s="5"/>
      <c r="J92" s="24">
        <f t="shared" si="9"/>
        <v>2</v>
      </c>
      <c r="K92" s="357">
        <v>8</v>
      </c>
      <c r="L92" s="5"/>
      <c r="M92" s="5"/>
      <c r="N92" s="40">
        <f t="shared" si="11"/>
        <v>8</v>
      </c>
      <c r="O92" s="358">
        <v>37</v>
      </c>
      <c r="P92" s="5"/>
      <c r="Q92" s="5"/>
      <c r="R92" s="24">
        <f t="shared" si="12"/>
        <v>37</v>
      </c>
      <c r="S92" s="357">
        <v>3</v>
      </c>
      <c r="T92" s="5"/>
      <c r="U92" s="5"/>
      <c r="V92" s="40">
        <f t="shared" si="10"/>
        <v>3</v>
      </c>
    </row>
    <row r="93" spans="1:22">
      <c r="A93" s="397">
        <v>39946</v>
      </c>
      <c r="B93" s="398">
        <v>0.45833333333333331</v>
      </c>
      <c r="C93" s="397">
        <v>39947</v>
      </c>
      <c r="D93" s="398">
        <v>0</v>
      </c>
      <c r="E93" s="378">
        <v>0</v>
      </c>
      <c r="F93" s="379">
        <v>13</v>
      </c>
      <c r="G93" s="399">
        <v>0</v>
      </c>
      <c r="H93" s="400">
        <f>ROUND(AVERAGE(G91/E91,G92/E92,G96/E96,G97/E97)*F93,0)</f>
        <v>0</v>
      </c>
      <c r="I93" s="401">
        <f>DEVSQ(G91/E91,G92/E92,G96/E96,G97/E97)/(4*3)*F93^2</f>
        <v>6.7506546765756251E-2</v>
      </c>
      <c r="J93" s="372">
        <f t="shared" si="9"/>
        <v>0</v>
      </c>
      <c r="K93" s="402">
        <v>0</v>
      </c>
      <c r="L93" s="400">
        <f>ROUND(AVERAGE(K91/E91,K92/E92,K96/E96,K97/E97)*F93,0)</f>
        <v>4</v>
      </c>
      <c r="M93" s="401">
        <f>DEVSQ(K91/E91,K92/E92,K96/E96,K97/E97)/(4*3)*F93^2</f>
        <v>0.71028541467662365</v>
      </c>
      <c r="N93" s="374">
        <f t="shared" si="11"/>
        <v>4</v>
      </c>
      <c r="O93" s="399">
        <v>0</v>
      </c>
      <c r="P93" s="400">
        <f>ROUND(AVERAGE(O91/E91,O92/E92,O96/E96,O97/E97)*F93,0)</f>
        <v>22</v>
      </c>
      <c r="Q93" s="401">
        <f>DEVSQ(O91/E91,O92/E92,O96/E96,O97/E97)/(4*3)*F93^2</f>
        <v>1.1803190087308064</v>
      </c>
      <c r="R93" s="372">
        <f t="shared" si="12"/>
        <v>22</v>
      </c>
      <c r="S93" s="402">
        <v>0</v>
      </c>
      <c r="T93" s="400">
        <f>ROUND(AVERAGE(S91/E91,S92/E92,S96/E96,S97/E97)*F93,0)</f>
        <v>1</v>
      </c>
      <c r="U93" s="401">
        <f>DEVSQ(S91/E91,S92/E92,S96/E96,S97/E97)/(4*3)*F93^2</f>
        <v>9.1836357485410094E-2</v>
      </c>
      <c r="V93" s="374">
        <f t="shared" si="10"/>
        <v>1</v>
      </c>
    </row>
    <row r="94" spans="1:22">
      <c r="A94" s="397">
        <v>39947</v>
      </c>
      <c r="B94" s="398">
        <v>0</v>
      </c>
      <c r="C94" s="397">
        <v>39948</v>
      </c>
      <c r="D94" s="398">
        <v>0</v>
      </c>
      <c r="E94" s="378">
        <v>0</v>
      </c>
      <c r="F94" s="379">
        <v>24</v>
      </c>
      <c r="G94" s="399">
        <v>0</v>
      </c>
      <c r="H94" s="400">
        <f>ROUND(AVERAGE(G91/E91,G92/E92,G96/E96,G97/E97)*F94,0)</f>
        <v>1</v>
      </c>
      <c r="I94" s="401">
        <f>DEVSQ(G91/E91,G92/E92,G96/E96,G97/E97)/(4*3)*F94^2</f>
        <v>0.23008148483476687</v>
      </c>
      <c r="J94" s="372">
        <f t="shared" si="9"/>
        <v>1</v>
      </c>
      <c r="K94" s="402">
        <v>0</v>
      </c>
      <c r="L94" s="400">
        <f>ROUND(AVERAGE(K91/E91,K92/E92,K96/E96,K97/E97)*F94,0)</f>
        <v>8</v>
      </c>
      <c r="M94" s="401">
        <f>DEVSQ(K91/E91,K92/E92,K96/E96,K97/E97)*F94^2</f>
        <v>29.050253173046286</v>
      </c>
      <c r="N94" s="374">
        <f t="shared" si="11"/>
        <v>8</v>
      </c>
      <c r="O94" s="399">
        <v>0</v>
      </c>
      <c r="P94" s="400">
        <f>ROUND(AVERAGE(O91/E91,O92/E92,O96/E96,O97/E97)*F94,0)</f>
        <v>41</v>
      </c>
      <c r="Q94" s="401">
        <f>DEVSQ(O91/E91,O92/E92,O96/E96,O97/E97)*F94^2</f>
        <v>48.274349043475347</v>
      </c>
      <c r="R94" s="372">
        <f t="shared" si="12"/>
        <v>41</v>
      </c>
      <c r="S94" s="402">
        <v>0</v>
      </c>
      <c r="T94" s="400">
        <f>ROUND(AVERAGE(S91/E91,S92/E92,S96/E96,S97/E97)*F94,0)</f>
        <v>2</v>
      </c>
      <c r="U94" s="401">
        <f>DEVSQ(S91/E91,S92/E92,S96/E96,S97/E97)*F94^2</f>
        <v>3.7560526801133407</v>
      </c>
      <c r="V94" s="374">
        <f t="shared" si="10"/>
        <v>2</v>
      </c>
    </row>
    <row r="95" spans="1:22">
      <c r="A95" s="397">
        <v>39948</v>
      </c>
      <c r="B95" s="398">
        <v>0</v>
      </c>
      <c r="C95" s="397">
        <v>39948</v>
      </c>
      <c r="D95" s="398">
        <v>0.875</v>
      </c>
      <c r="E95" s="378">
        <v>0</v>
      </c>
      <c r="F95" s="379">
        <v>21</v>
      </c>
      <c r="G95" s="399">
        <v>0</v>
      </c>
      <c r="H95" s="400">
        <f>ROUND(AVERAGE(G91/E91,G92/E92,G96/E96,G97/E97)*F95,0)</f>
        <v>1</v>
      </c>
      <c r="I95" s="401">
        <f>DEVSQ(G91/E91,G92/E92,G96/E96,G97/E97)/(4*3)*F95^2</f>
        <v>0.17615613682661838</v>
      </c>
      <c r="J95" s="372">
        <f t="shared" si="9"/>
        <v>1</v>
      </c>
      <c r="K95" s="402">
        <v>0</v>
      </c>
      <c r="L95" s="400">
        <f>ROUND(AVERAGE(K91/E91,K92/E92,K96/E96,K97/E97)*F95,0)</f>
        <v>7</v>
      </c>
      <c r="M95" s="401">
        <f>DEVSQ(K91/E91,K92/E92,K96/E96,K97/E97)/(4*3)*F95^2</f>
        <v>1.8534666738011305</v>
      </c>
      <c r="N95" s="374">
        <f t="shared" si="11"/>
        <v>7</v>
      </c>
      <c r="O95" s="399">
        <v>0</v>
      </c>
      <c r="P95" s="400">
        <f>ROUND(AVERAGE(O91/E91,O92/E92,O96/E96,O97/E97)*F95,0)</f>
        <v>36</v>
      </c>
      <c r="Q95" s="401">
        <f>DEVSQ(O91/E91,O92/E92,O96/E96,O97/E97)/(4*3)*F95^2</f>
        <v>3.0800040405342344</v>
      </c>
      <c r="R95" s="372">
        <f t="shared" si="12"/>
        <v>36</v>
      </c>
      <c r="S95" s="402">
        <v>0</v>
      </c>
      <c r="T95" s="400">
        <f>ROUND(AVERAGE(S91/E91,S92/E92,S96/E96,S97/E97)*F95,0)</f>
        <v>2</v>
      </c>
      <c r="U95" s="401">
        <f>DEVSQ(S91/E91,S92/E92,S96/E96,S97/E97)/(4*3)*F95^2</f>
        <v>0.23964398610098139</v>
      </c>
      <c r="V95" s="374">
        <f t="shared" si="10"/>
        <v>2</v>
      </c>
    </row>
    <row r="96" spans="1:22">
      <c r="A96" s="270">
        <v>39948</v>
      </c>
      <c r="B96" s="264">
        <v>0.875</v>
      </c>
      <c r="C96" s="270">
        <v>39949</v>
      </c>
      <c r="D96" s="264">
        <v>0.4375</v>
      </c>
      <c r="E96" s="376">
        <v>13.5</v>
      </c>
      <c r="F96" s="377">
        <v>0</v>
      </c>
      <c r="G96" s="12">
        <v>0</v>
      </c>
      <c r="H96" s="386"/>
      <c r="I96" s="5"/>
      <c r="J96" s="24">
        <f t="shared" ref="J96:J132" si="13">SUM(G96:H96)</f>
        <v>0</v>
      </c>
      <c r="K96" s="357">
        <v>7</v>
      </c>
      <c r="L96" s="5"/>
      <c r="M96" s="5"/>
      <c r="N96" s="40">
        <f t="shared" si="11"/>
        <v>7</v>
      </c>
      <c r="O96" s="358">
        <v>25</v>
      </c>
      <c r="P96" s="5"/>
      <c r="Q96" s="5"/>
      <c r="R96" s="24">
        <f t="shared" si="12"/>
        <v>25</v>
      </c>
      <c r="S96" s="357">
        <v>2</v>
      </c>
      <c r="T96" s="5"/>
      <c r="U96" s="5"/>
      <c r="V96" s="40">
        <f t="shared" si="10"/>
        <v>2</v>
      </c>
    </row>
    <row r="97" spans="1:25">
      <c r="A97" s="270">
        <v>39949</v>
      </c>
      <c r="B97" s="264">
        <v>0.4375</v>
      </c>
      <c r="C97" s="270">
        <v>39950</v>
      </c>
      <c r="D97" s="264">
        <v>0.41666666666666669</v>
      </c>
      <c r="E97" s="263">
        <v>23.5</v>
      </c>
      <c r="F97" s="266">
        <v>0</v>
      </c>
      <c r="G97" s="12">
        <v>1</v>
      </c>
      <c r="H97" s="386"/>
      <c r="I97" s="5"/>
      <c r="J97" s="24">
        <f t="shared" si="13"/>
        <v>1</v>
      </c>
      <c r="K97" s="357">
        <v>5</v>
      </c>
      <c r="L97" s="5"/>
      <c r="M97" s="5"/>
      <c r="N97" s="40">
        <f t="shared" si="11"/>
        <v>5</v>
      </c>
      <c r="O97" s="358">
        <v>38</v>
      </c>
      <c r="P97" s="5"/>
      <c r="Q97" s="5"/>
      <c r="R97" s="24">
        <f t="shared" si="12"/>
        <v>38</v>
      </c>
      <c r="S97" s="357">
        <v>1</v>
      </c>
      <c r="T97" s="5"/>
      <c r="U97" s="5"/>
      <c r="V97" s="40">
        <f t="shared" si="10"/>
        <v>1</v>
      </c>
      <c r="Y97" s="93"/>
    </row>
    <row r="98" spans="1:25">
      <c r="A98" s="270">
        <v>39950</v>
      </c>
      <c r="B98" s="264">
        <v>0.41666666666666669</v>
      </c>
      <c r="C98" s="270">
        <v>39951</v>
      </c>
      <c r="D98" s="264">
        <v>0.4375</v>
      </c>
      <c r="E98" s="263">
        <v>24.5</v>
      </c>
      <c r="F98" s="266">
        <v>0</v>
      </c>
      <c r="G98" s="12">
        <v>3</v>
      </c>
      <c r="H98" s="386"/>
      <c r="I98" s="5"/>
      <c r="J98" s="24">
        <f t="shared" si="13"/>
        <v>3</v>
      </c>
      <c r="K98" s="357">
        <v>16</v>
      </c>
      <c r="L98" s="5"/>
      <c r="M98" s="5"/>
      <c r="N98" s="40">
        <f t="shared" si="11"/>
        <v>16</v>
      </c>
      <c r="O98" s="358">
        <v>50</v>
      </c>
      <c r="P98" s="5"/>
      <c r="Q98" s="5"/>
      <c r="R98" s="24">
        <f t="shared" si="12"/>
        <v>50</v>
      </c>
      <c r="S98" s="357">
        <v>3</v>
      </c>
      <c r="T98" s="5"/>
      <c r="U98" s="5"/>
      <c r="V98" s="40">
        <f t="shared" si="10"/>
        <v>3</v>
      </c>
    </row>
    <row r="99" spans="1:25">
      <c r="A99" s="270">
        <v>39951</v>
      </c>
      <c r="B99" s="264">
        <v>0.4375</v>
      </c>
      <c r="C99" s="270">
        <v>39952</v>
      </c>
      <c r="D99" s="264">
        <v>0.4375</v>
      </c>
      <c r="E99" s="263">
        <v>24</v>
      </c>
      <c r="F99" s="266">
        <v>0</v>
      </c>
      <c r="G99" s="12">
        <v>0</v>
      </c>
      <c r="H99" s="386"/>
      <c r="I99" s="5"/>
      <c r="J99" s="24">
        <f t="shared" si="13"/>
        <v>0</v>
      </c>
      <c r="K99" s="357">
        <v>15</v>
      </c>
      <c r="L99" s="5"/>
      <c r="M99" s="5"/>
      <c r="N99" s="40">
        <f t="shared" si="11"/>
        <v>15</v>
      </c>
      <c r="O99" s="358">
        <v>55</v>
      </c>
      <c r="P99" s="5"/>
      <c r="Q99" s="5"/>
      <c r="R99" s="24">
        <f t="shared" si="12"/>
        <v>55</v>
      </c>
      <c r="S99" s="357">
        <v>5</v>
      </c>
      <c r="T99" s="5"/>
      <c r="U99" s="5"/>
      <c r="V99" s="40">
        <f t="shared" si="10"/>
        <v>5</v>
      </c>
    </row>
    <row r="100" spans="1:25">
      <c r="A100" s="270">
        <v>39952</v>
      </c>
      <c r="B100" s="264">
        <v>0.4375</v>
      </c>
      <c r="C100" s="270">
        <v>39953</v>
      </c>
      <c r="D100" s="264">
        <v>0.4375</v>
      </c>
      <c r="E100" s="263">
        <v>24</v>
      </c>
      <c r="F100" s="266">
        <v>0</v>
      </c>
      <c r="G100" s="12">
        <v>0</v>
      </c>
      <c r="H100" s="386"/>
      <c r="I100" s="5"/>
      <c r="J100" s="24">
        <f t="shared" si="13"/>
        <v>0</v>
      </c>
      <c r="K100" s="357">
        <v>26</v>
      </c>
      <c r="L100" s="5"/>
      <c r="M100" s="5"/>
      <c r="N100" s="40">
        <f t="shared" si="11"/>
        <v>26</v>
      </c>
      <c r="O100" s="358">
        <v>31</v>
      </c>
      <c r="P100" s="5"/>
      <c r="Q100" s="5"/>
      <c r="R100" s="24">
        <f t="shared" si="12"/>
        <v>31</v>
      </c>
      <c r="S100" s="357">
        <v>2</v>
      </c>
      <c r="T100" s="5"/>
      <c r="U100" s="5"/>
      <c r="V100" s="40">
        <f t="shared" si="10"/>
        <v>2</v>
      </c>
    </row>
    <row r="101" spans="1:25">
      <c r="A101" s="270">
        <v>39953</v>
      </c>
      <c r="B101" s="264">
        <v>0.4375</v>
      </c>
      <c r="C101" s="270">
        <v>39954</v>
      </c>
      <c r="D101" s="264">
        <v>0.4375</v>
      </c>
      <c r="E101" s="263">
        <v>24</v>
      </c>
      <c r="F101" s="266">
        <v>0</v>
      </c>
      <c r="G101" s="12">
        <v>3</v>
      </c>
      <c r="H101" s="386"/>
      <c r="I101" s="5"/>
      <c r="J101" s="24">
        <f t="shared" si="13"/>
        <v>3</v>
      </c>
      <c r="K101" s="357">
        <v>19</v>
      </c>
      <c r="L101" s="5"/>
      <c r="M101" s="5"/>
      <c r="N101" s="40">
        <f t="shared" ref="N101:N132" si="14">SUM(K101:L101)</f>
        <v>19</v>
      </c>
      <c r="O101" s="358">
        <v>42</v>
      </c>
      <c r="P101" s="5"/>
      <c r="Q101" s="5"/>
      <c r="R101" s="24">
        <f t="shared" ref="R101:R132" si="15">SUM(O101:P101)</f>
        <v>42</v>
      </c>
      <c r="S101" s="357">
        <v>4</v>
      </c>
      <c r="T101" s="5"/>
      <c r="U101" s="5"/>
      <c r="V101" s="40">
        <f t="shared" si="10"/>
        <v>4</v>
      </c>
    </row>
    <row r="102" spans="1:25">
      <c r="A102" s="270">
        <v>39954</v>
      </c>
      <c r="B102" s="264">
        <v>0.4375</v>
      </c>
      <c r="C102" s="270">
        <v>39955</v>
      </c>
      <c r="D102" s="264">
        <v>0.45833333333333331</v>
      </c>
      <c r="E102" s="263">
        <v>24.5</v>
      </c>
      <c r="F102" s="266">
        <v>0</v>
      </c>
      <c r="G102" s="12">
        <v>5</v>
      </c>
      <c r="H102" s="389"/>
      <c r="I102" s="16"/>
      <c r="J102" s="24">
        <f t="shared" si="13"/>
        <v>5</v>
      </c>
      <c r="K102" s="357">
        <v>13</v>
      </c>
      <c r="L102" s="5"/>
      <c r="M102" s="5"/>
      <c r="N102" s="40">
        <f t="shared" si="14"/>
        <v>13</v>
      </c>
      <c r="O102" s="358">
        <v>15</v>
      </c>
      <c r="P102" s="5"/>
      <c r="Q102" s="5"/>
      <c r="R102" s="24">
        <f t="shared" si="15"/>
        <v>15</v>
      </c>
      <c r="S102" s="357">
        <v>3</v>
      </c>
      <c r="T102" s="5"/>
      <c r="U102" s="5"/>
      <c r="V102" s="40">
        <f t="shared" si="10"/>
        <v>3</v>
      </c>
    </row>
    <row r="103" spans="1:25">
      <c r="A103" s="270">
        <v>39955</v>
      </c>
      <c r="B103" s="264">
        <v>0.45833333333333331</v>
      </c>
      <c r="C103" s="270">
        <v>39956</v>
      </c>
      <c r="D103" s="264">
        <v>0.47916666666666669</v>
      </c>
      <c r="E103" s="263">
        <v>24.5</v>
      </c>
      <c r="F103" s="266">
        <v>0</v>
      </c>
      <c r="G103" s="12">
        <v>3</v>
      </c>
      <c r="H103" s="386"/>
      <c r="I103" s="5"/>
      <c r="J103" s="24">
        <f t="shared" si="13"/>
        <v>3</v>
      </c>
      <c r="K103" s="357">
        <v>11</v>
      </c>
      <c r="L103" s="5"/>
      <c r="M103" s="5"/>
      <c r="N103" s="40">
        <f t="shared" si="14"/>
        <v>11</v>
      </c>
      <c r="O103" s="358">
        <v>14</v>
      </c>
      <c r="P103" s="5"/>
      <c r="Q103" s="5"/>
      <c r="R103" s="24">
        <f t="shared" si="15"/>
        <v>14</v>
      </c>
      <c r="S103" s="357">
        <v>2</v>
      </c>
      <c r="T103" s="5"/>
      <c r="U103" s="5"/>
      <c r="V103" s="40">
        <f t="shared" si="10"/>
        <v>2</v>
      </c>
    </row>
    <row r="104" spans="1:25">
      <c r="A104" s="270">
        <v>39956</v>
      </c>
      <c r="B104" s="264">
        <v>0.47916666666666669</v>
      </c>
      <c r="C104" s="270">
        <v>39957</v>
      </c>
      <c r="D104" s="264">
        <v>0.47916666666666669</v>
      </c>
      <c r="E104" s="263">
        <v>24</v>
      </c>
      <c r="F104" s="266">
        <v>0</v>
      </c>
      <c r="G104" s="12">
        <v>9</v>
      </c>
      <c r="H104" s="386"/>
      <c r="I104" s="5"/>
      <c r="J104" s="24">
        <f t="shared" si="13"/>
        <v>9</v>
      </c>
      <c r="K104" s="357">
        <v>42</v>
      </c>
      <c r="L104" s="5"/>
      <c r="M104" s="5"/>
      <c r="N104" s="40">
        <f t="shared" si="14"/>
        <v>42</v>
      </c>
      <c r="O104" s="358">
        <v>79</v>
      </c>
      <c r="P104" s="5"/>
      <c r="Q104" s="5"/>
      <c r="R104" s="24">
        <f t="shared" si="15"/>
        <v>79</v>
      </c>
      <c r="S104" s="357">
        <v>8</v>
      </c>
      <c r="T104" s="5"/>
      <c r="U104" s="5"/>
      <c r="V104" s="40">
        <f t="shared" si="10"/>
        <v>8</v>
      </c>
    </row>
    <row r="105" spans="1:25">
      <c r="A105" s="270">
        <v>39957</v>
      </c>
      <c r="B105" s="264">
        <v>0.47916666666666669</v>
      </c>
      <c r="C105" s="270">
        <v>39958</v>
      </c>
      <c r="D105" s="264">
        <v>0.47916666666666669</v>
      </c>
      <c r="E105" s="263">
        <v>24</v>
      </c>
      <c r="F105" s="266">
        <v>0</v>
      </c>
      <c r="G105" s="12">
        <v>8</v>
      </c>
      <c r="H105" s="386"/>
      <c r="I105" s="5"/>
      <c r="J105" s="24">
        <f t="shared" si="13"/>
        <v>8</v>
      </c>
      <c r="K105" s="357">
        <v>56</v>
      </c>
      <c r="L105" s="5"/>
      <c r="M105" s="5"/>
      <c r="N105" s="40">
        <f t="shared" si="14"/>
        <v>56</v>
      </c>
      <c r="O105" s="358">
        <v>83</v>
      </c>
      <c r="P105" s="5"/>
      <c r="Q105" s="5"/>
      <c r="R105" s="24">
        <f t="shared" si="15"/>
        <v>83</v>
      </c>
      <c r="S105" s="357">
        <v>12</v>
      </c>
      <c r="T105" s="5"/>
      <c r="U105" s="5"/>
      <c r="V105" s="40">
        <f t="shared" si="10"/>
        <v>12</v>
      </c>
    </row>
    <row r="106" spans="1:25">
      <c r="A106" s="270">
        <v>39958</v>
      </c>
      <c r="B106" s="264">
        <v>0.47916666666666669</v>
      </c>
      <c r="C106" s="270">
        <v>39959</v>
      </c>
      <c r="D106" s="264">
        <v>0.4375</v>
      </c>
      <c r="E106" s="263">
        <v>23</v>
      </c>
      <c r="F106" s="266">
        <v>0</v>
      </c>
      <c r="G106" s="12">
        <v>2</v>
      </c>
      <c r="H106" s="386"/>
      <c r="I106" s="5"/>
      <c r="J106" s="24">
        <f t="shared" si="13"/>
        <v>2</v>
      </c>
      <c r="K106" s="357">
        <v>65</v>
      </c>
      <c r="L106" s="5"/>
      <c r="M106" s="5"/>
      <c r="N106" s="40">
        <f t="shared" si="14"/>
        <v>65</v>
      </c>
      <c r="O106" s="358">
        <v>65</v>
      </c>
      <c r="P106" s="5"/>
      <c r="Q106" s="5"/>
      <c r="R106" s="24">
        <f t="shared" si="15"/>
        <v>65</v>
      </c>
      <c r="S106" s="357">
        <v>20</v>
      </c>
      <c r="T106" s="5"/>
      <c r="U106" s="5"/>
      <c r="V106" s="40">
        <f t="shared" si="10"/>
        <v>20</v>
      </c>
    </row>
    <row r="107" spans="1:25">
      <c r="A107" s="270">
        <v>39959</v>
      </c>
      <c r="B107" s="264">
        <v>0.4375</v>
      </c>
      <c r="C107" s="270">
        <v>39960</v>
      </c>
      <c r="D107" s="264">
        <v>0.41666666666666669</v>
      </c>
      <c r="E107" s="263">
        <v>23.5</v>
      </c>
      <c r="F107" s="266">
        <v>0</v>
      </c>
      <c r="G107" s="12">
        <v>4</v>
      </c>
      <c r="H107" s="386"/>
      <c r="I107" s="5"/>
      <c r="J107" s="24">
        <f t="shared" si="13"/>
        <v>4</v>
      </c>
      <c r="K107" s="357">
        <v>66</v>
      </c>
      <c r="L107" s="5"/>
      <c r="M107" s="5"/>
      <c r="N107" s="40">
        <f t="shared" si="14"/>
        <v>66</v>
      </c>
      <c r="O107" s="358">
        <v>70</v>
      </c>
      <c r="P107" s="5"/>
      <c r="Q107" s="5"/>
      <c r="R107" s="24">
        <f t="shared" si="15"/>
        <v>70</v>
      </c>
      <c r="S107" s="357">
        <v>9</v>
      </c>
      <c r="T107" s="5"/>
      <c r="U107" s="5"/>
      <c r="V107" s="40">
        <f t="shared" si="10"/>
        <v>9</v>
      </c>
    </row>
    <row r="108" spans="1:25">
      <c r="A108" s="270">
        <v>39960</v>
      </c>
      <c r="B108" s="264">
        <v>0.41666666666666669</v>
      </c>
      <c r="C108" s="270">
        <v>39961</v>
      </c>
      <c r="D108" s="264">
        <v>0.5</v>
      </c>
      <c r="E108" s="263">
        <v>26</v>
      </c>
      <c r="F108" s="266">
        <v>0</v>
      </c>
      <c r="G108" s="12">
        <v>6</v>
      </c>
      <c r="H108" s="386"/>
      <c r="I108" s="5"/>
      <c r="J108" s="24">
        <f t="shared" si="13"/>
        <v>6</v>
      </c>
      <c r="K108" s="357">
        <v>91</v>
      </c>
      <c r="L108" s="5"/>
      <c r="M108" s="5"/>
      <c r="N108" s="40">
        <f t="shared" si="14"/>
        <v>91</v>
      </c>
      <c r="O108" s="358">
        <v>68</v>
      </c>
      <c r="P108" s="5"/>
      <c r="Q108" s="5"/>
      <c r="R108" s="24">
        <f t="shared" si="15"/>
        <v>68</v>
      </c>
      <c r="S108" s="357">
        <v>16</v>
      </c>
      <c r="T108" s="5"/>
      <c r="U108" s="5"/>
      <c r="V108" s="40">
        <f t="shared" si="10"/>
        <v>16</v>
      </c>
    </row>
    <row r="109" spans="1:25">
      <c r="A109" s="270">
        <v>39961</v>
      </c>
      <c r="B109" s="264">
        <v>0.5</v>
      </c>
      <c r="C109" s="270">
        <v>39962</v>
      </c>
      <c r="D109" s="264">
        <v>0.47916666666666669</v>
      </c>
      <c r="E109" s="263">
        <v>23.5</v>
      </c>
      <c r="F109" s="266">
        <v>0</v>
      </c>
      <c r="G109" s="12">
        <v>3</v>
      </c>
      <c r="H109" s="386"/>
      <c r="I109" s="5"/>
      <c r="J109" s="24">
        <f t="shared" si="13"/>
        <v>3</v>
      </c>
      <c r="K109" s="357">
        <v>79</v>
      </c>
      <c r="L109" s="5"/>
      <c r="M109" s="5"/>
      <c r="N109" s="40">
        <f t="shared" si="14"/>
        <v>79</v>
      </c>
      <c r="O109" s="358">
        <v>39</v>
      </c>
      <c r="P109" s="5"/>
      <c r="Q109" s="5"/>
      <c r="R109" s="24">
        <f t="shared" si="15"/>
        <v>39</v>
      </c>
      <c r="S109" s="357">
        <v>12</v>
      </c>
      <c r="T109" s="5"/>
      <c r="U109" s="5"/>
      <c r="V109" s="40">
        <f t="shared" si="10"/>
        <v>12</v>
      </c>
    </row>
    <row r="110" spans="1:25">
      <c r="A110" s="270">
        <v>39962</v>
      </c>
      <c r="B110" s="264">
        <v>0.47916666666666669</v>
      </c>
      <c r="C110" s="270">
        <v>39963</v>
      </c>
      <c r="D110" s="264">
        <v>0.45833333333333331</v>
      </c>
      <c r="E110" s="263">
        <v>23.5</v>
      </c>
      <c r="F110" s="266">
        <v>0</v>
      </c>
      <c r="G110" s="12">
        <v>7</v>
      </c>
      <c r="H110" s="386"/>
      <c r="I110" s="5"/>
      <c r="J110" s="24">
        <f t="shared" si="13"/>
        <v>7</v>
      </c>
      <c r="K110" s="357">
        <v>131</v>
      </c>
      <c r="L110" s="5"/>
      <c r="M110" s="5"/>
      <c r="N110" s="40">
        <f t="shared" si="14"/>
        <v>131</v>
      </c>
      <c r="O110" s="358">
        <v>51</v>
      </c>
      <c r="P110" s="5"/>
      <c r="Q110" s="5"/>
      <c r="R110" s="24">
        <f t="shared" si="15"/>
        <v>51</v>
      </c>
      <c r="S110" s="357">
        <v>12</v>
      </c>
      <c r="T110" s="5"/>
      <c r="U110" s="5"/>
      <c r="V110" s="40">
        <f t="shared" si="10"/>
        <v>12</v>
      </c>
    </row>
    <row r="111" spans="1:25">
      <c r="A111" s="270">
        <v>39963</v>
      </c>
      <c r="B111" s="264">
        <v>0.45833333333333331</v>
      </c>
      <c r="C111" s="270">
        <v>39964</v>
      </c>
      <c r="D111" s="264">
        <v>1.0416666666666666E-2</v>
      </c>
      <c r="E111" s="263">
        <v>13.25</v>
      </c>
      <c r="F111" s="266">
        <v>0</v>
      </c>
      <c r="G111" s="12">
        <v>6</v>
      </c>
      <c r="H111" s="387"/>
      <c r="I111" s="361"/>
      <c r="J111" s="24">
        <f t="shared" si="13"/>
        <v>6</v>
      </c>
      <c r="K111" s="357">
        <v>28</v>
      </c>
      <c r="L111" s="13"/>
      <c r="M111" s="361"/>
      <c r="N111" s="40">
        <f>SUM(K111:L111)</f>
        <v>28</v>
      </c>
      <c r="O111" s="358">
        <v>6</v>
      </c>
      <c r="P111" s="13"/>
      <c r="Q111" s="361"/>
      <c r="R111" s="24">
        <f t="shared" si="15"/>
        <v>6</v>
      </c>
      <c r="S111" s="357">
        <v>4</v>
      </c>
      <c r="T111" s="13"/>
      <c r="U111" s="361"/>
      <c r="V111" s="40">
        <f t="shared" si="10"/>
        <v>4</v>
      </c>
    </row>
    <row r="112" spans="1:25">
      <c r="A112" s="369">
        <v>39964</v>
      </c>
      <c r="B112" s="370">
        <v>1.0416666666666666E-2</v>
      </c>
      <c r="C112" s="369">
        <v>39964</v>
      </c>
      <c r="D112" s="370">
        <v>0.45833333333333331</v>
      </c>
      <c r="E112" s="378">
        <v>0</v>
      </c>
      <c r="F112" s="379">
        <v>10.75</v>
      </c>
      <c r="G112" s="371"/>
      <c r="H112" s="390">
        <f>ROUND(AVERAGE(G110/E110,G111/E111,G113/E113,G114/E114)*F112,0)</f>
        <v>3</v>
      </c>
      <c r="I112" s="396">
        <f>DEVSQ(G110/E110,G111/E111,G113/E113,G114/E114)/(4*3)*F112^2</f>
        <v>0.65575935734939295</v>
      </c>
      <c r="J112" s="380">
        <f t="shared" si="13"/>
        <v>3</v>
      </c>
      <c r="K112" s="373"/>
      <c r="L112" s="382">
        <f>ROUND(AVERAGE(K110/E110,K111/E111,K113/E113,K114/E114)*F112,0)</f>
        <v>26</v>
      </c>
      <c r="M112" s="396">
        <f>DEVSQ(K110/E110,K111/E111,K113/E113,K114/E114)/(4*3)*F112^2</f>
        <v>133.30050644456057</v>
      </c>
      <c r="N112" s="383">
        <f t="shared" ref="N112" si="16">SUM(K112:L112)</f>
        <v>26</v>
      </c>
      <c r="O112" s="384"/>
      <c r="P112" s="382">
        <f>ROUND(AVERAGE(O110/E110,O111/E111,O113/E113,O114/E114)*F112,0)</f>
        <v>9</v>
      </c>
      <c r="Q112" s="396">
        <f>DEVSQ(O110/E110,O111/E111,O113/E113,O114/E114)/(4*3)*F112^2</f>
        <v>23.281359863029525</v>
      </c>
      <c r="R112" s="380">
        <f t="shared" si="15"/>
        <v>9</v>
      </c>
      <c r="S112" s="381"/>
      <c r="T112" s="382">
        <f>ROUND(AVERAGE(S110/E110,S111/E111,S113/E113,S114/E114)*F112,0)</f>
        <v>3</v>
      </c>
      <c r="U112" s="396">
        <f>DEVSQ(S110/E110,S111/E111,S113/E113,S114/E114)/(4*3)*F112^2</f>
        <v>0.7019854713370276</v>
      </c>
      <c r="V112" s="383">
        <f t="shared" si="10"/>
        <v>3</v>
      </c>
    </row>
    <row r="113" spans="1:22">
      <c r="A113" s="270">
        <v>39964</v>
      </c>
      <c r="B113" s="264">
        <v>0.45833333333333331</v>
      </c>
      <c r="C113" s="270">
        <v>39965</v>
      </c>
      <c r="D113" s="264">
        <v>0.41666666666666669</v>
      </c>
      <c r="E113" s="263">
        <v>23</v>
      </c>
      <c r="F113" s="266">
        <v>0</v>
      </c>
      <c r="G113" s="12">
        <v>2</v>
      </c>
      <c r="H113" s="386"/>
      <c r="I113" s="5"/>
      <c r="J113" s="24">
        <f t="shared" si="13"/>
        <v>2</v>
      </c>
      <c r="K113" s="357">
        <v>26</v>
      </c>
      <c r="L113" s="5"/>
      <c r="M113" s="5"/>
      <c r="N113" s="40">
        <f t="shared" si="14"/>
        <v>26</v>
      </c>
      <c r="O113" s="358">
        <v>8</v>
      </c>
      <c r="P113" s="5"/>
      <c r="Q113" s="5"/>
      <c r="R113" s="24">
        <f t="shared" si="15"/>
        <v>8</v>
      </c>
      <c r="S113" s="357">
        <v>3</v>
      </c>
      <c r="T113" s="5"/>
      <c r="U113" s="5"/>
      <c r="V113" s="40">
        <f t="shared" si="10"/>
        <v>3</v>
      </c>
    </row>
    <row r="114" spans="1:22">
      <c r="A114" s="270">
        <v>39965</v>
      </c>
      <c r="B114" s="264">
        <v>0.41666666666666669</v>
      </c>
      <c r="C114" s="270">
        <v>39966</v>
      </c>
      <c r="D114" s="264">
        <v>0.41666666666666669</v>
      </c>
      <c r="E114" s="263">
        <v>24</v>
      </c>
      <c r="F114" s="266">
        <v>0</v>
      </c>
      <c r="G114" s="12">
        <v>6</v>
      </c>
      <c r="H114" s="386"/>
      <c r="I114" s="5"/>
      <c r="J114" s="24">
        <f t="shared" si="13"/>
        <v>6</v>
      </c>
      <c r="K114" s="357">
        <v>23</v>
      </c>
      <c r="L114" s="5"/>
      <c r="M114" s="5"/>
      <c r="N114" s="40">
        <f t="shared" si="14"/>
        <v>23</v>
      </c>
      <c r="O114" s="358">
        <v>8</v>
      </c>
      <c r="P114" s="5"/>
      <c r="Q114" s="5"/>
      <c r="R114" s="24">
        <f t="shared" si="15"/>
        <v>8</v>
      </c>
      <c r="S114" s="357">
        <v>7</v>
      </c>
      <c r="T114" s="5"/>
      <c r="U114" s="5"/>
      <c r="V114" s="40">
        <f t="shared" si="10"/>
        <v>7</v>
      </c>
    </row>
    <row r="115" spans="1:22">
      <c r="A115" s="270">
        <v>39966</v>
      </c>
      <c r="B115" s="264">
        <v>0.41666666666666669</v>
      </c>
      <c r="C115" s="270">
        <v>39967</v>
      </c>
      <c r="D115" s="264">
        <v>0.41666666666666669</v>
      </c>
      <c r="E115" s="263">
        <v>24</v>
      </c>
      <c r="F115" s="266">
        <v>0</v>
      </c>
      <c r="G115" s="12">
        <v>2</v>
      </c>
      <c r="H115" s="386"/>
      <c r="I115" s="5"/>
      <c r="J115" s="24">
        <f t="shared" si="13"/>
        <v>2</v>
      </c>
      <c r="K115" s="357">
        <v>24</v>
      </c>
      <c r="L115" s="5"/>
      <c r="M115" s="5"/>
      <c r="N115" s="40">
        <f t="shared" si="14"/>
        <v>24</v>
      </c>
      <c r="O115" s="358">
        <v>5</v>
      </c>
      <c r="P115" s="5"/>
      <c r="Q115" s="5"/>
      <c r="R115" s="24">
        <f t="shared" si="15"/>
        <v>5</v>
      </c>
      <c r="S115" s="357">
        <v>12</v>
      </c>
      <c r="T115" s="5"/>
      <c r="U115" s="5"/>
      <c r="V115" s="40">
        <f t="shared" si="10"/>
        <v>12</v>
      </c>
    </row>
    <row r="116" spans="1:22">
      <c r="A116" s="270">
        <v>39967</v>
      </c>
      <c r="B116" s="264">
        <v>0.41666666666666669</v>
      </c>
      <c r="C116" s="270">
        <v>39968</v>
      </c>
      <c r="D116" s="264">
        <v>0.5</v>
      </c>
      <c r="E116" s="263">
        <v>26</v>
      </c>
      <c r="F116" s="266">
        <v>0</v>
      </c>
      <c r="G116" s="12">
        <v>8</v>
      </c>
      <c r="H116" s="386"/>
      <c r="I116" s="5"/>
      <c r="J116" s="24">
        <f t="shared" si="13"/>
        <v>8</v>
      </c>
      <c r="K116" s="357">
        <v>19</v>
      </c>
      <c r="L116" s="5"/>
      <c r="M116" s="5"/>
      <c r="N116" s="40">
        <f t="shared" si="14"/>
        <v>19</v>
      </c>
      <c r="O116" s="358">
        <v>7</v>
      </c>
      <c r="P116" s="5"/>
      <c r="Q116" s="5"/>
      <c r="R116" s="24">
        <f t="shared" si="15"/>
        <v>7</v>
      </c>
      <c r="S116" s="357">
        <v>11</v>
      </c>
      <c r="T116" s="5"/>
      <c r="U116" s="5"/>
      <c r="V116" s="40">
        <f t="shared" si="10"/>
        <v>11</v>
      </c>
    </row>
    <row r="117" spans="1:22">
      <c r="A117" s="270">
        <v>39968</v>
      </c>
      <c r="B117" s="264">
        <v>0.5</v>
      </c>
      <c r="C117" s="270">
        <v>39969</v>
      </c>
      <c r="D117" s="264">
        <v>0.47916666666666669</v>
      </c>
      <c r="E117" s="263">
        <v>23.5</v>
      </c>
      <c r="F117" s="266">
        <v>0</v>
      </c>
      <c r="G117" s="12">
        <v>0</v>
      </c>
      <c r="H117" s="386"/>
      <c r="I117" s="5"/>
      <c r="J117" s="24">
        <f t="shared" si="13"/>
        <v>0</v>
      </c>
      <c r="K117" s="357">
        <v>0</v>
      </c>
      <c r="L117" s="5"/>
      <c r="M117" s="5"/>
      <c r="N117" s="40">
        <f t="shared" si="14"/>
        <v>0</v>
      </c>
      <c r="O117" s="358">
        <v>2</v>
      </c>
      <c r="P117" s="5"/>
      <c r="Q117" s="5"/>
      <c r="R117" s="24">
        <f t="shared" si="15"/>
        <v>2</v>
      </c>
      <c r="S117" s="357">
        <v>8</v>
      </c>
      <c r="T117" s="5"/>
      <c r="U117" s="5"/>
      <c r="V117" s="40">
        <f t="shared" si="10"/>
        <v>8</v>
      </c>
    </row>
    <row r="118" spans="1:22">
      <c r="A118" s="270">
        <v>39969</v>
      </c>
      <c r="B118" s="264">
        <v>0.47916666666666669</v>
      </c>
      <c r="C118" s="270">
        <v>39970</v>
      </c>
      <c r="D118" s="264">
        <v>0.41666666666666669</v>
      </c>
      <c r="E118" s="263">
        <v>22.5</v>
      </c>
      <c r="F118" s="266">
        <v>0</v>
      </c>
      <c r="G118" s="12">
        <v>5</v>
      </c>
      <c r="H118" s="386"/>
      <c r="I118" s="5"/>
      <c r="J118" s="24">
        <f t="shared" si="13"/>
        <v>5</v>
      </c>
      <c r="K118" s="357">
        <v>17</v>
      </c>
      <c r="L118" s="5"/>
      <c r="M118" s="5"/>
      <c r="N118" s="40">
        <f t="shared" si="14"/>
        <v>17</v>
      </c>
      <c r="O118" s="358">
        <v>3</v>
      </c>
      <c r="P118" s="5"/>
      <c r="Q118" s="5"/>
      <c r="R118" s="24">
        <f t="shared" si="15"/>
        <v>3</v>
      </c>
      <c r="S118" s="357">
        <v>9</v>
      </c>
      <c r="T118" s="5"/>
      <c r="U118" s="5"/>
      <c r="V118" s="40">
        <f t="shared" si="10"/>
        <v>9</v>
      </c>
    </row>
    <row r="119" spans="1:22">
      <c r="A119" s="270">
        <v>39970</v>
      </c>
      <c r="B119" s="264">
        <v>0.41666666666666669</v>
      </c>
      <c r="C119" s="270">
        <v>39971</v>
      </c>
      <c r="D119" s="264">
        <v>0.41666666666666669</v>
      </c>
      <c r="E119" s="263">
        <v>24</v>
      </c>
      <c r="F119" s="266">
        <v>0</v>
      </c>
      <c r="G119" s="12">
        <v>7</v>
      </c>
      <c r="H119" s="386"/>
      <c r="I119" s="5"/>
      <c r="J119" s="24">
        <f t="shared" si="13"/>
        <v>7</v>
      </c>
      <c r="K119" s="357">
        <v>7</v>
      </c>
      <c r="L119" s="5"/>
      <c r="M119" s="5"/>
      <c r="N119" s="40">
        <f t="shared" si="14"/>
        <v>7</v>
      </c>
      <c r="O119" s="358">
        <v>1</v>
      </c>
      <c r="P119" s="5"/>
      <c r="Q119" s="5"/>
      <c r="R119" s="24">
        <f t="shared" si="15"/>
        <v>1</v>
      </c>
      <c r="S119" s="357">
        <v>9</v>
      </c>
      <c r="T119" s="5"/>
      <c r="U119" s="5"/>
      <c r="V119" s="40">
        <f t="shared" si="10"/>
        <v>9</v>
      </c>
    </row>
    <row r="120" spans="1:22">
      <c r="A120" s="270">
        <v>39971</v>
      </c>
      <c r="B120" s="264">
        <v>0.41666666666666669</v>
      </c>
      <c r="C120" s="270">
        <v>39972</v>
      </c>
      <c r="D120" s="264">
        <v>0.39583333333333331</v>
      </c>
      <c r="E120" s="263">
        <v>23.5</v>
      </c>
      <c r="F120" s="266">
        <v>0</v>
      </c>
      <c r="G120" s="12">
        <v>19</v>
      </c>
      <c r="H120" s="386"/>
      <c r="I120" s="5"/>
      <c r="J120" s="24">
        <f t="shared" si="13"/>
        <v>19</v>
      </c>
      <c r="K120" s="357">
        <v>6</v>
      </c>
      <c r="L120" s="5"/>
      <c r="M120" s="5"/>
      <c r="N120" s="40">
        <f t="shared" si="14"/>
        <v>6</v>
      </c>
      <c r="O120" s="358">
        <v>4</v>
      </c>
      <c r="P120" s="5"/>
      <c r="Q120" s="5"/>
      <c r="R120" s="24">
        <f t="shared" si="15"/>
        <v>4</v>
      </c>
      <c r="S120" s="357">
        <v>14</v>
      </c>
      <c r="T120" s="5"/>
      <c r="U120" s="5"/>
      <c r="V120" s="40">
        <f t="shared" si="10"/>
        <v>14</v>
      </c>
    </row>
    <row r="121" spans="1:22">
      <c r="A121" s="270">
        <v>39972</v>
      </c>
      <c r="B121" s="264">
        <v>0.39583333333333331</v>
      </c>
      <c r="C121" s="270">
        <v>39973</v>
      </c>
      <c r="D121" s="264">
        <v>0.41666666666666669</v>
      </c>
      <c r="E121" s="263">
        <v>24.5</v>
      </c>
      <c r="F121" s="266">
        <v>0</v>
      </c>
      <c r="G121" s="12">
        <v>8</v>
      </c>
      <c r="H121" s="386"/>
      <c r="I121" s="5"/>
      <c r="J121" s="24">
        <f t="shared" si="13"/>
        <v>8</v>
      </c>
      <c r="K121" s="357">
        <v>8</v>
      </c>
      <c r="L121" s="5"/>
      <c r="M121" s="5"/>
      <c r="N121" s="40">
        <f t="shared" si="14"/>
        <v>8</v>
      </c>
      <c r="O121" s="358">
        <v>3</v>
      </c>
      <c r="P121" s="5"/>
      <c r="Q121" s="5"/>
      <c r="R121" s="24">
        <f t="shared" si="15"/>
        <v>3</v>
      </c>
      <c r="S121" s="357">
        <v>7</v>
      </c>
      <c r="T121" s="5"/>
      <c r="U121" s="5"/>
      <c r="V121" s="40">
        <f t="shared" si="10"/>
        <v>7</v>
      </c>
    </row>
    <row r="122" spans="1:22">
      <c r="A122" s="270">
        <v>39973</v>
      </c>
      <c r="B122" s="264">
        <v>0.41666666666666669</v>
      </c>
      <c r="C122" s="270">
        <v>39974</v>
      </c>
      <c r="D122" s="264">
        <v>0.39583333333333331</v>
      </c>
      <c r="E122" s="263">
        <v>23.5</v>
      </c>
      <c r="F122" s="266">
        <v>0</v>
      </c>
      <c r="G122" s="12">
        <v>5</v>
      </c>
      <c r="H122" s="386"/>
      <c r="I122" s="5"/>
      <c r="J122" s="24">
        <f t="shared" si="13"/>
        <v>5</v>
      </c>
      <c r="K122" s="357">
        <v>0</v>
      </c>
      <c r="L122" s="5"/>
      <c r="M122" s="5"/>
      <c r="N122" s="40">
        <f t="shared" si="14"/>
        <v>0</v>
      </c>
      <c r="O122" s="358">
        <v>1</v>
      </c>
      <c r="P122" s="5"/>
      <c r="Q122" s="5"/>
      <c r="R122" s="24">
        <f t="shared" si="15"/>
        <v>1</v>
      </c>
      <c r="S122" s="357">
        <v>4</v>
      </c>
      <c r="T122" s="5"/>
      <c r="U122" s="5"/>
      <c r="V122" s="40">
        <f t="shared" si="10"/>
        <v>4</v>
      </c>
    </row>
    <row r="123" spans="1:22">
      <c r="A123" s="270">
        <v>39974</v>
      </c>
      <c r="B123" s="264">
        <v>0.39583333333333331</v>
      </c>
      <c r="C123" s="270">
        <v>39975</v>
      </c>
      <c r="D123" s="264">
        <v>0.4375</v>
      </c>
      <c r="E123" s="263">
        <v>25</v>
      </c>
      <c r="F123" s="266">
        <v>0</v>
      </c>
      <c r="G123" s="12">
        <v>5</v>
      </c>
      <c r="H123" s="386"/>
      <c r="I123" s="5"/>
      <c r="J123" s="24">
        <f t="shared" si="13"/>
        <v>5</v>
      </c>
      <c r="K123" s="357">
        <v>14</v>
      </c>
      <c r="L123" s="5"/>
      <c r="M123" s="5"/>
      <c r="N123" s="40">
        <f t="shared" si="14"/>
        <v>14</v>
      </c>
      <c r="O123" s="358">
        <v>0</v>
      </c>
      <c r="P123" s="5"/>
      <c r="Q123" s="5"/>
      <c r="R123" s="24">
        <f t="shared" si="15"/>
        <v>0</v>
      </c>
      <c r="S123" s="357">
        <v>7</v>
      </c>
      <c r="T123" s="5"/>
      <c r="U123" s="5"/>
      <c r="V123" s="40">
        <f t="shared" si="10"/>
        <v>7</v>
      </c>
    </row>
    <row r="124" spans="1:22">
      <c r="A124" s="270">
        <v>39975</v>
      </c>
      <c r="B124" s="264">
        <v>0.4375</v>
      </c>
      <c r="C124" s="270">
        <v>39976</v>
      </c>
      <c r="D124" s="264">
        <v>0.4375</v>
      </c>
      <c r="E124" s="263">
        <v>24</v>
      </c>
      <c r="F124" s="266">
        <v>0</v>
      </c>
      <c r="G124" s="12">
        <v>10</v>
      </c>
      <c r="H124" s="386"/>
      <c r="I124" s="5"/>
      <c r="J124" s="24">
        <f t="shared" si="13"/>
        <v>10</v>
      </c>
      <c r="K124" s="357">
        <v>20</v>
      </c>
      <c r="L124" s="5"/>
      <c r="M124" s="5"/>
      <c r="N124" s="40">
        <f t="shared" si="14"/>
        <v>20</v>
      </c>
      <c r="O124" s="358">
        <v>0</v>
      </c>
      <c r="P124" s="5"/>
      <c r="Q124" s="5"/>
      <c r="R124" s="24">
        <f t="shared" si="15"/>
        <v>0</v>
      </c>
      <c r="S124" s="357">
        <v>4</v>
      </c>
      <c r="T124" s="5"/>
      <c r="U124" s="5"/>
      <c r="V124" s="40">
        <f t="shared" si="10"/>
        <v>4</v>
      </c>
    </row>
    <row r="125" spans="1:22">
      <c r="A125" s="270">
        <v>39976</v>
      </c>
      <c r="B125" s="264">
        <v>0.4375</v>
      </c>
      <c r="C125" s="270">
        <v>39977</v>
      </c>
      <c r="D125" s="264">
        <v>0.33333333333333331</v>
      </c>
      <c r="E125" s="263">
        <v>21.5</v>
      </c>
      <c r="F125" s="266">
        <v>0</v>
      </c>
      <c r="G125" s="12">
        <v>6</v>
      </c>
      <c r="H125" s="386"/>
      <c r="I125" s="5"/>
      <c r="J125" s="24">
        <f t="shared" si="13"/>
        <v>6</v>
      </c>
      <c r="K125" s="357">
        <v>6</v>
      </c>
      <c r="L125" s="5"/>
      <c r="M125" s="5"/>
      <c r="N125" s="40">
        <f t="shared" si="14"/>
        <v>6</v>
      </c>
      <c r="O125" s="358">
        <v>0</v>
      </c>
      <c r="P125" s="5"/>
      <c r="Q125" s="5"/>
      <c r="R125" s="24">
        <f t="shared" si="15"/>
        <v>0</v>
      </c>
      <c r="S125" s="357">
        <v>4</v>
      </c>
      <c r="T125" s="5"/>
      <c r="U125" s="5"/>
      <c r="V125" s="40">
        <f t="shared" si="10"/>
        <v>4</v>
      </c>
    </row>
    <row r="126" spans="1:22">
      <c r="A126" s="270">
        <v>39977</v>
      </c>
      <c r="B126" s="264">
        <v>0.33333333333333331</v>
      </c>
      <c r="C126" s="270">
        <v>39979</v>
      </c>
      <c r="D126" s="264">
        <v>0.375</v>
      </c>
      <c r="E126" s="263">
        <v>49</v>
      </c>
      <c r="F126" s="266">
        <v>0</v>
      </c>
      <c r="G126" s="267">
        <v>21</v>
      </c>
      <c r="H126" s="391"/>
      <c r="I126" s="361"/>
      <c r="J126" s="24">
        <f t="shared" si="13"/>
        <v>21</v>
      </c>
      <c r="K126" s="357">
        <v>24</v>
      </c>
      <c r="L126" s="13"/>
      <c r="M126" s="361"/>
      <c r="N126" s="40">
        <f t="shared" si="14"/>
        <v>24</v>
      </c>
      <c r="O126" s="358">
        <v>1</v>
      </c>
      <c r="P126" s="13"/>
      <c r="Q126" s="361"/>
      <c r="R126" s="24">
        <f t="shared" si="15"/>
        <v>1</v>
      </c>
      <c r="S126" s="357">
        <v>4</v>
      </c>
      <c r="T126" s="13"/>
      <c r="U126" s="361"/>
      <c r="V126" s="40">
        <f t="shared" si="10"/>
        <v>4</v>
      </c>
    </row>
    <row r="127" spans="1:22">
      <c r="A127" s="270">
        <v>39979</v>
      </c>
      <c r="B127" s="264">
        <v>0.375</v>
      </c>
      <c r="C127" s="270">
        <v>39980</v>
      </c>
      <c r="D127" s="264">
        <v>0.375</v>
      </c>
      <c r="E127" s="263">
        <v>24</v>
      </c>
      <c r="F127" s="266">
        <v>0</v>
      </c>
      <c r="G127" s="267">
        <v>29</v>
      </c>
      <c r="H127" s="388"/>
      <c r="I127" s="262"/>
      <c r="J127" s="24">
        <f t="shared" si="13"/>
        <v>29</v>
      </c>
      <c r="K127" s="357">
        <v>6</v>
      </c>
      <c r="L127" s="262"/>
      <c r="M127" s="11"/>
      <c r="N127" s="40">
        <f t="shared" si="14"/>
        <v>6</v>
      </c>
      <c r="O127" s="358">
        <v>0</v>
      </c>
      <c r="P127" s="262"/>
      <c r="Q127" s="4"/>
      <c r="R127" s="24">
        <f t="shared" si="15"/>
        <v>0</v>
      </c>
      <c r="S127" s="357">
        <v>2</v>
      </c>
      <c r="T127" s="262"/>
      <c r="U127" s="11"/>
      <c r="V127" s="40">
        <f t="shared" si="10"/>
        <v>2</v>
      </c>
    </row>
    <row r="128" spans="1:22">
      <c r="A128" s="270">
        <v>39980</v>
      </c>
      <c r="B128" s="264">
        <v>0.375</v>
      </c>
      <c r="C128" s="270">
        <v>39981</v>
      </c>
      <c r="D128" s="264">
        <v>0.45833333333333331</v>
      </c>
      <c r="E128" s="263">
        <v>26</v>
      </c>
      <c r="F128" s="266">
        <v>0</v>
      </c>
      <c r="G128" s="267">
        <v>27</v>
      </c>
      <c r="H128" s="392"/>
      <c r="I128" s="5"/>
      <c r="J128" s="24">
        <f t="shared" si="13"/>
        <v>27</v>
      </c>
      <c r="K128" s="357">
        <v>10</v>
      </c>
      <c r="L128" s="5"/>
      <c r="M128" s="5"/>
      <c r="N128" s="40">
        <f t="shared" si="14"/>
        <v>10</v>
      </c>
      <c r="O128" s="358">
        <v>0</v>
      </c>
      <c r="P128" s="5"/>
      <c r="Q128" s="5"/>
      <c r="R128" s="24">
        <f t="shared" si="15"/>
        <v>0</v>
      </c>
      <c r="S128" s="357">
        <v>2</v>
      </c>
      <c r="T128" s="5"/>
      <c r="U128" s="5"/>
      <c r="V128" s="40">
        <f t="shared" si="10"/>
        <v>2</v>
      </c>
    </row>
    <row r="129" spans="1:22">
      <c r="A129" s="270">
        <v>39981</v>
      </c>
      <c r="B129" s="264">
        <v>0.45833333333333331</v>
      </c>
      <c r="C129" s="270">
        <v>39982</v>
      </c>
      <c r="D129" s="264">
        <v>0.375</v>
      </c>
      <c r="E129" s="263">
        <v>22</v>
      </c>
      <c r="F129" s="266">
        <v>0</v>
      </c>
      <c r="G129" s="267">
        <v>12</v>
      </c>
      <c r="H129" s="391"/>
      <c r="I129" s="361"/>
      <c r="J129" s="24">
        <f t="shared" si="13"/>
        <v>12</v>
      </c>
      <c r="K129" s="357">
        <v>3</v>
      </c>
      <c r="L129" s="13"/>
      <c r="M129" s="361"/>
      <c r="N129" s="40">
        <f t="shared" si="14"/>
        <v>3</v>
      </c>
      <c r="O129" s="358">
        <v>0</v>
      </c>
      <c r="P129" s="13"/>
      <c r="Q129" s="361"/>
      <c r="R129" s="24">
        <f t="shared" si="15"/>
        <v>0</v>
      </c>
      <c r="S129" s="357">
        <v>0</v>
      </c>
      <c r="T129" s="13"/>
      <c r="U129" s="361"/>
      <c r="V129" s="40">
        <f t="shared" si="10"/>
        <v>0</v>
      </c>
    </row>
    <row r="130" spans="1:22">
      <c r="A130" s="270">
        <v>39982</v>
      </c>
      <c r="B130" s="264">
        <v>0.375</v>
      </c>
      <c r="C130" s="270">
        <v>39983</v>
      </c>
      <c r="D130" s="264">
        <v>0.22916666666666666</v>
      </c>
      <c r="E130" s="263">
        <v>20.5</v>
      </c>
      <c r="F130" s="266">
        <v>0</v>
      </c>
      <c r="G130" s="267">
        <v>12</v>
      </c>
      <c r="H130" s="393"/>
      <c r="I130" s="4"/>
      <c r="J130" s="24">
        <f t="shared" si="13"/>
        <v>12</v>
      </c>
      <c r="K130" s="357">
        <v>1</v>
      </c>
      <c r="L130" s="262"/>
      <c r="M130" s="11"/>
      <c r="N130" s="40">
        <f t="shared" si="14"/>
        <v>1</v>
      </c>
      <c r="O130" s="358">
        <v>0</v>
      </c>
      <c r="P130" s="262"/>
      <c r="Q130" s="4"/>
      <c r="R130" s="24">
        <f t="shared" si="15"/>
        <v>0</v>
      </c>
      <c r="S130" s="357">
        <v>2</v>
      </c>
      <c r="T130" s="262"/>
      <c r="U130" s="11"/>
      <c r="V130" s="40">
        <f t="shared" si="10"/>
        <v>2</v>
      </c>
    </row>
    <row r="131" spans="1:22">
      <c r="A131" s="271">
        <v>39983</v>
      </c>
      <c r="B131" s="265">
        <v>0.22916666666666666</v>
      </c>
      <c r="C131" s="271">
        <v>39984</v>
      </c>
      <c r="D131" s="265">
        <v>0.39583333333333331</v>
      </c>
      <c r="E131" s="263">
        <v>28</v>
      </c>
      <c r="F131" s="266">
        <v>0</v>
      </c>
      <c r="G131" s="267">
        <v>7</v>
      </c>
      <c r="H131" s="387"/>
      <c r="I131" s="375"/>
      <c r="J131" s="24">
        <f t="shared" si="13"/>
        <v>7</v>
      </c>
      <c r="K131" s="357">
        <v>5</v>
      </c>
      <c r="L131" s="13"/>
      <c r="M131" s="361"/>
      <c r="N131" s="40">
        <f t="shared" si="14"/>
        <v>5</v>
      </c>
      <c r="O131" s="363">
        <v>0</v>
      </c>
      <c r="P131" s="13"/>
      <c r="Q131" s="361"/>
      <c r="R131" s="24">
        <f t="shared" si="15"/>
        <v>0</v>
      </c>
      <c r="S131" s="357">
        <v>0</v>
      </c>
      <c r="T131" s="13"/>
      <c r="U131" s="361"/>
      <c r="V131" s="40">
        <f t="shared" si="10"/>
        <v>0</v>
      </c>
    </row>
    <row r="132" spans="1:22" ht="15" thickBot="1">
      <c r="A132" s="277">
        <v>39984</v>
      </c>
      <c r="B132" s="278">
        <v>0.39583333333333331</v>
      </c>
      <c r="C132" s="277">
        <v>39985</v>
      </c>
      <c r="D132" s="278">
        <v>0.58333333333333337</v>
      </c>
      <c r="E132" s="279">
        <v>28.5</v>
      </c>
      <c r="F132" s="280">
        <v>0</v>
      </c>
      <c r="G132" s="281">
        <v>62</v>
      </c>
      <c r="H132" s="394"/>
      <c r="I132" s="364"/>
      <c r="J132" s="282">
        <f t="shared" si="13"/>
        <v>62</v>
      </c>
      <c r="K132" s="365">
        <v>4</v>
      </c>
      <c r="L132" s="364"/>
      <c r="M132" s="366"/>
      <c r="N132" s="283">
        <f t="shared" si="14"/>
        <v>4</v>
      </c>
      <c r="O132" s="367">
        <v>0</v>
      </c>
      <c r="P132" s="364"/>
      <c r="Q132" s="366"/>
      <c r="R132" s="282">
        <f t="shared" si="15"/>
        <v>0</v>
      </c>
      <c r="S132" s="368">
        <v>0</v>
      </c>
      <c r="T132" s="364"/>
      <c r="U132" s="366"/>
      <c r="V132" s="283">
        <f t="shared" si="10"/>
        <v>0</v>
      </c>
    </row>
    <row r="133" spans="1:22" ht="19" thickBot="1">
      <c r="A133" s="611" t="s">
        <v>40</v>
      </c>
      <c r="B133" s="612"/>
      <c r="C133" s="612"/>
      <c r="D133" s="612"/>
      <c r="E133" s="272">
        <f t="shared" ref="E133:V133" si="17">SUM(E4:E132)</f>
        <v>2942.75</v>
      </c>
      <c r="F133" s="273">
        <f t="shared" si="17"/>
        <v>131.25</v>
      </c>
      <c r="G133" s="274">
        <f t="shared" si="17"/>
        <v>976</v>
      </c>
      <c r="H133" s="395">
        <f t="shared" si="17"/>
        <v>56</v>
      </c>
      <c r="I133" s="275">
        <f t="shared" si="17"/>
        <v>1115.7754202244657</v>
      </c>
      <c r="J133" s="274">
        <f t="shared" si="17"/>
        <v>1032</v>
      </c>
      <c r="K133" s="342">
        <f t="shared" si="17"/>
        <v>1126</v>
      </c>
      <c r="L133" s="276">
        <f t="shared" si="17"/>
        <v>54</v>
      </c>
      <c r="M133" s="276">
        <f t="shared" si="17"/>
        <v>176.30559221798006</v>
      </c>
      <c r="N133" s="274">
        <f t="shared" si="17"/>
        <v>1180</v>
      </c>
      <c r="O133" s="343">
        <f t="shared" si="17"/>
        <v>1382</v>
      </c>
      <c r="P133" s="276">
        <f t="shared" si="17"/>
        <v>120</v>
      </c>
      <c r="Q133" s="276">
        <f t="shared" si="17"/>
        <v>92.358626747811471</v>
      </c>
      <c r="R133" s="274">
        <f t="shared" si="17"/>
        <v>1502</v>
      </c>
      <c r="S133" s="343">
        <f t="shared" si="17"/>
        <v>248</v>
      </c>
      <c r="T133" s="344">
        <f t="shared" si="17"/>
        <v>9</v>
      </c>
      <c r="U133" s="345">
        <f t="shared" si="17"/>
        <v>5.0033684393537374</v>
      </c>
      <c r="V133" s="346">
        <f t="shared" si="17"/>
        <v>257</v>
      </c>
    </row>
    <row r="134" spans="1:22" ht="33.75" customHeight="1" thickTop="1">
      <c r="A134" s="7"/>
      <c r="E134" s="9"/>
    </row>
    <row r="135" spans="1:22">
      <c r="A135" s="7"/>
      <c r="E135" s="9"/>
    </row>
    <row r="136" spans="1:22">
      <c r="A136" s="7"/>
      <c r="E136" s="9"/>
    </row>
    <row r="137" spans="1:22">
      <c r="A137" s="7"/>
      <c r="E137" s="9"/>
    </row>
    <row r="138" spans="1:22">
      <c r="A138" s="7"/>
      <c r="C138" s="93"/>
      <c r="E138" s="9"/>
    </row>
    <row r="139" spans="1:22">
      <c r="A139" s="7"/>
      <c r="C139" s="93"/>
      <c r="E139" s="9"/>
    </row>
    <row r="140" spans="1:22">
      <c r="A140" s="7"/>
      <c r="C140" s="93"/>
      <c r="E140" s="9"/>
    </row>
    <row r="141" spans="1:22">
      <c r="A141" s="7"/>
      <c r="C141" s="93"/>
      <c r="E141" s="9"/>
    </row>
    <row r="142" spans="1:22">
      <c r="A142" s="7"/>
      <c r="E142" s="9"/>
    </row>
    <row r="143" spans="1:22">
      <c r="A143" s="7"/>
      <c r="E143" s="9"/>
    </row>
    <row r="144" spans="1:22">
      <c r="A144" s="7"/>
      <c r="E144" s="9"/>
    </row>
    <row r="145" spans="1:5">
      <c r="A145" s="7"/>
      <c r="E145" s="9"/>
    </row>
    <row r="146" spans="1:5">
      <c r="A146" s="7"/>
      <c r="E146" s="9"/>
    </row>
    <row r="147" spans="1:5">
      <c r="A147" s="7"/>
      <c r="E147" s="9"/>
    </row>
    <row r="148" spans="1:5">
      <c r="A148" s="7"/>
      <c r="E148" s="9"/>
    </row>
    <row r="149" spans="1:5">
      <c r="A149" s="7"/>
      <c r="E149" s="9"/>
    </row>
    <row r="150" spans="1:5">
      <c r="A150" s="7"/>
      <c r="E150" s="9"/>
    </row>
    <row r="151" spans="1:5">
      <c r="A151" s="7"/>
      <c r="E151" s="9"/>
    </row>
    <row r="152" spans="1:5">
      <c r="A152" s="7"/>
      <c r="E152" s="9"/>
    </row>
    <row r="153" spans="1:5">
      <c r="A153" s="7"/>
      <c r="E153" s="9"/>
    </row>
    <row r="154" spans="1:5">
      <c r="A154" s="7"/>
      <c r="E154" s="9"/>
    </row>
    <row r="155" spans="1:5">
      <c r="A155" s="7"/>
      <c r="E155" s="9"/>
    </row>
    <row r="156" spans="1:5">
      <c r="A156" s="7"/>
      <c r="E156" s="9"/>
    </row>
    <row r="157" spans="1:5">
      <c r="A157" s="7"/>
      <c r="E157" s="9"/>
    </row>
    <row r="158" spans="1:5">
      <c r="A158" s="7"/>
      <c r="E158" s="9"/>
    </row>
    <row r="159" spans="1:5">
      <c r="A159" s="7"/>
      <c r="E159" s="9"/>
    </row>
    <row r="160" spans="1:5">
      <c r="A160" s="7"/>
      <c r="E160" s="9"/>
    </row>
    <row r="161" spans="1:23">
      <c r="A161" s="7"/>
      <c r="E161" s="9"/>
    </row>
    <row r="162" spans="1:23">
      <c r="A162" s="7"/>
      <c r="E162" s="9"/>
    </row>
    <row r="163" spans="1:23">
      <c r="A163" s="7"/>
      <c r="E163" s="9"/>
    </row>
    <row r="164" spans="1:23">
      <c r="A164" s="7"/>
      <c r="E164" s="9"/>
    </row>
    <row r="165" spans="1:23">
      <c r="A165" s="7"/>
      <c r="E165" s="9"/>
    </row>
    <row r="166" spans="1:23">
      <c r="A166" s="7"/>
      <c r="E166" s="9"/>
    </row>
    <row r="167" spans="1:23">
      <c r="A167" s="7"/>
      <c r="E167" s="9"/>
    </row>
    <row r="168" spans="1:23">
      <c r="A168" s="7"/>
      <c r="E168" s="9"/>
    </row>
    <row r="169" spans="1:23">
      <c r="A169" s="7"/>
      <c r="E169" s="9"/>
    </row>
    <row r="170" spans="1:23">
      <c r="A170" s="7"/>
      <c r="E170" s="9"/>
    </row>
    <row r="171" spans="1:23">
      <c r="A171" s="7"/>
    </row>
    <row r="172" spans="1:23">
      <c r="A172" s="7"/>
    </row>
    <row r="173" spans="1:23">
      <c r="A173" s="7"/>
    </row>
    <row r="174" spans="1:23">
      <c r="A174" s="7"/>
    </row>
    <row r="175" spans="1:23">
      <c r="A175" s="7"/>
      <c r="W175" s="11"/>
    </row>
    <row r="176" spans="1:23">
      <c r="A176" s="7"/>
      <c r="W176" s="11"/>
    </row>
    <row r="177" spans="1:23" ht="39.75" customHeight="1">
      <c r="A177" s="7"/>
      <c r="W177" s="11"/>
    </row>
    <row r="178" spans="1:23">
      <c r="A178" s="7"/>
    </row>
    <row r="179" spans="1:23">
      <c r="A179" s="7"/>
    </row>
    <row r="180" spans="1:23">
      <c r="A180" s="7"/>
    </row>
    <row r="181" spans="1:23">
      <c r="A181" s="7"/>
    </row>
    <row r="182" spans="1:23">
      <c r="A182" s="7"/>
    </row>
    <row r="183" spans="1:23">
      <c r="A183" s="7"/>
    </row>
    <row r="184" spans="1:23">
      <c r="A184" s="7"/>
    </row>
    <row r="185" spans="1:23">
      <c r="A185" s="7"/>
    </row>
    <row r="186" spans="1:23">
      <c r="A186" s="7"/>
    </row>
    <row r="187" spans="1:23">
      <c r="A187" s="7"/>
    </row>
    <row r="188" spans="1:23">
      <c r="A188" s="7"/>
    </row>
    <row r="189" spans="1:23">
      <c r="A189" s="7"/>
    </row>
    <row r="190" spans="1:23">
      <c r="A190" s="7"/>
    </row>
    <row r="191" spans="1:23">
      <c r="A191" s="7"/>
    </row>
    <row r="192" spans="1:23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</sheetData>
  <mergeCells count="8">
    <mergeCell ref="A133:D133"/>
    <mergeCell ref="K2:N2"/>
    <mergeCell ref="O2:R2"/>
    <mergeCell ref="S2:V2"/>
    <mergeCell ref="A2:B2"/>
    <mergeCell ref="C2:D2"/>
    <mergeCell ref="E2:F2"/>
    <mergeCell ref="G2:J2"/>
  </mergeCells>
  <phoneticPr fontId="40" type="noConversion"/>
  <pageMargins left="0.7" right="0.7" top="0.75" bottom="0.75" header="0.3" footer="0.3"/>
  <ignoredErrors>
    <ignoredError sqref="J4:J5 J96:J110 J113:J125 J127:J128 J130 J132 J7:J51 J53:J60 J62:J92" formulaRange="1"/>
  </ignoredError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theme="2" tint="-0.499984740745262"/>
  </sheetPr>
  <dimension ref="A1:V1311"/>
  <sheetViews>
    <sheetView zoomScale="70" zoomScaleNormal="70" zoomScalePageLayoutView="7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H45" sqref="H45"/>
    </sheetView>
  </sheetViews>
  <sheetFormatPr baseColWidth="10" defaultColWidth="10.5" defaultRowHeight="14"/>
  <cols>
    <col min="1" max="1" width="24.83203125" style="19" customWidth="1"/>
    <col min="2" max="2" width="13.83203125" style="19" customWidth="1"/>
    <col min="3" max="3" width="15.5" style="77" customWidth="1"/>
    <col min="4" max="4" width="12.5" style="92" customWidth="1"/>
    <col min="5" max="5" width="23.1640625" style="45" customWidth="1"/>
    <col min="6" max="6" width="21.1640625" style="45" customWidth="1"/>
    <col min="7" max="7" width="8.5" style="45" customWidth="1"/>
    <col min="8" max="8" width="52.1640625" style="80" customWidth="1"/>
    <col min="9" max="9" width="19" style="184" customWidth="1"/>
    <col min="10" max="10" width="15.83203125" style="142" customWidth="1"/>
    <col min="11" max="11" width="10.5" style="142"/>
    <col min="12" max="13" width="10.5" style="184"/>
    <col min="14" max="14" width="16.1640625" style="92" customWidth="1"/>
    <col min="15" max="16" width="10.5" style="19"/>
    <col min="17" max="17" width="10" style="235" customWidth="1"/>
    <col min="18" max="18" width="20.6640625" style="19" customWidth="1"/>
    <col min="19" max="19" width="12.83203125" style="45" customWidth="1"/>
    <col min="20" max="20" width="10.5" style="45"/>
    <col min="21" max="21" width="20.5" style="45" customWidth="1"/>
    <col min="22" max="16384" width="10.5" style="45"/>
  </cols>
  <sheetData>
    <row r="1" spans="1:22" ht="21" customHeight="1">
      <c r="A1" s="148" t="s">
        <v>88</v>
      </c>
      <c r="B1" s="145"/>
      <c r="C1" s="149"/>
      <c r="D1" s="150"/>
      <c r="E1" s="146"/>
      <c r="F1" s="146"/>
      <c r="G1" s="146"/>
      <c r="H1" s="151"/>
      <c r="I1" s="183"/>
      <c r="J1" s="147"/>
      <c r="K1" s="147"/>
      <c r="L1" s="183"/>
      <c r="M1" s="183"/>
      <c r="N1" s="150"/>
      <c r="O1" s="150"/>
      <c r="P1" s="150"/>
      <c r="Q1" s="145"/>
      <c r="R1" s="145"/>
      <c r="S1" s="232"/>
      <c r="T1" s="145"/>
    </row>
    <row r="2" spans="1:22">
      <c r="A2" s="145"/>
      <c r="B2" s="145"/>
      <c r="C2" s="149"/>
      <c r="D2" s="150"/>
      <c r="E2" s="146"/>
      <c r="F2" s="146"/>
      <c r="G2" s="146"/>
      <c r="H2" s="151"/>
      <c r="I2" s="183"/>
      <c r="J2" s="147"/>
      <c r="K2" s="147"/>
      <c r="L2" s="183"/>
      <c r="M2" s="183"/>
      <c r="N2" s="150"/>
      <c r="O2" s="150"/>
      <c r="P2" s="150"/>
      <c r="Q2" s="145"/>
      <c r="R2" s="145"/>
      <c r="S2" s="232"/>
      <c r="T2" s="145"/>
    </row>
    <row r="3" spans="1:22" s="83" customFormat="1" ht="13">
      <c r="A3" s="152"/>
      <c r="B3" s="153" t="s">
        <v>62</v>
      </c>
      <c r="C3" s="154" t="s">
        <v>63</v>
      </c>
      <c r="D3" s="155" t="s">
        <v>70</v>
      </c>
      <c r="E3" s="156" t="s">
        <v>90</v>
      </c>
      <c r="F3" s="157" t="s">
        <v>91</v>
      </c>
      <c r="G3" s="155" t="s">
        <v>70</v>
      </c>
      <c r="H3" s="156"/>
      <c r="I3" s="158"/>
      <c r="J3" s="158"/>
      <c r="K3" s="159" t="s">
        <v>31</v>
      </c>
      <c r="L3" s="159" t="s">
        <v>31</v>
      </c>
      <c r="M3" s="158" t="s">
        <v>75</v>
      </c>
      <c r="N3" s="158" t="s">
        <v>75</v>
      </c>
      <c r="O3" s="160"/>
      <c r="P3" s="624" t="s">
        <v>86</v>
      </c>
      <c r="Q3" s="625"/>
      <c r="R3" s="152"/>
      <c r="S3" s="152"/>
      <c r="T3" s="233"/>
      <c r="U3" s="152"/>
    </row>
    <row r="4" spans="1:22" s="83" customFormat="1" thickBot="1">
      <c r="A4" s="161" t="s">
        <v>31</v>
      </c>
      <c r="B4" s="162" t="s">
        <v>64</v>
      </c>
      <c r="C4" s="163" t="s">
        <v>65</v>
      </c>
      <c r="D4" s="164" t="s">
        <v>71</v>
      </c>
      <c r="E4" s="161" t="s">
        <v>47</v>
      </c>
      <c r="F4" s="165" t="s">
        <v>67</v>
      </c>
      <c r="G4" s="164" t="s">
        <v>71</v>
      </c>
      <c r="H4" s="166" t="s">
        <v>66</v>
      </c>
      <c r="I4" s="158" t="s">
        <v>15</v>
      </c>
      <c r="J4" s="520" t="s">
        <v>16</v>
      </c>
      <c r="K4" s="159" t="s">
        <v>73</v>
      </c>
      <c r="L4" s="159" t="s">
        <v>74</v>
      </c>
      <c r="M4" s="158" t="s">
        <v>76</v>
      </c>
      <c r="N4" s="158" t="s">
        <v>77</v>
      </c>
      <c r="O4" s="476" t="s">
        <v>114</v>
      </c>
      <c r="P4" s="522" t="s">
        <v>45</v>
      </c>
      <c r="Q4" s="523" t="s">
        <v>67</v>
      </c>
      <c r="R4" s="477" t="s">
        <v>78</v>
      </c>
      <c r="S4" s="478" t="s">
        <v>79</v>
      </c>
      <c r="T4" s="234" t="s">
        <v>80</v>
      </c>
      <c r="U4" s="152" t="s">
        <v>81</v>
      </c>
    </row>
    <row r="5" spans="1:22" ht="21.75" customHeight="1" thickTop="1">
      <c r="A5" s="44">
        <v>39857</v>
      </c>
      <c r="B5" s="88"/>
      <c r="C5" s="137"/>
      <c r="D5" s="139"/>
      <c r="E5" s="85"/>
      <c r="F5" s="86"/>
      <c r="G5" s="139"/>
      <c r="H5" s="285"/>
      <c r="I5" s="521"/>
      <c r="J5" s="535">
        <v>1</v>
      </c>
      <c r="K5" s="496">
        <f>A5</f>
        <v>39857</v>
      </c>
      <c r="L5" s="496">
        <f>A43</f>
        <v>39895</v>
      </c>
      <c r="M5" s="497">
        <f>SUM('COHO &amp; STHD M-R--Eff'!C17:C42)</f>
        <v>74</v>
      </c>
      <c r="N5" s="558">
        <f>SUM('COHO &amp; STHD M-R--Eff'!G18:G44)*N24</f>
        <v>17.930955120828536</v>
      </c>
      <c r="O5" s="498">
        <f>(N5/M5)</f>
        <v>0.24231020433552075</v>
      </c>
      <c r="P5" s="527" t="e">
        <f>SUM(#REF!)</f>
        <v>#REF!</v>
      </c>
      <c r="Q5" s="528" t="e">
        <f>P5*O5</f>
        <v>#REF!</v>
      </c>
      <c r="R5" s="529" t="e">
        <f>P5-Q5</f>
        <v>#REF!</v>
      </c>
      <c r="S5" s="499"/>
      <c r="T5" s="500"/>
      <c r="U5" s="499">
        <v>1</v>
      </c>
    </row>
    <row r="6" spans="1:22" ht="15">
      <c r="A6" s="44">
        <v>39858</v>
      </c>
      <c r="B6" s="88"/>
      <c r="C6" s="137"/>
      <c r="D6" s="139"/>
      <c r="E6" s="85"/>
      <c r="F6" s="86"/>
      <c r="G6" s="139"/>
      <c r="H6" s="285"/>
      <c r="I6" s="64">
        <v>1</v>
      </c>
      <c r="J6" s="536"/>
      <c r="K6" s="493">
        <v>39896</v>
      </c>
      <c r="L6" s="493">
        <v>39903</v>
      </c>
      <c r="M6" s="64">
        <f>SUM(B43:B44)</f>
        <v>79</v>
      </c>
      <c r="N6" s="64">
        <f>SUM(C44:C47)</f>
        <v>21</v>
      </c>
      <c r="O6" s="571">
        <f>N6/M6</f>
        <v>0.26582278481012656</v>
      </c>
      <c r="P6" s="524"/>
      <c r="Q6" s="525"/>
      <c r="R6" s="553">
        <f>M6-N6</f>
        <v>58</v>
      </c>
      <c r="S6" s="530">
        <v>0.1545</v>
      </c>
      <c r="T6" s="494">
        <v>0.69420000000000004</v>
      </c>
      <c r="U6" s="20">
        <v>1</v>
      </c>
    </row>
    <row r="7" spans="1:22" ht="15">
      <c r="A7" s="44">
        <v>39859</v>
      </c>
      <c r="B7" s="88"/>
      <c r="C7" s="137"/>
      <c r="D7" s="139"/>
      <c r="E7" s="85"/>
      <c r="F7" s="86"/>
      <c r="G7" s="139"/>
      <c r="H7" s="285"/>
      <c r="I7" s="64">
        <v>2</v>
      </c>
      <c r="J7" s="536"/>
      <c r="K7" s="493">
        <v>39904</v>
      </c>
      <c r="L7" s="493">
        <v>39909</v>
      </c>
      <c r="M7" s="64">
        <f>B51</f>
        <v>69</v>
      </c>
      <c r="N7" s="64">
        <f>C52</f>
        <v>11</v>
      </c>
      <c r="O7" s="350">
        <f>N7/M7</f>
        <v>0.15942028985507245</v>
      </c>
      <c r="P7" s="524"/>
      <c r="Q7" s="525"/>
      <c r="R7" s="64">
        <f>M7-N7</f>
        <v>58</v>
      </c>
      <c r="S7" s="492">
        <v>2.6097999999999999</v>
      </c>
      <c r="T7" s="575">
        <v>0.1062</v>
      </c>
      <c r="U7" s="492">
        <v>1</v>
      </c>
    </row>
    <row r="8" spans="1:22" ht="15">
      <c r="A8" s="44">
        <v>39860</v>
      </c>
      <c r="B8" s="88"/>
      <c r="C8" s="137"/>
      <c r="D8" s="139"/>
      <c r="E8" s="286"/>
      <c r="F8" s="87"/>
      <c r="G8" s="139"/>
      <c r="H8" s="284"/>
      <c r="I8" s="526"/>
      <c r="J8" s="537">
        <v>1</v>
      </c>
      <c r="K8" s="508">
        <v>39910</v>
      </c>
      <c r="L8" s="508">
        <v>39926</v>
      </c>
      <c r="M8" s="509">
        <f>SUM('COHO &amp; STHD M-R--Eff'!AH8)</f>
        <v>17</v>
      </c>
      <c r="N8" s="559">
        <f>SUM('COHO &amp; STHD M-R--Eff'!AI8)*N24</f>
        <v>2.5615650172612194</v>
      </c>
      <c r="O8" s="510">
        <f>N8/M8</f>
        <v>0.1506802951330129</v>
      </c>
      <c r="P8" s="531" t="e">
        <f>SUM(#REF!)</f>
        <v>#REF!</v>
      </c>
      <c r="Q8" s="532" t="e">
        <f>P8*O8</f>
        <v>#REF!</v>
      </c>
      <c r="R8" s="509" t="e">
        <f>P8-Q8</f>
        <v>#REF!</v>
      </c>
      <c r="S8" s="573"/>
      <c r="T8" s="574"/>
      <c r="U8" s="573">
        <v>1</v>
      </c>
      <c r="V8" s="46"/>
    </row>
    <row r="9" spans="1:22" ht="15">
      <c r="A9" s="44">
        <v>39861</v>
      </c>
      <c r="B9" s="88"/>
      <c r="C9" s="137"/>
      <c r="D9" s="139"/>
      <c r="E9" s="85"/>
      <c r="F9" s="86"/>
      <c r="G9" s="139"/>
      <c r="H9" s="285"/>
      <c r="I9" s="514"/>
      <c r="J9" s="538">
        <v>2</v>
      </c>
      <c r="K9" s="515">
        <v>39927</v>
      </c>
      <c r="L9" s="515">
        <v>39956</v>
      </c>
      <c r="M9" s="516">
        <f>SUM('COHO &amp; STHD M-R--Eff'!AH9:AH14)</f>
        <v>116</v>
      </c>
      <c r="N9" s="560">
        <f>SUM('COHO &amp; STHD M-R--Eff'!AI9:AI14)*N24</f>
        <v>52.512082853854999</v>
      </c>
      <c r="O9" s="517">
        <f t="shared" ref="O9:O12" si="0">N9/M9</f>
        <v>0.45269036942978447</v>
      </c>
      <c r="P9" s="533" t="e">
        <f>SUM(#REF!)</f>
        <v>#REF!</v>
      </c>
      <c r="Q9" s="534" t="e">
        <f>P9*O9</f>
        <v>#REF!</v>
      </c>
      <c r="R9" s="516">
        <f t="shared" ref="R9:R12" si="1">M9-N9</f>
        <v>63.487917146145001</v>
      </c>
      <c r="S9" s="514"/>
      <c r="T9" s="518"/>
      <c r="U9" s="514">
        <v>2</v>
      </c>
      <c r="V9" s="46"/>
    </row>
    <row r="10" spans="1:22" ht="15">
      <c r="A10" s="44">
        <v>39862</v>
      </c>
      <c r="B10" s="88"/>
      <c r="C10" s="137"/>
      <c r="D10" s="139"/>
      <c r="E10" s="287"/>
      <c r="F10" s="87"/>
      <c r="G10" s="139"/>
      <c r="H10" s="285"/>
      <c r="I10" s="514"/>
      <c r="J10" s="538">
        <v>3</v>
      </c>
      <c r="K10" s="515">
        <v>39957</v>
      </c>
      <c r="L10" s="515">
        <v>39958</v>
      </c>
      <c r="M10" s="516">
        <f>SUM('COHO &amp; STHD M-R--Eff'!AH15)</f>
        <v>51</v>
      </c>
      <c r="N10" s="560">
        <f>SUM('COHO &amp; STHD M-R--Eff'!AI15)*N24</f>
        <v>43.546605293440727</v>
      </c>
      <c r="O10" s="517">
        <f t="shared" si="0"/>
        <v>0.85385500575373974</v>
      </c>
      <c r="P10" s="533" t="e">
        <f>SUM(#REF!)</f>
        <v>#REF!</v>
      </c>
      <c r="Q10" s="534" t="e">
        <f>P10*O10</f>
        <v>#REF!</v>
      </c>
      <c r="R10" s="516">
        <f t="shared" si="1"/>
        <v>7.4533947065592727</v>
      </c>
      <c r="S10" s="514"/>
      <c r="T10" s="518"/>
      <c r="U10" s="514">
        <v>3</v>
      </c>
      <c r="V10" s="46"/>
    </row>
    <row r="11" spans="1:22" ht="15">
      <c r="A11" s="44">
        <v>39863</v>
      </c>
      <c r="B11" s="88"/>
      <c r="C11" s="137"/>
      <c r="D11" s="139"/>
      <c r="E11" s="306">
        <v>50</v>
      </c>
      <c r="F11" s="5">
        <v>13</v>
      </c>
      <c r="G11" s="139">
        <f>F11/E11</f>
        <v>0.26</v>
      </c>
      <c r="H11" s="285"/>
      <c r="I11" s="511"/>
      <c r="J11" s="537">
        <v>4</v>
      </c>
      <c r="K11" s="508">
        <v>39959</v>
      </c>
      <c r="L11" s="508">
        <v>39979</v>
      </c>
      <c r="M11" s="509">
        <f>SUM('COHO &amp; STHD M-R--Eff'!AH16:AH22)</f>
        <v>364</v>
      </c>
      <c r="N11" s="559">
        <f>SUM('COHO &amp; STHD M-R--Eff'!AI16:AI22)*N24</f>
        <v>357.3383199079401</v>
      </c>
      <c r="O11" s="510">
        <f t="shared" si="0"/>
        <v>0.98169868106576952</v>
      </c>
      <c r="P11" s="531" t="e">
        <f>SUM(#REF!)</f>
        <v>#REF!</v>
      </c>
      <c r="Q11" s="532" t="e">
        <f>P11*O11</f>
        <v>#REF!</v>
      </c>
      <c r="R11" s="509">
        <f t="shared" si="1"/>
        <v>6.6616800920598962</v>
      </c>
      <c r="S11" s="511"/>
      <c r="T11" s="512"/>
      <c r="U11" s="511">
        <v>4</v>
      </c>
      <c r="V11" s="46"/>
    </row>
    <row r="12" spans="1:22" ht="16" thickBot="1">
      <c r="A12" s="44">
        <v>39864</v>
      </c>
      <c r="B12" s="88"/>
      <c r="C12" s="137"/>
      <c r="D12" s="139"/>
      <c r="E12" s="307">
        <v>50</v>
      </c>
      <c r="F12" s="5">
        <v>14</v>
      </c>
      <c r="G12" s="139">
        <f>F12/E12</f>
        <v>0.28000000000000003</v>
      </c>
      <c r="H12" s="285"/>
      <c r="I12" s="539"/>
      <c r="J12" s="540">
        <v>5</v>
      </c>
      <c r="K12" s="541">
        <v>39980</v>
      </c>
      <c r="L12" s="541">
        <v>39985</v>
      </c>
      <c r="M12" s="542">
        <f>SUM('COHO &amp; STHD M-R--Eff'!AH23)</f>
        <v>34</v>
      </c>
      <c r="N12" s="561">
        <v>34</v>
      </c>
      <c r="O12" s="543">
        <f t="shared" si="0"/>
        <v>1</v>
      </c>
      <c r="P12" s="544" t="e">
        <f>SUM(#REF!)</f>
        <v>#REF!</v>
      </c>
      <c r="Q12" s="545" t="e">
        <f>P12*O12</f>
        <v>#REF!</v>
      </c>
      <c r="R12" s="542">
        <f t="shared" si="1"/>
        <v>0</v>
      </c>
      <c r="S12" s="539"/>
      <c r="T12" s="546"/>
      <c r="U12" s="539">
        <v>5</v>
      </c>
      <c r="V12" s="46"/>
    </row>
    <row r="13" spans="1:22" ht="16" thickTop="1">
      <c r="A13" s="44">
        <v>39865</v>
      </c>
      <c r="B13" s="88"/>
      <c r="C13" s="137"/>
      <c r="D13" s="139"/>
      <c r="E13" s="307"/>
      <c r="F13" s="5"/>
      <c r="G13" s="139"/>
      <c r="H13" s="285"/>
      <c r="J13" s="431"/>
      <c r="K13" s="431"/>
      <c r="L13" s="178"/>
      <c r="M13" s="178"/>
      <c r="N13" s="501"/>
      <c r="O13" s="502"/>
      <c r="P13" s="527" t="e">
        <f>SUM(P5:P12)</f>
        <v>#REF!</v>
      </c>
      <c r="Q13" s="550" t="e">
        <f>SUM(Q5:Q12)</f>
        <v>#REF!</v>
      </c>
      <c r="R13" s="554" t="s">
        <v>19</v>
      </c>
      <c r="S13" s="46"/>
    </row>
    <row r="14" spans="1:22" ht="15" thickBot="1">
      <c r="A14" s="44">
        <v>39866</v>
      </c>
      <c r="B14" s="288"/>
      <c r="C14" s="137"/>
      <c r="D14" s="139"/>
      <c r="E14" s="307">
        <v>50</v>
      </c>
      <c r="F14" s="5">
        <v>17</v>
      </c>
      <c r="G14" s="139">
        <f>F14/E14</f>
        <v>0.34</v>
      </c>
      <c r="H14" s="308" t="s">
        <v>2</v>
      </c>
      <c r="I14" s="547" t="s">
        <v>22</v>
      </c>
      <c r="J14" s="519"/>
      <c r="K14" s="519"/>
      <c r="L14" s="492"/>
      <c r="M14" s="492"/>
      <c r="N14" s="563">
        <f>N6+N7</f>
        <v>32</v>
      </c>
      <c r="P14" s="548">
        <f>SUM(M6:M7)</f>
        <v>148</v>
      </c>
      <c r="Q14" s="549">
        <f>SUM(N6:N7)</f>
        <v>32</v>
      </c>
      <c r="R14" s="576" t="s">
        <v>17</v>
      </c>
      <c r="S14" s="223"/>
      <c r="T14" s="46"/>
      <c r="U14" s="46"/>
    </row>
    <row r="15" spans="1:22" ht="15" thickTop="1">
      <c r="A15" s="44">
        <v>39867</v>
      </c>
      <c r="B15" s="88"/>
      <c r="C15" s="137"/>
      <c r="D15" s="139"/>
      <c r="E15" s="307">
        <v>50</v>
      </c>
      <c r="F15" s="5">
        <v>10</v>
      </c>
      <c r="G15" s="139">
        <f>F15/E15</f>
        <v>0.2</v>
      </c>
      <c r="H15" s="308"/>
      <c r="P15" s="551" t="e">
        <f>SUM(P13:P14)</f>
        <v>#REF!</v>
      </c>
      <c r="Q15" s="552" t="e">
        <f>SUM(Q13:Q14)</f>
        <v>#REF!</v>
      </c>
      <c r="R15" s="143" t="s">
        <v>18</v>
      </c>
      <c r="S15" s="223"/>
      <c r="T15" s="46"/>
      <c r="U15" s="46"/>
    </row>
    <row r="16" spans="1:22">
      <c r="A16" s="44">
        <v>39868</v>
      </c>
      <c r="B16" s="88"/>
      <c r="C16" s="137"/>
      <c r="D16" s="139"/>
      <c r="E16" s="307"/>
      <c r="F16" s="5"/>
      <c r="G16" s="139"/>
      <c r="H16" s="308"/>
      <c r="I16" s="556" t="s">
        <v>20</v>
      </c>
      <c r="J16" s="557"/>
      <c r="K16" s="557"/>
      <c r="L16" s="495"/>
      <c r="M16" s="495"/>
      <c r="N16" s="498"/>
      <c r="O16" s="502"/>
      <c r="S16" s="223"/>
      <c r="T16" s="46"/>
      <c r="U16" s="46"/>
    </row>
    <row r="17" spans="1:19">
      <c r="A17" s="44">
        <v>39869</v>
      </c>
      <c r="B17" s="88"/>
      <c r="C17" s="137"/>
      <c r="D17" s="139"/>
      <c r="E17" s="307"/>
      <c r="F17" s="5"/>
      <c r="G17" s="139"/>
      <c r="H17" s="308"/>
      <c r="I17" s="562" t="s">
        <v>21</v>
      </c>
      <c r="J17" s="564"/>
      <c r="K17" s="564"/>
      <c r="L17" s="565"/>
      <c r="M17" s="565"/>
      <c r="N17" s="566"/>
      <c r="O17" s="567"/>
      <c r="P17" s="567"/>
      <c r="Q17" s="568"/>
      <c r="R17" s="306"/>
      <c r="S17" s="46"/>
    </row>
    <row r="18" spans="1:19">
      <c r="A18" s="44">
        <v>39870</v>
      </c>
      <c r="B18" s="88"/>
      <c r="C18" s="137"/>
      <c r="D18" s="139"/>
      <c r="E18" s="307"/>
      <c r="F18" s="5"/>
      <c r="G18" s="139"/>
      <c r="H18" s="308"/>
      <c r="S18" s="46"/>
    </row>
    <row r="19" spans="1:19">
      <c r="A19" s="44">
        <v>39871</v>
      </c>
      <c r="B19" s="88"/>
      <c r="C19" s="137"/>
      <c r="D19" s="139"/>
      <c r="E19" s="307">
        <v>31</v>
      </c>
      <c r="F19" s="5">
        <v>6</v>
      </c>
      <c r="G19" s="139">
        <f>F19/E19</f>
        <v>0.19354838709677419</v>
      </c>
      <c r="H19" s="308"/>
    </row>
    <row r="20" spans="1:19">
      <c r="A20" s="44">
        <v>39872</v>
      </c>
      <c r="B20" s="288"/>
      <c r="C20" s="137"/>
      <c r="D20" s="139"/>
      <c r="E20" s="307"/>
      <c r="F20" s="5"/>
      <c r="G20" s="139"/>
      <c r="H20" s="308"/>
      <c r="J20" s="504" t="s">
        <v>14</v>
      </c>
      <c r="K20" s="505"/>
      <c r="L20" s="505"/>
      <c r="M20" s="506"/>
      <c r="N20" s="507"/>
    </row>
    <row r="21" spans="1:19">
      <c r="A21" s="44">
        <v>39873</v>
      </c>
      <c r="B21" s="88"/>
      <c r="C21" s="137"/>
      <c r="D21" s="139"/>
      <c r="E21" s="307"/>
      <c r="F21" s="5"/>
      <c r="G21" s="139"/>
      <c r="H21" s="308"/>
      <c r="J21" s="486" t="s">
        <v>46</v>
      </c>
      <c r="K21" s="177"/>
      <c r="L21" s="177" t="s">
        <v>12</v>
      </c>
      <c r="M21" s="143" t="s">
        <v>13</v>
      </c>
      <c r="N21" s="487"/>
    </row>
    <row r="22" spans="1:19">
      <c r="A22" s="44">
        <v>39874</v>
      </c>
      <c r="B22" s="88"/>
      <c r="C22" s="137"/>
      <c r="D22" s="139"/>
      <c r="E22" s="307"/>
      <c r="F22" s="5"/>
      <c r="G22" s="139"/>
      <c r="H22" s="308"/>
      <c r="J22" s="479" t="s">
        <v>9</v>
      </c>
      <c r="K22" s="177"/>
      <c r="L22" s="143">
        <f>SUM(B43:B44)</f>
        <v>79</v>
      </c>
      <c r="M22" s="480">
        <f>SUM(C44:C47)</f>
        <v>21</v>
      </c>
      <c r="N22" s="481">
        <f>M22/L22</f>
        <v>0.26582278481012656</v>
      </c>
    </row>
    <row r="23" spans="1:19">
      <c r="A23" s="44">
        <v>39875</v>
      </c>
      <c r="B23" s="88"/>
      <c r="C23" s="137"/>
      <c r="D23" s="139"/>
      <c r="E23" s="307"/>
      <c r="F23" s="5"/>
      <c r="G23" s="139"/>
      <c r="H23" s="308"/>
      <c r="J23" s="482" t="s">
        <v>10</v>
      </c>
      <c r="K23" s="483"/>
      <c r="L23" s="484">
        <f>SUM('COHO &amp; STHD M-R--Eff'!C35:C46)</f>
        <v>53</v>
      </c>
      <c r="M23" s="484">
        <f>SUM('COHO &amp; STHD M-R--Eff'!G36:G47)</f>
        <v>11</v>
      </c>
      <c r="N23" s="485">
        <f>M23/L23</f>
        <v>0.20754716981132076</v>
      </c>
      <c r="S23" s="330"/>
    </row>
    <row r="24" spans="1:19">
      <c r="A24" s="44">
        <v>39876</v>
      </c>
      <c r="B24" s="288"/>
      <c r="C24" s="137"/>
      <c r="D24" s="139"/>
      <c r="E24" s="307"/>
      <c r="F24" s="5"/>
      <c r="G24" s="139"/>
      <c r="H24" s="308"/>
      <c r="J24" s="569" t="s">
        <v>11</v>
      </c>
      <c r="K24" s="570"/>
      <c r="L24" s="570"/>
      <c r="M24" s="514"/>
      <c r="N24" s="503">
        <f>N22/N23</f>
        <v>1.2807825086306097</v>
      </c>
      <c r="R24" s="513"/>
      <c r="S24" s="330"/>
    </row>
    <row r="25" spans="1:19">
      <c r="A25" s="44">
        <v>39877</v>
      </c>
      <c r="B25" s="88"/>
      <c r="C25" s="137"/>
      <c r="D25" s="139"/>
      <c r="E25" s="307"/>
      <c r="F25" s="5"/>
      <c r="G25" s="139"/>
      <c r="H25" s="308"/>
      <c r="Q25" s="19"/>
      <c r="S25" s="330"/>
    </row>
    <row r="26" spans="1:19">
      <c r="A26" s="44">
        <v>39878</v>
      </c>
      <c r="B26" s="88"/>
      <c r="C26" s="137"/>
      <c r="D26" s="139"/>
      <c r="E26" s="307"/>
      <c r="F26" s="5"/>
      <c r="G26" s="139"/>
      <c r="H26" s="308"/>
      <c r="N26" s="501"/>
      <c r="O26" s="306"/>
      <c r="P26" s="306"/>
      <c r="Q26" s="491"/>
      <c r="S26" s="330"/>
    </row>
    <row r="27" spans="1:19">
      <c r="A27" s="44">
        <v>39879</v>
      </c>
      <c r="B27" s="88"/>
      <c r="C27" s="137"/>
      <c r="D27" s="139"/>
      <c r="E27" s="307">
        <v>50</v>
      </c>
      <c r="F27" s="5">
        <v>10</v>
      </c>
      <c r="G27" s="139">
        <f>F27/E27</f>
        <v>0.2</v>
      </c>
      <c r="H27" s="308"/>
      <c r="N27" s="501"/>
      <c r="O27" s="306"/>
      <c r="P27" s="306"/>
      <c r="Q27" s="491"/>
      <c r="S27" s="330"/>
    </row>
    <row r="28" spans="1:19">
      <c r="A28" s="44">
        <v>39880</v>
      </c>
      <c r="B28" s="88"/>
      <c r="C28" s="137"/>
      <c r="D28" s="139"/>
      <c r="E28" s="307"/>
      <c r="F28" s="5"/>
      <c r="G28" s="139"/>
      <c r="H28" s="308"/>
      <c r="J28" s="178"/>
      <c r="K28" s="209"/>
      <c r="N28" s="501"/>
      <c r="O28" s="306"/>
      <c r="P28" s="306"/>
      <c r="Q28" s="491"/>
      <c r="S28" s="330"/>
    </row>
    <row r="29" spans="1:19">
      <c r="A29" s="44">
        <v>39881</v>
      </c>
      <c r="B29" s="88"/>
      <c r="C29" s="137"/>
      <c r="D29" s="139"/>
      <c r="E29" s="307"/>
      <c r="F29" s="5"/>
      <c r="G29" s="139"/>
      <c r="H29" s="308"/>
      <c r="N29" s="501"/>
      <c r="O29" s="306"/>
      <c r="P29" s="306"/>
      <c r="Q29" s="491"/>
      <c r="S29" s="330"/>
    </row>
    <row r="30" spans="1:19">
      <c r="A30" s="44">
        <v>39882</v>
      </c>
      <c r="B30" s="88"/>
      <c r="C30" s="137"/>
      <c r="D30" s="139"/>
      <c r="E30" s="307"/>
      <c r="F30" s="5"/>
      <c r="G30" s="139"/>
      <c r="H30" s="308"/>
      <c r="N30" s="501"/>
      <c r="O30" s="306"/>
      <c r="P30" s="306"/>
      <c r="Q30" s="491"/>
      <c r="R30" s="306"/>
      <c r="S30" s="330"/>
    </row>
    <row r="31" spans="1:19">
      <c r="A31" s="44">
        <v>39883</v>
      </c>
      <c r="B31" s="88"/>
      <c r="C31" s="137"/>
      <c r="D31" s="139"/>
      <c r="E31" s="307"/>
      <c r="F31" s="5"/>
      <c r="G31" s="139"/>
      <c r="H31" s="308"/>
      <c r="I31" s="555"/>
      <c r="N31" s="501"/>
      <c r="O31" s="306"/>
      <c r="P31" s="306"/>
      <c r="Q31" s="491"/>
      <c r="R31" s="306"/>
      <c r="S31" s="330"/>
    </row>
    <row r="32" spans="1:19">
      <c r="A32" s="44">
        <v>39884</v>
      </c>
      <c r="B32" s="84"/>
      <c r="C32" s="136"/>
      <c r="D32" s="138"/>
      <c r="E32" s="307"/>
      <c r="F32" s="5"/>
      <c r="G32" s="138"/>
      <c r="H32" s="308"/>
      <c r="I32" s="555"/>
      <c r="N32" s="501"/>
      <c r="O32" s="306"/>
      <c r="P32" s="306"/>
      <c r="Q32" s="491"/>
      <c r="R32" s="306"/>
      <c r="S32" s="330"/>
    </row>
    <row r="33" spans="1:19">
      <c r="A33" s="44">
        <v>39885</v>
      </c>
      <c r="B33" s="84"/>
      <c r="C33" s="136"/>
      <c r="D33" s="138"/>
      <c r="E33" s="307"/>
      <c r="F33" s="5"/>
      <c r="G33" s="138"/>
      <c r="H33" s="308"/>
      <c r="I33" s="555"/>
      <c r="N33" s="501"/>
      <c r="O33" s="306"/>
      <c r="P33" s="306"/>
      <c r="Q33" s="491"/>
      <c r="R33" s="306"/>
      <c r="S33" s="330"/>
    </row>
    <row r="34" spans="1:19">
      <c r="A34" s="44">
        <v>39886</v>
      </c>
      <c r="B34" s="84"/>
      <c r="C34" s="136"/>
      <c r="D34" s="138"/>
      <c r="E34" s="307"/>
      <c r="F34" s="5"/>
      <c r="G34" s="138"/>
      <c r="H34" s="308"/>
      <c r="S34" s="330"/>
    </row>
    <row r="35" spans="1:19">
      <c r="A35" s="44">
        <v>39887</v>
      </c>
      <c r="B35" s="84"/>
      <c r="C35" s="136"/>
      <c r="D35" s="138"/>
      <c r="E35" s="307"/>
      <c r="F35" s="5"/>
      <c r="G35" s="138"/>
      <c r="H35" s="308"/>
      <c r="S35" s="330"/>
    </row>
    <row r="36" spans="1:19">
      <c r="A36" s="44">
        <v>39888</v>
      </c>
      <c r="B36" s="84"/>
      <c r="C36" s="136"/>
      <c r="D36" s="138"/>
      <c r="E36" s="307"/>
      <c r="F36" s="5"/>
      <c r="G36" s="138"/>
      <c r="H36" s="308"/>
      <c r="S36" s="330"/>
    </row>
    <row r="37" spans="1:19">
      <c r="A37" s="44">
        <v>39889</v>
      </c>
      <c r="B37" s="84"/>
      <c r="C37" s="136"/>
      <c r="D37" s="138"/>
      <c r="E37" s="307">
        <v>50</v>
      </c>
      <c r="F37" s="5">
        <v>7</v>
      </c>
      <c r="G37" s="139">
        <f>F37:F38/E37</f>
        <v>0.14000000000000001</v>
      </c>
      <c r="H37" s="308"/>
    </row>
    <row r="38" spans="1:19">
      <c r="A38" s="44">
        <v>39890</v>
      </c>
      <c r="B38" s="84"/>
      <c r="C38" s="136"/>
      <c r="D38" s="138"/>
      <c r="E38" s="307"/>
      <c r="F38" s="5">
        <v>1</v>
      </c>
      <c r="G38" s="138"/>
      <c r="H38" s="308"/>
      <c r="J38" s="178"/>
      <c r="K38" s="178"/>
    </row>
    <row r="39" spans="1:19">
      <c r="A39" s="44">
        <v>39891</v>
      </c>
      <c r="B39" s="84"/>
      <c r="C39" s="136"/>
      <c r="D39" s="138"/>
      <c r="E39" s="307"/>
      <c r="F39" s="5"/>
      <c r="G39" s="138"/>
      <c r="H39" s="308"/>
    </row>
    <row r="40" spans="1:19">
      <c r="A40" s="44">
        <v>39892</v>
      </c>
      <c r="B40" s="84"/>
      <c r="C40" s="136"/>
      <c r="D40" s="138"/>
      <c r="E40" s="307"/>
      <c r="F40" s="5"/>
      <c r="G40" s="138"/>
      <c r="H40" s="308"/>
    </row>
    <row r="41" spans="1:19">
      <c r="A41" s="44">
        <v>39893</v>
      </c>
      <c r="B41" s="88"/>
      <c r="C41" s="137"/>
      <c r="D41" s="139"/>
      <c r="E41" s="307"/>
      <c r="F41" s="5"/>
      <c r="G41" s="138"/>
      <c r="H41" s="308"/>
    </row>
    <row r="42" spans="1:19">
      <c r="A42" s="44">
        <v>39894</v>
      </c>
      <c r="B42" s="84"/>
      <c r="C42" s="317"/>
      <c r="D42" s="313"/>
      <c r="E42" s="316"/>
      <c r="F42" s="5"/>
      <c r="G42" s="310"/>
      <c r="H42" s="308"/>
      <c r="K42" s="209"/>
    </row>
    <row r="43" spans="1:19">
      <c r="A43" s="44">
        <v>39895</v>
      </c>
      <c r="B43" s="314">
        <v>46</v>
      </c>
      <c r="C43" s="318"/>
      <c r="D43" s="313"/>
      <c r="E43" s="316">
        <v>50</v>
      </c>
      <c r="F43" s="5">
        <v>4</v>
      </c>
      <c r="G43" s="139">
        <f>F43/E43</f>
        <v>0.08</v>
      </c>
      <c r="H43" s="308" t="s">
        <v>92</v>
      </c>
    </row>
    <row r="44" spans="1:19">
      <c r="A44" s="44">
        <v>39896</v>
      </c>
      <c r="B44" s="314">
        <v>33</v>
      </c>
      <c r="C44" s="318">
        <v>9</v>
      </c>
      <c r="D44" s="313"/>
      <c r="E44" s="316"/>
      <c r="F44" s="5"/>
      <c r="G44" s="310"/>
      <c r="H44" s="308"/>
    </row>
    <row r="45" spans="1:19">
      <c r="A45" s="44">
        <v>39897</v>
      </c>
      <c r="B45" s="314"/>
      <c r="C45" s="318">
        <v>7</v>
      </c>
      <c r="D45" s="313"/>
      <c r="E45" s="316"/>
      <c r="F45" s="5"/>
      <c r="G45" s="310"/>
      <c r="H45" s="308"/>
    </row>
    <row r="46" spans="1:19">
      <c r="A46" s="44">
        <v>39898</v>
      </c>
      <c r="B46" s="314"/>
      <c r="C46" s="318">
        <v>3</v>
      </c>
      <c r="D46" s="313"/>
      <c r="E46" s="316"/>
      <c r="F46" s="5"/>
      <c r="G46" s="310"/>
      <c r="H46" s="308"/>
    </row>
    <row r="47" spans="1:19">
      <c r="A47" s="44">
        <v>39899</v>
      </c>
      <c r="B47" s="314"/>
      <c r="C47" s="318">
        <v>2</v>
      </c>
      <c r="D47" s="341">
        <f>SUM(C44:C47)/SUM(B43:B44)</f>
        <v>0.26582278481012656</v>
      </c>
      <c r="E47" s="316">
        <v>50</v>
      </c>
      <c r="F47" s="5">
        <v>4</v>
      </c>
      <c r="G47" s="139">
        <f>F47/E47</f>
        <v>0.08</v>
      </c>
      <c r="H47" s="308" t="s">
        <v>92</v>
      </c>
    </row>
    <row r="48" spans="1:19">
      <c r="A48" s="44">
        <v>39900</v>
      </c>
      <c r="B48" s="489">
        <v>22</v>
      </c>
      <c r="C48" s="318"/>
      <c r="D48" s="313"/>
      <c r="E48" s="316"/>
      <c r="F48" s="5"/>
      <c r="G48" s="310"/>
      <c r="H48" s="308"/>
    </row>
    <row r="49" spans="1:8">
      <c r="A49" s="44">
        <v>39901</v>
      </c>
      <c r="B49" s="314"/>
      <c r="C49" s="490">
        <v>0</v>
      </c>
      <c r="D49" s="313">
        <f>C49/B48</f>
        <v>0</v>
      </c>
      <c r="E49" s="316"/>
      <c r="F49" s="5"/>
      <c r="G49" s="310"/>
      <c r="H49" s="488" t="s">
        <v>23</v>
      </c>
    </row>
    <row r="50" spans="1:8">
      <c r="A50" s="44">
        <v>39902</v>
      </c>
      <c r="B50" s="314"/>
      <c r="C50" s="318"/>
      <c r="D50" s="313"/>
      <c r="E50" s="316"/>
      <c r="F50" s="5"/>
      <c r="G50" s="310"/>
      <c r="H50" s="308"/>
    </row>
    <row r="51" spans="1:8">
      <c r="A51" s="44">
        <v>39903</v>
      </c>
      <c r="B51" s="314">
        <v>69</v>
      </c>
      <c r="C51" s="319"/>
      <c r="D51" s="313"/>
      <c r="E51" s="316"/>
      <c r="F51" s="5"/>
      <c r="G51" s="310"/>
      <c r="H51" s="309" t="s">
        <v>93</v>
      </c>
    </row>
    <row r="52" spans="1:8">
      <c r="A52" s="44">
        <v>39904</v>
      </c>
      <c r="B52" s="314"/>
      <c r="C52" s="318">
        <v>11</v>
      </c>
      <c r="D52" s="313">
        <f>C52/B51</f>
        <v>0.15942028985507245</v>
      </c>
      <c r="E52" s="316"/>
      <c r="F52" s="5"/>
      <c r="G52" s="310"/>
      <c r="H52" s="308"/>
    </row>
    <row r="53" spans="1:8" ht="15" thickBot="1">
      <c r="A53" s="44"/>
      <c r="B53" s="320"/>
      <c r="C53" s="321"/>
      <c r="D53" s="315"/>
      <c r="E53" s="322"/>
      <c r="F53" s="323"/>
      <c r="G53" s="324"/>
      <c r="H53" s="308"/>
    </row>
    <row r="54" spans="1:8" ht="15" thickTop="1">
      <c r="A54" s="167" t="s">
        <v>59</v>
      </c>
      <c r="B54" s="311">
        <f>SUM(B5:B53)</f>
        <v>170</v>
      </c>
      <c r="C54" s="312">
        <f>SUM(C5:C53)</f>
        <v>32</v>
      </c>
      <c r="D54" s="326">
        <f>C54/B54</f>
        <v>0.18823529411764706</v>
      </c>
      <c r="E54" s="311">
        <f>SUM(E5:E53)</f>
        <v>431</v>
      </c>
      <c r="F54" s="312">
        <f>SUM(F5:F53)</f>
        <v>86</v>
      </c>
      <c r="G54" s="325">
        <f>F54/E54</f>
        <v>0.19953596287703015</v>
      </c>
      <c r="H54" s="309" t="s">
        <v>94</v>
      </c>
    </row>
    <row r="55" spans="1:8">
      <c r="A55" s="168"/>
      <c r="B55" s="170"/>
      <c r="C55" s="154"/>
      <c r="D55" s="155"/>
      <c r="E55" s="171"/>
      <c r="F55" s="172"/>
      <c r="G55" s="173"/>
      <c r="H55" s="308"/>
    </row>
    <row r="56" spans="1:8" ht="15" thickBot="1">
      <c r="A56" s="169"/>
      <c r="B56" s="174"/>
      <c r="C56" s="163"/>
      <c r="D56" s="164"/>
      <c r="E56" s="161"/>
      <c r="F56" s="165"/>
      <c r="G56" s="175"/>
      <c r="H56" s="308"/>
    </row>
    <row r="57" spans="1:8" ht="32.25" customHeight="1" thickTop="1">
      <c r="A57" s="82"/>
      <c r="B57" s="45"/>
      <c r="C57" s="45"/>
      <c r="D57" s="140"/>
      <c r="H57" s="309" t="s">
        <v>95</v>
      </c>
    </row>
    <row r="58" spans="1:8">
      <c r="A58" s="44"/>
      <c r="B58" s="44"/>
      <c r="E58" s="46"/>
      <c r="F58" s="46"/>
      <c r="G58" s="46"/>
      <c r="H58" s="81"/>
    </row>
    <row r="59" spans="1:8" ht="21.75" customHeight="1">
      <c r="A59" s="44"/>
      <c r="B59" s="44"/>
      <c r="E59" s="46"/>
      <c r="F59" s="46"/>
      <c r="G59" s="46"/>
      <c r="H59" s="81"/>
    </row>
    <row r="60" spans="1:8">
      <c r="A60" s="44"/>
      <c r="B60" s="44"/>
      <c r="E60" s="46"/>
      <c r="F60" s="46"/>
      <c r="G60" s="46"/>
      <c r="H60" s="81"/>
    </row>
    <row r="61" spans="1:8">
      <c r="A61" s="44"/>
      <c r="B61" s="44"/>
      <c r="E61" s="46"/>
      <c r="F61" s="46"/>
      <c r="G61" s="46"/>
      <c r="H61" s="81"/>
    </row>
    <row r="62" spans="1:8">
      <c r="A62" s="79"/>
      <c r="B62" s="79"/>
      <c r="C62" s="78"/>
      <c r="D62" s="141"/>
      <c r="E62" s="46"/>
      <c r="F62" s="46"/>
      <c r="G62" s="46"/>
      <c r="H62" s="81"/>
    </row>
    <row r="63" spans="1:8">
      <c r="A63" s="79"/>
      <c r="B63" s="79"/>
      <c r="C63" s="78"/>
      <c r="D63" s="141"/>
      <c r="E63" s="46"/>
      <c r="F63" s="46"/>
      <c r="G63" s="46"/>
      <c r="H63" s="81"/>
    </row>
    <row r="64" spans="1:8">
      <c r="A64" s="79"/>
      <c r="B64" s="79"/>
      <c r="C64" s="78"/>
      <c r="D64" s="141"/>
      <c r="E64" s="46"/>
      <c r="F64" s="46"/>
      <c r="G64" s="46"/>
      <c r="H64" s="81"/>
    </row>
    <row r="65" spans="1:8">
      <c r="A65" s="79"/>
      <c r="B65" s="79"/>
      <c r="C65" s="78"/>
      <c r="D65" s="141"/>
      <c r="E65" s="46"/>
      <c r="F65" s="46"/>
      <c r="G65" s="46"/>
      <c r="H65" s="81"/>
    </row>
    <row r="66" spans="1:8">
      <c r="A66" s="43"/>
      <c r="B66" s="43"/>
      <c r="C66" s="78"/>
      <c r="D66" s="141"/>
      <c r="E66" s="46"/>
      <c r="F66" s="46"/>
      <c r="G66" s="46"/>
      <c r="H66" s="81"/>
    </row>
    <row r="67" spans="1:8">
      <c r="A67" s="43"/>
      <c r="B67" s="43"/>
      <c r="C67" s="78"/>
      <c r="D67" s="141"/>
      <c r="E67" s="46"/>
      <c r="F67" s="46"/>
      <c r="G67" s="46"/>
      <c r="H67" s="81"/>
    </row>
    <row r="68" spans="1:8">
      <c r="A68" s="43"/>
      <c r="B68" s="43"/>
      <c r="C68" s="78"/>
      <c r="D68" s="141"/>
      <c r="E68" s="43"/>
      <c r="F68" s="43"/>
      <c r="G68" s="46"/>
      <c r="H68" s="81"/>
    </row>
    <row r="69" spans="1:8">
      <c r="A69" s="79"/>
      <c r="B69" s="79"/>
      <c r="C69" s="78"/>
      <c r="D69" s="141"/>
      <c r="E69" s="43"/>
      <c r="F69" s="43"/>
      <c r="G69" s="46"/>
      <c r="H69" s="81"/>
    </row>
    <row r="70" spans="1:8">
      <c r="A70" s="79"/>
      <c r="B70" s="79"/>
      <c r="C70" s="78"/>
      <c r="D70" s="141"/>
      <c r="E70" s="43"/>
      <c r="F70" s="43"/>
      <c r="G70" s="46"/>
      <c r="H70" s="81"/>
    </row>
    <row r="71" spans="1:8">
      <c r="A71" s="79"/>
      <c r="B71" s="79"/>
      <c r="C71" s="78"/>
      <c r="D71" s="141"/>
      <c r="E71" s="46"/>
      <c r="F71" s="43"/>
      <c r="G71" s="46"/>
      <c r="H71" s="81"/>
    </row>
    <row r="72" spans="1:8">
      <c r="A72" s="43"/>
      <c r="B72" s="43"/>
      <c r="C72" s="78"/>
      <c r="D72" s="141"/>
      <c r="E72" s="46"/>
      <c r="F72" s="46"/>
      <c r="G72" s="46"/>
      <c r="H72" s="81"/>
    </row>
    <row r="73" spans="1:8">
      <c r="A73" s="43"/>
      <c r="B73" s="43"/>
      <c r="C73" s="78"/>
      <c r="D73" s="141"/>
      <c r="E73" s="43"/>
      <c r="F73" s="43"/>
      <c r="G73" s="43"/>
      <c r="H73" s="81"/>
    </row>
    <row r="74" spans="1:8">
      <c r="A74" s="43"/>
      <c r="B74" s="43"/>
      <c r="C74" s="78"/>
      <c r="D74" s="141"/>
      <c r="E74" s="43"/>
      <c r="F74" s="43"/>
      <c r="G74" s="43"/>
      <c r="H74" s="81"/>
    </row>
    <row r="75" spans="1:8">
      <c r="A75" s="43"/>
      <c r="B75" s="43"/>
      <c r="C75" s="78"/>
      <c r="D75" s="141"/>
      <c r="E75" s="46"/>
      <c r="F75" s="46"/>
      <c r="G75" s="43"/>
      <c r="H75" s="81"/>
    </row>
    <row r="76" spans="1:8">
      <c r="A76" s="79"/>
      <c r="B76" s="79"/>
      <c r="C76" s="78"/>
      <c r="D76" s="141"/>
      <c r="E76" s="43"/>
      <c r="F76" s="46"/>
      <c r="G76" s="43"/>
      <c r="H76" s="81"/>
    </row>
    <row r="77" spans="1:8">
      <c r="A77" s="79"/>
      <c r="B77" s="79"/>
      <c r="C77" s="78"/>
      <c r="D77" s="141"/>
      <c r="E77" s="43"/>
      <c r="F77" s="43"/>
      <c r="G77" s="43"/>
      <c r="H77" s="81"/>
    </row>
    <row r="78" spans="1:8">
      <c r="A78" s="79"/>
      <c r="B78" s="79"/>
      <c r="C78" s="78"/>
      <c r="D78" s="141"/>
      <c r="E78" s="43"/>
      <c r="F78" s="43"/>
      <c r="G78" s="43"/>
      <c r="H78" s="81"/>
    </row>
    <row r="79" spans="1:8">
      <c r="A79" s="79"/>
      <c r="B79" s="79"/>
      <c r="C79" s="78"/>
      <c r="D79" s="141"/>
      <c r="E79" s="43"/>
      <c r="F79" s="43"/>
      <c r="G79" s="43"/>
      <c r="H79" s="81"/>
    </row>
    <row r="80" spans="1:8">
      <c r="A80" s="43"/>
      <c r="B80" s="43"/>
      <c r="C80" s="78"/>
      <c r="D80" s="141"/>
      <c r="E80" s="43"/>
      <c r="F80" s="43"/>
      <c r="G80" s="43"/>
      <c r="H80" s="81"/>
    </row>
    <row r="81" spans="1:8">
      <c r="A81" s="43"/>
      <c r="B81" s="43"/>
      <c r="C81" s="78"/>
      <c r="D81" s="141"/>
      <c r="E81" s="43"/>
      <c r="F81" s="43"/>
      <c r="G81" s="43"/>
      <c r="H81" s="81"/>
    </row>
    <row r="82" spans="1:8">
      <c r="A82" s="43"/>
      <c r="B82" s="43"/>
      <c r="C82" s="78"/>
      <c r="D82" s="141"/>
      <c r="E82" s="46"/>
      <c r="F82" s="46"/>
      <c r="G82" s="43"/>
      <c r="H82" s="81"/>
    </row>
    <row r="83" spans="1:8">
      <c r="A83" s="43"/>
      <c r="B83" s="43"/>
      <c r="C83" s="78"/>
      <c r="D83" s="141"/>
      <c r="E83" s="46"/>
      <c r="F83" s="46"/>
      <c r="G83" s="46"/>
      <c r="H83" s="81"/>
    </row>
    <row r="84" spans="1:8">
      <c r="A84" s="43"/>
      <c r="B84" s="43"/>
      <c r="C84" s="78"/>
      <c r="D84" s="141"/>
      <c r="E84" s="46"/>
      <c r="F84" s="46"/>
      <c r="G84" s="46"/>
      <c r="H84" s="81"/>
    </row>
    <row r="85" spans="1:8">
      <c r="A85" s="43"/>
      <c r="B85" s="43"/>
      <c r="C85" s="78"/>
      <c r="D85" s="141"/>
      <c r="E85" s="46"/>
      <c r="F85" s="46"/>
      <c r="G85" s="46"/>
      <c r="H85" s="81"/>
    </row>
    <row r="86" spans="1:8">
      <c r="A86" s="43"/>
      <c r="B86" s="43"/>
      <c r="C86" s="78"/>
      <c r="D86" s="141"/>
      <c r="E86" s="46"/>
      <c r="F86" s="46"/>
      <c r="G86" s="46"/>
      <c r="H86" s="81"/>
    </row>
    <row r="87" spans="1:8">
      <c r="A87" s="43"/>
      <c r="B87" s="43"/>
      <c r="C87" s="78"/>
      <c r="D87" s="141"/>
      <c r="E87" s="46"/>
      <c r="F87" s="46"/>
      <c r="G87" s="46"/>
      <c r="H87" s="81"/>
    </row>
    <row r="88" spans="1:8">
      <c r="A88" s="43"/>
      <c r="B88" s="43"/>
      <c r="C88" s="78"/>
      <c r="D88" s="141"/>
      <c r="E88" s="46"/>
      <c r="F88" s="46"/>
      <c r="G88" s="46"/>
      <c r="H88" s="81"/>
    </row>
    <row r="89" spans="1:8">
      <c r="A89" s="43"/>
      <c r="B89" s="43"/>
      <c r="C89" s="78"/>
      <c r="D89" s="141"/>
      <c r="E89" s="46"/>
      <c r="F89" s="46"/>
      <c r="G89" s="46"/>
      <c r="H89" s="81"/>
    </row>
    <row r="90" spans="1:8">
      <c r="A90" s="43"/>
      <c r="B90" s="43"/>
      <c r="C90" s="78"/>
      <c r="D90" s="141"/>
      <c r="E90" s="46"/>
      <c r="F90" s="46"/>
      <c r="G90" s="46"/>
      <c r="H90" s="81"/>
    </row>
    <row r="91" spans="1:8">
      <c r="A91" s="43"/>
      <c r="B91" s="43"/>
      <c r="C91" s="78"/>
      <c r="D91" s="141"/>
      <c r="E91" s="46"/>
      <c r="F91" s="46"/>
      <c r="G91" s="46"/>
      <c r="H91" s="81"/>
    </row>
    <row r="92" spans="1:8">
      <c r="A92" s="43"/>
      <c r="B92" s="43"/>
      <c r="C92" s="78"/>
      <c r="D92" s="141"/>
      <c r="E92" s="46"/>
      <c r="F92" s="46"/>
      <c r="G92" s="46"/>
      <c r="H92" s="81"/>
    </row>
    <row r="93" spans="1:8">
      <c r="A93" s="43"/>
      <c r="B93" s="43"/>
      <c r="C93" s="78"/>
      <c r="D93" s="141"/>
      <c r="E93" s="46"/>
      <c r="F93" s="46"/>
      <c r="G93" s="46"/>
      <c r="H93" s="81"/>
    </row>
    <row r="94" spans="1:8">
      <c r="A94" s="43"/>
      <c r="B94" s="43"/>
      <c r="C94" s="78"/>
      <c r="D94" s="141"/>
      <c r="E94" s="46"/>
      <c r="F94" s="46"/>
      <c r="G94" s="46"/>
      <c r="H94" s="81"/>
    </row>
    <row r="95" spans="1:8">
      <c r="A95" s="43"/>
      <c r="B95" s="43"/>
      <c r="C95" s="78"/>
      <c r="D95" s="141"/>
      <c r="E95" s="46"/>
      <c r="F95" s="46"/>
      <c r="G95" s="46"/>
      <c r="H95" s="81"/>
    </row>
    <row r="96" spans="1:8">
      <c r="A96" s="43"/>
      <c r="B96" s="43"/>
      <c r="C96" s="78"/>
      <c r="D96" s="141"/>
      <c r="E96" s="46"/>
      <c r="F96" s="46"/>
      <c r="G96" s="46"/>
      <c r="H96" s="81"/>
    </row>
    <row r="97" spans="1:8">
      <c r="A97" s="43"/>
      <c r="B97" s="43"/>
      <c r="C97" s="78"/>
      <c r="D97" s="141"/>
      <c r="E97" s="46"/>
      <c r="F97" s="46"/>
      <c r="G97" s="46"/>
      <c r="H97" s="81"/>
    </row>
    <row r="98" spans="1:8">
      <c r="A98" s="43"/>
      <c r="B98" s="43"/>
      <c r="C98" s="78"/>
      <c r="D98" s="141"/>
      <c r="E98" s="46"/>
      <c r="F98" s="46"/>
      <c r="G98" s="46"/>
      <c r="H98" s="81"/>
    </row>
    <row r="99" spans="1:8">
      <c r="A99" s="43"/>
      <c r="B99" s="43"/>
      <c r="C99" s="78"/>
      <c r="D99" s="141"/>
      <c r="E99" s="46"/>
      <c r="F99" s="46"/>
      <c r="G99" s="46"/>
      <c r="H99" s="81"/>
    </row>
    <row r="100" spans="1:8">
      <c r="A100" s="43"/>
      <c r="B100" s="43"/>
      <c r="C100" s="78"/>
      <c r="D100" s="141"/>
      <c r="E100" s="46"/>
      <c r="F100" s="46"/>
      <c r="G100" s="46"/>
      <c r="H100" s="81"/>
    </row>
    <row r="101" spans="1:8">
      <c r="A101" s="43"/>
      <c r="B101" s="43"/>
      <c r="C101" s="78"/>
      <c r="D101" s="141"/>
      <c r="E101" s="46"/>
      <c r="F101" s="46"/>
      <c r="G101" s="46"/>
      <c r="H101" s="81"/>
    </row>
    <row r="102" spans="1:8">
      <c r="A102" s="43"/>
      <c r="B102" s="43"/>
      <c r="C102" s="78"/>
      <c r="D102" s="141"/>
      <c r="E102" s="46"/>
      <c r="F102" s="46"/>
      <c r="G102" s="46"/>
      <c r="H102" s="81"/>
    </row>
    <row r="103" spans="1:8">
      <c r="A103" s="43"/>
      <c r="B103" s="43"/>
      <c r="C103" s="78"/>
      <c r="D103" s="141"/>
      <c r="E103" s="46"/>
      <c r="F103" s="46"/>
      <c r="G103" s="46"/>
      <c r="H103" s="81"/>
    </row>
    <row r="104" spans="1:8">
      <c r="A104" s="43"/>
      <c r="B104" s="43"/>
      <c r="C104" s="78"/>
      <c r="D104" s="141"/>
      <c r="E104" s="46"/>
      <c r="F104" s="46"/>
      <c r="G104" s="46"/>
      <c r="H104" s="81"/>
    </row>
    <row r="105" spans="1:8">
      <c r="A105" s="43"/>
      <c r="B105" s="43"/>
      <c r="C105" s="78"/>
      <c r="D105" s="141"/>
      <c r="E105" s="46"/>
      <c r="F105" s="46"/>
      <c r="G105" s="46"/>
      <c r="H105" s="81"/>
    </row>
    <row r="106" spans="1:8">
      <c r="A106" s="43"/>
      <c r="B106" s="43"/>
      <c r="C106" s="78"/>
      <c r="D106" s="141"/>
      <c r="E106" s="46"/>
      <c r="F106" s="46"/>
      <c r="G106" s="46"/>
      <c r="H106" s="81"/>
    </row>
    <row r="107" spans="1:8">
      <c r="A107" s="43"/>
      <c r="B107" s="43"/>
      <c r="C107" s="78"/>
      <c r="D107" s="141"/>
      <c r="E107" s="46"/>
      <c r="F107" s="46"/>
      <c r="G107" s="46"/>
      <c r="H107" s="81"/>
    </row>
    <row r="108" spans="1:8">
      <c r="A108" s="43"/>
      <c r="B108" s="43"/>
      <c r="C108" s="78"/>
      <c r="D108" s="141"/>
      <c r="E108" s="46"/>
      <c r="F108" s="46"/>
      <c r="G108" s="46"/>
      <c r="H108" s="81"/>
    </row>
    <row r="109" spans="1:8">
      <c r="A109" s="43"/>
      <c r="B109" s="43"/>
      <c r="C109" s="78"/>
      <c r="D109" s="141"/>
      <c r="E109" s="46"/>
      <c r="F109" s="46"/>
      <c r="G109" s="46"/>
      <c r="H109" s="81"/>
    </row>
    <row r="110" spans="1:8">
      <c r="A110" s="43"/>
      <c r="B110" s="43"/>
      <c r="C110" s="78"/>
      <c r="D110" s="141"/>
      <c r="E110" s="46"/>
      <c r="F110" s="46"/>
      <c r="G110" s="46"/>
      <c r="H110" s="81"/>
    </row>
    <row r="111" spans="1:8">
      <c r="A111" s="43"/>
      <c r="B111" s="43"/>
      <c r="C111" s="78"/>
      <c r="D111" s="141"/>
      <c r="E111" s="46"/>
      <c r="F111" s="46"/>
      <c r="G111" s="46"/>
      <c r="H111" s="81"/>
    </row>
    <row r="112" spans="1:8">
      <c r="A112" s="43"/>
      <c r="B112" s="43"/>
      <c r="C112" s="78"/>
      <c r="D112" s="141"/>
      <c r="E112" s="46"/>
      <c r="F112" s="46"/>
      <c r="G112" s="46"/>
      <c r="H112" s="81"/>
    </row>
    <row r="113" spans="1:8">
      <c r="A113" s="43"/>
      <c r="B113" s="43"/>
      <c r="C113" s="78"/>
      <c r="D113" s="141"/>
      <c r="E113" s="46"/>
      <c r="F113" s="46"/>
      <c r="G113" s="46"/>
      <c r="H113" s="81"/>
    </row>
    <row r="114" spans="1:8">
      <c r="A114" s="43"/>
      <c r="B114" s="43"/>
      <c r="C114" s="78"/>
      <c r="D114" s="141"/>
      <c r="E114" s="46"/>
      <c r="F114" s="46"/>
      <c r="G114" s="46"/>
      <c r="H114" s="81"/>
    </row>
    <row r="115" spans="1:8">
      <c r="A115" s="43"/>
      <c r="B115" s="43"/>
      <c r="C115" s="78"/>
      <c r="D115" s="141"/>
      <c r="E115" s="46"/>
      <c r="F115" s="46"/>
      <c r="G115" s="46"/>
      <c r="H115" s="81"/>
    </row>
    <row r="116" spans="1:8">
      <c r="A116" s="43"/>
      <c r="B116" s="43"/>
      <c r="C116" s="78"/>
      <c r="D116" s="141"/>
      <c r="E116" s="46"/>
      <c r="F116" s="46"/>
      <c r="G116" s="46"/>
      <c r="H116" s="81"/>
    </row>
    <row r="117" spans="1:8">
      <c r="A117" s="43"/>
      <c r="B117" s="43"/>
      <c r="C117" s="78"/>
      <c r="D117" s="141"/>
      <c r="E117" s="46"/>
      <c r="F117" s="46"/>
      <c r="G117" s="46"/>
      <c r="H117" s="81"/>
    </row>
    <row r="118" spans="1:8">
      <c r="A118" s="43"/>
      <c r="B118" s="43"/>
      <c r="C118" s="78"/>
      <c r="D118" s="141"/>
      <c r="E118" s="46"/>
      <c r="F118" s="46"/>
      <c r="G118" s="46"/>
      <c r="H118" s="81"/>
    </row>
    <row r="119" spans="1:8">
      <c r="A119" s="43"/>
      <c r="B119" s="43"/>
      <c r="C119" s="78"/>
      <c r="D119" s="141"/>
      <c r="E119" s="46"/>
      <c r="F119" s="46"/>
      <c r="G119" s="46"/>
      <c r="H119" s="81"/>
    </row>
    <row r="120" spans="1:8">
      <c r="A120" s="43"/>
      <c r="B120" s="43"/>
      <c r="C120" s="78"/>
      <c r="D120" s="141"/>
      <c r="E120" s="46"/>
      <c r="F120" s="46"/>
      <c r="G120" s="46"/>
      <c r="H120" s="81"/>
    </row>
    <row r="121" spans="1:8">
      <c r="A121" s="43"/>
      <c r="B121" s="43"/>
      <c r="C121" s="78"/>
      <c r="D121" s="141"/>
      <c r="E121" s="46"/>
      <c r="F121" s="46"/>
      <c r="G121" s="46"/>
      <c r="H121" s="81"/>
    </row>
    <row r="122" spans="1:8">
      <c r="A122" s="43"/>
      <c r="B122" s="43"/>
      <c r="C122" s="78"/>
      <c r="D122" s="141"/>
      <c r="E122" s="46"/>
      <c r="F122" s="46"/>
      <c r="G122" s="46"/>
      <c r="H122" s="81"/>
    </row>
    <row r="123" spans="1:8">
      <c r="A123" s="43"/>
      <c r="B123" s="43"/>
      <c r="C123" s="78"/>
      <c r="D123" s="141"/>
      <c r="E123" s="46"/>
      <c r="F123" s="46"/>
      <c r="G123" s="46"/>
      <c r="H123" s="81"/>
    </row>
    <row r="124" spans="1:8">
      <c r="A124" s="43"/>
      <c r="B124" s="43"/>
      <c r="C124" s="78"/>
      <c r="D124" s="141"/>
      <c r="E124" s="46"/>
      <c r="F124" s="46"/>
      <c r="G124" s="46"/>
      <c r="H124" s="81"/>
    </row>
    <row r="125" spans="1:8">
      <c r="A125" s="43"/>
      <c r="B125" s="43"/>
      <c r="C125" s="78"/>
      <c r="D125" s="141"/>
      <c r="E125" s="46"/>
      <c r="F125" s="46"/>
      <c r="G125" s="46"/>
      <c r="H125" s="81"/>
    </row>
    <row r="126" spans="1:8">
      <c r="A126" s="43"/>
      <c r="B126" s="43"/>
      <c r="C126" s="78"/>
      <c r="D126" s="141"/>
      <c r="E126" s="46"/>
      <c r="F126" s="46"/>
      <c r="G126" s="46"/>
      <c r="H126" s="81"/>
    </row>
    <row r="127" spans="1:8">
      <c r="A127" s="43"/>
      <c r="B127" s="43"/>
      <c r="C127" s="78"/>
      <c r="D127" s="141"/>
      <c r="E127" s="46"/>
      <c r="F127" s="46"/>
      <c r="G127" s="46"/>
      <c r="H127" s="81"/>
    </row>
    <row r="128" spans="1:8">
      <c r="A128" s="43"/>
      <c r="B128" s="43"/>
      <c r="C128" s="78"/>
      <c r="D128" s="141"/>
      <c r="E128" s="46"/>
      <c r="F128" s="46"/>
      <c r="G128" s="46"/>
      <c r="H128" s="81"/>
    </row>
    <row r="129" spans="1:8">
      <c r="A129" s="43"/>
      <c r="B129" s="43"/>
      <c r="C129" s="78"/>
      <c r="D129" s="141"/>
      <c r="E129" s="46"/>
      <c r="F129" s="46"/>
      <c r="G129" s="46"/>
      <c r="H129" s="81"/>
    </row>
    <row r="130" spans="1:8">
      <c r="A130" s="43"/>
      <c r="B130" s="43"/>
      <c r="C130" s="78"/>
      <c r="D130" s="141"/>
      <c r="E130" s="46"/>
      <c r="F130" s="46"/>
      <c r="G130" s="46"/>
      <c r="H130" s="81"/>
    </row>
    <row r="131" spans="1:8">
      <c r="A131" s="43"/>
      <c r="B131" s="43"/>
      <c r="C131" s="78"/>
      <c r="D131" s="141"/>
      <c r="E131" s="46"/>
      <c r="F131" s="46"/>
      <c r="G131" s="46"/>
      <c r="H131" s="81"/>
    </row>
    <row r="132" spans="1:8">
      <c r="A132" s="43"/>
      <c r="B132" s="43"/>
      <c r="C132" s="78"/>
      <c r="D132" s="141"/>
      <c r="E132" s="46"/>
      <c r="F132" s="46"/>
      <c r="G132" s="46"/>
      <c r="H132" s="81"/>
    </row>
    <row r="133" spans="1:8">
      <c r="A133" s="43"/>
      <c r="B133" s="43"/>
      <c r="C133" s="78"/>
      <c r="D133" s="141"/>
      <c r="E133" s="46"/>
      <c r="F133" s="46"/>
      <c r="G133" s="46"/>
      <c r="H133" s="81"/>
    </row>
    <row r="134" spans="1:8">
      <c r="A134" s="43"/>
      <c r="B134" s="43"/>
      <c r="C134" s="78"/>
      <c r="D134" s="141"/>
      <c r="E134" s="46"/>
      <c r="F134" s="46"/>
      <c r="G134" s="46"/>
      <c r="H134" s="81"/>
    </row>
    <row r="135" spans="1:8">
      <c r="A135" s="43"/>
      <c r="B135" s="43"/>
      <c r="C135" s="78"/>
      <c r="D135" s="141"/>
      <c r="E135" s="46"/>
      <c r="F135" s="46"/>
      <c r="G135" s="46"/>
      <c r="H135" s="81"/>
    </row>
    <row r="136" spans="1:8">
      <c r="A136" s="43"/>
      <c r="B136" s="43"/>
      <c r="C136" s="78"/>
      <c r="D136" s="141"/>
      <c r="E136" s="46"/>
      <c r="F136" s="46"/>
      <c r="G136" s="46"/>
      <c r="H136" s="81"/>
    </row>
    <row r="137" spans="1:8">
      <c r="A137" s="43"/>
      <c r="B137" s="43"/>
      <c r="C137" s="78"/>
      <c r="D137" s="141"/>
      <c r="E137" s="46"/>
      <c r="F137" s="46"/>
      <c r="G137" s="46"/>
      <c r="H137" s="81"/>
    </row>
    <row r="138" spans="1:8">
      <c r="A138" s="43"/>
      <c r="B138" s="43"/>
      <c r="C138" s="78"/>
      <c r="D138" s="141"/>
      <c r="E138" s="46"/>
      <c r="F138" s="46"/>
      <c r="G138" s="46"/>
      <c r="H138" s="81"/>
    </row>
    <row r="139" spans="1:8">
      <c r="A139" s="43"/>
      <c r="B139" s="43"/>
      <c r="C139" s="78"/>
      <c r="D139" s="141"/>
      <c r="E139" s="46"/>
      <c r="F139" s="46"/>
      <c r="G139" s="46"/>
      <c r="H139" s="81"/>
    </row>
    <row r="140" spans="1:8">
      <c r="A140" s="43"/>
      <c r="B140" s="43"/>
      <c r="C140" s="78"/>
      <c r="D140" s="141"/>
      <c r="E140" s="46"/>
      <c r="F140" s="46"/>
      <c r="G140" s="46"/>
      <c r="H140" s="81"/>
    </row>
    <row r="141" spans="1:8">
      <c r="A141" s="43"/>
      <c r="B141" s="43"/>
      <c r="C141" s="78"/>
      <c r="D141" s="141"/>
      <c r="E141" s="46"/>
      <c r="F141" s="46"/>
      <c r="G141" s="46"/>
      <c r="H141" s="81"/>
    </row>
    <row r="142" spans="1:8">
      <c r="A142" s="43"/>
      <c r="B142" s="43"/>
      <c r="C142" s="78"/>
      <c r="D142" s="141"/>
      <c r="E142" s="46"/>
      <c r="F142" s="46"/>
      <c r="G142" s="46"/>
      <c r="H142" s="81"/>
    </row>
    <row r="143" spans="1:8">
      <c r="A143" s="43"/>
      <c r="B143" s="43"/>
      <c r="C143" s="78"/>
      <c r="D143" s="141"/>
      <c r="E143" s="46"/>
      <c r="F143" s="46"/>
      <c r="G143" s="46"/>
      <c r="H143" s="81"/>
    </row>
    <row r="144" spans="1:8">
      <c r="A144" s="43"/>
      <c r="B144" s="43"/>
      <c r="C144" s="78"/>
      <c r="D144" s="141"/>
      <c r="E144" s="46"/>
      <c r="F144" s="46"/>
      <c r="G144" s="46"/>
      <c r="H144" s="81"/>
    </row>
    <row r="145" spans="1:8">
      <c r="A145" s="43"/>
      <c r="B145" s="43"/>
      <c r="C145" s="78"/>
      <c r="D145" s="141"/>
      <c r="E145" s="46"/>
      <c r="F145" s="46"/>
      <c r="G145" s="46"/>
      <c r="H145" s="81"/>
    </row>
    <row r="146" spans="1:8">
      <c r="A146" s="43"/>
      <c r="B146" s="43"/>
      <c r="C146" s="78"/>
      <c r="D146" s="141"/>
      <c r="E146" s="46"/>
      <c r="F146" s="46"/>
      <c r="G146" s="46"/>
      <c r="H146" s="81"/>
    </row>
    <row r="147" spans="1:8">
      <c r="A147" s="43"/>
      <c r="B147" s="43"/>
      <c r="C147" s="78"/>
      <c r="D147" s="141"/>
      <c r="E147" s="46"/>
      <c r="F147" s="46"/>
      <c r="G147" s="46"/>
      <c r="H147" s="81"/>
    </row>
    <row r="148" spans="1:8">
      <c r="A148" s="43"/>
      <c r="B148" s="43"/>
      <c r="C148" s="78"/>
      <c r="D148" s="141"/>
      <c r="E148" s="46"/>
      <c r="F148" s="46"/>
      <c r="G148" s="46"/>
      <c r="H148" s="81"/>
    </row>
    <row r="149" spans="1:8">
      <c r="A149" s="43"/>
      <c r="B149" s="43"/>
      <c r="C149" s="78"/>
      <c r="D149" s="141"/>
      <c r="E149" s="46"/>
      <c r="F149" s="46"/>
      <c r="G149" s="46"/>
      <c r="H149" s="81"/>
    </row>
    <row r="150" spans="1:8">
      <c r="A150" s="43"/>
      <c r="B150" s="43"/>
      <c r="C150" s="78"/>
      <c r="D150" s="141"/>
      <c r="E150" s="46"/>
      <c r="F150" s="46"/>
      <c r="G150" s="46"/>
      <c r="H150" s="81"/>
    </row>
    <row r="151" spans="1:8">
      <c r="A151" s="43"/>
      <c r="B151" s="43"/>
      <c r="C151" s="78"/>
      <c r="D151" s="141"/>
      <c r="E151" s="46"/>
      <c r="F151" s="46"/>
      <c r="G151" s="46"/>
      <c r="H151" s="81"/>
    </row>
    <row r="152" spans="1:8">
      <c r="A152" s="43"/>
      <c r="B152" s="43"/>
      <c r="C152" s="78"/>
      <c r="D152" s="141"/>
      <c r="E152" s="46"/>
      <c r="F152" s="46"/>
      <c r="G152" s="46"/>
      <c r="H152" s="81"/>
    </row>
    <row r="153" spans="1:8">
      <c r="A153" s="43"/>
      <c r="B153" s="43"/>
      <c r="C153" s="78"/>
      <c r="D153" s="141"/>
      <c r="E153" s="46"/>
      <c r="F153" s="46"/>
      <c r="G153" s="46"/>
      <c r="H153" s="81"/>
    </row>
    <row r="154" spans="1:8">
      <c r="A154" s="43"/>
      <c r="B154" s="43"/>
      <c r="C154" s="78"/>
      <c r="D154" s="141"/>
      <c r="E154" s="46"/>
      <c r="F154" s="46"/>
      <c r="G154" s="46"/>
      <c r="H154" s="81"/>
    </row>
    <row r="155" spans="1:8">
      <c r="A155" s="43"/>
      <c r="B155" s="43"/>
      <c r="C155" s="78"/>
      <c r="D155" s="141"/>
      <c r="E155" s="46"/>
      <c r="F155" s="46"/>
      <c r="G155" s="46"/>
      <c r="H155" s="81"/>
    </row>
    <row r="156" spans="1:8">
      <c r="A156" s="43"/>
      <c r="B156" s="43"/>
      <c r="C156" s="78"/>
      <c r="D156" s="141"/>
      <c r="E156" s="46"/>
      <c r="F156" s="46"/>
      <c r="G156" s="46"/>
      <c r="H156" s="81"/>
    </row>
    <row r="157" spans="1:8">
      <c r="A157" s="43"/>
      <c r="B157" s="43"/>
      <c r="C157" s="78"/>
      <c r="D157" s="141"/>
      <c r="E157" s="46"/>
      <c r="F157" s="46"/>
      <c r="G157" s="46"/>
      <c r="H157" s="81"/>
    </row>
    <row r="158" spans="1:8">
      <c r="A158" s="43"/>
      <c r="B158" s="43"/>
      <c r="C158" s="78"/>
      <c r="D158" s="141"/>
      <c r="E158" s="46"/>
      <c r="F158" s="46"/>
      <c r="G158" s="46"/>
      <c r="H158" s="81"/>
    </row>
    <row r="159" spans="1:8">
      <c r="A159" s="43"/>
      <c r="B159" s="43"/>
      <c r="C159" s="78"/>
      <c r="D159" s="141"/>
      <c r="E159" s="46"/>
      <c r="F159" s="46"/>
      <c r="G159" s="46"/>
      <c r="H159" s="81"/>
    </row>
    <row r="160" spans="1:8">
      <c r="A160" s="43"/>
      <c r="B160" s="43"/>
      <c r="C160" s="78"/>
      <c r="D160" s="141"/>
      <c r="E160" s="46"/>
      <c r="F160" s="46"/>
      <c r="G160" s="46"/>
      <c r="H160" s="81"/>
    </row>
    <row r="161" spans="1:8">
      <c r="A161" s="43"/>
      <c r="B161" s="43"/>
      <c r="C161" s="78"/>
      <c r="D161" s="141"/>
      <c r="E161" s="46"/>
      <c r="F161" s="46"/>
      <c r="G161" s="46"/>
      <c r="H161" s="81"/>
    </row>
    <row r="162" spans="1:8">
      <c r="A162" s="43"/>
      <c r="B162" s="43"/>
      <c r="C162" s="78"/>
      <c r="D162" s="141"/>
      <c r="E162" s="46"/>
      <c r="F162" s="46"/>
      <c r="G162" s="46"/>
      <c r="H162" s="81"/>
    </row>
    <row r="163" spans="1:8">
      <c r="A163" s="43"/>
      <c r="B163" s="43"/>
      <c r="C163" s="78"/>
      <c r="D163" s="141"/>
      <c r="E163" s="46"/>
      <c r="F163" s="46"/>
      <c r="G163" s="46"/>
      <c r="H163" s="81"/>
    </row>
    <row r="164" spans="1:8">
      <c r="A164" s="43"/>
      <c r="B164" s="43"/>
      <c r="C164" s="78"/>
      <c r="D164" s="141"/>
      <c r="E164" s="46"/>
      <c r="F164" s="46"/>
      <c r="G164" s="46"/>
      <c r="H164" s="81"/>
    </row>
    <row r="165" spans="1:8">
      <c r="A165" s="43"/>
      <c r="B165" s="43"/>
      <c r="C165" s="78"/>
      <c r="D165" s="141"/>
      <c r="E165" s="46"/>
      <c r="F165" s="46"/>
      <c r="G165" s="46"/>
      <c r="H165" s="81"/>
    </row>
    <row r="166" spans="1:8">
      <c r="A166" s="43"/>
      <c r="B166" s="43"/>
      <c r="C166" s="78"/>
      <c r="D166" s="141"/>
      <c r="E166" s="46"/>
      <c r="F166" s="46"/>
      <c r="G166" s="46"/>
      <c r="H166" s="81"/>
    </row>
    <row r="167" spans="1:8">
      <c r="A167" s="43"/>
      <c r="B167" s="43"/>
      <c r="C167" s="78"/>
      <c r="D167" s="141"/>
      <c r="E167" s="46"/>
      <c r="F167" s="46"/>
      <c r="G167" s="46"/>
      <c r="H167" s="81"/>
    </row>
    <row r="168" spans="1:8">
      <c r="A168" s="43"/>
      <c r="B168" s="43"/>
      <c r="C168" s="78"/>
      <c r="D168" s="141"/>
      <c r="E168" s="46"/>
      <c r="F168" s="46"/>
      <c r="G168" s="46"/>
      <c r="H168" s="81"/>
    </row>
    <row r="169" spans="1:8">
      <c r="A169" s="43"/>
      <c r="B169" s="43"/>
      <c r="C169" s="78"/>
      <c r="D169" s="141"/>
      <c r="E169" s="46"/>
      <c r="F169" s="46"/>
      <c r="G169" s="46"/>
      <c r="H169" s="81"/>
    </row>
    <row r="170" spans="1:8">
      <c r="A170" s="43"/>
      <c r="B170" s="43"/>
      <c r="C170" s="78"/>
      <c r="D170" s="141"/>
      <c r="E170" s="46"/>
      <c r="F170" s="46"/>
      <c r="G170" s="46"/>
      <c r="H170" s="81"/>
    </row>
    <row r="171" spans="1:8">
      <c r="A171" s="43"/>
      <c r="B171" s="43"/>
      <c r="C171" s="78"/>
      <c r="D171" s="141"/>
      <c r="E171" s="46"/>
      <c r="F171" s="46"/>
      <c r="G171" s="46"/>
      <c r="H171" s="81"/>
    </row>
    <row r="172" spans="1:8">
      <c r="A172" s="43"/>
      <c r="B172" s="43"/>
      <c r="C172" s="78"/>
      <c r="D172" s="141"/>
      <c r="E172" s="46"/>
      <c r="F172" s="46"/>
      <c r="G172" s="46"/>
      <c r="H172" s="81"/>
    </row>
    <row r="173" spans="1:8">
      <c r="A173" s="43"/>
      <c r="B173" s="43"/>
      <c r="C173" s="78"/>
      <c r="D173" s="141"/>
      <c r="E173" s="46"/>
      <c r="F173" s="46"/>
      <c r="G173" s="46"/>
      <c r="H173" s="81"/>
    </row>
    <row r="174" spans="1:8">
      <c r="A174" s="43"/>
      <c r="B174" s="43"/>
      <c r="C174" s="78"/>
      <c r="D174" s="141"/>
      <c r="E174" s="46"/>
      <c r="F174" s="46"/>
      <c r="G174" s="46"/>
      <c r="H174" s="81"/>
    </row>
    <row r="175" spans="1:8">
      <c r="A175" s="43"/>
      <c r="B175" s="43"/>
      <c r="C175" s="78"/>
      <c r="D175" s="141"/>
      <c r="E175" s="46"/>
      <c r="F175" s="46"/>
      <c r="G175" s="46"/>
      <c r="H175" s="81"/>
    </row>
    <row r="176" spans="1:8">
      <c r="A176" s="43"/>
      <c r="B176" s="43"/>
      <c r="C176" s="78"/>
      <c r="D176" s="141"/>
      <c r="E176" s="46"/>
      <c r="F176" s="46"/>
      <c r="G176" s="46"/>
      <c r="H176" s="81"/>
    </row>
    <row r="177" spans="1:8">
      <c r="A177" s="43"/>
      <c r="B177" s="43"/>
      <c r="C177" s="78"/>
      <c r="D177" s="141"/>
      <c r="E177" s="46"/>
      <c r="F177" s="46"/>
      <c r="G177" s="46"/>
      <c r="H177" s="81"/>
    </row>
    <row r="178" spans="1:8">
      <c r="A178" s="43"/>
      <c r="B178" s="43"/>
      <c r="C178" s="78"/>
      <c r="D178" s="141"/>
      <c r="E178" s="46"/>
      <c r="F178" s="46"/>
      <c r="G178" s="46"/>
      <c r="H178" s="81"/>
    </row>
    <row r="179" spans="1:8">
      <c r="A179" s="43"/>
      <c r="B179" s="43"/>
      <c r="C179" s="78"/>
      <c r="D179" s="141"/>
      <c r="E179" s="46"/>
      <c r="F179" s="46"/>
      <c r="G179" s="46"/>
      <c r="H179" s="81"/>
    </row>
    <row r="180" spans="1:8">
      <c r="A180" s="43"/>
      <c r="B180" s="43"/>
      <c r="C180" s="78"/>
      <c r="D180" s="141"/>
      <c r="E180" s="46"/>
      <c r="F180" s="46"/>
      <c r="G180" s="46"/>
      <c r="H180" s="81"/>
    </row>
    <row r="181" spans="1:8">
      <c r="A181" s="43"/>
      <c r="B181" s="43"/>
      <c r="C181" s="78"/>
      <c r="D181" s="141"/>
      <c r="E181" s="46"/>
      <c r="F181" s="46"/>
      <c r="G181" s="46"/>
      <c r="H181" s="81"/>
    </row>
    <row r="182" spans="1:8">
      <c r="A182" s="43"/>
      <c r="B182" s="43"/>
      <c r="C182" s="78"/>
      <c r="D182" s="141"/>
      <c r="E182" s="46"/>
      <c r="F182" s="46"/>
      <c r="G182" s="46"/>
      <c r="H182" s="81"/>
    </row>
    <row r="183" spans="1:8">
      <c r="A183" s="43"/>
      <c r="B183" s="43"/>
      <c r="C183" s="78"/>
      <c r="D183" s="141"/>
      <c r="E183" s="46"/>
      <c r="F183" s="46"/>
      <c r="G183" s="46"/>
      <c r="H183" s="81"/>
    </row>
    <row r="184" spans="1:8">
      <c r="A184" s="43"/>
      <c r="B184" s="43"/>
      <c r="C184" s="78"/>
      <c r="D184" s="141"/>
      <c r="E184" s="46"/>
      <c r="F184" s="46"/>
      <c r="G184" s="46"/>
      <c r="H184" s="81"/>
    </row>
    <row r="185" spans="1:8">
      <c r="A185" s="43"/>
      <c r="B185" s="43"/>
      <c r="C185" s="78"/>
      <c r="D185" s="141"/>
      <c r="E185" s="46"/>
      <c r="F185" s="46"/>
      <c r="G185" s="46"/>
      <c r="H185" s="81"/>
    </row>
    <row r="186" spans="1:8">
      <c r="A186" s="43"/>
      <c r="B186" s="43"/>
      <c r="C186" s="78"/>
      <c r="D186" s="141"/>
      <c r="E186" s="46"/>
      <c r="F186" s="46"/>
      <c r="G186" s="46"/>
      <c r="H186" s="81"/>
    </row>
    <row r="187" spans="1:8">
      <c r="A187" s="43"/>
      <c r="B187" s="43"/>
      <c r="C187" s="78"/>
      <c r="D187" s="141"/>
      <c r="E187" s="46"/>
      <c r="F187" s="46"/>
      <c r="G187" s="46"/>
      <c r="H187" s="81"/>
    </row>
    <row r="188" spans="1:8">
      <c r="A188" s="43"/>
      <c r="B188" s="43"/>
      <c r="C188" s="78"/>
      <c r="D188" s="141"/>
      <c r="E188" s="46"/>
      <c r="F188" s="46"/>
      <c r="G188" s="46"/>
      <c r="H188" s="81"/>
    </row>
    <row r="189" spans="1:8">
      <c r="A189" s="43"/>
      <c r="B189" s="43"/>
      <c r="C189" s="78"/>
      <c r="D189" s="141"/>
      <c r="E189" s="46"/>
      <c r="F189" s="46"/>
      <c r="G189" s="46"/>
      <c r="H189" s="81"/>
    </row>
    <row r="190" spans="1:8">
      <c r="A190" s="43"/>
      <c r="B190" s="43"/>
      <c r="C190" s="78"/>
      <c r="D190" s="141"/>
      <c r="E190" s="46"/>
      <c r="F190" s="46"/>
      <c r="G190" s="46"/>
      <c r="H190" s="81"/>
    </row>
    <row r="191" spans="1:8">
      <c r="A191" s="43"/>
      <c r="B191" s="43"/>
      <c r="C191" s="78"/>
      <c r="D191" s="141"/>
      <c r="E191" s="46"/>
      <c r="F191" s="46"/>
      <c r="G191" s="46"/>
      <c r="H191" s="81"/>
    </row>
    <row r="192" spans="1:8">
      <c r="A192" s="43"/>
      <c r="B192" s="43"/>
      <c r="C192" s="78"/>
      <c r="D192" s="141"/>
      <c r="E192" s="46"/>
      <c r="F192" s="46"/>
      <c r="G192" s="46"/>
      <c r="H192" s="81"/>
    </row>
    <row r="193" spans="1:8">
      <c r="A193" s="43"/>
      <c r="B193" s="43"/>
      <c r="C193" s="78"/>
      <c r="D193" s="141"/>
      <c r="E193" s="46"/>
      <c r="F193" s="46"/>
      <c r="G193" s="46"/>
      <c r="H193" s="81"/>
    </row>
    <row r="194" spans="1:8">
      <c r="A194" s="43"/>
      <c r="B194" s="43"/>
      <c r="C194" s="78"/>
      <c r="D194" s="141"/>
      <c r="E194" s="46"/>
      <c r="F194" s="46"/>
      <c r="G194" s="46"/>
      <c r="H194" s="81"/>
    </row>
    <row r="195" spans="1:8">
      <c r="A195" s="43"/>
      <c r="B195" s="43"/>
      <c r="C195" s="78"/>
      <c r="D195" s="141"/>
      <c r="E195" s="46"/>
      <c r="F195" s="46"/>
      <c r="G195" s="46"/>
      <c r="H195" s="81"/>
    </row>
    <row r="196" spans="1:8">
      <c r="A196" s="43"/>
      <c r="B196" s="43"/>
      <c r="C196" s="78"/>
      <c r="D196" s="141"/>
      <c r="E196" s="46"/>
      <c r="F196" s="46"/>
      <c r="G196" s="46"/>
      <c r="H196" s="81"/>
    </row>
    <row r="197" spans="1:8">
      <c r="A197" s="43"/>
      <c r="B197" s="43"/>
      <c r="C197" s="78"/>
      <c r="D197" s="141"/>
      <c r="E197" s="46"/>
      <c r="F197" s="46"/>
      <c r="G197" s="46"/>
      <c r="H197" s="81"/>
    </row>
    <row r="198" spans="1:8">
      <c r="A198" s="43"/>
      <c r="B198" s="43"/>
      <c r="C198" s="78"/>
      <c r="D198" s="141"/>
      <c r="E198" s="46"/>
      <c r="F198" s="46"/>
      <c r="G198" s="46"/>
      <c r="H198" s="81"/>
    </row>
    <row r="199" spans="1:8">
      <c r="A199" s="43"/>
      <c r="B199" s="43"/>
      <c r="C199" s="78"/>
      <c r="D199" s="141"/>
      <c r="E199" s="46"/>
      <c r="F199" s="46"/>
      <c r="G199" s="46"/>
      <c r="H199" s="81"/>
    </row>
    <row r="200" spans="1:8">
      <c r="A200" s="43"/>
      <c r="B200" s="43"/>
      <c r="C200" s="78"/>
      <c r="D200" s="141"/>
      <c r="E200" s="46"/>
      <c r="F200" s="46"/>
      <c r="G200" s="46"/>
      <c r="H200" s="81"/>
    </row>
    <row r="201" spans="1:8">
      <c r="A201" s="43"/>
      <c r="B201" s="43"/>
      <c r="C201" s="78"/>
      <c r="D201" s="141"/>
      <c r="E201" s="46"/>
      <c r="F201" s="46"/>
      <c r="G201" s="46"/>
      <c r="H201" s="81"/>
    </row>
    <row r="202" spans="1:8">
      <c r="A202" s="43"/>
      <c r="B202" s="43"/>
      <c r="C202" s="78"/>
      <c r="D202" s="141"/>
      <c r="E202" s="46"/>
      <c r="F202" s="46"/>
      <c r="G202" s="46"/>
      <c r="H202" s="81"/>
    </row>
    <row r="203" spans="1:8">
      <c r="A203" s="43"/>
      <c r="B203" s="43"/>
      <c r="C203" s="78"/>
      <c r="D203" s="141"/>
      <c r="E203" s="46"/>
      <c r="F203" s="46"/>
      <c r="G203" s="46"/>
      <c r="H203" s="81"/>
    </row>
    <row r="204" spans="1:8">
      <c r="A204" s="43"/>
      <c r="B204" s="43"/>
      <c r="C204" s="78"/>
      <c r="D204" s="141"/>
      <c r="E204" s="46"/>
      <c r="F204" s="46"/>
      <c r="G204" s="46"/>
      <c r="H204" s="81"/>
    </row>
    <row r="205" spans="1:8">
      <c r="A205" s="43"/>
      <c r="B205" s="43"/>
      <c r="C205" s="78"/>
      <c r="D205" s="141"/>
      <c r="E205" s="46"/>
      <c r="F205" s="46"/>
      <c r="G205" s="46"/>
      <c r="H205" s="81"/>
    </row>
    <row r="206" spans="1:8">
      <c r="A206" s="43"/>
      <c r="B206" s="43"/>
      <c r="C206" s="78"/>
      <c r="D206" s="141"/>
      <c r="E206" s="46"/>
      <c r="F206" s="46"/>
      <c r="G206" s="46"/>
      <c r="H206" s="81"/>
    </row>
    <row r="207" spans="1:8">
      <c r="A207" s="43"/>
      <c r="B207" s="43"/>
      <c r="C207" s="78"/>
      <c r="D207" s="141"/>
      <c r="E207" s="46"/>
      <c r="F207" s="46"/>
      <c r="G207" s="46"/>
      <c r="H207" s="81"/>
    </row>
    <row r="208" spans="1:8">
      <c r="A208" s="43"/>
      <c r="B208" s="43"/>
      <c r="C208" s="78"/>
      <c r="D208" s="141"/>
      <c r="E208" s="46"/>
      <c r="F208" s="46"/>
      <c r="G208" s="46"/>
      <c r="H208" s="81"/>
    </row>
    <row r="209" spans="1:8">
      <c r="A209" s="43"/>
      <c r="B209" s="43"/>
      <c r="C209" s="78"/>
      <c r="D209" s="141"/>
      <c r="E209" s="46"/>
      <c r="F209" s="46"/>
      <c r="G209" s="46"/>
      <c r="H209" s="81"/>
    </row>
    <row r="210" spans="1:8">
      <c r="A210" s="43"/>
      <c r="B210" s="43"/>
      <c r="C210" s="78"/>
      <c r="D210" s="141"/>
      <c r="E210" s="46"/>
      <c r="F210" s="46"/>
      <c r="G210" s="46"/>
      <c r="H210" s="81"/>
    </row>
    <row r="211" spans="1:8">
      <c r="A211" s="43"/>
      <c r="B211" s="43"/>
      <c r="C211" s="78"/>
      <c r="D211" s="141"/>
      <c r="E211" s="46"/>
      <c r="F211" s="46"/>
      <c r="G211" s="46"/>
      <c r="H211" s="81"/>
    </row>
    <row r="212" spans="1:8">
      <c r="A212" s="43"/>
      <c r="B212" s="43"/>
      <c r="C212" s="78"/>
      <c r="D212" s="141"/>
      <c r="E212" s="46"/>
      <c r="F212" s="46"/>
      <c r="G212" s="46"/>
      <c r="H212" s="81"/>
    </row>
    <row r="213" spans="1:8">
      <c r="A213" s="43"/>
      <c r="B213" s="43"/>
      <c r="C213" s="78"/>
      <c r="D213" s="141"/>
      <c r="E213" s="46"/>
      <c r="F213" s="46"/>
      <c r="G213" s="46"/>
      <c r="H213" s="81"/>
    </row>
    <row r="214" spans="1:8">
      <c r="A214" s="43"/>
      <c r="B214" s="43"/>
      <c r="C214" s="78"/>
      <c r="D214" s="141"/>
      <c r="E214" s="46"/>
      <c r="F214" s="46"/>
      <c r="G214" s="46"/>
      <c r="H214" s="81"/>
    </row>
    <row r="215" spans="1:8">
      <c r="A215" s="43"/>
      <c r="B215" s="43"/>
      <c r="C215" s="78"/>
      <c r="D215" s="141"/>
      <c r="E215" s="46"/>
      <c r="F215" s="46"/>
      <c r="G215" s="46"/>
      <c r="H215" s="81"/>
    </row>
    <row r="216" spans="1:8">
      <c r="A216" s="43"/>
      <c r="B216" s="43"/>
      <c r="C216" s="78"/>
      <c r="D216" s="141"/>
      <c r="E216" s="46"/>
      <c r="F216" s="46"/>
      <c r="G216" s="46"/>
      <c r="H216" s="81"/>
    </row>
    <row r="217" spans="1:8">
      <c r="A217" s="43"/>
      <c r="B217" s="43"/>
      <c r="C217" s="78"/>
      <c r="D217" s="141"/>
      <c r="E217" s="46"/>
      <c r="F217" s="46"/>
      <c r="G217" s="46"/>
      <c r="H217" s="81"/>
    </row>
    <row r="218" spans="1:8">
      <c r="A218" s="43"/>
      <c r="B218" s="43"/>
      <c r="C218" s="78"/>
      <c r="D218" s="141"/>
      <c r="E218" s="46"/>
      <c r="F218" s="46"/>
      <c r="G218" s="46"/>
      <c r="H218" s="81"/>
    </row>
    <row r="219" spans="1:8">
      <c r="A219" s="43"/>
      <c r="B219" s="43"/>
      <c r="C219" s="78"/>
      <c r="D219" s="141"/>
      <c r="E219" s="46"/>
      <c r="F219" s="46"/>
      <c r="G219" s="46"/>
      <c r="H219" s="81"/>
    </row>
    <row r="220" spans="1:8">
      <c r="A220" s="43"/>
      <c r="B220" s="43"/>
      <c r="C220" s="78"/>
      <c r="D220" s="141"/>
      <c r="E220" s="46"/>
      <c r="F220" s="46"/>
      <c r="G220" s="46"/>
      <c r="H220" s="81"/>
    </row>
    <row r="221" spans="1:8">
      <c r="A221" s="43"/>
      <c r="B221" s="43"/>
      <c r="C221" s="78"/>
      <c r="D221" s="141"/>
      <c r="E221" s="46"/>
      <c r="F221" s="46"/>
      <c r="G221" s="46"/>
      <c r="H221" s="81"/>
    </row>
    <row r="222" spans="1:8">
      <c r="A222" s="43"/>
      <c r="B222" s="43"/>
      <c r="C222" s="78"/>
      <c r="D222" s="141"/>
      <c r="E222" s="46"/>
      <c r="F222" s="46"/>
      <c r="G222" s="46"/>
      <c r="H222" s="81"/>
    </row>
    <row r="223" spans="1:8">
      <c r="A223" s="43"/>
      <c r="B223" s="43"/>
      <c r="C223" s="78"/>
      <c r="D223" s="141"/>
      <c r="E223" s="46"/>
      <c r="F223" s="46"/>
      <c r="G223" s="46"/>
      <c r="H223" s="81"/>
    </row>
    <row r="224" spans="1:8">
      <c r="A224" s="43"/>
      <c r="B224" s="43"/>
      <c r="C224" s="78"/>
      <c r="D224" s="141"/>
      <c r="E224" s="46"/>
      <c r="F224" s="46"/>
      <c r="G224" s="46"/>
      <c r="H224" s="81"/>
    </row>
    <row r="225" spans="1:8">
      <c r="A225" s="43"/>
      <c r="B225" s="43"/>
      <c r="C225" s="78"/>
      <c r="D225" s="141"/>
      <c r="E225" s="46"/>
      <c r="F225" s="46"/>
      <c r="G225" s="46"/>
      <c r="H225" s="81"/>
    </row>
    <row r="226" spans="1:8">
      <c r="A226" s="43"/>
      <c r="B226" s="43"/>
      <c r="C226" s="78"/>
      <c r="D226" s="141"/>
      <c r="E226" s="46"/>
      <c r="F226" s="46"/>
      <c r="G226" s="46"/>
      <c r="H226" s="81"/>
    </row>
    <row r="227" spans="1:8">
      <c r="A227" s="43"/>
      <c r="B227" s="43"/>
      <c r="C227" s="78"/>
      <c r="D227" s="141"/>
      <c r="E227" s="46"/>
      <c r="F227" s="46"/>
      <c r="G227" s="46"/>
      <c r="H227" s="81"/>
    </row>
    <row r="228" spans="1:8">
      <c r="A228" s="43"/>
      <c r="B228" s="43"/>
      <c r="C228" s="78"/>
      <c r="D228" s="141"/>
      <c r="E228" s="46"/>
      <c r="F228" s="46"/>
      <c r="G228" s="46"/>
      <c r="H228" s="81"/>
    </row>
    <row r="229" spans="1:8">
      <c r="A229" s="43"/>
      <c r="B229" s="43"/>
      <c r="C229" s="78"/>
      <c r="D229" s="141"/>
      <c r="E229" s="46"/>
      <c r="F229" s="46"/>
      <c r="G229" s="46"/>
      <c r="H229" s="81"/>
    </row>
    <row r="230" spans="1:8">
      <c r="A230" s="43"/>
      <c r="B230" s="43"/>
      <c r="C230" s="78"/>
      <c r="D230" s="141"/>
      <c r="E230" s="46"/>
      <c r="F230" s="46"/>
      <c r="G230" s="46"/>
      <c r="H230" s="81"/>
    </row>
    <row r="231" spans="1:8">
      <c r="A231" s="43"/>
      <c r="B231" s="43"/>
      <c r="C231" s="78"/>
      <c r="D231" s="141"/>
      <c r="E231" s="46"/>
      <c r="F231" s="46"/>
      <c r="G231" s="46"/>
      <c r="H231" s="81"/>
    </row>
    <row r="232" spans="1:8">
      <c r="A232" s="43"/>
      <c r="B232" s="43"/>
      <c r="C232" s="78"/>
      <c r="D232" s="141"/>
      <c r="E232" s="46"/>
      <c r="F232" s="46"/>
      <c r="G232" s="46"/>
      <c r="H232" s="81"/>
    </row>
    <row r="233" spans="1:8">
      <c r="A233" s="43"/>
      <c r="B233" s="43"/>
      <c r="C233" s="78"/>
      <c r="D233" s="141"/>
      <c r="E233" s="46"/>
      <c r="F233" s="46"/>
      <c r="G233" s="46"/>
      <c r="H233" s="81"/>
    </row>
    <row r="234" spans="1:8">
      <c r="A234" s="43"/>
      <c r="B234" s="43"/>
      <c r="C234" s="78"/>
      <c r="D234" s="141"/>
      <c r="E234" s="46"/>
      <c r="F234" s="46"/>
      <c r="G234" s="46"/>
      <c r="H234" s="81"/>
    </row>
    <row r="235" spans="1:8">
      <c r="A235" s="43"/>
      <c r="B235" s="43"/>
      <c r="C235" s="78"/>
      <c r="D235" s="141"/>
      <c r="E235" s="46"/>
      <c r="F235" s="46"/>
      <c r="G235" s="46"/>
      <c r="H235" s="81"/>
    </row>
    <row r="236" spans="1:8">
      <c r="A236" s="43"/>
      <c r="B236" s="43"/>
      <c r="C236" s="78"/>
      <c r="D236" s="141"/>
      <c r="E236" s="46"/>
      <c r="F236" s="46"/>
      <c r="G236" s="46"/>
      <c r="H236" s="81"/>
    </row>
    <row r="237" spans="1:8">
      <c r="A237" s="43"/>
      <c r="B237" s="43"/>
      <c r="C237" s="78"/>
      <c r="D237" s="141"/>
      <c r="E237" s="46"/>
      <c r="F237" s="46"/>
      <c r="G237" s="46"/>
      <c r="H237" s="81"/>
    </row>
    <row r="238" spans="1:8">
      <c r="A238" s="43"/>
      <c r="B238" s="43"/>
      <c r="C238" s="78"/>
      <c r="D238" s="141"/>
      <c r="E238" s="46"/>
      <c r="F238" s="46"/>
      <c r="G238" s="46"/>
      <c r="H238" s="81"/>
    </row>
    <row r="239" spans="1:8">
      <c r="A239" s="43"/>
      <c r="B239" s="43"/>
      <c r="C239" s="78"/>
      <c r="D239" s="141"/>
      <c r="E239" s="46"/>
      <c r="F239" s="46"/>
      <c r="G239" s="46"/>
      <c r="H239" s="81"/>
    </row>
    <row r="240" spans="1:8">
      <c r="A240" s="43"/>
      <c r="B240" s="43"/>
      <c r="C240" s="78"/>
      <c r="D240" s="141"/>
      <c r="E240" s="46"/>
      <c r="F240" s="46"/>
      <c r="G240" s="46"/>
      <c r="H240" s="81"/>
    </row>
    <row r="241" spans="1:8">
      <c r="A241" s="43"/>
      <c r="B241" s="43"/>
      <c r="C241" s="78"/>
      <c r="D241" s="141"/>
      <c r="E241" s="46"/>
      <c r="F241" s="46"/>
      <c r="G241" s="46"/>
      <c r="H241" s="81"/>
    </row>
    <row r="242" spans="1:8">
      <c r="A242" s="43"/>
      <c r="B242" s="43"/>
      <c r="C242" s="78"/>
      <c r="D242" s="141"/>
      <c r="E242" s="46"/>
      <c r="F242" s="46"/>
      <c r="G242" s="46"/>
      <c r="H242" s="81"/>
    </row>
    <row r="243" spans="1:8">
      <c r="A243" s="43"/>
      <c r="B243" s="43"/>
      <c r="C243" s="78"/>
      <c r="D243" s="141"/>
      <c r="E243" s="46"/>
      <c r="F243" s="46"/>
      <c r="G243" s="46"/>
      <c r="H243" s="81"/>
    </row>
    <row r="244" spans="1:8">
      <c r="A244" s="43"/>
      <c r="B244" s="43"/>
      <c r="C244" s="78"/>
      <c r="D244" s="141"/>
      <c r="E244" s="46"/>
      <c r="F244" s="46"/>
      <c r="G244" s="46"/>
      <c r="H244" s="81"/>
    </row>
    <row r="245" spans="1:8">
      <c r="A245" s="43"/>
      <c r="B245" s="43"/>
      <c r="C245" s="78"/>
      <c r="D245" s="141"/>
      <c r="E245" s="46"/>
      <c r="F245" s="46"/>
      <c r="G245" s="46"/>
      <c r="H245" s="81"/>
    </row>
    <row r="246" spans="1:8">
      <c r="A246" s="43"/>
      <c r="B246" s="43"/>
      <c r="C246" s="78"/>
      <c r="D246" s="141"/>
      <c r="E246" s="46"/>
      <c r="F246" s="46"/>
      <c r="G246" s="46"/>
      <c r="H246" s="81"/>
    </row>
    <row r="247" spans="1:8">
      <c r="A247" s="43"/>
      <c r="B247" s="43"/>
      <c r="C247" s="78"/>
      <c r="D247" s="141"/>
      <c r="E247" s="46"/>
      <c r="F247" s="46"/>
      <c r="G247" s="46"/>
      <c r="H247" s="81"/>
    </row>
    <row r="248" spans="1:8">
      <c r="A248" s="43"/>
      <c r="B248" s="43"/>
      <c r="C248" s="78"/>
      <c r="D248" s="141"/>
      <c r="E248" s="46"/>
      <c r="F248" s="46"/>
      <c r="G248" s="46"/>
      <c r="H248" s="81"/>
    </row>
    <row r="249" spans="1:8">
      <c r="A249" s="43"/>
      <c r="B249" s="43"/>
      <c r="C249" s="78"/>
      <c r="D249" s="141"/>
      <c r="E249" s="46"/>
      <c r="F249" s="46"/>
      <c r="G249" s="46"/>
      <c r="H249" s="81"/>
    </row>
    <row r="250" spans="1:8">
      <c r="A250" s="43"/>
      <c r="B250" s="43"/>
      <c r="C250" s="78"/>
      <c r="D250" s="141"/>
      <c r="E250" s="46"/>
      <c r="F250" s="46"/>
      <c r="G250" s="46"/>
      <c r="H250" s="81"/>
    </row>
    <row r="251" spans="1:8">
      <c r="A251" s="43"/>
      <c r="B251" s="43"/>
      <c r="C251" s="78"/>
      <c r="D251" s="141"/>
      <c r="E251" s="46"/>
      <c r="F251" s="46"/>
      <c r="G251" s="46"/>
      <c r="H251" s="81"/>
    </row>
    <row r="252" spans="1:8">
      <c r="A252" s="43"/>
      <c r="B252" s="43"/>
      <c r="C252" s="78"/>
      <c r="D252" s="141"/>
      <c r="E252" s="46"/>
      <c r="F252" s="46"/>
      <c r="G252" s="46"/>
      <c r="H252" s="81"/>
    </row>
    <row r="253" spans="1:8">
      <c r="A253" s="43"/>
      <c r="B253" s="43"/>
      <c r="C253" s="78"/>
      <c r="D253" s="141"/>
      <c r="E253" s="46"/>
      <c r="F253" s="46"/>
      <c r="G253" s="46"/>
      <c r="H253" s="81"/>
    </row>
    <row r="254" spans="1:8">
      <c r="A254" s="43"/>
      <c r="B254" s="43"/>
      <c r="C254" s="78"/>
      <c r="D254" s="141"/>
      <c r="E254" s="46"/>
      <c r="F254" s="46"/>
      <c r="G254" s="46"/>
      <c r="H254" s="81"/>
    </row>
    <row r="255" spans="1:8">
      <c r="A255" s="43"/>
      <c r="B255" s="43"/>
      <c r="C255" s="78"/>
      <c r="D255" s="141"/>
      <c r="E255" s="46"/>
      <c r="F255" s="46"/>
      <c r="G255" s="46"/>
      <c r="H255" s="81"/>
    </row>
    <row r="256" spans="1:8">
      <c r="A256" s="43"/>
      <c r="B256" s="43"/>
      <c r="C256" s="78"/>
      <c r="D256" s="141"/>
      <c r="E256" s="46"/>
      <c r="F256" s="46"/>
      <c r="G256" s="46"/>
      <c r="H256" s="81"/>
    </row>
    <row r="257" spans="1:8">
      <c r="A257" s="43"/>
      <c r="B257" s="43"/>
      <c r="C257" s="78"/>
      <c r="D257" s="141"/>
      <c r="E257" s="46"/>
      <c r="F257" s="46"/>
      <c r="G257" s="46"/>
      <c r="H257" s="81"/>
    </row>
    <row r="258" spans="1:8">
      <c r="A258" s="43"/>
      <c r="B258" s="43"/>
      <c r="C258" s="78"/>
      <c r="D258" s="141"/>
      <c r="E258" s="46"/>
      <c r="F258" s="46"/>
      <c r="G258" s="46"/>
      <c r="H258" s="81"/>
    </row>
    <row r="259" spans="1:8">
      <c r="A259" s="43"/>
      <c r="B259" s="43"/>
      <c r="C259" s="78"/>
      <c r="D259" s="141"/>
      <c r="E259" s="46"/>
      <c r="F259" s="46"/>
      <c r="G259" s="46"/>
      <c r="H259" s="81"/>
    </row>
    <row r="260" spans="1:8">
      <c r="A260" s="43"/>
      <c r="B260" s="43"/>
      <c r="C260" s="78"/>
      <c r="D260" s="141"/>
      <c r="E260" s="46"/>
      <c r="F260" s="46"/>
      <c r="G260" s="46"/>
      <c r="H260" s="81"/>
    </row>
    <row r="261" spans="1:8">
      <c r="A261" s="43"/>
      <c r="B261" s="43"/>
      <c r="C261" s="78"/>
      <c r="D261" s="141"/>
      <c r="E261" s="46"/>
      <c r="F261" s="46"/>
      <c r="G261" s="46"/>
      <c r="H261" s="81"/>
    </row>
    <row r="262" spans="1:8">
      <c r="A262" s="43"/>
      <c r="B262" s="43"/>
      <c r="C262" s="78"/>
      <c r="D262" s="141"/>
      <c r="E262" s="46"/>
      <c r="F262" s="46"/>
      <c r="G262" s="46"/>
      <c r="H262" s="81"/>
    </row>
    <row r="263" spans="1:8">
      <c r="A263" s="43"/>
      <c r="B263" s="43"/>
      <c r="C263" s="78"/>
      <c r="D263" s="141"/>
      <c r="E263" s="46"/>
      <c r="F263" s="46"/>
      <c r="G263" s="46"/>
      <c r="H263" s="81"/>
    </row>
    <row r="264" spans="1:8">
      <c r="A264" s="43"/>
      <c r="B264" s="43"/>
      <c r="C264" s="78"/>
      <c r="D264" s="141"/>
      <c r="E264" s="46"/>
      <c r="F264" s="46"/>
      <c r="G264" s="46"/>
      <c r="H264" s="81"/>
    </row>
    <row r="265" spans="1:8">
      <c r="A265" s="43"/>
      <c r="B265" s="43"/>
      <c r="C265" s="78"/>
      <c r="D265" s="141"/>
      <c r="E265" s="46"/>
      <c r="F265" s="46"/>
      <c r="G265" s="46"/>
      <c r="H265" s="81"/>
    </row>
    <row r="266" spans="1:8">
      <c r="A266" s="43"/>
      <c r="B266" s="43"/>
      <c r="C266" s="78"/>
      <c r="D266" s="141"/>
      <c r="E266" s="46"/>
      <c r="F266" s="46"/>
      <c r="G266" s="46"/>
      <c r="H266" s="81"/>
    </row>
    <row r="267" spans="1:8">
      <c r="A267" s="43"/>
      <c r="B267" s="43"/>
      <c r="C267" s="78"/>
      <c r="D267" s="141"/>
      <c r="E267" s="46"/>
      <c r="F267" s="46"/>
      <c r="G267" s="46"/>
      <c r="H267" s="81"/>
    </row>
    <row r="268" spans="1:8">
      <c r="A268" s="43"/>
      <c r="B268" s="43"/>
      <c r="C268" s="78"/>
      <c r="D268" s="141"/>
      <c r="E268" s="46"/>
      <c r="F268" s="46"/>
      <c r="G268" s="46"/>
      <c r="H268" s="81"/>
    </row>
    <row r="269" spans="1:8">
      <c r="A269" s="43"/>
      <c r="B269" s="43"/>
      <c r="C269" s="78"/>
      <c r="D269" s="141"/>
      <c r="E269" s="46"/>
      <c r="F269" s="46"/>
      <c r="G269" s="46"/>
      <c r="H269" s="81"/>
    </row>
    <row r="270" spans="1:8">
      <c r="A270" s="43"/>
      <c r="B270" s="43"/>
      <c r="C270" s="78"/>
      <c r="D270" s="141"/>
      <c r="E270" s="46"/>
      <c r="F270" s="46"/>
      <c r="G270" s="46"/>
      <c r="H270" s="81"/>
    </row>
    <row r="271" spans="1:8">
      <c r="A271" s="43"/>
      <c r="B271" s="43"/>
      <c r="C271" s="78"/>
      <c r="D271" s="141"/>
      <c r="E271" s="46"/>
      <c r="F271" s="46"/>
      <c r="G271" s="46"/>
      <c r="H271" s="81"/>
    </row>
    <row r="272" spans="1:8">
      <c r="A272" s="43"/>
      <c r="B272" s="43"/>
      <c r="C272" s="78"/>
      <c r="D272" s="141"/>
      <c r="E272" s="46"/>
      <c r="F272" s="46"/>
      <c r="G272" s="46"/>
      <c r="H272" s="81"/>
    </row>
    <row r="273" spans="1:8">
      <c r="A273" s="43"/>
      <c r="B273" s="43"/>
      <c r="C273" s="78"/>
      <c r="D273" s="141"/>
      <c r="E273" s="46"/>
      <c r="F273" s="46"/>
      <c r="G273" s="46"/>
      <c r="H273" s="81"/>
    </row>
    <row r="274" spans="1:8">
      <c r="A274" s="43"/>
      <c r="B274" s="43"/>
      <c r="C274" s="78"/>
      <c r="D274" s="141"/>
      <c r="E274" s="46"/>
      <c r="F274" s="46"/>
      <c r="G274" s="46"/>
      <c r="H274" s="81"/>
    </row>
    <row r="275" spans="1:8">
      <c r="A275" s="43"/>
      <c r="B275" s="43"/>
      <c r="C275" s="78"/>
      <c r="D275" s="141"/>
      <c r="E275" s="46"/>
      <c r="F275" s="46"/>
      <c r="G275" s="46"/>
      <c r="H275" s="81"/>
    </row>
    <row r="276" spans="1:8">
      <c r="A276" s="43"/>
      <c r="B276" s="43"/>
      <c r="C276" s="78"/>
      <c r="D276" s="141"/>
      <c r="E276" s="46"/>
      <c r="F276" s="46"/>
      <c r="G276" s="46"/>
      <c r="H276" s="81"/>
    </row>
    <row r="277" spans="1:8">
      <c r="A277" s="43"/>
      <c r="B277" s="43"/>
      <c r="C277" s="78"/>
      <c r="D277" s="141"/>
      <c r="E277" s="46"/>
      <c r="F277" s="46"/>
      <c r="G277" s="46"/>
      <c r="H277" s="81"/>
    </row>
    <row r="278" spans="1:8">
      <c r="A278" s="43"/>
      <c r="B278" s="43"/>
      <c r="C278" s="78"/>
      <c r="D278" s="141"/>
      <c r="E278" s="46"/>
      <c r="F278" s="46"/>
      <c r="G278" s="46"/>
      <c r="H278" s="81"/>
    </row>
    <row r="279" spans="1:8">
      <c r="A279" s="43"/>
      <c r="B279" s="43"/>
      <c r="C279" s="78"/>
      <c r="D279" s="141"/>
      <c r="E279" s="46"/>
      <c r="F279" s="46"/>
      <c r="G279" s="46"/>
      <c r="H279" s="81"/>
    </row>
    <row r="280" spans="1:8">
      <c r="A280" s="43"/>
      <c r="B280" s="43"/>
      <c r="C280" s="78"/>
      <c r="D280" s="141"/>
      <c r="E280" s="46"/>
      <c r="F280" s="46"/>
      <c r="G280" s="46"/>
      <c r="H280" s="81"/>
    </row>
    <row r="281" spans="1:8">
      <c r="A281" s="43"/>
      <c r="B281" s="43"/>
      <c r="C281" s="78"/>
      <c r="D281" s="141"/>
      <c r="E281" s="46"/>
      <c r="F281" s="46"/>
      <c r="G281" s="46"/>
      <c r="H281" s="81"/>
    </row>
    <row r="282" spans="1:8">
      <c r="A282" s="43"/>
      <c r="B282" s="43"/>
      <c r="C282" s="78"/>
      <c r="D282" s="141"/>
      <c r="E282" s="46"/>
      <c r="F282" s="46"/>
      <c r="G282" s="46"/>
      <c r="H282" s="81"/>
    </row>
    <row r="283" spans="1:8">
      <c r="A283" s="43"/>
      <c r="B283" s="43"/>
      <c r="C283" s="78"/>
      <c r="D283" s="141"/>
      <c r="E283" s="46"/>
      <c r="F283" s="46"/>
      <c r="G283" s="46"/>
      <c r="H283" s="81"/>
    </row>
    <row r="284" spans="1:8">
      <c r="A284" s="43"/>
      <c r="B284" s="43"/>
      <c r="C284" s="78"/>
      <c r="D284" s="141"/>
      <c r="E284" s="46"/>
      <c r="F284" s="46"/>
      <c r="G284" s="46"/>
      <c r="H284" s="81"/>
    </row>
    <row r="285" spans="1:8">
      <c r="A285" s="43"/>
      <c r="B285" s="43"/>
      <c r="C285" s="78"/>
      <c r="D285" s="141"/>
      <c r="E285" s="46"/>
      <c r="F285" s="46"/>
      <c r="G285" s="46"/>
      <c r="H285" s="81"/>
    </row>
    <row r="286" spans="1:8">
      <c r="A286" s="43"/>
      <c r="B286" s="43"/>
      <c r="C286" s="78"/>
      <c r="D286" s="141"/>
      <c r="E286" s="46"/>
      <c r="F286" s="46"/>
      <c r="G286" s="46"/>
      <c r="H286" s="81"/>
    </row>
    <row r="287" spans="1:8">
      <c r="A287" s="43"/>
      <c r="B287" s="43"/>
      <c r="C287" s="78"/>
      <c r="D287" s="141"/>
      <c r="E287" s="46"/>
      <c r="F287" s="46"/>
      <c r="G287" s="46"/>
      <c r="H287" s="81"/>
    </row>
    <row r="288" spans="1:8">
      <c r="A288" s="43"/>
      <c r="B288" s="43"/>
      <c r="C288" s="78"/>
      <c r="D288" s="141"/>
      <c r="E288" s="46"/>
      <c r="F288" s="46"/>
      <c r="G288" s="46"/>
      <c r="H288" s="81"/>
    </row>
    <row r="289" spans="1:8">
      <c r="A289" s="43"/>
      <c r="B289" s="43"/>
      <c r="C289" s="78"/>
      <c r="D289" s="141"/>
      <c r="E289" s="46"/>
      <c r="F289" s="46"/>
      <c r="G289" s="46"/>
      <c r="H289" s="81"/>
    </row>
    <row r="290" spans="1:8">
      <c r="A290" s="43"/>
      <c r="B290" s="43"/>
      <c r="C290" s="78"/>
      <c r="D290" s="141"/>
      <c r="E290" s="46"/>
      <c r="F290" s="46"/>
      <c r="G290" s="46"/>
      <c r="H290" s="81"/>
    </row>
    <row r="291" spans="1:8">
      <c r="A291" s="43"/>
      <c r="B291" s="43"/>
      <c r="C291" s="78"/>
      <c r="D291" s="141"/>
      <c r="E291" s="46"/>
      <c r="F291" s="46"/>
      <c r="G291" s="46"/>
      <c r="H291" s="81"/>
    </row>
    <row r="292" spans="1:8">
      <c r="A292" s="43"/>
      <c r="B292" s="43"/>
      <c r="C292" s="78"/>
      <c r="D292" s="141"/>
      <c r="E292" s="46"/>
      <c r="F292" s="46"/>
      <c r="G292" s="46"/>
      <c r="H292" s="81"/>
    </row>
    <row r="293" spans="1:8">
      <c r="A293" s="43"/>
      <c r="B293" s="43"/>
      <c r="C293" s="78"/>
      <c r="D293" s="141"/>
      <c r="E293" s="46"/>
      <c r="F293" s="46"/>
      <c r="G293" s="46"/>
      <c r="H293" s="81"/>
    </row>
    <row r="294" spans="1:8">
      <c r="A294" s="43"/>
      <c r="B294" s="43"/>
      <c r="C294" s="78"/>
      <c r="D294" s="141"/>
      <c r="E294" s="46"/>
      <c r="F294" s="46"/>
      <c r="G294" s="46"/>
      <c r="H294" s="81"/>
    </row>
    <row r="295" spans="1:8">
      <c r="A295" s="43"/>
      <c r="B295" s="43"/>
      <c r="C295" s="78"/>
      <c r="D295" s="141"/>
      <c r="E295" s="46"/>
      <c r="F295" s="46"/>
      <c r="G295" s="46"/>
      <c r="H295" s="81"/>
    </row>
    <row r="296" spans="1:8">
      <c r="A296" s="43"/>
      <c r="B296" s="43"/>
      <c r="C296" s="78"/>
      <c r="D296" s="141"/>
      <c r="E296" s="46"/>
      <c r="F296" s="46"/>
      <c r="G296" s="46"/>
      <c r="H296" s="81"/>
    </row>
    <row r="297" spans="1:8">
      <c r="A297" s="43"/>
      <c r="B297" s="43"/>
      <c r="C297" s="78"/>
      <c r="D297" s="141"/>
      <c r="E297" s="46"/>
      <c r="F297" s="46"/>
      <c r="G297" s="46"/>
      <c r="H297" s="81"/>
    </row>
    <row r="298" spans="1:8">
      <c r="A298" s="43"/>
      <c r="B298" s="43"/>
      <c r="C298" s="78"/>
      <c r="D298" s="141"/>
      <c r="E298" s="46"/>
      <c r="F298" s="46"/>
      <c r="G298" s="46"/>
      <c r="H298" s="81"/>
    </row>
    <row r="299" spans="1:8">
      <c r="A299" s="43"/>
      <c r="B299" s="43"/>
      <c r="C299" s="78"/>
      <c r="D299" s="141"/>
      <c r="E299" s="46"/>
      <c r="F299" s="46"/>
      <c r="G299" s="46"/>
      <c r="H299" s="81"/>
    </row>
    <row r="300" spans="1:8">
      <c r="A300" s="43"/>
      <c r="B300" s="43"/>
      <c r="C300" s="78"/>
      <c r="D300" s="141"/>
      <c r="E300" s="46"/>
      <c r="F300" s="46"/>
      <c r="G300" s="46"/>
      <c r="H300" s="81"/>
    </row>
    <row r="301" spans="1:8">
      <c r="A301" s="43"/>
      <c r="B301" s="43"/>
      <c r="C301" s="78"/>
      <c r="D301" s="141"/>
      <c r="E301" s="46"/>
      <c r="F301" s="46"/>
      <c r="G301" s="46"/>
      <c r="H301" s="81"/>
    </row>
    <row r="302" spans="1:8">
      <c r="A302" s="43"/>
      <c r="B302" s="43"/>
      <c r="C302" s="78"/>
      <c r="D302" s="141"/>
      <c r="E302" s="46"/>
      <c r="F302" s="46"/>
      <c r="G302" s="46"/>
      <c r="H302" s="81"/>
    </row>
    <row r="303" spans="1:8">
      <c r="A303" s="43"/>
      <c r="B303" s="43"/>
      <c r="C303" s="78"/>
      <c r="D303" s="141"/>
      <c r="E303" s="46"/>
      <c r="F303" s="46"/>
      <c r="G303" s="46"/>
      <c r="H303" s="81"/>
    </row>
    <row r="304" spans="1:8">
      <c r="A304" s="43"/>
      <c r="B304" s="43"/>
      <c r="C304" s="78"/>
      <c r="D304" s="141"/>
      <c r="E304" s="46"/>
      <c r="F304" s="46"/>
      <c r="G304" s="46"/>
      <c r="H304" s="81"/>
    </row>
    <row r="305" spans="1:8">
      <c r="A305" s="43"/>
      <c r="B305" s="43"/>
      <c r="C305" s="78"/>
      <c r="D305" s="141"/>
      <c r="E305" s="46"/>
      <c r="F305" s="46"/>
      <c r="G305" s="46"/>
      <c r="H305" s="81"/>
    </row>
    <row r="306" spans="1:8">
      <c r="A306" s="43"/>
      <c r="B306" s="43"/>
      <c r="C306" s="78"/>
      <c r="D306" s="141"/>
      <c r="E306" s="46"/>
      <c r="F306" s="46"/>
      <c r="G306" s="46"/>
      <c r="H306" s="81"/>
    </row>
    <row r="307" spans="1:8">
      <c r="A307" s="43"/>
      <c r="B307" s="43"/>
      <c r="C307" s="78"/>
      <c r="D307" s="141"/>
      <c r="E307" s="46"/>
      <c r="F307" s="46"/>
      <c r="G307" s="46"/>
      <c r="H307" s="81"/>
    </row>
    <row r="308" spans="1:8">
      <c r="A308" s="43"/>
      <c r="B308" s="43"/>
      <c r="C308" s="78"/>
      <c r="D308" s="141"/>
      <c r="E308" s="46"/>
      <c r="F308" s="46"/>
      <c r="G308" s="46"/>
      <c r="H308" s="81"/>
    </row>
    <row r="309" spans="1:8">
      <c r="A309" s="43"/>
      <c r="B309" s="43"/>
      <c r="C309" s="78"/>
      <c r="D309" s="141"/>
      <c r="E309" s="46"/>
      <c r="F309" s="46"/>
      <c r="G309" s="46"/>
      <c r="H309" s="81"/>
    </row>
    <row r="310" spans="1:8">
      <c r="A310" s="43"/>
      <c r="B310" s="43"/>
      <c r="C310" s="78"/>
      <c r="D310" s="141"/>
      <c r="E310" s="46"/>
      <c r="F310" s="46"/>
      <c r="G310" s="46"/>
      <c r="H310" s="81"/>
    </row>
    <row r="311" spans="1:8">
      <c r="A311" s="43"/>
      <c r="B311" s="43"/>
      <c r="C311" s="78"/>
      <c r="D311" s="141"/>
      <c r="E311" s="46"/>
      <c r="F311" s="46"/>
      <c r="G311" s="46"/>
      <c r="H311" s="81"/>
    </row>
    <row r="312" spans="1:8">
      <c r="A312" s="43"/>
      <c r="B312" s="43"/>
      <c r="C312" s="78"/>
      <c r="D312" s="141"/>
      <c r="E312" s="46"/>
      <c r="F312" s="46"/>
      <c r="G312" s="46"/>
      <c r="H312" s="81"/>
    </row>
    <row r="313" spans="1:8">
      <c r="A313" s="43"/>
      <c r="B313" s="43"/>
      <c r="C313" s="78"/>
      <c r="D313" s="141"/>
      <c r="E313" s="46"/>
      <c r="F313" s="46"/>
      <c r="G313" s="46"/>
      <c r="H313" s="81"/>
    </row>
    <row r="314" spans="1:8">
      <c r="A314" s="43"/>
      <c r="B314" s="43"/>
      <c r="C314" s="78"/>
      <c r="D314" s="141"/>
      <c r="E314" s="46"/>
      <c r="F314" s="46"/>
      <c r="G314" s="46"/>
      <c r="H314" s="81"/>
    </row>
    <row r="315" spans="1:8">
      <c r="A315" s="43"/>
      <c r="B315" s="43"/>
      <c r="C315" s="78"/>
      <c r="D315" s="141"/>
      <c r="E315" s="46"/>
      <c r="F315" s="46"/>
      <c r="G315" s="46"/>
      <c r="H315" s="81"/>
    </row>
    <row r="316" spans="1:8">
      <c r="A316" s="43"/>
      <c r="B316" s="43"/>
      <c r="C316" s="78"/>
      <c r="D316" s="141"/>
      <c r="E316" s="46"/>
      <c r="F316" s="46"/>
      <c r="G316" s="46"/>
      <c r="H316" s="81"/>
    </row>
    <row r="317" spans="1:8">
      <c r="A317" s="43"/>
      <c r="B317" s="43"/>
      <c r="C317" s="78"/>
      <c r="D317" s="141"/>
      <c r="E317" s="46"/>
      <c r="F317" s="46"/>
      <c r="G317" s="46"/>
      <c r="H317" s="81"/>
    </row>
    <row r="318" spans="1:8">
      <c r="A318" s="43"/>
      <c r="B318" s="43"/>
      <c r="C318" s="78"/>
      <c r="D318" s="141"/>
      <c r="E318" s="46"/>
      <c r="F318" s="46"/>
      <c r="G318" s="46"/>
      <c r="H318" s="81"/>
    </row>
    <row r="319" spans="1:8">
      <c r="A319" s="43"/>
      <c r="B319" s="43"/>
      <c r="C319" s="78"/>
      <c r="D319" s="141"/>
      <c r="E319" s="46"/>
      <c r="F319" s="46"/>
      <c r="G319" s="46"/>
      <c r="H319" s="81"/>
    </row>
    <row r="320" spans="1:8">
      <c r="A320" s="43"/>
      <c r="B320" s="43"/>
      <c r="C320" s="78"/>
      <c r="D320" s="141"/>
      <c r="E320" s="46"/>
      <c r="F320" s="46"/>
      <c r="G320" s="46"/>
      <c r="H320" s="81"/>
    </row>
    <row r="321" spans="1:8">
      <c r="A321" s="43"/>
      <c r="B321" s="43"/>
      <c r="C321" s="78"/>
      <c r="D321" s="141"/>
      <c r="E321" s="46"/>
      <c r="F321" s="46"/>
      <c r="G321" s="46"/>
      <c r="H321" s="81"/>
    </row>
    <row r="322" spans="1:8">
      <c r="A322" s="43"/>
      <c r="B322" s="43"/>
      <c r="C322" s="78"/>
      <c r="D322" s="141"/>
      <c r="E322" s="46"/>
      <c r="F322" s="46"/>
      <c r="G322" s="46"/>
      <c r="H322" s="81"/>
    </row>
    <row r="323" spans="1:8">
      <c r="A323" s="43"/>
      <c r="B323" s="43"/>
      <c r="C323" s="78"/>
      <c r="D323" s="141"/>
      <c r="E323" s="46"/>
      <c r="F323" s="46"/>
      <c r="G323" s="46"/>
      <c r="H323" s="81"/>
    </row>
    <row r="324" spans="1:8">
      <c r="A324" s="43"/>
      <c r="B324" s="43"/>
      <c r="C324" s="78"/>
      <c r="D324" s="141"/>
      <c r="E324" s="46"/>
      <c r="F324" s="46"/>
      <c r="G324" s="46"/>
      <c r="H324" s="81"/>
    </row>
    <row r="325" spans="1:8">
      <c r="A325" s="43"/>
      <c r="B325" s="43"/>
      <c r="C325" s="78"/>
      <c r="D325" s="141"/>
      <c r="E325" s="46"/>
      <c r="F325" s="46"/>
      <c r="G325" s="46"/>
      <c r="H325" s="81"/>
    </row>
    <row r="326" spans="1:8">
      <c r="A326" s="43"/>
      <c r="B326" s="43"/>
      <c r="C326" s="78"/>
      <c r="D326" s="141"/>
      <c r="E326" s="46"/>
      <c r="F326" s="46"/>
      <c r="G326" s="46"/>
      <c r="H326" s="81"/>
    </row>
    <row r="327" spans="1:8">
      <c r="A327" s="43"/>
      <c r="B327" s="43"/>
      <c r="C327" s="78"/>
      <c r="D327" s="141"/>
      <c r="E327" s="46"/>
      <c r="F327" s="46"/>
      <c r="G327" s="46"/>
      <c r="H327" s="81"/>
    </row>
    <row r="328" spans="1:8">
      <c r="A328" s="43"/>
      <c r="B328" s="43"/>
      <c r="C328" s="78"/>
      <c r="D328" s="141"/>
      <c r="E328" s="46"/>
      <c r="F328" s="46"/>
      <c r="G328" s="46"/>
      <c r="H328" s="81"/>
    </row>
    <row r="329" spans="1:8">
      <c r="A329" s="43"/>
      <c r="B329" s="43"/>
      <c r="C329" s="78"/>
      <c r="D329" s="141"/>
      <c r="E329" s="46"/>
      <c r="F329" s="46"/>
      <c r="G329" s="46"/>
      <c r="H329" s="81"/>
    </row>
    <row r="330" spans="1:8">
      <c r="A330" s="43"/>
      <c r="B330" s="43"/>
      <c r="C330" s="78"/>
      <c r="D330" s="141"/>
      <c r="E330" s="46"/>
      <c r="F330" s="46"/>
      <c r="G330" s="46"/>
      <c r="H330" s="81"/>
    </row>
    <row r="331" spans="1:8">
      <c r="A331" s="43"/>
      <c r="B331" s="43"/>
      <c r="C331" s="78"/>
      <c r="D331" s="141"/>
      <c r="E331" s="46"/>
      <c r="F331" s="46"/>
      <c r="G331" s="46"/>
      <c r="H331" s="81"/>
    </row>
    <row r="332" spans="1:8">
      <c r="A332" s="43"/>
      <c r="B332" s="43"/>
      <c r="C332" s="78"/>
      <c r="D332" s="141"/>
      <c r="E332" s="46"/>
      <c r="F332" s="46"/>
      <c r="G332" s="46"/>
      <c r="H332" s="81"/>
    </row>
    <row r="333" spans="1:8">
      <c r="A333" s="43"/>
      <c r="B333" s="43"/>
      <c r="C333" s="78"/>
      <c r="D333" s="141"/>
      <c r="E333" s="46"/>
      <c r="F333" s="46"/>
      <c r="G333" s="46"/>
      <c r="H333" s="81"/>
    </row>
    <row r="334" spans="1:8">
      <c r="A334" s="43"/>
      <c r="B334" s="43"/>
      <c r="C334" s="78"/>
      <c r="D334" s="141"/>
      <c r="E334" s="46"/>
      <c r="F334" s="46"/>
      <c r="G334" s="46"/>
      <c r="H334" s="81"/>
    </row>
    <row r="335" spans="1:8">
      <c r="A335" s="43"/>
      <c r="B335" s="43"/>
      <c r="C335" s="78"/>
      <c r="D335" s="141"/>
      <c r="E335" s="46"/>
      <c r="F335" s="46"/>
      <c r="G335" s="46"/>
      <c r="H335" s="81"/>
    </row>
    <row r="336" spans="1:8">
      <c r="A336" s="43"/>
      <c r="B336" s="43"/>
      <c r="C336" s="78"/>
      <c r="D336" s="141"/>
      <c r="E336" s="46"/>
      <c r="F336" s="46"/>
      <c r="G336" s="46"/>
      <c r="H336" s="81"/>
    </row>
    <row r="337" spans="1:8">
      <c r="A337" s="43"/>
      <c r="B337" s="43"/>
      <c r="C337" s="78"/>
      <c r="D337" s="141"/>
      <c r="E337" s="46"/>
      <c r="F337" s="46"/>
      <c r="G337" s="46"/>
      <c r="H337" s="81"/>
    </row>
    <row r="338" spans="1:8">
      <c r="A338" s="43"/>
      <c r="B338" s="43"/>
      <c r="C338" s="78"/>
      <c r="D338" s="141"/>
      <c r="E338" s="46"/>
      <c r="F338" s="46"/>
      <c r="G338" s="46"/>
      <c r="H338" s="81"/>
    </row>
    <row r="339" spans="1:8">
      <c r="A339" s="43"/>
      <c r="B339" s="43"/>
      <c r="C339" s="78"/>
      <c r="D339" s="141"/>
      <c r="E339" s="46"/>
      <c r="F339" s="46"/>
      <c r="G339" s="46"/>
      <c r="H339" s="81"/>
    </row>
    <row r="340" spans="1:8">
      <c r="A340" s="43"/>
      <c r="B340" s="43"/>
      <c r="C340" s="78"/>
      <c r="D340" s="141"/>
      <c r="E340" s="46"/>
      <c r="F340" s="46"/>
      <c r="G340" s="46"/>
      <c r="H340" s="81"/>
    </row>
    <row r="341" spans="1:8">
      <c r="A341" s="43"/>
      <c r="B341" s="43"/>
      <c r="C341" s="78"/>
      <c r="D341" s="141"/>
      <c r="E341" s="46"/>
      <c r="F341" s="46"/>
      <c r="G341" s="46"/>
      <c r="H341" s="81"/>
    </row>
    <row r="342" spans="1:8">
      <c r="A342" s="43"/>
      <c r="B342" s="43"/>
      <c r="C342" s="78"/>
      <c r="D342" s="141"/>
      <c r="E342" s="46"/>
      <c r="F342" s="46"/>
      <c r="G342" s="46"/>
      <c r="H342" s="81"/>
    </row>
    <row r="343" spans="1:8">
      <c r="A343" s="43"/>
      <c r="B343" s="43"/>
      <c r="C343" s="78"/>
      <c r="D343" s="141"/>
      <c r="E343" s="46"/>
      <c r="F343" s="46"/>
      <c r="G343" s="46"/>
      <c r="H343" s="81"/>
    </row>
    <row r="344" spans="1:8">
      <c r="A344" s="43"/>
      <c r="B344" s="43"/>
      <c r="C344" s="78"/>
      <c r="D344" s="141"/>
      <c r="E344" s="46"/>
      <c r="F344" s="46"/>
      <c r="G344" s="46"/>
      <c r="H344" s="81"/>
    </row>
    <row r="345" spans="1:8">
      <c r="A345" s="43"/>
      <c r="B345" s="43"/>
      <c r="C345" s="78"/>
      <c r="D345" s="141"/>
      <c r="E345" s="46"/>
      <c r="F345" s="46"/>
      <c r="G345" s="46"/>
      <c r="H345" s="81"/>
    </row>
    <row r="346" spans="1:8">
      <c r="A346" s="43"/>
      <c r="B346" s="43"/>
      <c r="C346" s="78"/>
      <c r="D346" s="141"/>
      <c r="E346" s="46"/>
      <c r="F346" s="46"/>
      <c r="G346" s="46"/>
      <c r="H346" s="81"/>
    </row>
    <row r="347" spans="1:8">
      <c r="A347" s="43"/>
      <c r="B347" s="43"/>
      <c r="C347" s="78"/>
      <c r="D347" s="141"/>
      <c r="E347" s="46"/>
      <c r="F347" s="46"/>
      <c r="G347" s="46"/>
      <c r="H347" s="81"/>
    </row>
    <row r="348" spans="1:8">
      <c r="A348" s="43"/>
      <c r="B348" s="43"/>
      <c r="C348" s="78"/>
      <c r="D348" s="141"/>
      <c r="E348" s="46"/>
      <c r="F348" s="46"/>
      <c r="G348" s="46"/>
      <c r="H348" s="81"/>
    </row>
    <row r="349" spans="1:8">
      <c r="A349" s="43"/>
      <c r="B349" s="43"/>
      <c r="C349" s="78"/>
      <c r="D349" s="141"/>
      <c r="E349" s="46"/>
      <c r="F349" s="46"/>
      <c r="G349" s="46"/>
      <c r="H349" s="81"/>
    </row>
    <row r="350" spans="1:8">
      <c r="A350" s="43"/>
      <c r="B350" s="43"/>
      <c r="C350" s="78"/>
      <c r="D350" s="141"/>
      <c r="E350" s="46"/>
      <c r="F350" s="46"/>
      <c r="G350" s="46"/>
      <c r="H350" s="81"/>
    </row>
    <row r="351" spans="1:8">
      <c r="A351" s="43"/>
      <c r="B351" s="43"/>
      <c r="C351" s="78"/>
      <c r="D351" s="141"/>
      <c r="E351" s="46"/>
      <c r="F351" s="46"/>
      <c r="G351" s="46"/>
      <c r="H351" s="81"/>
    </row>
    <row r="352" spans="1:8">
      <c r="A352" s="43"/>
      <c r="B352" s="43"/>
      <c r="C352" s="78"/>
      <c r="D352" s="141"/>
      <c r="E352" s="46"/>
      <c r="F352" s="46"/>
      <c r="G352" s="46"/>
      <c r="H352" s="81"/>
    </row>
    <row r="353" spans="1:8">
      <c r="A353" s="43"/>
      <c r="B353" s="43"/>
      <c r="C353" s="78"/>
      <c r="D353" s="141"/>
      <c r="E353" s="46"/>
      <c r="F353" s="46"/>
      <c r="G353" s="46"/>
      <c r="H353" s="81"/>
    </row>
    <row r="354" spans="1:8">
      <c r="A354" s="43"/>
      <c r="B354" s="43"/>
      <c r="C354" s="78"/>
      <c r="D354" s="141"/>
      <c r="E354" s="46"/>
      <c r="F354" s="46"/>
      <c r="G354" s="46"/>
      <c r="H354" s="81"/>
    </row>
    <row r="355" spans="1:8">
      <c r="A355" s="43"/>
      <c r="B355" s="43"/>
      <c r="C355" s="78"/>
      <c r="D355" s="141"/>
      <c r="E355" s="46"/>
      <c r="F355" s="46"/>
      <c r="G355" s="46"/>
      <c r="H355" s="81"/>
    </row>
    <row r="356" spans="1:8">
      <c r="A356" s="43"/>
      <c r="B356" s="43"/>
      <c r="C356" s="78"/>
      <c r="D356" s="141"/>
      <c r="E356" s="46"/>
      <c r="F356" s="46"/>
      <c r="G356" s="46"/>
      <c r="H356" s="81"/>
    </row>
    <row r="357" spans="1:8">
      <c r="A357" s="43"/>
      <c r="B357" s="43"/>
      <c r="C357" s="78"/>
      <c r="D357" s="141"/>
      <c r="E357" s="46"/>
      <c r="F357" s="46"/>
      <c r="G357" s="46"/>
      <c r="H357" s="81"/>
    </row>
    <row r="358" spans="1:8">
      <c r="A358" s="43"/>
      <c r="B358" s="43"/>
      <c r="C358" s="78"/>
      <c r="D358" s="141"/>
      <c r="E358" s="46"/>
      <c r="F358" s="46"/>
      <c r="G358" s="46"/>
      <c r="H358" s="81"/>
    </row>
    <row r="359" spans="1:8">
      <c r="A359" s="43"/>
      <c r="B359" s="43"/>
      <c r="C359" s="78"/>
      <c r="D359" s="141"/>
      <c r="E359" s="46"/>
      <c r="F359" s="46"/>
      <c r="G359" s="46"/>
      <c r="H359" s="81"/>
    </row>
    <row r="360" spans="1:8">
      <c r="A360" s="43"/>
      <c r="B360" s="43"/>
      <c r="C360" s="78"/>
      <c r="D360" s="141"/>
      <c r="E360" s="46"/>
      <c r="F360" s="46"/>
      <c r="G360" s="46"/>
      <c r="H360" s="81"/>
    </row>
    <row r="361" spans="1:8">
      <c r="A361" s="43"/>
      <c r="B361" s="43"/>
      <c r="C361" s="78"/>
      <c r="D361" s="141"/>
      <c r="E361" s="46"/>
      <c r="F361" s="46"/>
      <c r="G361" s="46"/>
      <c r="H361" s="81"/>
    </row>
    <row r="362" spans="1:8">
      <c r="A362" s="43"/>
      <c r="B362" s="43"/>
      <c r="C362" s="78"/>
      <c r="D362" s="141"/>
      <c r="E362" s="46"/>
      <c r="F362" s="46"/>
      <c r="G362" s="46"/>
      <c r="H362" s="81"/>
    </row>
    <row r="363" spans="1:8">
      <c r="A363" s="43"/>
      <c r="B363" s="43"/>
      <c r="C363" s="78"/>
      <c r="D363" s="141"/>
      <c r="E363" s="46"/>
      <c r="F363" s="46"/>
      <c r="G363" s="46"/>
      <c r="H363" s="81"/>
    </row>
    <row r="364" spans="1:8">
      <c r="A364" s="43"/>
      <c r="B364" s="43"/>
      <c r="C364" s="78"/>
      <c r="D364" s="141"/>
      <c r="E364" s="46"/>
      <c r="F364" s="46"/>
      <c r="G364" s="46"/>
      <c r="H364" s="81"/>
    </row>
    <row r="365" spans="1:8">
      <c r="A365" s="43"/>
      <c r="B365" s="43"/>
      <c r="C365" s="78"/>
      <c r="D365" s="141"/>
      <c r="E365" s="46"/>
      <c r="F365" s="46"/>
      <c r="G365" s="46"/>
      <c r="H365" s="81"/>
    </row>
    <row r="366" spans="1:8">
      <c r="A366" s="43"/>
      <c r="B366" s="43"/>
      <c r="C366" s="78"/>
      <c r="D366" s="141"/>
      <c r="E366" s="46"/>
      <c r="F366" s="46"/>
      <c r="G366" s="46"/>
      <c r="H366" s="81"/>
    </row>
    <row r="367" spans="1:8">
      <c r="A367" s="43"/>
      <c r="B367" s="43"/>
      <c r="C367" s="78"/>
      <c r="D367" s="141"/>
      <c r="E367" s="46"/>
      <c r="F367" s="46"/>
      <c r="G367" s="46"/>
      <c r="H367" s="81"/>
    </row>
    <row r="368" spans="1:8">
      <c r="A368" s="43"/>
      <c r="B368" s="43"/>
      <c r="C368" s="78"/>
      <c r="D368" s="141"/>
      <c r="E368" s="46"/>
      <c r="F368" s="46"/>
      <c r="G368" s="46"/>
      <c r="H368" s="81"/>
    </row>
    <row r="369" spans="1:8">
      <c r="A369" s="43"/>
      <c r="B369" s="43"/>
      <c r="C369" s="78"/>
      <c r="D369" s="141"/>
      <c r="E369" s="46"/>
      <c r="F369" s="46"/>
      <c r="G369" s="46"/>
      <c r="H369" s="81"/>
    </row>
    <row r="370" spans="1:8">
      <c r="A370" s="43"/>
      <c r="B370" s="43"/>
      <c r="C370" s="78"/>
      <c r="D370" s="141"/>
      <c r="E370" s="46"/>
      <c r="F370" s="46"/>
      <c r="G370" s="46"/>
      <c r="H370" s="81"/>
    </row>
    <row r="371" spans="1:8">
      <c r="A371" s="43"/>
      <c r="B371" s="43"/>
      <c r="C371" s="78"/>
      <c r="D371" s="141"/>
      <c r="E371" s="46"/>
      <c r="F371" s="46"/>
      <c r="G371" s="46"/>
      <c r="H371" s="81"/>
    </row>
    <row r="372" spans="1:8">
      <c r="A372" s="43"/>
      <c r="B372" s="43"/>
      <c r="C372" s="78"/>
      <c r="D372" s="141"/>
      <c r="E372" s="46"/>
      <c r="F372" s="46"/>
      <c r="G372" s="46"/>
      <c r="H372" s="81"/>
    </row>
    <row r="373" spans="1:8">
      <c r="A373" s="43"/>
      <c r="B373" s="43"/>
      <c r="C373" s="78"/>
      <c r="D373" s="141"/>
      <c r="E373" s="46"/>
      <c r="F373" s="46"/>
      <c r="G373" s="46"/>
      <c r="H373" s="81"/>
    </row>
    <row r="374" spans="1:8">
      <c r="A374" s="43"/>
      <c r="B374" s="43"/>
      <c r="C374" s="78"/>
      <c r="D374" s="141"/>
      <c r="E374" s="46"/>
      <c r="F374" s="46"/>
      <c r="G374" s="46"/>
      <c r="H374" s="81"/>
    </row>
    <row r="375" spans="1:8">
      <c r="A375" s="43"/>
      <c r="B375" s="43"/>
      <c r="C375" s="78"/>
      <c r="D375" s="141"/>
      <c r="E375" s="46"/>
      <c r="F375" s="46"/>
      <c r="G375" s="46"/>
      <c r="H375" s="81"/>
    </row>
    <row r="376" spans="1:8">
      <c r="A376" s="43"/>
      <c r="B376" s="43"/>
      <c r="C376" s="78"/>
      <c r="D376" s="141"/>
      <c r="E376" s="46"/>
      <c r="F376" s="46"/>
      <c r="G376" s="46"/>
      <c r="H376" s="81"/>
    </row>
    <row r="377" spans="1:8">
      <c r="A377" s="43"/>
      <c r="B377" s="43"/>
      <c r="C377" s="78"/>
      <c r="D377" s="141"/>
      <c r="E377" s="46"/>
      <c r="F377" s="46"/>
      <c r="G377" s="46"/>
      <c r="H377" s="81"/>
    </row>
    <row r="378" spans="1:8">
      <c r="A378" s="43"/>
      <c r="B378" s="43"/>
      <c r="C378" s="78"/>
      <c r="D378" s="141"/>
      <c r="E378" s="46"/>
      <c r="F378" s="46"/>
      <c r="G378" s="46"/>
      <c r="H378" s="81"/>
    </row>
    <row r="379" spans="1:8">
      <c r="A379" s="43"/>
      <c r="B379" s="43"/>
      <c r="C379" s="78"/>
      <c r="D379" s="141"/>
      <c r="E379" s="46"/>
      <c r="F379" s="46"/>
      <c r="G379" s="46"/>
      <c r="H379" s="81"/>
    </row>
    <row r="380" spans="1:8">
      <c r="A380" s="43"/>
      <c r="B380" s="43"/>
      <c r="C380" s="78"/>
      <c r="D380" s="141"/>
      <c r="E380" s="46"/>
      <c r="F380" s="46"/>
      <c r="G380" s="46"/>
      <c r="H380" s="81"/>
    </row>
    <row r="381" spans="1:8">
      <c r="A381" s="43"/>
      <c r="B381" s="43"/>
      <c r="C381" s="78"/>
      <c r="D381" s="141"/>
      <c r="E381" s="46"/>
      <c r="F381" s="46"/>
      <c r="G381" s="46"/>
      <c r="H381" s="81"/>
    </row>
    <row r="382" spans="1:8">
      <c r="A382" s="43"/>
      <c r="B382" s="43"/>
      <c r="C382" s="78"/>
      <c r="D382" s="141"/>
      <c r="E382" s="46"/>
      <c r="F382" s="46"/>
      <c r="G382" s="46"/>
      <c r="H382" s="81"/>
    </row>
    <row r="383" spans="1:8">
      <c r="A383" s="43"/>
      <c r="B383" s="43"/>
      <c r="C383" s="78"/>
      <c r="D383" s="141"/>
      <c r="E383" s="46"/>
      <c r="F383" s="46"/>
      <c r="G383" s="46"/>
      <c r="H383" s="81"/>
    </row>
    <row r="384" spans="1:8">
      <c r="A384" s="43"/>
      <c r="B384" s="43"/>
      <c r="C384" s="78"/>
      <c r="D384" s="141"/>
      <c r="E384" s="46"/>
      <c r="F384" s="46"/>
      <c r="G384" s="46"/>
      <c r="H384" s="81"/>
    </row>
    <row r="385" spans="1:8">
      <c r="A385" s="43"/>
      <c r="B385" s="43"/>
      <c r="C385" s="78"/>
      <c r="D385" s="141"/>
      <c r="E385" s="46"/>
      <c r="F385" s="46"/>
      <c r="G385" s="46"/>
      <c r="H385" s="81"/>
    </row>
    <row r="386" spans="1:8">
      <c r="A386" s="43"/>
      <c r="B386" s="43"/>
      <c r="C386" s="78"/>
      <c r="D386" s="141"/>
      <c r="E386" s="46"/>
      <c r="F386" s="46"/>
      <c r="G386" s="46"/>
      <c r="H386" s="81"/>
    </row>
    <row r="387" spans="1:8">
      <c r="A387" s="43"/>
      <c r="B387" s="43"/>
      <c r="C387" s="78"/>
      <c r="D387" s="141"/>
      <c r="E387" s="46"/>
      <c r="F387" s="46"/>
      <c r="G387" s="46"/>
      <c r="H387" s="81"/>
    </row>
    <row r="388" spans="1:8">
      <c r="A388" s="43"/>
      <c r="B388" s="43"/>
      <c r="C388" s="78"/>
      <c r="D388" s="141"/>
      <c r="E388" s="46"/>
      <c r="F388" s="46"/>
      <c r="G388" s="46"/>
      <c r="H388" s="81"/>
    </row>
    <row r="389" spans="1:8">
      <c r="A389" s="43"/>
      <c r="B389" s="43"/>
      <c r="C389" s="78"/>
      <c r="D389" s="141"/>
      <c r="E389" s="46"/>
      <c r="F389" s="46"/>
      <c r="G389" s="46"/>
      <c r="H389" s="81"/>
    </row>
    <row r="390" spans="1:8">
      <c r="A390" s="43"/>
      <c r="B390" s="43"/>
      <c r="C390" s="78"/>
      <c r="D390" s="141"/>
      <c r="E390" s="46"/>
      <c r="F390" s="46"/>
      <c r="G390" s="46"/>
      <c r="H390" s="81"/>
    </row>
    <row r="391" spans="1:8">
      <c r="A391" s="43"/>
      <c r="B391" s="43"/>
      <c r="C391" s="78"/>
      <c r="D391" s="141"/>
      <c r="E391" s="46"/>
      <c r="F391" s="46"/>
      <c r="G391" s="46"/>
      <c r="H391" s="81"/>
    </row>
    <row r="392" spans="1:8">
      <c r="A392" s="43"/>
      <c r="B392" s="43"/>
      <c r="C392" s="78"/>
      <c r="D392" s="141"/>
      <c r="E392" s="46"/>
      <c r="F392" s="46"/>
      <c r="G392" s="46"/>
      <c r="H392" s="81"/>
    </row>
    <row r="393" spans="1:8">
      <c r="A393" s="43"/>
      <c r="B393" s="43"/>
      <c r="C393" s="78"/>
      <c r="D393" s="141"/>
      <c r="E393" s="46"/>
      <c r="F393" s="46"/>
      <c r="G393" s="46"/>
      <c r="H393" s="81"/>
    </row>
    <row r="394" spans="1:8">
      <c r="A394" s="43"/>
      <c r="B394" s="43"/>
      <c r="C394" s="78"/>
      <c r="D394" s="141"/>
      <c r="E394" s="46"/>
      <c r="F394" s="46"/>
      <c r="G394" s="46"/>
      <c r="H394" s="81"/>
    </row>
    <row r="395" spans="1:8">
      <c r="A395" s="43"/>
      <c r="B395" s="43"/>
      <c r="C395" s="78"/>
      <c r="D395" s="141"/>
      <c r="E395" s="46"/>
      <c r="F395" s="46"/>
      <c r="G395" s="46"/>
      <c r="H395" s="81"/>
    </row>
    <row r="396" spans="1:8">
      <c r="A396" s="43"/>
      <c r="B396" s="43"/>
      <c r="C396" s="78"/>
      <c r="D396" s="141"/>
      <c r="E396" s="46"/>
      <c r="F396" s="46"/>
      <c r="G396" s="46"/>
      <c r="H396" s="81"/>
    </row>
    <row r="397" spans="1:8">
      <c r="A397" s="43"/>
      <c r="B397" s="43"/>
      <c r="C397" s="78"/>
      <c r="D397" s="141"/>
      <c r="E397" s="46"/>
      <c r="F397" s="46"/>
      <c r="G397" s="46"/>
      <c r="H397" s="81"/>
    </row>
    <row r="398" spans="1:8">
      <c r="A398" s="43"/>
      <c r="B398" s="43"/>
      <c r="C398" s="78"/>
      <c r="D398" s="141"/>
      <c r="E398" s="46"/>
      <c r="F398" s="46"/>
      <c r="G398" s="46"/>
      <c r="H398" s="81"/>
    </row>
    <row r="399" spans="1:8">
      <c r="A399" s="43"/>
      <c r="B399" s="43"/>
      <c r="C399" s="78"/>
      <c r="D399" s="141"/>
      <c r="E399" s="46"/>
      <c r="F399" s="46"/>
      <c r="G399" s="46"/>
      <c r="H399" s="81"/>
    </row>
    <row r="400" spans="1:8">
      <c r="A400" s="43"/>
      <c r="B400" s="43"/>
      <c r="C400" s="78"/>
      <c r="D400" s="141"/>
      <c r="E400" s="46"/>
      <c r="F400" s="46"/>
      <c r="G400" s="46"/>
      <c r="H400" s="81"/>
    </row>
    <row r="401" spans="1:8">
      <c r="A401" s="43"/>
      <c r="B401" s="43"/>
      <c r="C401" s="78"/>
      <c r="D401" s="141"/>
      <c r="E401" s="46"/>
      <c r="F401" s="46"/>
      <c r="G401" s="46"/>
      <c r="H401" s="81"/>
    </row>
    <row r="402" spans="1:8">
      <c r="A402" s="43"/>
      <c r="B402" s="43"/>
      <c r="C402" s="78"/>
      <c r="D402" s="141"/>
      <c r="E402" s="46"/>
      <c r="F402" s="46"/>
      <c r="G402" s="46"/>
      <c r="H402" s="81"/>
    </row>
    <row r="403" spans="1:8">
      <c r="A403" s="43"/>
      <c r="B403" s="43"/>
      <c r="C403" s="78"/>
      <c r="D403" s="141"/>
      <c r="E403" s="46"/>
      <c r="F403" s="46"/>
      <c r="G403" s="46"/>
      <c r="H403" s="81"/>
    </row>
    <row r="404" spans="1:8">
      <c r="A404" s="43"/>
      <c r="B404" s="43"/>
      <c r="C404" s="78"/>
      <c r="D404" s="141"/>
      <c r="E404" s="46"/>
      <c r="F404" s="46"/>
      <c r="G404" s="46"/>
      <c r="H404" s="81"/>
    </row>
    <row r="405" spans="1:8">
      <c r="A405" s="43"/>
      <c r="B405" s="43"/>
      <c r="C405" s="78"/>
      <c r="D405" s="141"/>
      <c r="E405" s="46"/>
      <c r="F405" s="46"/>
      <c r="G405" s="46"/>
      <c r="H405" s="81"/>
    </row>
    <row r="406" spans="1:8">
      <c r="A406" s="43"/>
      <c r="B406" s="43"/>
      <c r="C406" s="78"/>
      <c r="D406" s="141"/>
      <c r="E406" s="46"/>
      <c r="F406" s="46"/>
      <c r="G406" s="46"/>
      <c r="H406" s="81"/>
    </row>
    <row r="407" spans="1:8">
      <c r="A407" s="43"/>
      <c r="B407" s="43"/>
      <c r="C407" s="78"/>
      <c r="D407" s="141"/>
      <c r="E407" s="46"/>
      <c r="F407" s="46"/>
      <c r="G407" s="46"/>
      <c r="H407" s="81"/>
    </row>
    <row r="408" spans="1:8">
      <c r="A408" s="43"/>
      <c r="B408" s="43"/>
      <c r="C408" s="78"/>
      <c r="D408" s="141"/>
      <c r="E408" s="46"/>
      <c r="F408" s="46"/>
      <c r="G408" s="46"/>
      <c r="H408" s="81"/>
    </row>
    <row r="409" spans="1:8">
      <c r="A409" s="43"/>
      <c r="B409" s="43"/>
      <c r="C409" s="78"/>
      <c r="D409" s="141"/>
      <c r="E409" s="46"/>
      <c r="F409" s="46"/>
      <c r="G409" s="46"/>
      <c r="H409" s="81"/>
    </row>
    <row r="410" spans="1:8">
      <c r="A410" s="43"/>
      <c r="B410" s="43"/>
      <c r="C410" s="78"/>
      <c r="D410" s="141"/>
      <c r="E410" s="46"/>
      <c r="F410" s="46"/>
      <c r="G410" s="46"/>
      <c r="H410" s="81"/>
    </row>
    <row r="411" spans="1:8">
      <c r="A411" s="43"/>
      <c r="B411" s="43"/>
      <c r="C411" s="78"/>
      <c r="D411" s="141"/>
      <c r="E411" s="46"/>
      <c r="F411" s="46"/>
      <c r="G411" s="46"/>
      <c r="H411" s="81"/>
    </row>
    <row r="412" spans="1:8">
      <c r="A412" s="43"/>
      <c r="B412" s="43"/>
      <c r="C412" s="78"/>
      <c r="D412" s="141"/>
      <c r="E412" s="46"/>
      <c r="F412" s="46"/>
      <c r="G412" s="46"/>
      <c r="H412" s="81"/>
    </row>
    <row r="413" spans="1:8">
      <c r="A413" s="43"/>
      <c r="B413" s="43"/>
      <c r="C413" s="78"/>
      <c r="D413" s="141"/>
      <c r="E413" s="46"/>
      <c r="F413" s="46"/>
      <c r="G413" s="46"/>
      <c r="H413" s="81"/>
    </row>
    <row r="414" spans="1:8">
      <c r="A414" s="43"/>
      <c r="B414" s="43"/>
      <c r="C414" s="78"/>
      <c r="D414" s="141"/>
      <c r="E414" s="46"/>
      <c r="F414" s="46"/>
      <c r="G414" s="46"/>
      <c r="H414" s="81"/>
    </row>
    <row r="415" spans="1:8">
      <c r="A415" s="43"/>
      <c r="B415" s="43"/>
      <c r="C415" s="78"/>
      <c r="D415" s="141"/>
      <c r="E415" s="46"/>
      <c r="F415" s="46"/>
      <c r="G415" s="46"/>
      <c r="H415" s="81"/>
    </row>
    <row r="416" spans="1:8">
      <c r="A416" s="43"/>
      <c r="B416" s="43"/>
      <c r="C416" s="78"/>
      <c r="D416" s="141"/>
      <c r="E416" s="46"/>
      <c r="F416" s="46"/>
      <c r="G416" s="46"/>
      <c r="H416" s="81"/>
    </row>
    <row r="417" spans="1:8">
      <c r="A417" s="43"/>
      <c r="B417" s="43"/>
      <c r="C417" s="78"/>
      <c r="D417" s="141"/>
      <c r="E417" s="46"/>
      <c r="F417" s="46"/>
      <c r="G417" s="46"/>
      <c r="H417" s="81"/>
    </row>
    <row r="418" spans="1:8">
      <c r="A418" s="43"/>
      <c r="B418" s="43"/>
      <c r="C418" s="78"/>
      <c r="D418" s="141"/>
      <c r="E418" s="46"/>
      <c r="F418" s="46"/>
      <c r="G418" s="46"/>
      <c r="H418" s="81"/>
    </row>
    <row r="419" spans="1:8">
      <c r="A419" s="43"/>
      <c r="B419" s="43"/>
      <c r="C419" s="78"/>
      <c r="D419" s="141"/>
      <c r="E419" s="46"/>
      <c r="F419" s="46"/>
      <c r="G419" s="46"/>
      <c r="H419" s="81"/>
    </row>
    <row r="420" spans="1:8">
      <c r="A420" s="43"/>
      <c r="B420" s="43"/>
      <c r="C420" s="78"/>
      <c r="D420" s="141"/>
      <c r="E420" s="46"/>
      <c r="F420" s="46"/>
      <c r="G420" s="46"/>
      <c r="H420" s="81"/>
    </row>
    <row r="421" spans="1:8">
      <c r="A421" s="43"/>
      <c r="B421" s="43"/>
      <c r="C421" s="78"/>
      <c r="D421" s="141"/>
      <c r="E421" s="46"/>
      <c r="F421" s="46"/>
      <c r="G421" s="46"/>
      <c r="H421" s="81"/>
    </row>
    <row r="422" spans="1:8">
      <c r="A422" s="43"/>
      <c r="B422" s="43"/>
      <c r="C422" s="78"/>
      <c r="D422" s="141"/>
      <c r="E422" s="46"/>
      <c r="F422" s="46"/>
      <c r="G422" s="46"/>
      <c r="H422" s="81"/>
    </row>
    <row r="423" spans="1:8">
      <c r="A423" s="43"/>
      <c r="B423" s="43"/>
      <c r="C423" s="78"/>
      <c r="D423" s="141"/>
      <c r="E423" s="46"/>
      <c r="F423" s="46"/>
      <c r="G423" s="46"/>
      <c r="H423" s="81"/>
    </row>
    <row r="424" spans="1:8">
      <c r="A424" s="43"/>
      <c r="B424" s="43"/>
      <c r="C424" s="78"/>
      <c r="D424" s="141"/>
      <c r="E424" s="46"/>
      <c r="F424" s="46"/>
      <c r="G424" s="46"/>
      <c r="H424" s="81"/>
    </row>
    <row r="425" spans="1:8">
      <c r="A425" s="43"/>
      <c r="B425" s="43"/>
      <c r="C425" s="78"/>
      <c r="D425" s="141"/>
      <c r="E425" s="46"/>
      <c r="F425" s="46"/>
      <c r="G425" s="46"/>
      <c r="H425" s="81"/>
    </row>
    <row r="426" spans="1:8">
      <c r="A426" s="43"/>
      <c r="B426" s="43"/>
      <c r="C426" s="78"/>
      <c r="D426" s="141"/>
      <c r="E426" s="46"/>
      <c r="F426" s="46"/>
      <c r="G426" s="46"/>
      <c r="H426" s="81"/>
    </row>
    <row r="427" spans="1:8">
      <c r="A427" s="43"/>
      <c r="B427" s="43"/>
      <c r="C427" s="78"/>
      <c r="D427" s="141"/>
      <c r="E427" s="46"/>
      <c r="F427" s="46"/>
      <c r="G427" s="46"/>
      <c r="H427" s="81"/>
    </row>
    <row r="428" spans="1:8">
      <c r="A428" s="43"/>
      <c r="B428" s="43"/>
      <c r="C428" s="78"/>
      <c r="D428" s="141"/>
      <c r="E428" s="46"/>
      <c r="F428" s="46"/>
      <c r="G428" s="46"/>
      <c r="H428" s="81"/>
    </row>
    <row r="429" spans="1:8">
      <c r="A429" s="43"/>
      <c r="B429" s="43"/>
      <c r="C429" s="78"/>
      <c r="D429" s="141"/>
      <c r="E429" s="46"/>
      <c r="F429" s="46"/>
      <c r="G429" s="46"/>
      <c r="H429" s="81"/>
    </row>
    <row r="430" spans="1:8">
      <c r="A430" s="43"/>
      <c r="B430" s="43"/>
      <c r="C430" s="78"/>
      <c r="D430" s="141"/>
      <c r="E430" s="46"/>
      <c r="F430" s="46"/>
      <c r="G430" s="46"/>
      <c r="H430" s="81"/>
    </row>
    <row r="431" spans="1:8">
      <c r="A431" s="43"/>
      <c r="B431" s="43"/>
      <c r="C431" s="78"/>
      <c r="D431" s="141"/>
      <c r="E431" s="46"/>
      <c r="F431" s="46"/>
      <c r="G431" s="46"/>
      <c r="H431" s="81"/>
    </row>
    <row r="432" spans="1:8">
      <c r="A432" s="43"/>
      <c r="B432" s="43"/>
      <c r="C432" s="78"/>
      <c r="D432" s="141"/>
      <c r="E432" s="46"/>
      <c r="F432" s="46"/>
      <c r="G432" s="46"/>
      <c r="H432" s="81"/>
    </row>
    <row r="433" spans="1:8">
      <c r="A433" s="43"/>
      <c r="B433" s="43"/>
      <c r="C433" s="78"/>
      <c r="D433" s="141"/>
      <c r="E433" s="46"/>
      <c r="F433" s="46"/>
      <c r="G433" s="46"/>
      <c r="H433" s="81"/>
    </row>
    <row r="434" spans="1:8">
      <c r="A434" s="43"/>
      <c r="B434" s="43"/>
      <c r="C434" s="78"/>
      <c r="D434" s="141"/>
      <c r="E434" s="46"/>
      <c r="F434" s="46"/>
      <c r="G434" s="46"/>
      <c r="H434" s="81"/>
    </row>
    <row r="435" spans="1:8">
      <c r="A435" s="43"/>
      <c r="B435" s="43"/>
      <c r="C435" s="78"/>
      <c r="D435" s="141"/>
      <c r="E435" s="46"/>
      <c r="F435" s="46"/>
      <c r="G435" s="46"/>
      <c r="H435" s="81"/>
    </row>
    <row r="436" spans="1:8">
      <c r="A436" s="43"/>
      <c r="B436" s="43"/>
      <c r="C436" s="78"/>
      <c r="D436" s="141"/>
      <c r="E436" s="46"/>
      <c r="F436" s="46"/>
      <c r="G436" s="46"/>
      <c r="H436" s="81"/>
    </row>
    <row r="437" spans="1:8">
      <c r="A437" s="43"/>
      <c r="B437" s="43"/>
      <c r="C437" s="78"/>
      <c r="D437" s="141"/>
      <c r="E437" s="46"/>
      <c r="F437" s="46"/>
      <c r="G437" s="46"/>
      <c r="H437" s="81"/>
    </row>
    <row r="438" spans="1:8">
      <c r="A438" s="43"/>
      <c r="B438" s="43"/>
      <c r="C438" s="78"/>
      <c r="D438" s="141"/>
      <c r="E438" s="46"/>
      <c r="F438" s="46"/>
      <c r="G438" s="46"/>
      <c r="H438" s="81"/>
    </row>
    <row r="439" spans="1:8">
      <c r="A439" s="43"/>
      <c r="B439" s="43"/>
      <c r="C439" s="78"/>
      <c r="D439" s="141"/>
      <c r="E439" s="46"/>
      <c r="F439" s="46"/>
      <c r="G439" s="46"/>
      <c r="H439" s="81"/>
    </row>
    <row r="440" spans="1:8">
      <c r="A440" s="43"/>
      <c r="B440" s="43"/>
      <c r="C440" s="78"/>
      <c r="D440" s="141"/>
      <c r="E440" s="46"/>
      <c r="F440" s="46"/>
      <c r="G440" s="46"/>
      <c r="H440" s="81"/>
    </row>
    <row r="441" spans="1:8">
      <c r="A441" s="43"/>
      <c r="B441" s="43"/>
      <c r="C441" s="78"/>
      <c r="D441" s="141"/>
      <c r="E441" s="46"/>
      <c r="F441" s="46"/>
      <c r="G441" s="46"/>
      <c r="H441" s="81"/>
    </row>
    <row r="442" spans="1:8">
      <c r="A442" s="43"/>
      <c r="B442" s="43"/>
      <c r="C442" s="78"/>
      <c r="D442" s="141"/>
      <c r="E442" s="46"/>
      <c r="F442" s="46"/>
      <c r="G442" s="46"/>
      <c r="H442" s="81"/>
    </row>
    <row r="443" spans="1:8">
      <c r="A443" s="43"/>
      <c r="B443" s="43"/>
      <c r="C443" s="78"/>
      <c r="D443" s="141"/>
      <c r="E443" s="46"/>
      <c r="F443" s="46"/>
      <c r="G443" s="46"/>
      <c r="H443" s="81"/>
    </row>
    <row r="444" spans="1:8">
      <c r="A444" s="43"/>
      <c r="B444" s="43"/>
      <c r="C444" s="78"/>
      <c r="D444" s="141"/>
      <c r="E444" s="46"/>
      <c r="F444" s="46"/>
      <c r="G444" s="46"/>
      <c r="H444" s="81"/>
    </row>
    <row r="445" spans="1:8">
      <c r="A445" s="43"/>
      <c r="B445" s="43"/>
      <c r="C445" s="78"/>
      <c r="D445" s="141"/>
      <c r="E445" s="46"/>
      <c r="F445" s="46"/>
      <c r="G445" s="46"/>
      <c r="H445" s="81"/>
    </row>
    <row r="446" spans="1:8">
      <c r="A446" s="43"/>
      <c r="B446" s="43"/>
      <c r="C446" s="78"/>
      <c r="D446" s="141"/>
      <c r="E446" s="46"/>
      <c r="F446" s="46"/>
      <c r="G446" s="46"/>
      <c r="H446" s="81"/>
    </row>
    <row r="447" spans="1:8">
      <c r="A447" s="43"/>
      <c r="B447" s="43"/>
      <c r="C447" s="78"/>
      <c r="D447" s="141"/>
      <c r="E447" s="46"/>
      <c r="F447" s="46"/>
      <c r="G447" s="46"/>
      <c r="H447" s="81"/>
    </row>
    <row r="448" spans="1:8">
      <c r="A448" s="43"/>
      <c r="B448" s="43"/>
      <c r="C448" s="78"/>
      <c r="D448" s="141"/>
      <c r="E448" s="46"/>
      <c r="F448" s="46"/>
      <c r="G448" s="46"/>
      <c r="H448" s="81"/>
    </row>
    <row r="449" spans="1:8">
      <c r="A449" s="43"/>
      <c r="B449" s="43"/>
      <c r="C449" s="78"/>
      <c r="D449" s="141"/>
      <c r="E449" s="46"/>
      <c r="F449" s="46"/>
      <c r="G449" s="46"/>
      <c r="H449" s="81"/>
    </row>
    <row r="450" spans="1:8">
      <c r="A450" s="43"/>
      <c r="B450" s="43"/>
      <c r="C450" s="78"/>
      <c r="D450" s="141"/>
      <c r="E450" s="46"/>
      <c r="F450" s="46"/>
      <c r="G450" s="46"/>
      <c r="H450" s="81"/>
    </row>
    <row r="451" spans="1:8">
      <c r="A451" s="43"/>
      <c r="B451" s="43"/>
      <c r="C451" s="78"/>
      <c r="D451" s="141"/>
      <c r="E451" s="46"/>
      <c r="F451" s="46"/>
      <c r="G451" s="46"/>
      <c r="H451" s="81"/>
    </row>
    <row r="452" spans="1:8">
      <c r="A452" s="43"/>
      <c r="B452" s="43"/>
      <c r="C452" s="78"/>
      <c r="D452" s="141"/>
      <c r="E452" s="46"/>
      <c r="F452" s="46"/>
      <c r="G452" s="46"/>
      <c r="H452" s="81"/>
    </row>
    <row r="453" spans="1:8">
      <c r="A453" s="43"/>
      <c r="B453" s="43"/>
      <c r="C453" s="78"/>
      <c r="D453" s="141"/>
      <c r="E453" s="46"/>
      <c r="F453" s="46"/>
      <c r="G453" s="46"/>
      <c r="H453" s="81"/>
    </row>
    <row r="454" spans="1:8">
      <c r="A454" s="43"/>
      <c r="B454" s="43"/>
      <c r="C454" s="78"/>
      <c r="D454" s="141"/>
      <c r="E454" s="46"/>
      <c r="F454" s="46"/>
      <c r="G454" s="46"/>
      <c r="H454" s="81"/>
    </row>
    <row r="455" spans="1:8">
      <c r="A455" s="43"/>
      <c r="B455" s="43"/>
      <c r="C455" s="78"/>
      <c r="D455" s="141"/>
      <c r="E455" s="46"/>
      <c r="F455" s="46"/>
      <c r="G455" s="46"/>
      <c r="H455" s="81"/>
    </row>
    <row r="456" spans="1:8">
      <c r="A456" s="43"/>
      <c r="B456" s="43"/>
      <c r="C456" s="78"/>
      <c r="D456" s="141"/>
      <c r="E456" s="46"/>
      <c r="F456" s="46"/>
      <c r="G456" s="46"/>
      <c r="H456" s="81"/>
    </row>
    <row r="457" spans="1:8">
      <c r="A457" s="43"/>
      <c r="B457" s="43"/>
      <c r="C457" s="78"/>
      <c r="D457" s="141"/>
      <c r="E457" s="46"/>
      <c r="F457" s="46"/>
      <c r="G457" s="46"/>
      <c r="H457" s="81"/>
    </row>
    <row r="458" spans="1:8">
      <c r="A458" s="43"/>
      <c r="B458" s="43"/>
      <c r="C458" s="78"/>
      <c r="D458" s="141"/>
      <c r="E458" s="46"/>
      <c r="F458" s="46"/>
      <c r="G458" s="46"/>
      <c r="H458" s="81"/>
    </row>
    <row r="459" spans="1:8">
      <c r="A459" s="43"/>
      <c r="B459" s="43"/>
      <c r="C459" s="78"/>
      <c r="D459" s="141"/>
      <c r="E459" s="46"/>
      <c r="F459" s="46"/>
      <c r="G459" s="46"/>
      <c r="H459" s="81"/>
    </row>
    <row r="460" spans="1:8">
      <c r="A460" s="43"/>
      <c r="B460" s="43"/>
      <c r="C460" s="78"/>
      <c r="D460" s="141"/>
      <c r="E460" s="46"/>
      <c r="F460" s="46"/>
      <c r="G460" s="46"/>
      <c r="H460" s="81"/>
    </row>
    <row r="461" spans="1:8">
      <c r="A461" s="43"/>
      <c r="B461" s="43"/>
      <c r="C461" s="78"/>
      <c r="D461" s="141"/>
      <c r="E461" s="46"/>
      <c r="F461" s="46"/>
      <c r="G461" s="46"/>
      <c r="H461" s="81"/>
    </row>
    <row r="462" spans="1:8">
      <c r="A462" s="43"/>
      <c r="B462" s="43"/>
      <c r="C462" s="78"/>
      <c r="D462" s="141"/>
      <c r="E462" s="46"/>
      <c r="F462" s="46"/>
      <c r="G462" s="46"/>
      <c r="H462" s="81"/>
    </row>
    <row r="463" spans="1:8">
      <c r="A463" s="43"/>
      <c r="B463" s="43"/>
      <c r="C463" s="78"/>
      <c r="D463" s="141"/>
      <c r="E463" s="46"/>
      <c r="F463" s="46"/>
      <c r="G463" s="46"/>
      <c r="H463" s="81"/>
    </row>
    <row r="464" spans="1:8">
      <c r="A464" s="43"/>
      <c r="B464" s="43"/>
      <c r="C464" s="78"/>
      <c r="D464" s="141"/>
      <c r="E464" s="46"/>
      <c r="F464" s="46"/>
      <c r="G464" s="46"/>
      <c r="H464" s="81"/>
    </row>
    <row r="465" spans="1:8">
      <c r="A465" s="43"/>
      <c r="B465" s="43"/>
      <c r="C465" s="78"/>
      <c r="D465" s="141"/>
      <c r="E465" s="46"/>
      <c r="F465" s="46"/>
      <c r="G465" s="46"/>
      <c r="H465" s="81"/>
    </row>
    <row r="466" spans="1:8">
      <c r="A466" s="43"/>
      <c r="B466" s="43"/>
      <c r="C466" s="78"/>
      <c r="D466" s="141"/>
      <c r="E466" s="46"/>
      <c r="F466" s="46"/>
      <c r="G466" s="46"/>
      <c r="H466" s="81"/>
    </row>
    <row r="467" spans="1:8">
      <c r="A467" s="43"/>
      <c r="B467" s="43"/>
      <c r="C467" s="78"/>
      <c r="D467" s="141"/>
      <c r="E467" s="46"/>
      <c r="F467" s="46"/>
      <c r="G467" s="46"/>
      <c r="H467" s="81"/>
    </row>
    <row r="468" spans="1:8">
      <c r="A468" s="43"/>
      <c r="B468" s="43"/>
      <c r="C468" s="78"/>
      <c r="D468" s="141"/>
      <c r="E468" s="46"/>
      <c r="F468" s="46"/>
      <c r="G468" s="46"/>
      <c r="H468" s="81"/>
    </row>
    <row r="469" spans="1:8">
      <c r="A469" s="43"/>
      <c r="B469" s="43"/>
      <c r="C469" s="78"/>
      <c r="D469" s="141"/>
      <c r="E469" s="46"/>
      <c r="F469" s="46"/>
      <c r="G469" s="46"/>
      <c r="H469" s="81"/>
    </row>
    <row r="470" spans="1:8">
      <c r="A470" s="43"/>
      <c r="B470" s="43"/>
      <c r="C470" s="78"/>
      <c r="D470" s="141"/>
      <c r="E470" s="46"/>
      <c r="F470" s="46"/>
      <c r="G470" s="46"/>
      <c r="H470" s="81"/>
    </row>
    <row r="471" spans="1:8">
      <c r="A471" s="43"/>
      <c r="B471" s="43"/>
      <c r="C471" s="78"/>
      <c r="D471" s="141"/>
      <c r="E471" s="46"/>
      <c r="F471" s="46"/>
      <c r="G471" s="46"/>
      <c r="H471" s="81"/>
    </row>
    <row r="472" spans="1:8">
      <c r="A472" s="43"/>
      <c r="B472" s="43"/>
      <c r="C472" s="78"/>
      <c r="D472" s="141"/>
      <c r="E472" s="46"/>
      <c r="F472" s="46"/>
      <c r="G472" s="46"/>
      <c r="H472" s="81"/>
    </row>
    <row r="473" spans="1:8">
      <c r="A473" s="43"/>
      <c r="B473" s="43"/>
      <c r="C473" s="78"/>
      <c r="D473" s="141"/>
      <c r="E473" s="46"/>
      <c r="F473" s="46"/>
      <c r="G473" s="46"/>
      <c r="H473" s="81"/>
    </row>
    <row r="474" spans="1:8">
      <c r="A474" s="43"/>
      <c r="B474" s="43"/>
      <c r="C474" s="78"/>
      <c r="D474" s="141"/>
      <c r="E474" s="46"/>
      <c r="F474" s="46"/>
      <c r="G474" s="46"/>
      <c r="H474" s="81"/>
    </row>
    <row r="475" spans="1:8">
      <c r="A475" s="43"/>
      <c r="B475" s="43"/>
      <c r="C475" s="78"/>
      <c r="D475" s="141"/>
      <c r="E475" s="46"/>
      <c r="F475" s="46"/>
      <c r="G475" s="46"/>
      <c r="H475" s="81"/>
    </row>
    <row r="476" spans="1:8">
      <c r="A476" s="43"/>
      <c r="B476" s="43"/>
      <c r="C476" s="78"/>
      <c r="D476" s="141"/>
      <c r="E476" s="46"/>
      <c r="F476" s="46"/>
      <c r="G476" s="46"/>
      <c r="H476" s="81"/>
    </row>
    <row r="477" spans="1:8">
      <c r="A477" s="43"/>
      <c r="B477" s="43"/>
      <c r="C477" s="78"/>
      <c r="D477" s="141"/>
      <c r="E477" s="46"/>
      <c r="F477" s="46"/>
      <c r="G477" s="46"/>
      <c r="H477" s="81"/>
    </row>
    <row r="478" spans="1:8">
      <c r="A478" s="43"/>
      <c r="B478" s="43"/>
      <c r="C478" s="78"/>
      <c r="D478" s="141"/>
      <c r="E478" s="46"/>
      <c r="F478" s="46"/>
      <c r="G478" s="46"/>
      <c r="H478" s="81"/>
    </row>
    <row r="479" spans="1:8">
      <c r="A479" s="43"/>
      <c r="B479" s="43"/>
      <c r="C479" s="78"/>
      <c r="D479" s="141"/>
      <c r="E479" s="46"/>
      <c r="F479" s="46"/>
      <c r="G479" s="46"/>
      <c r="H479" s="81"/>
    </row>
    <row r="480" spans="1:8">
      <c r="A480" s="43"/>
      <c r="B480" s="43"/>
      <c r="C480" s="78"/>
      <c r="D480" s="141"/>
      <c r="E480" s="46"/>
      <c r="F480" s="46"/>
      <c r="G480" s="46"/>
      <c r="H480" s="81"/>
    </row>
    <row r="481" spans="1:8">
      <c r="A481" s="43"/>
      <c r="B481" s="43"/>
      <c r="C481" s="78"/>
      <c r="D481" s="141"/>
      <c r="E481" s="46"/>
      <c r="F481" s="46"/>
      <c r="G481" s="46"/>
      <c r="H481" s="81"/>
    </row>
    <row r="482" spans="1:8">
      <c r="A482" s="43"/>
      <c r="B482" s="43"/>
      <c r="C482" s="78"/>
      <c r="D482" s="141"/>
      <c r="E482" s="46"/>
      <c r="F482" s="46"/>
      <c r="G482" s="46"/>
      <c r="H482" s="81"/>
    </row>
    <row r="483" spans="1:8">
      <c r="A483" s="43"/>
      <c r="B483" s="43"/>
      <c r="C483" s="78"/>
      <c r="D483" s="141"/>
      <c r="E483" s="46"/>
      <c r="F483" s="46"/>
      <c r="G483" s="46"/>
      <c r="H483" s="81"/>
    </row>
    <row r="484" spans="1:8">
      <c r="A484" s="43"/>
      <c r="B484" s="43"/>
      <c r="C484" s="78"/>
      <c r="D484" s="141"/>
      <c r="E484" s="46"/>
      <c r="F484" s="46"/>
      <c r="G484" s="46"/>
      <c r="H484" s="81"/>
    </row>
    <row r="485" spans="1:8">
      <c r="A485" s="43"/>
      <c r="B485" s="43"/>
      <c r="C485" s="78"/>
      <c r="D485" s="141"/>
      <c r="E485" s="46"/>
      <c r="F485" s="46"/>
      <c r="G485" s="46"/>
      <c r="H485" s="81"/>
    </row>
    <row r="486" spans="1:8">
      <c r="A486" s="43"/>
      <c r="B486" s="43"/>
      <c r="C486" s="78"/>
      <c r="D486" s="141"/>
      <c r="E486" s="46"/>
      <c r="F486" s="46"/>
      <c r="G486" s="46"/>
      <c r="H486" s="81"/>
    </row>
    <row r="487" spans="1:8">
      <c r="A487" s="43"/>
      <c r="B487" s="43"/>
      <c r="C487" s="78"/>
      <c r="D487" s="141"/>
      <c r="E487" s="46"/>
      <c r="F487" s="46"/>
      <c r="G487" s="46"/>
      <c r="H487" s="81"/>
    </row>
    <row r="488" spans="1:8">
      <c r="A488" s="43"/>
      <c r="B488" s="43"/>
      <c r="C488" s="78"/>
      <c r="D488" s="141"/>
      <c r="E488" s="46"/>
      <c r="F488" s="46"/>
      <c r="G488" s="46"/>
      <c r="H488" s="81"/>
    </row>
    <row r="489" spans="1:8">
      <c r="A489" s="43"/>
      <c r="B489" s="43"/>
      <c r="C489" s="78"/>
      <c r="D489" s="141"/>
      <c r="E489" s="46"/>
      <c r="F489" s="46"/>
      <c r="G489" s="46"/>
      <c r="H489" s="81"/>
    </row>
    <row r="490" spans="1:8">
      <c r="A490" s="43"/>
      <c r="B490" s="43"/>
      <c r="C490" s="78"/>
      <c r="D490" s="141"/>
      <c r="E490" s="46"/>
      <c r="F490" s="46"/>
      <c r="G490" s="46"/>
      <c r="H490" s="81"/>
    </row>
    <row r="491" spans="1:8">
      <c r="A491" s="43"/>
      <c r="B491" s="43"/>
      <c r="C491" s="78"/>
      <c r="D491" s="141"/>
      <c r="E491" s="46"/>
      <c r="F491" s="46"/>
      <c r="G491" s="46"/>
      <c r="H491" s="81"/>
    </row>
    <row r="492" spans="1:8">
      <c r="A492" s="43"/>
      <c r="B492" s="43"/>
      <c r="C492" s="78"/>
      <c r="D492" s="141"/>
      <c r="E492" s="46"/>
      <c r="F492" s="46"/>
      <c r="G492" s="46"/>
      <c r="H492" s="81"/>
    </row>
    <row r="493" spans="1:8">
      <c r="A493" s="43"/>
      <c r="B493" s="43"/>
      <c r="C493" s="78"/>
      <c r="D493" s="141"/>
      <c r="E493" s="46"/>
      <c r="F493" s="46"/>
      <c r="G493" s="46"/>
      <c r="H493" s="81"/>
    </row>
    <row r="494" spans="1:8">
      <c r="A494" s="43"/>
      <c r="B494" s="43"/>
      <c r="C494" s="78"/>
      <c r="D494" s="141"/>
      <c r="E494" s="46"/>
      <c r="F494" s="46"/>
      <c r="G494" s="46"/>
      <c r="H494" s="81"/>
    </row>
    <row r="495" spans="1:8">
      <c r="A495" s="43"/>
      <c r="B495" s="43"/>
      <c r="C495" s="78"/>
      <c r="D495" s="141"/>
      <c r="E495" s="46"/>
      <c r="F495" s="46"/>
      <c r="G495" s="46"/>
      <c r="H495" s="81"/>
    </row>
    <row r="496" spans="1:8">
      <c r="A496" s="43"/>
      <c r="B496" s="43"/>
      <c r="C496" s="78"/>
      <c r="D496" s="141"/>
      <c r="E496" s="46"/>
      <c r="F496" s="46"/>
      <c r="G496" s="46"/>
      <c r="H496" s="81"/>
    </row>
    <row r="497" spans="1:8">
      <c r="A497" s="43"/>
      <c r="B497" s="43"/>
      <c r="C497" s="78"/>
      <c r="D497" s="141"/>
      <c r="E497" s="46"/>
      <c r="F497" s="46"/>
      <c r="G497" s="46"/>
      <c r="H497" s="81"/>
    </row>
    <row r="498" spans="1:8">
      <c r="A498" s="43"/>
      <c r="B498" s="43"/>
      <c r="C498" s="78"/>
      <c r="D498" s="141"/>
      <c r="E498" s="46"/>
      <c r="F498" s="46"/>
      <c r="G498" s="46"/>
      <c r="H498" s="81"/>
    </row>
    <row r="499" spans="1:8">
      <c r="A499" s="43"/>
      <c r="B499" s="43"/>
      <c r="C499" s="78"/>
      <c r="D499" s="141"/>
      <c r="E499" s="46"/>
      <c r="F499" s="46"/>
      <c r="G499" s="46"/>
      <c r="H499" s="81"/>
    </row>
    <row r="500" spans="1:8">
      <c r="A500" s="43"/>
      <c r="B500" s="43"/>
      <c r="C500" s="78"/>
      <c r="D500" s="141"/>
      <c r="E500" s="46"/>
      <c r="F500" s="46"/>
      <c r="G500" s="46"/>
      <c r="H500" s="81"/>
    </row>
    <row r="501" spans="1:8">
      <c r="A501" s="43"/>
      <c r="B501" s="43"/>
      <c r="C501" s="78"/>
      <c r="D501" s="141"/>
      <c r="E501" s="46"/>
      <c r="F501" s="46"/>
      <c r="G501" s="46"/>
      <c r="H501" s="81"/>
    </row>
    <row r="502" spans="1:8">
      <c r="A502" s="43"/>
      <c r="B502" s="43"/>
      <c r="C502" s="78"/>
      <c r="D502" s="141"/>
      <c r="E502" s="46"/>
      <c r="F502" s="46"/>
      <c r="G502" s="46"/>
      <c r="H502" s="81"/>
    </row>
    <row r="503" spans="1:8">
      <c r="A503" s="43"/>
      <c r="B503" s="43"/>
      <c r="C503" s="78"/>
      <c r="D503" s="141"/>
      <c r="E503" s="46"/>
      <c r="F503" s="46"/>
      <c r="G503" s="46"/>
      <c r="H503" s="81"/>
    </row>
    <row r="504" spans="1:8">
      <c r="A504" s="43"/>
      <c r="B504" s="43"/>
      <c r="C504" s="78"/>
      <c r="D504" s="141"/>
      <c r="E504" s="46"/>
      <c r="F504" s="46"/>
      <c r="G504" s="46"/>
      <c r="H504" s="81"/>
    </row>
    <row r="505" spans="1:8">
      <c r="A505" s="43"/>
      <c r="B505" s="43"/>
      <c r="C505" s="78"/>
      <c r="D505" s="141"/>
      <c r="E505" s="46"/>
      <c r="F505" s="46"/>
      <c r="G505" s="46"/>
      <c r="H505" s="81"/>
    </row>
    <row r="506" spans="1:8">
      <c r="A506" s="43"/>
      <c r="B506" s="43"/>
      <c r="C506" s="78"/>
      <c r="D506" s="141"/>
      <c r="E506" s="46"/>
      <c r="F506" s="46"/>
      <c r="G506" s="46"/>
      <c r="H506" s="81"/>
    </row>
    <row r="507" spans="1:8">
      <c r="A507" s="43"/>
      <c r="B507" s="43"/>
      <c r="C507" s="78"/>
      <c r="D507" s="141"/>
      <c r="E507" s="46"/>
      <c r="F507" s="46"/>
      <c r="G507" s="46"/>
      <c r="H507" s="81"/>
    </row>
    <row r="508" spans="1:8">
      <c r="A508" s="43"/>
      <c r="B508" s="43"/>
      <c r="C508" s="78"/>
      <c r="D508" s="141"/>
      <c r="E508" s="46"/>
      <c r="F508" s="46"/>
      <c r="G508" s="46"/>
      <c r="H508" s="81"/>
    </row>
    <row r="509" spans="1:8">
      <c r="A509" s="43"/>
      <c r="B509" s="43"/>
      <c r="C509" s="78"/>
      <c r="D509" s="141"/>
      <c r="E509" s="46"/>
      <c r="F509" s="46"/>
      <c r="G509" s="46"/>
      <c r="H509" s="81"/>
    </row>
    <row r="510" spans="1:8">
      <c r="A510" s="43"/>
      <c r="B510" s="43"/>
      <c r="C510" s="78"/>
      <c r="D510" s="141"/>
      <c r="E510" s="46"/>
      <c r="F510" s="46"/>
      <c r="G510" s="46"/>
      <c r="H510" s="81"/>
    </row>
    <row r="511" spans="1:8">
      <c r="A511" s="43"/>
      <c r="B511" s="43"/>
      <c r="C511" s="78"/>
      <c r="D511" s="141"/>
      <c r="E511" s="46"/>
      <c r="F511" s="46"/>
      <c r="G511" s="46"/>
      <c r="H511" s="81"/>
    </row>
    <row r="512" spans="1:8">
      <c r="A512" s="43"/>
      <c r="B512" s="43"/>
      <c r="C512" s="78"/>
      <c r="D512" s="141"/>
      <c r="E512" s="46"/>
      <c r="F512" s="46"/>
      <c r="G512" s="46"/>
      <c r="H512" s="81"/>
    </row>
    <row r="513" spans="1:8">
      <c r="A513" s="43"/>
      <c r="B513" s="43"/>
      <c r="C513" s="78"/>
      <c r="D513" s="141"/>
      <c r="E513" s="46"/>
      <c r="F513" s="46"/>
      <c r="G513" s="46"/>
      <c r="H513" s="81"/>
    </row>
    <row r="514" spans="1:8">
      <c r="A514" s="43"/>
      <c r="B514" s="43"/>
      <c r="C514" s="78"/>
      <c r="D514" s="141"/>
      <c r="E514" s="46"/>
      <c r="F514" s="46"/>
      <c r="G514" s="46"/>
      <c r="H514" s="81"/>
    </row>
    <row r="515" spans="1:8">
      <c r="A515" s="43"/>
      <c r="B515" s="43"/>
      <c r="C515" s="78"/>
      <c r="D515" s="141"/>
      <c r="E515" s="46"/>
      <c r="F515" s="46"/>
      <c r="G515" s="46"/>
      <c r="H515" s="81"/>
    </row>
    <row r="516" spans="1:8">
      <c r="A516" s="43"/>
      <c r="B516" s="43"/>
      <c r="C516" s="78"/>
      <c r="D516" s="141"/>
      <c r="E516" s="46"/>
      <c r="F516" s="46"/>
      <c r="G516" s="46"/>
      <c r="H516" s="81"/>
    </row>
    <row r="517" spans="1:8">
      <c r="A517" s="43"/>
      <c r="B517" s="43"/>
      <c r="C517" s="78"/>
      <c r="D517" s="141"/>
      <c r="E517" s="46"/>
      <c r="F517" s="46"/>
      <c r="G517" s="46"/>
      <c r="H517" s="81"/>
    </row>
    <row r="518" spans="1:8">
      <c r="A518" s="43"/>
      <c r="B518" s="43"/>
      <c r="C518" s="78"/>
      <c r="D518" s="141"/>
      <c r="E518" s="46"/>
      <c r="F518" s="46"/>
      <c r="G518" s="46"/>
      <c r="H518" s="81"/>
    </row>
    <row r="519" spans="1:8">
      <c r="A519" s="43"/>
      <c r="B519" s="43"/>
      <c r="C519" s="78"/>
      <c r="D519" s="141"/>
      <c r="E519" s="46"/>
      <c r="F519" s="46"/>
      <c r="G519" s="46"/>
      <c r="H519" s="81"/>
    </row>
    <row r="520" spans="1:8">
      <c r="A520" s="43"/>
      <c r="B520" s="43"/>
      <c r="C520" s="78"/>
      <c r="D520" s="141"/>
      <c r="E520" s="46"/>
      <c r="F520" s="46"/>
      <c r="G520" s="46"/>
      <c r="H520" s="81"/>
    </row>
    <row r="521" spans="1:8">
      <c r="A521" s="43"/>
      <c r="B521" s="43"/>
      <c r="C521" s="78"/>
      <c r="D521" s="141"/>
      <c r="E521" s="46"/>
      <c r="F521" s="46"/>
      <c r="G521" s="46"/>
      <c r="H521" s="81"/>
    </row>
    <row r="522" spans="1:8">
      <c r="A522" s="43"/>
      <c r="B522" s="43"/>
      <c r="C522" s="78"/>
      <c r="D522" s="141"/>
      <c r="E522" s="46"/>
      <c r="F522" s="46"/>
      <c r="G522" s="46"/>
      <c r="H522" s="81"/>
    </row>
    <row r="523" spans="1:8">
      <c r="A523" s="43"/>
      <c r="B523" s="43"/>
      <c r="C523" s="78"/>
      <c r="D523" s="141"/>
      <c r="E523" s="46"/>
      <c r="F523" s="46"/>
      <c r="G523" s="46"/>
      <c r="H523" s="81"/>
    </row>
    <row r="524" spans="1:8">
      <c r="A524" s="43"/>
      <c r="B524" s="43"/>
      <c r="C524" s="78"/>
      <c r="D524" s="141"/>
      <c r="E524" s="46"/>
      <c r="F524" s="46"/>
      <c r="G524" s="46"/>
      <c r="H524" s="81"/>
    </row>
    <row r="525" spans="1:8">
      <c r="A525" s="43"/>
      <c r="B525" s="43"/>
      <c r="C525" s="78"/>
      <c r="D525" s="141"/>
      <c r="E525" s="46"/>
      <c r="F525" s="46"/>
      <c r="G525" s="46"/>
      <c r="H525" s="81"/>
    </row>
    <row r="526" spans="1:8">
      <c r="A526" s="43"/>
      <c r="B526" s="43"/>
      <c r="C526" s="78"/>
      <c r="D526" s="141"/>
      <c r="E526" s="46"/>
      <c r="F526" s="46"/>
      <c r="G526" s="46"/>
      <c r="H526" s="81"/>
    </row>
    <row r="527" spans="1:8">
      <c r="A527" s="43"/>
      <c r="B527" s="43"/>
      <c r="C527" s="78"/>
      <c r="D527" s="141"/>
      <c r="E527" s="46"/>
      <c r="F527" s="46"/>
      <c r="G527" s="46"/>
      <c r="H527" s="81"/>
    </row>
    <row r="528" spans="1:8">
      <c r="A528" s="43"/>
      <c r="B528" s="43"/>
      <c r="C528" s="78"/>
      <c r="D528" s="141"/>
      <c r="E528" s="46"/>
      <c r="F528" s="46"/>
      <c r="G528" s="46"/>
      <c r="H528" s="81"/>
    </row>
    <row r="529" spans="1:8">
      <c r="A529" s="43"/>
      <c r="B529" s="43"/>
      <c r="C529" s="78"/>
      <c r="D529" s="141"/>
      <c r="E529" s="46"/>
      <c r="F529" s="46"/>
      <c r="G529" s="46"/>
      <c r="H529" s="81"/>
    </row>
    <row r="530" spans="1:8">
      <c r="A530" s="43"/>
      <c r="B530" s="43"/>
      <c r="C530" s="78"/>
      <c r="D530" s="141"/>
      <c r="E530" s="46"/>
      <c r="F530" s="46"/>
      <c r="G530" s="46"/>
      <c r="H530" s="81"/>
    </row>
    <row r="531" spans="1:8">
      <c r="A531" s="43"/>
      <c r="B531" s="43"/>
      <c r="C531" s="78"/>
      <c r="D531" s="141"/>
      <c r="E531" s="46"/>
      <c r="F531" s="46"/>
      <c r="G531" s="46"/>
      <c r="H531" s="81"/>
    </row>
    <row r="532" spans="1:8">
      <c r="A532" s="43"/>
      <c r="B532" s="43"/>
      <c r="C532" s="78"/>
      <c r="D532" s="141"/>
      <c r="E532" s="46"/>
      <c r="F532" s="46"/>
      <c r="G532" s="46"/>
      <c r="H532" s="81"/>
    </row>
    <row r="533" spans="1:8">
      <c r="A533" s="43"/>
      <c r="B533" s="43"/>
      <c r="C533" s="78"/>
      <c r="D533" s="141"/>
      <c r="E533" s="46"/>
      <c r="F533" s="46"/>
      <c r="G533" s="46"/>
      <c r="H533" s="81"/>
    </row>
    <row r="534" spans="1:8">
      <c r="A534" s="43"/>
      <c r="B534" s="43"/>
      <c r="C534" s="78"/>
      <c r="D534" s="141"/>
      <c r="E534" s="46"/>
      <c r="F534" s="46"/>
      <c r="G534" s="46"/>
      <c r="H534" s="81"/>
    </row>
    <row r="535" spans="1:8">
      <c r="A535" s="43"/>
      <c r="B535" s="43"/>
      <c r="C535" s="78"/>
      <c r="D535" s="141"/>
      <c r="E535" s="46"/>
      <c r="F535" s="46"/>
      <c r="G535" s="46"/>
      <c r="H535" s="81"/>
    </row>
    <row r="536" spans="1:8">
      <c r="A536" s="43"/>
      <c r="B536" s="43"/>
      <c r="C536" s="78"/>
      <c r="D536" s="141"/>
      <c r="E536" s="46"/>
      <c r="F536" s="46"/>
      <c r="G536" s="46"/>
      <c r="H536" s="81"/>
    </row>
    <row r="537" spans="1:8">
      <c r="A537" s="43"/>
      <c r="B537" s="43"/>
      <c r="C537" s="78"/>
      <c r="D537" s="141"/>
      <c r="E537" s="46"/>
      <c r="F537" s="46"/>
      <c r="G537" s="46"/>
      <c r="H537" s="81"/>
    </row>
    <row r="538" spans="1:8">
      <c r="A538" s="43"/>
      <c r="B538" s="43"/>
      <c r="C538" s="78"/>
      <c r="D538" s="141"/>
      <c r="E538" s="46"/>
      <c r="F538" s="46"/>
      <c r="G538" s="46"/>
      <c r="H538" s="81"/>
    </row>
    <row r="539" spans="1:8">
      <c r="A539" s="43"/>
      <c r="B539" s="43"/>
      <c r="C539" s="78"/>
      <c r="D539" s="141"/>
      <c r="E539" s="46"/>
      <c r="F539" s="46"/>
      <c r="G539" s="46"/>
      <c r="H539" s="81"/>
    </row>
    <row r="540" spans="1:8">
      <c r="A540" s="43"/>
      <c r="B540" s="43"/>
      <c r="C540" s="78"/>
      <c r="D540" s="141"/>
      <c r="E540" s="46"/>
      <c r="F540" s="46"/>
      <c r="G540" s="46"/>
      <c r="H540" s="81"/>
    </row>
    <row r="541" spans="1:8">
      <c r="A541" s="43"/>
      <c r="B541" s="43"/>
      <c r="C541" s="78"/>
      <c r="D541" s="141"/>
      <c r="E541" s="46"/>
      <c r="F541" s="46"/>
      <c r="G541" s="46"/>
      <c r="H541" s="81"/>
    </row>
    <row r="542" spans="1:8">
      <c r="A542" s="43"/>
      <c r="B542" s="43"/>
      <c r="C542" s="78"/>
      <c r="D542" s="141"/>
      <c r="E542" s="46"/>
      <c r="F542" s="46"/>
      <c r="G542" s="46"/>
      <c r="H542" s="81"/>
    </row>
    <row r="543" spans="1:8">
      <c r="A543" s="43"/>
      <c r="B543" s="43"/>
      <c r="C543" s="78"/>
      <c r="D543" s="141"/>
      <c r="E543" s="46"/>
      <c r="F543" s="46"/>
      <c r="G543" s="46"/>
      <c r="H543" s="81"/>
    </row>
    <row r="544" spans="1:8">
      <c r="A544" s="43"/>
      <c r="B544" s="43"/>
      <c r="C544" s="78"/>
      <c r="D544" s="141"/>
      <c r="E544" s="46"/>
      <c r="F544" s="46"/>
      <c r="G544" s="46"/>
      <c r="H544" s="81"/>
    </row>
    <row r="545" spans="1:8">
      <c r="A545" s="43"/>
      <c r="B545" s="43"/>
      <c r="C545" s="78"/>
      <c r="D545" s="141"/>
      <c r="E545" s="46"/>
      <c r="F545" s="46"/>
      <c r="G545" s="46"/>
      <c r="H545" s="81"/>
    </row>
    <row r="546" spans="1:8">
      <c r="A546" s="43"/>
      <c r="B546" s="43"/>
      <c r="C546" s="78"/>
      <c r="D546" s="141"/>
      <c r="E546" s="46"/>
      <c r="F546" s="46"/>
      <c r="G546" s="46"/>
      <c r="H546" s="81"/>
    </row>
    <row r="547" spans="1:8">
      <c r="A547" s="43"/>
      <c r="B547" s="43"/>
      <c r="C547" s="78"/>
      <c r="D547" s="141"/>
      <c r="E547" s="46"/>
      <c r="F547" s="46"/>
      <c r="G547" s="46"/>
      <c r="H547" s="81"/>
    </row>
    <row r="548" spans="1:8">
      <c r="A548" s="43"/>
      <c r="B548" s="43"/>
      <c r="C548" s="78"/>
      <c r="D548" s="141"/>
      <c r="E548" s="46"/>
      <c r="F548" s="46"/>
      <c r="G548" s="46"/>
      <c r="H548" s="81"/>
    </row>
    <row r="549" spans="1:8">
      <c r="A549" s="43"/>
      <c r="B549" s="43"/>
      <c r="C549" s="78"/>
      <c r="D549" s="141"/>
      <c r="E549" s="46"/>
      <c r="F549" s="46"/>
      <c r="G549" s="46"/>
      <c r="H549" s="81"/>
    </row>
    <row r="550" spans="1:8">
      <c r="A550" s="43"/>
      <c r="B550" s="43"/>
      <c r="C550" s="78"/>
      <c r="D550" s="141"/>
      <c r="E550" s="46"/>
      <c r="F550" s="46"/>
      <c r="G550" s="46"/>
      <c r="H550" s="81"/>
    </row>
    <row r="551" spans="1:8">
      <c r="A551" s="43"/>
      <c r="B551" s="43"/>
      <c r="C551" s="78"/>
      <c r="D551" s="141"/>
      <c r="E551" s="46"/>
      <c r="F551" s="46"/>
      <c r="G551" s="46"/>
      <c r="H551" s="81"/>
    </row>
    <row r="552" spans="1:8">
      <c r="A552" s="43"/>
      <c r="B552" s="43"/>
      <c r="C552" s="78"/>
      <c r="D552" s="141"/>
      <c r="E552" s="46"/>
      <c r="F552" s="46"/>
      <c r="G552" s="46"/>
      <c r="H552" s="81"/>
    </row>
    <row r="553" spans="1:8">
      <c r="A553" s="43"/>
      <c r="B553" s="43"/>
      <c r="C553" s="78"/>
      <c r="D553" s="141"/>
      <c r="E553" s="46"/>
      <c r="F553" s="46"/>
      <c r="G553" s="46"/>
      <c r="H553" s="81"/>
    </row>
    <row r="554" spans="1:8">
      <c r="A554" s="43"/>
      <c r="B554" s="43"/>
      <c r="C554" s="78"/>
      <c r="D554" s="141"/>
      <c r="E554" s="46"/>
      <c r="F554" s="46"/>
      <c r="G554" s="46"/>
      <c r="H554" s="81"/>
    </row>
    <row r="555" spans="1:8">
      <c r="A555" s="43"/>
      <c r="B555" s="43"/>
      <c r="C555" s="78"/>
      <c r="D555" s="141"/>
      <c r="E555" s="46"/>
      <c r="F555" s="46"/>
      <c r="G555" s="46"/>
      <c r="H555" s="81"/>
    </row>
    <row r="556" spans="1:8">
      <c r="A556" s="43"/>
      <c r="B556" s="43"/>
      <c r="C556" s="78"/>
      <c r="D556" s="141"/>
      <c r="E556" s="46"/>
      <c r="F556" s="46"/>
      <c r="G556" s="46"/>
      <c r="H556" s="81"/>
    </row>
    <row r="557" spans="1:8">
      <c r="A557" s="43"/>
      <c r="B557" s="43"/>
      <c r="C557" s="78"/>
      <c r="D557" s="141"/>
      <c r="E557" s="46"/>
      <c r="F557" s="46"/>
      <c r="G557" s="46"/>
      <c r="H557" s="81"/>
    </row>
    <row r="558" spans="1:8">
      <c r="A558" s="43"/>
      <c r="B558" s="43"/>
      <c r="C558" s="78"/>
      <c r="D558" s="141"/>
      <c r="E558" s="46"/>
      <c r="F558" s="46"/>
      <c r="G558" s="46"/>
      <c r="H558" s="81"/>
    </row>
    <row r="559" spans="1:8">
      <c r="A559" s="43"/>
      <c r="B559" s="43"/>
      <c r="C559" s="78"/>
      <c r="D559" s="141"/>
      <c r="E559" s="46"/>
      <c r="F559" s="46"/>
      <c r="G559" s="46"/>
      <c r="H559" s="81"/>
    </row>
    <row r="560" spans="1:8">
      <c r="A560" s="43"/>
      <c r="B560" s="43"/>
      <c r="C560" s="78"/>
      <c r="D560" s="141"/>
      <c r="E560" s="46"/>
      <c r="F560" s="46"/>
      <c r="G560" s="46"/>
      <c r="H560" s="81"/>
    </row>
    <row r="561" spans="1:8">
      <c r="A561" s="43"/>
      <c r="B561" s="43"/>
      <c r="C561" s="78"/>
      <c r="D561" s="141"/>
      <c r="E561" s="46"/>
      <c r="F561" s="46"/>
      <c r="G561" s="46"/>
      <c r="H561" s="81"/>
    </row>
    <row r="562" spans="1:8">
      <c r="A562" s="43"/>
      <c r="B562" s="43"/>
      <c r="C562" s="78"/>
      <c r="D562" s="141"/>
      <c r="E562" s="46"/>
      <c r="F562" s="46"/>
      <c r="G562" s="46"/>
      <c r="H562" s="81"/>
    </row>
    <row r="563" spans="1:8">
      <c r="A563" s="43"/>
      <c r="B563" s="43"/>
      <c r="C563" s="78"/>
      <c r="D563" s="141"/>
      <c r="E563" s="46"/>
      <c r="F563" s="46"/>
      <c r="G563" s="46"/>
      <c r="H563" s="81"/>
    </row>
    <row r="564" spans="1:8">
      <c r="A564" s="43"/>
      <c r="B564" s="43"/>
      <c r="C564" s="78"/>
      <c r="D564" s="141"/>
      <c r="E564" s="46"/>
      <c r="F564" s="46"/>
      <c r="G564" s="46"/>
      <c r="H564" s="81"/>
    </row>
    <row r="565" spans="1:8">
      <c r="A565" s="43"/>
      <c r="B565" s="43"/>
      <c r="C565" s="78"/>
      <c r="D565" s="141"/>
      <c r="E565" s="46"/>
      <c r="F565" s="46"/>
      <c r="G565" s="46"/>
      <c r="H565" s="81"/>
    </row>
    <row r="566" spans="1:8">
      <c r="A566" s="43"/>
      <c r="B566" s="43"/>
      <c r="C566" s="78"/>
      <c r="D566" s="141"/>
      <c r="E566" s="46"/>
      <c r="F566" s="46"/>
      <c r="G566" s="46"/>
      <c r="H566" s="81"/>
    </row>
    <row r="567" spans="1:8">
      <c r="A567" s="43"/>
      <c r="B567" s="43"/>
      <c r="C567" s="78"/>
      <c r="D567" s="141"/>
      <c r="E567" s="46"/>
      <c r="F567" s="46"/>
      <c r="G567" s="46"/>
      <c r="H567" s="81"/>
    </row>
    <row r="568" spans="1:8">
      <c r="A568" s="43"/>
      <c r="B568" s="43"/>
      <c r="C568" s="78"/>
      <c r="D568" s="141"/>
      <c r="E568" s="46"/>
      <c r="F568" s="46"/>
      <c r="G568" s="46"/>
      <c r="H568" s="81"/>
    </row>
    <row r="569" spans="1:8">
      <c r="A569" s="43"/>
      <c r="B569" s="43"/>
      <c r="C569" s="78"/>
      <c r="D569" s="141"/>
      <c r="E569" s="46"/>
      <c r="F569" s="46"/>
      <c r="G569" s="46"/>
      <c r="H569" s="81"/>
    </row>
    <row r="570" spans="1:8">
      <c r="A570" s="43"/>
      <c r="B570" s="43"/>
      <c r="C570" s="78"/>
      <c r="D570" s="141"/>
      <c r="E570" s="46"/>
      <c r="F570" s="46"/>
      <c r="G570" s="46"/>
      <c r="H570" s="81"/>
    </row>
    <row r="571" spans="1:8">
      <c r="A571" s="43"/>
      <c r="B571" s="43"/>
      <c r="C571" s="78"/>
      <c r="D571" s="141"/>
      <c r="E571" s="46"/>
      <c r="F571" s="46"/>
      <c r="G571" s="46"/>
      <c r="H571" s="81"/>
    </row>
    <row r="572" spans="1:8">
      <c r="A572" s="43"/>
      <c r="B572" s="43"/>
      <c r="C572" s="78"/>
      <c r="D572" s="141"/>
      <c r="E572" s="46"/>
      <c r="F572" s="46"/>
      <c r="G572" s="46"/>
      <c r="H572" s="81"/>
    </row>
    <row r="573" spans="1:8">
      <c r="A573" s="43"/>
      <c r="B573" s="43"/>
      <c r="C573" s="78"/>
      <c r="D573" s="141"/>
      <c r="E573" s="46"/>
      <c r="F573" s="46"/>
      <c r="G573" s="46"/>
      <c r="H573" s="81"/>
    </row>
    <row r="574" spans="1:8">
      <c r="A574" s="43"/>
      <c r="B574" s="43"/>
      <c r="C574" s="78"/>
      <c r="D574" s="141"/>
      <c r="E574" s="46"/>
      <c r="F574" s="46"/>
      <c r="G574" s="46"/>
      <c r="H574" s="81"/>
    </row>
    <row r="575" spans="1:8">
      <c r="A575" s="43"/>
      <c r="B575" s="43"/>
      <c r="C575" s="78"/>
      <c r="D575" s="141"/>
      <c r="E575" s="46"/>
      <c r="F575" s="46"/>
      <c r="G575" s="46"/>
      <c r="H575" s="81"/>
    </row>
    <row r="576" spans="1:8">
      <c r="A576" s="43"/>
      <c r="B576" s="43"/>
      <c r="C576" s="78"/>
      <c r="D576" s="141"/>
      <c r="E576" s="46"/>
      <c r="F576" s="46"/>
      <c r="G576" s="46"/>
      <c r="H576" s="81"/>
    </row>
    <row r="577" spans="1:8">
      <c r="A577" s="43"/>
      <c r="B577" s="43"/>
      <c r="C577" s="78"/>
      <c r="D577" s="141"/>
      <c r="E577" s="46"/>
      <c r="F577" s="46"/>
      <c r="G577" s="46"/>
      <c r="H577" s="81"/>
    </row>
    <row r="578" spans="1:8">
      <c r="A578" s="43"/>
      <c r="B578" s="43"/>
      <c r="C578" s="78"/>
      <c r="D578" s="141"/>
      <c r="E578" s="46"/>
      <c r="F578" s="46"/>
      <c r="G578" s="46"/>
      <c r="H578" s="81"/>
    </row>
    <row r="579" spans="1:8">
      <c r="A579" s="43"/>
      <c r="B579" s="43"/>
      <c r="C579" s="78"/>
      <c r="D579" s="141"/>
      <c r="E579" s="46"/>
      <c r="F579" s="46"/>
      <c r="G579" s="46"/>
      <c r="H579" s="81"/>
    </row>
    <row r="580" spans="1:8">
      <c r="A580" s="43"/>
      <c r="B580" s="43"/>
      <c r="C580" s="78"/>
      <c r="D580" s="141"/>
      <c r="E580" s="46"/>
      <c r="F580" s="46"/>
      <c r="G580" s="46"/>
      <c r="H580" s="81"/>
    </row>
    <row r="581" spans="1:8">
      <c r="A581" s="43"/>
      <c r="B581" s="43"/>
      <c r="C581" s="78"/>
      <c r="D581" s="141"/>
      <c r="E581" s="46"/>
      <c r="F581" s="46"/>
      <c r="G581" s="46"/>
      <c r="H581" s="81"/>
    </row>
    <row r="582" spans="1:8">
      <c r="A582" s="43"/>
      <c r="B582" s="43"/>
      <c r="C582" s="78"/>
      <c r="D582" s="141"/>
      <c r="E582" s="46"/>
      <c r="F582" s="46"/>
      <c r="G582" s="46"/>
      <c r="H582" s="81"/>
    </row>
    <row r="583" spans="1:8">
      <c r="A583" s="43"/>
      <c r="B583" s="43"/>
      <c r="C583" s="78"/>
      <c r="D583" s="141"/>
      <c r="E583" s="46"/>
      <c r="F583" s="46"/>
      <c r="G583" s="46"/>
      <c r="H583" s="81"/>
    </row>
    <row r="584" spans="1:8">
      <c r="A584" s="43"/>
      <c r="B584" s="43"/>
      <c r="C584" s="78"/>
      <c r="D584" s="141"/>
      <c r="E584" s="46"/>
      <c r="F584" s="46"/>
      <c r="G584" s="46"/>
      <c r="H584" s="81"/>
    </row>
    <row r="585" spans="1:8">
      <c r="A585" s="43"/>
      <c r="B585" s="43"/>
      <c r="C585" s="78"/>
      <c r="D585" s="141"/>
      <c r="E585" s="46"/>
      <c r="F585" s="46"/>
      <c r="G585" s="46"/>
      <c r="H585" s="81"/>
    </row>
    <row r="586" spans="1:8">
      <c r="A586" s="43"/>
      <c r="B586" s="43"/>
      <c r="C586" s="78"/>
      <c r="D586" s="141"/>
      <c r="E586" s="46"/>
      <c r="F586" s="46"/>
      <c r="G586" s="46"/>
      <c r="H586" s="81"/>
    </row>
    <row r="587" spans="1:8">
      <c r="A587" s="43"/>
      <c r="B587" s="43"/>
      <c r="C587" s="78"/>
      <c r="D587" s="141"/>
      <c r="E587" s="46"/>
      <c r="F587" s="46"/>
      <c r="G587" s="46"/>
      <c r="H587" s="81"/>
    </row>
    <row r="588" spans="1:8">
      <c r="A588" s="43"/>
      <c r="B588" s="43"/>
      <c r="C588" s="78"/>
      <c r="D588" s="141"/>
      <c r="E588" s="46"/>
      <c r="F588" s="46"/>
      <c r="G588" s="46"/>
      <c r="H588" s="81"/>
    </row>
    <row r="589" spans="1:8">
      <c r="A589" s="43"/>
      <c r="B589" s="43"/>
      <c r="C589" s="78"/>
      <c r="D589" s="141"/>
      <c r="E589" s="46"/>
      <c r="F589" s="46"/>
      <c r="G589" s="46"/>
      <c r="H589" s="81"/>
    </row>
    <row r="590" spans="1:8">
      <c r="A590" s="43"/>
      <c r="B590" s="43"/>
      <c r="C590" s="78"/>
      <c r="D590" s="141"/>
      <c r="E590" s="46"/>
      <c r="F590" s="46"/>
      <c r="G590" s="46"/>
      <c r="H590" s="81"/>
    </row>
    <row r="591" spans="1:8">
      <c r="A591" s="43"/>
      <c r="B591" s="43"/>
      <c r="C591" s="78"/>
      <c r="D591" s="141"/>
      <c r="E591" s="46"/>
      <c r="F591" s="46"/>
      <c r="G591" s="46"/>
      <c r="H591" s="81"/>
    </row>
    <row r="592" spans="1:8">
      <c r="A592" s="43"/>
      <c r="B592" s="43"/>
      <c r="C592" s="78"/>
      <c r="D592" s="141"/>
      <c r="E592" s="46"/>
      <c r="F592" s="46"/>
      <c r="G592" s="46"/>
      <c r="H592" s="81"/>
    </row>
    <row r="593" spans="1:8">
      <c r="A593" s="43"/>
      <c r="B593" s="43"/>
      <c r="C593" s="78"/>
      <c r="D593" s="141"/>
      <c r="E593" s="46"/>
      <c r="F593" s="46"/>
      <c r="G593" s="46"/>
      <c r="H593" s="81"/>
    </row>
    <row r="594" spans="1:8">
      <c r="A594" s="43"/>
      <c r="B594" s="43"/>
      <c r="C594" s="78"/>
      <c r="D594" s="141"/>
      <c r="E594" s="46"/>
      <c r="F594" s="46"/>
      <c r="G594" s="46"/>
      <c r="H594" s="81"/>
    </row>
    <row r="595" spans="1:8">
      <c r="A595" s="43"/>
      <c r="B595" s="43"/>
      <c r="C595" s="78"/>
      <c r="D595" s="141"/>
      <c r="E595" s="46"/>
      <c r="F595" s="46"/>
      <c r="G595" s="46"/>
      <c r="H595" s="81"/>
    </row>
    <row r="596" spans="1:8">
      <c r="A596" s="43"/>
      <c r="B596" s="43"/>
      <c r="C596" s="78"/>
      <c r="D596" s="141"/>
      <c r="E596" s="46"/>
      <c r="F596" s="46"/>
      <c r="G596" s="46"/>
      <c r="H596" s="81"/>
    </row>
    <row r="597" spans="1:8">
      <c r="A597" s="43"/>
      <c r="B597" s="43"/>
      <c r="C597" s="78"/>
      <c r="D597" s="141"/>
      <c r="E597" s="46"/>
      <c r="F597" s="46"/>
      <c r="G597" s="46"/>
      <c r="H597" s="81"/>
    </row>
    <row r="598" spans="1:8">
      <c r="A598" s="43"/>
      <c r="B598" s="43"/>
      <c r="C598" s="78"/>
      <c r="D598" s="141"/>
      <c r="E598" s="46"/>
      <c r="F598" s="46"/>
      <c r="G598" s="46"/>
      <c r="H598" s="81"/>
    </row>
    <row r="599" spans="1:8">
      <c r="A599" s="43"/>
      <c r="B599" s="43"/>
      <c r="C599" s="78"/>
      <c r="D599" s="141"/>
      <c r="E599" s="46"/>
      <c r="F599" s="46"/>
      <c r="G599" s="46"/>
      <c r="H599" s="81"/>
    </row>
    <row r="600" spans="1:8">
      <c r="A600" s="43"/>
      <c r="B600" s="43"/>
      <c r="C600" s="78"/>
      <c r="D600" s="141"/>
      <c r="E600" s="46"/>
      <c r="F600" s="46"/>
      <c r="G600" s="46"/>
      <c r="H600" s="81"/>
    </row>
    <row r="601" spans="1:8">
      <c r="A601" s="43"/>
      <c r="B601" s="43"/>
      <c r="C601" s="78"/>
      <c r="D601" s="141"/>
      <c r="E601" s="46"/>
      <c r="F601" s="46"/>
      <c r="G601" s="46"/>
      <c r="H601" s="81"/>
    </row>
    <row r="602" spans="1:8">
      <c r="A602" s="43"/>
      <c r="B602" s="43"/>
      <c r="C602" s="78"/>
      <c r="D602" s="141"/>
      <c r="E602" s="46"/>
      <c r="F602" s="46"/>
      <c r="G602" s="46"/>
      <c r="H602" s="81"/>
    </row>
    <row r="603" spans="1:8">
      <c r="A603" s="43"/>
      <c r="B603" s="43"/>
      <c r="C603" s="78"/>
      <c r="D603" s="141"/>
      <c r="E603" s="46"/>
      <c r="F603" s="46"/>
      <c r="G603" s="46"/>
      <c r="H603" s="81"/>
    </row>
    <row r="604" spans="1:8">
      <c r="A604" s="43"/>
      <c r="B604" s="43"/>
      <c r="C604" s="78"/>
      <c r="D604" s="141"/>
      <c r="E604" s="46"/>
      <c r="F604" s="46"/>
      <c r="G604" s="46"/>
      <c r="H604" s="81"/>
    </row>
    <row r="605" spans="1:8">
      <c r="A605" s="43"/>
      <c r="B605" s="43"/>
      <c r="C605" s="78"/>
      <c r="D605" s="141"/>
      <c r="E605" s="46"/>
      <c r="F605" s="46"/>
      <c r="G605" s="46"/>
      <c r="H605" s="81"/>
    </row>
    <row r="606" spans="1:8">
      <c r="A606" s="43"/>
      <c r="B606" s="43"/>
      <c r="C606" s="78"/>
      <c r="D606" s="141"/>
      <c r="E606" s="46"/>
      <c r="F606" s="46"/>
      <c r="G606" s="46"/>
      <c r="H606" s="81"/>
    </row>
    <row r="607" spans="1:8">
      <c r="A607" s="43"/>
      <c r="B607" s="43"/>
      <c r="C607" s="78"/>
      <c r="D607" s="141"/>
      <c r="E607" s="46"/>
      <c r="F607" s="46"/>
      <c r="G607" s="46"/>
      <c r="H607" s="81"/>
    </row>
    <row r="608" spans="1:8">
      <c r="A608" s="43"/>
      <c r="B608" s="43"/>
      <c r="C608" s="78"/>
      <c r="D608" s="141"/>
      <c r="E608" s="46"/>
      <c r="F608" s="46"/>
      <c r="G608" s="46"/>
      <c r="H608" s="81"/>
    </row>
    <row r="609" spans="1:8">
      <c r="A609" s="43"/>
      <c r="B609" s="43"/>
      <c r="C609" s="78"/>
      <c r="D609" s="141"/>
      <c r="E609" s="46"/>
      <c r="F609" s="46"/>
      <c r="G609" s="46"/>
      <c r="H609" s="81"/>
    </row>
    <row r="610" spans="1:8">
      <c r="A610" s="43"/>
      <c r="B610" s="43"/>
      <c r="C610" s="78"/>
      <c r="D610" s="141"/>
      <c r="E610" s="46"/>
      <c r="F610" s="46"/>
      <c r="G610" s="46"/>
      <c r="H610" s="81"/>
    </row>
    <row r="611" spans="1:8">
      <c r="A611" s="43"/>
      <c r="B611" s="43"/>
      <c r="C611" s="78"/>
      <c r="D611" s="141"/>
      <c r="E611" s="46"/>
      <c r="F611" s="46"/>
      <c r="G611" s="46"/>
      <c r="H611" s="81"/>
    </row>
    <row r="612" spans="1:8">
      <c r="A612" s="43"/>
      <c r="B612" s="43"/>
      <c r="C612" s="78"/>
      <c r="D612" s="141"/>
      <c r="E612" s="46"/>
      <c r="F612" s="46"/>
      <c r="G612" s="46"/>
      <c r="H612" s="81"/>
    </row>
    <row r="613" spans="1:8">
      <c r="A613" s="43"/>
      <c r="B613" s="43"/>
      <c r="C613" s="78"/>
      <c r="D613" s="141"/>
      <c r="E613" s="46"/>
      <c r="F613" s="46"/>
      <c r="G613" s="46"/>
      <c r="H613" s="81"/>
    </row>
    <row r="614" spans="1:8">
      <c r="A614" s="43"/>
      <c r="B614" s="43"/>
      <c r="C614" s="78"/>
      <c r="D614" s="141"/>
      <c r="E614" s="46"/>
      <c r="F614" s="46"/>
      <c r="G614" s="46"/>
      <c r="H614" s="81"/>
    </row>
    <row r="615" spans="1:8">
      <c r="A615" s="43"/>
      <c r="B615" s="43"/>
      <c r="C615" s="78"/>
      <c r="D615" s="141"/>
      <c r="E615" s="46"/>
      <c r="F615" s="46"/>
      <c r="G615" s="46"/>
      <c r="H615" s="81"/>
    </row>
    <row r="616" spans="1:8">
      <c r="A616" s="43"/>
      <c r="B616" s="43"/>
      <c r="C616" s="78"/>
      <c r="D616" s="141"/>
      <c r="E616" s="46"/>
      <c r="F616" s="46"/>
      <c r="G616" s="46"/>
      <c r="H616" s="81"/>
    </row>
    <row r="617" spans="1:8">
      <c r="A617" s="43"/>
      <c r="B617" s="43"/>
      <c r="C617" s="78"/>
      <c r="D617" s="141"/>
      <c r="E617" s="46"/>
      <c r="F617" s="46"/>
      <c r="G617" s="46"/>
      <c r="H617" s="81"/>
    </row>
    <row r="618" spans="1:8">
      <c r="A618" s="43"/>
      <c r="B618" s="43"/>
      <c r="C618" s="78"/>
      <c r="D618" s="141"/>
      <c r="E618" s="46"/>
      <c r="F618" s="46"/>
      <c r="G618" s="46"/>
      <c r="H618" s="81"/>
    </row>
    <row r="619" spans="1:8">
      <c r="A619" s="43"/>
      <c r="B619" s="43"/>
      <c r="C619" s="78"/>
      <c r="D619" s="141"/>
      <c r="E619" s="46"/>
      <c r="F619" s="46"/>
      <c r="G619" s="46"/>
      <c r="H619" s="81"/>
    </row>
    <row r="620" spans="1:8">
      <c r="A620" s="43"/>
      <c r="B620" s="43"/>
      <c r="C620" s="78"/>
      <c r="D620" s="141"/>
      <c r="E620" s="46"/>
      <c r="F620" s="46"/>
      <c r="G620" s="46"/>
      <c r="H620" s="81"/>
    </row>
    <row r="621" spans="1:8">
      <c r="A621" s="43"/>
      <c r="B621" s="43"/>
      <c r="C621" s="78"/>
      <c r="D621" s="141"/>
      <c r="E621" s="46"/>
      <c r="F621" s="46"/>
      <c r="G621" s="46"/>
      <c r="H621" s="81"/>
    </row>
    <row r="622" spans="1:8">
      <c r="A622" s="43"/>
      <c r="B622" s="43"/>
      <c r="C622" s="78"/>
      <c r="D622" s="141"/>
      <c r="E622" s="46"/>
      <c r="F622" s="46"/>
      <c r="G622" s="46"/>
      <c r="H622" s="81"/>
    </row>
    <row r="623" spans="1:8">
      <c r="A623" s="43"/>
      <c r="B623" s="43"/>
      <c r="C623" s="78"/>
      <c r="D623" s="141"/>
      <c r="E623" s="46"/>
      <c r="F623" s="46"/>
      <c r="G623" s="46"/>
      <c r="H623" s="81"/>
    </row>
    <row r="624" spans="1:8">
      <c r="A624" s="43"/>
      <c r="B624" s="43"/>
      <c r="C624" s="78"/>
      <c r="D624" s="141"/>
      <c r="E624" s="46"/>
      <c r="F624" s="46"/>
      <c r="G624" s="46"/>
      <c r="H624" s="81"/>
    </row>
    <row r="625" spans="1:8">
      <c r="A625" s="43"/>
      <c r="B625" s="43"/>
      <c r="C625" s="78"/>
      <c r="D625" s="141"/>
      <c r="E625" s="46"/>
      <c r="F625" s="46"/>
      <c r="G625" s="46"/>
      <c r="H625" s="81"/>
    </row>
    <row r="626" spans="1:8">
      <c r="A626" s="43"/>
      <c r="B626" s="43"/>
      <c r="C626" s="78"/>
      <c r="D626" s="141"/>
      <c r="E626" s="46"/>
      <c r="F626" s="46"/>
      <c r="G626" s="46"/>
      <c r="H626" s="81"/>
    </row>
    <row r="627" spans="1:8">
      <c r="A627" s="43"/>
      <c r="B627" s="43"/>
      <c r="C627" s="78"/>
      <c r="D627" s="141"/>
      <c r="E627" s="46"/>
      <c r="F627" s="46"/>
      <c r="G627" s="46"/>
      <c r="H627" s="81"/>
    </row>
    <row r="628" spans="1:8">
      <c r="A628" s="43"/>
      <c r="B628" s="43"/>
      <c r="C628" s="78"/>
      <c r="D628" s="141"/>
      <c r="E628" s="46"/>
      <c r="F628" s="46"/>
      <c r="G628" s="46"/>
      <c r="H628" s="81"/>
    </row>
    <row r="629" spans="1:8">
      <c r="A629" s="43"/>
      <c r="B629" s="43"/>
      <c r="C629" s="78"/>
      <c r="D629" s="141"/>
      <c r="E629" s="46"/>
      <c r="F629" s="46"/>
      <c r="G629" s="46"/>
      <c r="H629" s="81"/>
    </row>
    <row r="630" spans="1:8">
      <c r="A630" s="43"/>
      <c r="B630" s="43"/>
      <c r="C630" s="78"/>
      <c r="D630" s="141"/>
      <c r="E630" s="46"/>
      <c r="F630" s="46"/>
      <c r="G630" s="46"/>
      <c r="H630" s="81"/>
    </row>
    <row r="631" spans="1:8">
      <c r="A631" s="43"/>
      <c r="B631" s="43"/>
      <c r="C631" s="78"/>
      <c r="D631" s="141"/>
      <c r="E631" s="46"/>
      <c r="F631" s="46"/>
      <c r="G631" s="46"/>
      <c r="H631" s="81"/>
    </row>
    <row r="632" spans="1:8">
      <c r="A632" s="43"/>
      <c r="B632" s="43"/>
      <c r="C632" s="78"/>
      <c r="D632" s="141"/>
      <c r="E632" s="46"/>
      <c r="F632" s="46"/>
      <c r="G632" s="46"/>
      <c r="H632" s="81"/>
    </row>
    <row r="633" spans="1:8">
      <c r="A633" s="43"/>
      <c r="B633" s="43"/>
      <c r="C633" s="78"/>
      <c r="D633" s="141"/>
      <c r="E633" s="46"/>
      <c r="F633" s="46"/>
      <c r="G633" s="46"/>
      <c r="H633" s="81"/>
    </row>
    <row r="634" spans="1:8">
      <c r="A634" s="43"/>
      <c r="B634" s="43"/>
      <c r="C634" s="78"/>
      <c r="D634" s="141"/>
      <c r="E634" s="46"/>
      <c r="F634" s="46"/>
      <c r="G634" s="46"/>
      <c r="H634" s="81"/>
    </row>
    <row r="635" spans="1:8">
      <c r="A635" s="43"/>
      <c r="B635" s="43"/>
      <c r="C635" s="78"/>
      <c r="D635" s="141"/>
      <c r="E635" s="46"/>
      <c r="F635" s="46"/>
      <c r="G635" s="46"/>
      <c r="H635" s="81"/>
    </row>
    <row r="636" spans="1:8">
      <c r="A636" s="43"/>
      <c r="B636" s="43"/>
      <c r="C636" s="78"/>
      <c r="D636" s="141"/>
      <c r="E636" s="46"/>
      <c r="F636" s="46"/>
      <c r="G636" s="46"/>
      <c r="H636" s="81"/>
    </row>
    <row r="637" spans="1:8">
      <c r="A637" s="43"/>
      <c r="B637" s="43"/>
      <c r="C637" s="78"/>
      <c r="D637" s="141"/>
      <c r="E637" s="46"/>
      <c r="F637" s="46"/>
      <c r="G637" s="46"/>
      <c r="H637" s="81"/>
    </row>
    <row r="638" spans="1:8">
      <c r="A638" s="43"/>
      <c r="B638" s="43"/>
      <c r="C638" s="78"/>
      <c r="D638" s="141"/>
      <c r="E638" s="46"/>
      <c r="F638" s="46"/>
      <c r="G638" s="46"/>
      <c r="H638" s="81"/>
    </row>
    <row r="639" spans="1:8">
      <c r="A639" s="43"/>
      <c r="B639" s="43"/>
      <c r="C639" s="78"/>
      <c r="D639" s="141"/>
      <c r="E639" s="46"/>
      <c r="F639" s="46"/>
      <c r="G639" s="46"/>
      <c r="H639" s="81"/>
    </row>
    <row r="640" spans="1:8">
      <c r="A640" s="43"/>
      <c r="B640" s="43"/>
      <c r="C640" s="78"/>
      <c r="D640" s="141"/>
      <c r="E640" s="46"/>
      <c r="F640" s="46"/>
      <c r="G640" s="46"/>
      <c r="H640" s="81"/>
    </row>
    <row r="641" spans="1:8">
      <c r="A641" s="43"/>
      <c r="B641" s="43"/>
      <c r="C641" s="78"/>
      <c r="D641" s="141"/>
      <c r="E641" s="46"/>
      <c r="F641" s="46"/>
      <c r="G641" s="46"/>
      <c r="H641" s="81"/>
    </row>
    <row r="642" spans="1:8">
      <c r="A642" s="43"/>
      <c r="B642" s="43"/>
      <c r="C642" s="78"/>
      <c r="D642" s="141"/>
      <c r="E642" s="46"/>
      <c r="F642" s="46"/>
      <c r="G642" s="46"/>
      <c r="H642" s="81"/>
    </row>
    <row r="643" spans="1:8">
      <c r="A643" s="43"/>
      <c r="B643" s="43"/>
      <c r="C643" s="78"/>
      <c r="D643" s="141"/>
      <c r="E643" s="46"/>
      <c r="F643" s="46"/>
      <c r="G643" s="46"/>
      <c r="H643" s="81"/>
    </row>
    <row r="644" spans="1:8">
      <c r="A644" s="43"/>
      <c r="B644" s="43"/>
      <c r="C644" s="78"/>
      <c r="D644" s="141"/>
      <c r="E644" s="46"/>
      <c r="F644" s="46"/>
      <c r="G644" s="46"/>
      <c r="H644" s="81"/>
    </row>
    <row r="645" spans="1:8">
      <c r="A645" s="43"/>
      <c r="B645" s="43"/>
      <c r="C645" s="78"/>
      <c r="D645" s="141"/>
      <c r="E645" s="46"/>
      <c r="F645" s="46"/>
      <c r="G645" s="46"/>
      <c r="H645" s="81"/>
    </row>
    <row r="646" spans="1:8">
      <c r="A646" s="43"/>
      <c r="B646" s="43"/>
      <c r="C646" s="78"/>
      <c r="D646" s="141"/>
      <c r="E646" s="46"/>
      <c r="F646" s="46"/>
      <c r="G646" s="46"/>
      <c r="H646" s="81"/>
    </row>
    <row r="647" spans="1:8">
      <c r="A647" s="43"/>
      <c r="B647" s="43"/>
      <c r="C647" s="78"/>
      <c r="D647" s="141"/>
      <c r="E647" s="46"/>
      <c r="F647" s="46"/>
      <c r="G647" s="46"/>
      <c r="H647" s="81"/>
    </row>
    <row r="648" spans="1:8">
      <c r="A648" s="43"/>
      <c r="B648" s="43"/>
      <c r="C648" s="78"/>
      <c r="D648" s="141"/>
      <c r="E648" s="46"/>
      <c r="F648" s="46"/>
      <c r="G648" s="46"/>
      <c r="H648" s="81"/>
    </row>
    <row r="649" spans="1:8">
      <c r="A649" s="43"/>
      <c r="B649" s="43"/>
      <c r="C649" s="78"/>
      <c r="D649" s="141"/>
      <c r="E649" s="46"/>
      <c r="F649" s="46"/>
      <c r="G649" s="46"/>
      <c r="H649" s="81"/>
    </row>
    <row r="650" spans="1:8">
      <c r="A650" s="43"/>
      <c r="B650" s="43"/>
      <c r="C650" s="78"/>
      <c r="D650" s="141"/>
      <c r="E650" s="46"/>
      <c r="F650" s="46"/>
      <c r="G650" s="46"/>
      <c r="H650" s="81"/>
    </row>
    <row r="651" spans="1:8">
      <c r="A651" s="43"/>
      <c r="B651" s="43"/>
      <c r="C651" s="78"/>
      <c r="D651" s="141"/>
      <c r="E651" s="46"/>
      <c r="F651" s="46"/>
      <c r="G651" s="46"/>
      <c r="H651" s="81"/>
    </row>
    <row r="652" spans="1:8">
      <c r="A652" s="43"/>
      <c r="B652" s="43"/>
      <c r="C652" s="78"/>
      <c r="D652" s="141"/>
      <c r="E652" s="46"/>
      <c r="F652" s="46"/>
      <c r="G652" s="46"/>
      <c r="H652" s="81"/>
    </row>
    <row r="653" spans="1:8">
      <c r="A653" s="43"/>
      <c r="B653" s="43"/>
      <c r="C653" s="78"/>
      <c r="D653" s="141"/>
      <c r="E653" s="46"/>
      <c r="F653" s="46"/>
      <c r="G653" s="46"/>
      <c r="H653" s="81"/>
    </row>
    <row r="654" spans="1:8">
      <c r="A654" s="43"/>
      <c r="B654" s="43"/>
      <c r="C654" s="78"/>
      <c r="D654" s="141"/>
      <c r="E654" s="46"/>
      <c r="F654" s="46"/>
      <c r="G654" s="46"/>
      <c r="H654" s="81"/>
    </row>
    <row r="655" spans="1:8">
      <c r="A655" s="43"/>
      <c r="B655" s="43"/>
      <c r="C655" s="78"/>
      <c r="D655" s="141"/>
      <c r="E655" s="46"/>
      <c r="F655" s="46"/>
      <c r="G655" s="46"/>
      <c r="H655" s="81"/>
    </row>
    <row r="656" spans="1:8">
      <c r="A656" s="43"/>
      <c r="B656" s="43"/>
      <c r="C656" s="78"/>
      <c r="D656" s="141"/>
      <c r="E656" s="46"/>
      <c r="F656" s="46"/>
      <c r="G656" s="46"/>
      <c r="H656" s="81"/>
    </row>
    <row r="657" spans="1:8">
      <c r="A657" s="43"/>
      <c r="B657" s="43"/>
      <c r="C657" s="78"/>
      <c r="D657" s="141"/>
      <c r="E657" s="46"/>
      <c r="F657" s="46"/>
      <c r="G657" s="46"/>
      <c r="H657" s="81"/>
    </row>
    <row r="658" spans="1:8">
      <c r="A658" s="43"/>
      <c r="B658" s="43"/>
      <c r="C658" s="78"/>
      <c r="D658" s="141"/>
      <c r="E658" s="46"/>
      <c r="F658" s="46"/>
      <c r="G658" s="46"/>
      <c r="H658" s="81"/>
    </row>
    <row r="659" spans="1:8">
      <c r="A659" s="43"/>
      <c r="B659" s="43"/>
      <c r="C659" s="78"/>
      <c r="D659" s="141"/>
      <c r="E659" s="46"/>
      <c r="F659" s="46"/>
      <c r="G659" s="46"/>
      <c r="H659" s="81"/>
    </row>
    <row r="660" spans="1:8">
      <c r="A660" s="43"/>
      <c r="B660" s="43"/>
      <c r="C660" s="78"/>
      <c r="D660" s="141"/>
      <c r="E660" s="46"/>
      <c r="F660" s="46"/>
      <c r="G660" s="46"/>
      <c r="H660" s="81"/>
    </row>
    <row r="661" spans="1:8">
      <c r="A661" s="43"/>
      <c r="B661" s="43"/>
      <c r="C661" s="78"/>
      <c r="D661" s="141"/>
      <c r="E661" s="46"/>
      <c r="F661" s="46"/>
      <c r="G661" s="46"/>
      <c r="H661" s="81"/>
    </row>
    <row r="662" spans="1:8">
      <c r="A662" s="43"/>
      <c r="B662" s="43"/>
      <c r="C662" s="78"/>
      <c r="D662" s="141"/>
      <c r="E662" s="46"/>
      <c r="F662" s="46"/>
      <c r="G662" s="46"/>
      <c r="H662" s="81"/>
    </row>
    <row r="663" spans="1:8">
      <c r="A663" s="43"/>
      <c r="B663" s="43"/>
      <c r="C663" s="78"/>
      <c r="D663" s="141"/>
      <c r="E663" s="46"/>
      <c r="F663" s="46"/>
      <c r="G663" s="46"/>
      <c r="H663" s="81"/>
    </row>
    <row r="664" spans="1:8">
      <c r="A664" s="43"/>
      <c r="B664" s="43"/>
      <c r="C664" s="78"/>
      <c r="D664" s="141"/>
      <c r="E664" s="46"/>
      <c r="F664" s="46"/>
      <c r="G664" s="46"/>
      <c r="H664" s="81"/>
    </row>
    <row r="665" spans="1:8">
      <c r="A665" s="43"/>
      <c r="B665" s="43"/>
      <c r="C665" s="78"/>
      <c r="D665" s="141"/>
      <c r="E665" s="46"/>
      <c r="F665" s="46"/>
      <c r="G665" s="46"/>
      <c r="H665" s="81"/>
    </row>
    <row r="666" spans="1:8">
      <c r="A666" s="43"/>
      <c r="B666" s="43"/>
      <c r="C666" s="78"/>
      <c r="D666" s="141"/>
      <c r="E666" s="46"/>
      <c r="F666" s="46"/>
      <c r="G666" s="46"/>
      <c r="H666" s="81"/>
    </row>
    <row r="667" spans="1:8">
      <c r="A667" s="43"/>
      <c r="B667" s="43"/>
      <c r="C667" s="78"/>
      <c r="D667" s="141"/>
      <c r="E667" s="46"/>
      <c r="F667" s="46"/>
      <c r="G667" s="46"/>
      <c r="H667" s="81"/>
    </row>
    <row r="668" spans="1:8">
      <c r="A668" s="43"/>
      <c r="B668" s="43"/>
      <c r="C668" s="78"/>
      <c r="D668" s="141"/>
      <c r="E668" s="46"/>
      <c r="F668" s="46"/>
      <c r="G668" s="46"/>
      <c r="H668" s="81"/>
    </row>
    <row r="669" spans="1:8">
      <c r="A669" s="43"/>
      <c r="B669" s="43"/>
      <c r="C669" s="78"/>
      <c r="D669" s="141"/>
      <c r="E669" s="46"/>
      <c r="F669" s="46"/>
      <c r="G669" s="46"/>
      <c r="H669" s="81"/>
    </row>
    <row r="670" spans="1:8">
      <c r="A670" s="43"/>
      <c r="B670" s="43"/>
      <c r="C670" s="78"/>
      <c r="D670" s="141"/>
      <c r="E670" s="46"/>
      <c r="F670" s="46"/>
      <c r="G670" s="46"/>
      <c r="H670" s="81"/>
    </row>
    <row r="671" spans="1:8">
      <c r="A671" s="43"/>
      <c r="B671" s="43"/>
      <c r="C671" s="78"/>
      <c r="D671" s="141"/>
      <c r="E671" s="46"/>
      <c r="F671" s="46"/>
      <c r="G671" s="46"/>
      <c r="H671" s="81"/>
    </row>
    <row r="672" spans="1:8">
      <c r="A672" s="43"/>
      <c r="B672" s="43"/>
      <c r="C672" s="78"/>
      <c r="D672" s="141"/>
      <c r="E672" s="46"/>
      <c r="F672" s="46"/>
      <c r="G672" s="46"/>
      <c r="H672" s="81"/>
    </row>
    <row r="673" spans="1:8">
      <c r="A673" s="43"/>
      <c r="B673" s="43"/>
      <c r="C673" s="78"/>
      <c r="D673" s="141"/>
      <c r="E673" s="46"/>
      <c r="F673" s="46"/>
      <c r="G673" s="46"/>
      <c r="H673" s="81"/>
    </row>
    <row r="674" spans="1:8">
      <c r="A674" s="43"/>
      <c r="B674" s="43"/>
      <c r="C674" s="78"/>
      <c r="D674" s="141"/>
      <c r="E674" s="46"/>
      <c r="F674" s="46"/>
      <c r="G674" s="46"/>
      <c r="H674" s="81"/>
    </row>
    <row r="675" spans="1:8">
      <c r="A675" s="43"/>
      <c r="B675" s="43"/>
      <c r="C675" s="78"/>
      <c r="D675" s="141"/>
      <c r="E675" s="46"/>
      <c r="F675" s="46"/>
      <c r="G675" s="46"/>
      <c r="H675" s="81"/>
    </row>
    <row r="676" spans="1:8">
      <c r="A676" s="43"/>
      <c r="B676" s="43"/>
      <c r="C676" s="78"/>
      <c r="D676" s="141"/>
      <c r="E676" s="46"/>
      <c r="F676" s="46"/>
      <c r="G676" s="46"/>
      <c r="H676" s="81"/>
    </row>
    <row r="677" spans="1:8">
      <c r="A677" s="43"/>
      <c r="B677" s="43"/>
      <c r="C677" s="78"/>
      <c r="D677" s="141"/>
      <c r="E677" s="46"/>
      <c r="F677" s="46"/>
      <c r="G677" s="46"/>
      <c r="H677" s="81"/>
    </row>
    <row r="678" spans="1:8">
      <c r="A678" s="43"/>
      <c r="B678" s="43"/>
      <c r="C678" s="78"/>
      <c r="D678" s="141"/>
      <c r="E678" s="46"/>
      <c r="F678" s="46"/>
      <c r="G678" s="46"/>
      <c r="H678" s="81"/>
    </row>
    <row r="679" spans="1:8">
      <c r="A679" s="43"/>
      <c r="B679" s="43"/>
      <c r="C679" s="78"/>
      <c r="D679" s="141"/>
      <c r="E679" s="46"/>
      <c r="F679" s="46"/>
      <c r="G679" s="46"/>
      <c r="H679" s="81"/>
    </row>
    <row r="680" spans="1:8">
      <c r="A680" s="43"/>
      <c r="B680" s="43"/>
      <c r="C680" s="78"/>
      <c r="D680" s="141"/>
      <c r="E680" s="46"/>
      <c r="F680" s="46"/>
      <c r="G680" s="46"/>
      <c r="H680" s="81"/>
    </row>
    <row r="681" spans="1:8">
      <c r="A681" s="43"/>
      <c r="B681" s="43"/>
      <c r="C681" s="78"/>
      <c r="D681" s="141"/>
      <c r="E681" s="46"/>
      <c r="F681" s="46"/>
      <c r="G681" s="46"/>
      <c r="H681" s="81"/>
    </row>
    <row r="682" spans="1:8">
      <c r="A682" s="43"/>
      <c r="B682" s="43"/>
      <c r="C682" s="78"/>
      <c r="D682" s="141"/>
      <c r="E682" s="46"/>
      <c r="F682" s="46"/>
      <c r="G682" s="46"/>
      <c r="H682" s="81"/>
    </row>
    <row r="683" spans="1:8">
      <c r="A683" s="43"/>
      <c r="B683" s="43"/>
      <c r="C683" s="78"/>
      <c r="D683" s="141"/>
      <c r="E683" s="46"/>
      <c r="F683" s="46"/>
      <c r="G683" s="46"/>
      <c r="H683" s="81"/>
    </row>
    <row r="684" spans="1:8">
      <c r="A684" s="43"/>
      <c r="B684" s="43"/>
      <c r="C684" s="78"/>
      <c r="D684" s="141"/>
      <c r="E684" s="46"/>
      <c r="F684" s="46"/>
      <c r="G684" s="46"/>
      <c r="H684" s="81"/>
    </row>
    <row r="685" spans="1:8">
      <c r="A685" s="43"/>
      <c r="B685" s="43"/>
      <c r="C685" s="78"/>
      <c r="D685" s="141"/>
      <c r="E685" s="46"/>
      <c r="F685" s="46"/>
      <c r="G685" s="46"/>
      <c r="H685" s="81"/>
    </row>
    <row r="686" spans="1:8">
      <c r="A686" s="43"/>
      <c r="B686" s="43"/>
      <c r="C686" s="78"/>
      <c r="D686" s="141"/>
      <c r="E686" s="46"/>
      <c r="F686" s="46"/>
      <c r="G686" s="46"/>
      <c r="H686" s="81"/>
    </row>
    <row r="687" spans="1:8">
      <c r="A687" s="43"/>
      <c r="B687" s="43"/>
      <c r="C687" s="78"/>
      <c r="D687" s="141"/>
      <c r="E687" s="46"/>
      <c r="F687" s="46"/>
      <c r="G687" s="46"/>
      <c r="H687" s="81"/>
    </row>
    <row r="688" spans="1:8">
      <c r="A688" s="43"/>
      <c r="B688" s="43"/>
      <c r="C688" s="78"/>
      <c r="D688" s="141"/>
      <c r="E688" s="46"/>
      <c r="F688" s="46"/>
      <c r="G688" s="46"/>
      <c r="H688" s="81"/>
    </row>
    <row r="689" spans="1:8">
      <c r="A689" s="43"/>
      <c r="B689" s="43"/>
      <c r="C689" s="78"/>
      <c r="D689" s="141"/>
      <c r="E689" s="46"/>
      <c r="F689" s="46"/>
      <c r="G689" s="46"/>
      <c r="H689" s="81"/>
    </row>
    <row r="690" spans="1:8">
      <c r="A690" s="43"/>
      <c r="B690" s="43"/>
      <c r="C690" s="78"/>
      <c r="D690" s="141"/>
      <c r="E690" s="46"/>
      <c r="F690" s="46"/>
      <c r="G690" s="46"/>
      <c r="H690" s="81"/>
    </row>
    <row r="691" spans="1:8">
      <c r="A691" s="43"/>
      <c r="B691" s="43"/>
      <c r="C691" s="78"/>
      <c r="D691" s="141"/>
      <c r="E691" s="46"/>
      <c r="F691" s="46"/>
      <c r="G691" s="46"/>
      <c r="H691" s="81"/>
    </row>
    <row r="692" spans="1:8">
      <c r="A692" s="43"/>
      <c r="B692" s="43"/>
      <c r="C692" s="78"/>
      <c r="D692" s="141"/>
      <c r="E692" s="46"/>
      <c r="F692" s="46"/>
      <c r="G692" s="46"/>
      <c r="H692" s="81"/>
    </row>
    <row r="693" spans="1:8">
      <c r="A693" s="43"/>
      <c r="B693" s="43"/>
      <c r="C693" s="78"/>
      <c r="D693" s="141"/>
      <c r="E693" s="46"/>
      <c r="F693" s="46"/>
      <c r="G693" s="46"/>
      <c r="H693" s="81"/>
    </row>
    <row r="694" spans="1:8">
      <c r="A694" s="43"/>
      <c r="B694" s="43"/>
      <c r="C694" s="78"/>
      <c r="D694" s="141"/>
      <c r="E694" s="46"/>
      <c r="F694" s="46"/>
      <c r="G694" s="46"/>
      <c r="H694" s="81"/>
    </row>
    <row r="695" spans="1:8">
      <c r="A695" s="43"/>
      <c r="B695" s="43"/>
      <c r="C695" s="78"/>
      <c r="D695" s="141"/>
      <c r="E695" s="46"/>
      <c r="F695" s="46"/>
      <c r="G695" s="46"/>
      <c r="H695" s="81"/>
    </row>
    <row r="696" spans="1:8">
      <c r="A696" s="43"/>
      <c r="B696" s="43"/>
      <c r="C696" s="78"/>
      <c r="D696" s="141"/>
      <c r="E696" s="46"/>
      <c r="F696" s="46"/>
      <c r="G696" s="46"/>
      <c r="H696" s="81"/>
    </row>
    <row r="697" spans="1:8">
      <c r="A697" s="43"/>
      <c r="B697" s="43"/>
      <c r="C697" s="78"/>
      <c r="D697" s="141"/>
      <c r="E697" s="46"/>
      <c r="F697" s="46"/>
      <c r="G697" s="46"/>
      <c r="H697" s="81"/>
    </row>
    <row r="698" spans="1:8">
      <c r="A698" s="43"/>
      <c r="B698" s="43"/>
      <c r="C698" s="78"/>
      <c r="D698" s="141"/>
      <c r="E698" s="46"/>
      <c r="F698" s="46"/>
      <c r="G698" s="46"/>
      <c r="H698" s="81"/>
    </row>
    <row r="699" spans="1:8">
      <c r="A699" s="43"/>
      <c r="B699" s="43"/>
      <c r="C699" s="78"/>
      <c r="D699" s="141"/>
      <c r="E699" s="46"/>
      <c r="F699" s="46"/>
      <c r="G699" s="46"/>
      <c r="H699" s="81"/>
    </row>
    <row r="700" spans="1:8">
      <c r="A700" s="43"/>
      <c r="B700" s="43"/>
      <c r="C700" s="78"/>
      <c r="D700" s="141"/>
      <c r="E700" s="46"/>
      <c r="F700" s="46"/>
      <c r="G700" s="46"/>
      <c r="H700" s="81"/>
    </row>
    <row r="701" spans="1:8">
      <c r="A701" s="43"/>
      <c r="B701" s="43"/>
      <c r="C701" s="78"/>
      <c r="D701" s="141"/>
      <c r="E701" s="46"/>
      <c r="F701" s="46"/>
      <c r="G701" s="46"/>
      <c r="H701" s="81"/>
    </row>
    <row r="702" spans="1:8">
      <c r="A702" s="43"/>
      <c r="B702" s="43"/>
      <c r="C702" s="78"/>
      <c r="D702" s="141"/>
      <c r="E702" s="46"/>
      <c r="F702" s="46"/>
      <c r="G702" s="46"/>
      <c r="H702" s="81"/>
    </row>
    <row r="703" spans="1:8">
      <c r="A703" s="43"/>
      <c r="B703" s="43"/>
      <c r="C703" s="78"/>
      <c r="D703" s="141"/>
      <c r="E703" s="46"/>
      <c r="F703" s="46"/>
      <c r="G703" s="46"/>
      <c r="H703" s="81"/>
    </row>
    <row r="704" spans="1:8">
      <c r="A704" s="43"/>
      <c r="B704" s="43"/>
      <c r="C704" s="78"/>
      <c r="D704" s="141"/>
      <c r="E704" s="46"/>
      <c r="F704" s="46"/>
      <c r="G704" s="46"/>
      <c r="H704" s="81"/>
    </row>
    <row r="705" spans="1:8">
      <c r="A705" s="43"/>
      <c r="B705" s="43"/>
      <c r="C705" s="78"/>
      <c r="D705" s="141"/>
      <c r="E705" s="46"/>
      <c r="F705" s="46"/>
      <c r="G705" s="46"/>
      <c r="H705" s="81"/>
    </row>
    <row r="706" spans="1:8">
      <c r="A706" s="43"/>
      <c r="B706" s="43"/>
      <c r="C706" s="78"/>
      <c r="D706" s="141"/>
      <c r="E706" s="46"/>
      <c r="F706" s="46"/>
      <c r="G706" s="46"/>
      <c r="H706" s="81"/>
    </row>
    <row r="707" spans="1:8">
      <c r="A707" s="43"/>
      <c r="B707" s="43"/>
      <c r="C707" s="78"/>
      <c r="D707" s="141"/>
      <c r="E707" s="46"/>
      <c r="F707" s="46"/>
      <c r="G707" s="46"/>
      <c r="H707" s="81"/>
    </row>
    <row r="708" spans="1:8">
      <c r="A708" s="43"/>
      <c r="B708" s="43"/>
      <c r="C708" s="78"/>
      <c r="D708" s="141"/>
      <c r="E708" s="46"/>
      <c r="F708" s="46"/>
      <c r="G708" s="46"/>
      <c r="H708" s="81"/>
    </row>
    <row r="709" spans="1:8">
      <c r="A709" s="43"/>
      <c r="B709" s="43"/>
      <c r="C709" s="78"/>
      <c r="D709" s="141"/>
      <c r="E709" s="46"/>
      <c r="F709" s="46"/>
      <c r="G709" s="46"/>
      <c r="H709" s="81"/>
    </row>
    <row r="710" spans="1:8">
      <c r="A710" s="43"/>
      <c r="B710" s="43"/>
      <c r="C710" s="78"/>
      <c r="D710" s="141"/>
      <c r="E710" s="46"/>
      <c r="F710" s="46"/>
      <c r="G710" s="46"/>
      <c r="H710" s="81"/>
    </row>
    <row r="711" spans="1:8">
      <c r="A711" s="43"/>
      <c r="B711" s="43"/>
      <c r="C711" s="78"/>
      <c r="D711" s="141"/>
      <c r="E711" s="46"/>
      <c r="F711" s="46"/>
      <c r="G711" s="46"/>
      <c r="H711" s="81"/>
    </row>
    <row r="712" spans="1:8">
      <c r="A712" s="43"/>
      <c r="B712" s="43"/>
      <c r="C712" s="78"/>
      <c r="D712" s="141"/>
      <c r="E712" s="46"/>
      <c r="F712" s="46"/>
      <c r="G712" s="46"/>
      <c r="H712" s="81"/>
    </row>
    <row r="713" spans="1:8">
      <c r="A713" s="43"/>
      <c r="B713" s="43"/>
      <c r="C713" s="78"/>
      <c r="D713" s="141"/>
      <c r="E713" s="46"/>
      <c r="F713" s="46"/>
      <c r="G713" s="46"/>
      <c r="H713" s="81"/>
    </row>
    <row r="714" spans="1:8">
      <c r="A714" s="43"/>
      <c r="B714" s="43"/>
      <c r="C714" s="78"/>
      <c r="D714" s="141"/>
      <c r="E714" s="46"/>
      <c r="F714" s="46"/>
      <c r="G714" s="46"/>
      <c r="H714" s="81"/>
    </row>
    <row r="715" spans="1:8">
      <c r="A715" s="43"/>
      <c r="B715" s="43"/>
      <c r="C715" s="78"/>
      <c r="D715" s="141"/>
      <c r="E715" s="46"/>
      <c r="F715" s="46"/>
      <c r="G715" s="46"/>
      <c r="H715" s="81"/>
    </row>
    <row r="716" spans="1:8">
      <c r="A716" s="43"/>
      <c r="B716" s="43"/>
      <c r="C716" s="78"/>
      <c r="D716" s="141"/>
      <c r="E716" s="46"/>
      <c r="F716" s="46"/>
      <c r="G716" s="46"/>
      <c r="H716" s="81"/>
    </row>
    <row r="717" spans="1:8">
      <c r="A717" s="43"/>
      <c r="B717" s="43"/>
      <c r="C717" s="78"/>
      <c r="D717" s="141"/>
      <c r="E717" s="46"/>
      <c r="F717" s="46"/>
      <c r="G717" s="46"/>
      <c r="H717" s="81"/>
    </row>
    <row r="718" spans="1:8">
      <c r="A718" s="43"/>
      <c r="B718" s="43"/>
      <c r="C718" s="78"/>
      <c r="D718" s="141"/>
      <c r="E718" s="46"/>
      <c r="F718" s="46"/>
      <c r="G718" s="46"/>
      <c r="H718" s="81"/>
    </row>
    <row r="719" spans="1:8">
      <c r="A719" s="43"/>
      <c r="B719" s="43"/>
      <c r="C719" s="78"/>
      <c r="D719" s="141"/>
      <c r="E719" s="46"/>
      <c r="F719" s="46"/>
      <c r="G719" s="46"/>
      <c r="H719" s="81"/>
    </row>
    <row r="720" spans="1:8">
      <c r="A720" s="43"/>
      <c r="B720" s="43"/>
      <c r="C720" s="78"/>
      <c r="D720" s="141"/>
      <c r="E720" s="46"/>
      <c r="F720" s="46"/>
      <c r="G720" s="46"/>
      <c r="H720" s="81"/>
    </row>
    <row r="721" spans="1:8">
      <c r="A721" s="43"/>
      <c r="B721" s="43"/>
      <c r="C721" s="78"/>
      <c r="D721" s="141"/>
      <c r="E721" s="46"/>
      <c r="F721" s="46"/>
      <c r="G721" s="46"/>
      <c r="H721" s="81"/>
    </row>
    <row r="722" spans="1:8">
      <c r="A722" s="43"/>
      <c r="B722" s="43"/>
      <c r="C722" s="78"/>
      <c r="D722" s="141"/>
      <c r="E722" s="46"/>
      <c r="F722" s="46"/>
      <c r="G722" s="46"/>
      <c r="H722" s="81"/>
    </row>
    <row r="723" spans="1:8">
      <c r="A723" s="43"/>
      <c r="B723" s="43"/>
      <c r="C723" s="78"/>
      <c r="D723" s="141"/>
      <c r="E723" s="46"/>
      <c r="F723" s="46"/>
      <c r="G723" s="46"/>
      <c r="H723" s="81"/>
    </row>
    <row r="724" spans="1:8">
      <c r="A724" s="43"/>
      <c r="B724" s="43"/>
      <c r="C724" s="78"/>
      <c r="D724" s="141"/>
      <c r="E724" s="46"/>
      <c r="F724" s="46"/>
      <c r="G724" s="46"/>
      <c r="H724" s="81"/>
    </row>
    <row r="725" spans="1:8">
      <c r="A725" s="43"/>
      <c r="B725" s="43"/>
      <c r="C725" s="78"/>
      <c r="D725" s="141"/>
      <c r="E725" s="46"/>
      <c r="F725" s="46"/>
      <c r="G725" s="46"/>
      <c r="H725" s="81"/>
    </row>
    <row r="726" spans="1:8">
      <c r="A726" s="43"/>
      <c r="B726" s="43"/>
      <c r="C726" s="78"/>
      <c r="D726" s="141"/>
      <c r="E726" s="46"/>
      <c r="F726" s="46"/>
      <c r="G726" s="46"/>
      <c r="H726" s="81"/>
    </row>
    <row r="727" spans="1:8">
      <c r="A727" s="43"/>
      <c r="B727" s="43"/>
      <c r="C727" s="78"/>
      <c r="D727" s="141"/>
      <c r="E727" s="46"/>
      <c r="F727" s="46"/>
      <c r="G727" s="46"/>
      <c r="H727" s="81"/>
    </row>
    <row r="728" spans="1:8">
      <c r="A728" s="43"/>
      <c r="B728" s="43"/>
      <c r="C728" s="78"/>
      <c r="D728" s="141"/>
      <c r="E728" s="46"/>
      <c r="F728" s="46"/>
      <c r="G728" s="46"/>
      <c r="H728" s="81"/>
    </row>
    <row r="729" spans="1:8">
      <c r="A729" s="43"/>
      <c r="B729" s="43"/>
      <c r="C729" s="78"/>
      <c r="D729" s="141"/>
      <c r="E729" s="46"/>
      <c r="F729" s="46"/>
      <c r="G729" s="46"/>
      <c r="H729" s="81"/>
    </row>
    <row r="730" spans="1:8">
      <c r="A730" s="43"/>
      <c r="B730" s="43"/>
      <c r="C730" s="78"/>
      <c r="D730" s="141"/>
      <c r="E730" s="46"/>
      <c r="F730" s="46"/>
      <c r="G730" s="46"/>
      <c r="H730" s="81"/>
    </row>
    <row r="731" spans="1:8">
      <c r="A731" s="43"/>
      <c r="B731" s="43"/>
      <c r="C731" s="78"/>
      <c r="D731" s="141"/>
      <c r="E731" s="46"/>
      <c r="F731" s="46"/>
      <c r="G731" s="46"/>
      <c r="H731" s="81"/>
    </row>
    <row r="732" spans="1:8">
      <c r="A732" s="43"/>
      <c r="B732" s="43"/>
      <c r="C732" s="78"/>
      <c r="D732" s="141"/>
      <c r="E732" s="46"/>
      <c r="F732" s="46"/>
      <c r="G732" s="46"/>
      <c r="H732" s="81"/>
    </row>
    <row r="733" spans="1:8">
      <c r="A733" s="43"/>
      <c r="B733" s="43"/>
      <c r="C733" s="78"/>
      <c r="D733" s="141"/>
      <c r="E733" s="46"/>
      <c r="F733" s="46"/>
      <c r="G733" s="46"/>
      <c r="H733" s="81"/>
    </row>
    <row r="734" spans="1:8">
      <c r="A734" s="43"/>
      <c r="B734" s="43"/>
      <c r="C734" s="78"/>
      <c r="D734" s="141"/>
      <c r="E734" s="46"/>
      <c r="F734" s="46"/>
      <c r="G734" s="46"/>
      <c r="H734" s="81"/>
    </row>
    <row r="735" spans="1:8">
      <c r="A735" s="43"/>
      <c r="B735" s="43"/>
      <c r="C735" s="78"/>
      <c r="D735" s="141"/>
      <c r="E735" s="46"/>
      <c r="F735" s="46"/>
      <c r="G735" s="46"/>
      <c r="H735" s="81"/>
    </row>
    <row r="736" spans="1:8">
      <c r="A736" s="43"/>
      <c r="B736" s="43"/>
      <c r="C736" s="78"/>
      <c r="D736" s="141"/>
      <c r="E736" s="46"/>
      <c r="F736" s="46"/>
      <c r="G736" s="46"/>
      <c r="H736" s="81"/>
    </row>
    <row r="737" spans="1:8">
      <c r="A737" s="43"/>
      <c r="B737" s="43"/>
      <c r="C737" s="78"/>
      <c r="D737" s="141"/>
      <c r="E737" s="46"/>
      <c r="F737" s="46"/>
      <c r="G737" s="46"/>
      <c r="H737" s="81"/>
    </row>
    <row r="738" spans="1:8">
      <c r="A738" s="43"/>
      <c r="B738" s="43"/>
      <c r="C738" s="78"/>
      <c r="D738" s="141"/>
      <c r="E738" s="46"/>
      <c r="F738" s="46"/>
      <c r="G738" s="46"/>
      <c r="H738" s="81"/>
    </row>
    <row r="739" spans="1:8">
      <c r="A739" s="43"/>
      <c r="B739" s="43"/>
      <c r="C739" s="78"/>
      <c r="D739" s="141"/>
      <c r="E739" s="46"/>
      <c r="F739" s="46"/>
      <c r="G739" s="46"/>
      <c r="H739" s="81"/>
    </row>
    <row r="740" spans="1:8">
      <c r="A740" s="43"/>
      <c r="B740" s="43"/>
      <c r="C740" s="78"/>
      <c r="D740" s="141"/>
      <c r="E740" s="46"/>
      <c r="F740" s="46"/>
      <c r="G740" s="46"/>
      <c r="H740" s="81"/>
    </row>
    <row r="741" spans="1:8">
      <c r="A741" s="43"/>
      <c r="B741" s="43"/>
      <c r="C741" s="78"/>
      <c r="D741" s="141"/>
      <c r="E741" s="46"/>
      <c r="F741" s="46"/>
      <c r="G741" s="46"/>
      <c r="H741" s="81"/>
    </row>
    <row r="742" spans="1:8">
      <c r="A742" s="43"/>
      <c r="B742" s="43"/>
      <c r="C742" s="78"/>
      <c r="D742" s="141"/>
      <c r="E742" s="46"/>
      <c r="F742" s="46"/>
      <c r="G742" s="46"/>
      <c r="H742" s="81"/>
    </row>
    <row r="743" spans="1:8">
      <c r="A743" s="43"/>
      <c r="B743" s="43"/>
      <c r="C743" s="78"/>
      <c r="D743" s="141"/>
      <c r="E743" s="46"/>
      <c r="F743" s="46"/>
      <c r="G743" s="46"/>
      <c r="H743" s="81"/>
    </row>
    <row r="744" spans="1:8">
      <c r="A744" s="43"/>
      <c r="B744" s="43"/>
      <c r="C744" s="78"/>
      <c r="D744" s="141"/>
      <c r="E744" s="46"/>
      <c r="F744" s="46"/>
      <c r="G744" s="46"/>
      <c r="H744" s="81"/>
    </row>
    <row r="745" spans="1:8">
      <c r="A745" s="43"/>
      <c r="B745" s="43"/>
      <c r="C745" s="78"/>
      <c r="D745" s="141"/>
      <c r="E745" s="46"/>
      <c r="F745" s="46"/>
      <c r="G745" s="46"/>
      <c r="H745" s="81"/>
    </row>
    <row r="746" spans="1:8">
      <c r="A746" s="43"/>
      <c r="B746" s="43"/>
      <c r="C746" s="78"/>
      <c r="D746" s="141"/>
      <c r="E746" s="46"/>
      <c r="F746" s="46"/>
      <c r="G746" s="46"/>
      <c r="H746" s="81"/>
    </row>
    <row r="747" spans="1:8">
      <c r="A747" s="43"/>
      <c r="B747" s="43"/>
      <c r="C747" s="78"/>
      <c r="D747" s="141"/>
      <c r="E747" s="46"/>
      <c r="F747" s="46"/>
      <c r="G747" s="46"/>
      <c r="H747" s="81"/>
    </row>
    <row r="748" spans="1:8">
      <c r="A748" s="43"/>
      <c r="B748" s="43"/>
      <c r="C748" s="78"/>
      <c r="D748" s="141"/>
      <c r="E748" s="46"/>
      <c r="F748" s="46"/>
      <c r="G748" s="46"/>
      <c r="H748" s="81"/>
    </row>
    <row r="749" spans="1:8">
      <c r="A749" s="43"/>
      <c r="B749" s="43"/>
      <c r="C749" s="78"/>
      <c r="D749" s="141"/>
      <c r="E749" s="46"/>
      <c r="F749" s="46"/>
      <c r="G749" s="46"/>
      <c r="H749" s="81"/>
    </row>
    <row r="750" spans="1:8">
      <c r="A750" s="43"/>
      <c r="B750" s="43"/>
      <c r="C750" s="78"/>
      <c r="D750" s="141"/>
      <c r="E750" s="46"/>
      <c r="F750" s="46"/>
      <c r="G750" s="46"/>
      <c r="H750" s="81"/>
    </row>
    <row r="751" spans="1:8">
      <c r="A751" s="43"/>
      <c r="B751" s="43"/>
      <c r="C751" s="78"/>
      <c r="D751" s="141"/>
      <c r="E751" s="46"/>
      <c r="F751" s="46"/>
      <c r="G751" s="46"/>
      <c r="H751" s="81"/>
    </row>
    <row r="752" spans="1:8">
      <c r="A752" s="43"/>
      <c r="B752" s="43"/>
      <c r="C752" s="78"/>
      <c r="D752" s="141"/>
      <c r="E752" s="46"/>
      <c r="F752" s="46"/>
      <c r="G752" s="46"/>
      <c r="H752" s="81"/>
    </row>
    <row r="753" spans="1:8">
      <c r="A753" s="43"/>
      <c r="B753" s="43"/>
      <c r="C753" s="78"/>
      <c r="D753" s="141"/>
      <c r="E753" s="46"/>
      <c r="F753" s="46"/>
      <c r="G753" s="46"/>
      <c r="H753" s="81"/>
    </row>
    <row r="754" spans="1:8">
      <c r="A754" s="43"/>
      <c r="B754" s="43"/>
      <c r="C754" s="78"/>
      <c r="D754" s="141"/>
      <c r="E754" s="46"/>
      <c r="F754" s="46"/>
      <c r="G754" s="46"/>
      <c r="H754" s="81"/>
    </row>
    <row r="755" spans="1:8">
      <c r="A755" s="43"/>
      <c r="B755" s="43"/>
      <c r="C755" s="78"/>
      <c r="D755" s="141"/>
      <c r="E755" s="46"/>
      <c r="F755" s="46"/>
      <c r="G755" s="46"/>
      <c r="H755" s="81"/>
    </row>
    <row r="756" spans="1:8">
      <c r="A756" s="43"/>
      <c r="B756" s="43"/>
      <c r="C756" s="78"/>
      <c r="D756" s="141"/>
      <c r="E756" s="46"/>
      <c r="F756" s="46"/>
      <c r="G756" s="46"/>
      <c r="H756" s="81"/>
    </row>
    <row r="757" spans="1:8">
      <c r="A757" s="43"/>
      <c r="B757" s="43"/>
      <c r="C757" s="78"/>
      <c r="D757" s="141"/>
      <c r="E757" s="46"/>
      <c r="F757" s="46"/>
      <c r="G757" s="46"/>
      <c r="H757" s="81"/>
    </row>
    <row r="758" spans="1:8">
      <c r="A758" s="43"/>
      <c r="B758" s="43"/>
      <c r="C758" s="78"/>
      <c r="D758" s="141"/>
      <c r="E758" s="46"/>
      <c r="F758" s="46"/>
      <c r="G758" s="46"/>
      <c r="H758" s="81"/>
    </row>
    <row r="759" spans="1:8">
      <c r="A759" s="43"/>
      <c r="B759" s="43"/>
      <c r="C759" s="78"/>
      <c r="D759" s="141"/>
      <c r="E759" s="46"/>
      <c r="F759" s="46"/>
      <c r="G759" s="46"/>
      <c r="H759" s="81"/>
    </row>
    <row r="760" spans="1:8">
      <c r="A760" s="43"/>
      <c r="B760" s="43"/>
      <c r="C760" s="78"/>
      <c r="D760" s="141"/>
      <c r="E760" s="46"/>
      <c r="F760" s="46"/>
      <c r="G760" s="46"/>
      <c r="H760" s="81"/>
    </row>
    <row r="761" spans="1:8">
      <c r="A761" s="43"/>
      <c r="B761" s="43"/>
      <c r="C761" s="78"/>
      <c r="D761" s="141"/>
      <c r="E761" s="46"/>
      <c r="F761" s="46"/>
      <c r="G761" s="46"/>
      <c r="H761" s="81"/>
    </row>
    <row r="762" spans="1:8">
      <c r="A762" s="43"/>
      <c r="B762" s="43"/>
      <c r="C762" s="78"/>
      <c r="D762" s="141"/>
      <c r="E762" s="46"/>
      <c r="F762" s="46"/>
      <c r="G762" s="46"/>
      <c r="H762" s="81"/>
    </row>
    <row r="763" spans="1:8">
      <c r="A763" s="43"/>
      <c r="B763" s="43"/>
      <c r="C763" s="78"/>
      <c r="D763" s="141"/>
      <c r="E763" s="46"/>
      <c r="F763" s="46"/>
      <c r="G763" s="46"/>
      <c r="H763" s="81"/>
    </row>
    <row r="764" spans="1:8">
      <c r="A764" s="43"/>
      <c r="B764" s="43"/>
      <c r="C764" s="78"/>
      <c r="D764" s="141"/>
      <c r="E764" s="46"/>
      <c r="F764" s="46"/>
      <c r="G764" s="46"/>
      <c r="H764" s="81"/>
    </row>
    <row r="765" spans="1:8">
      <c r="A765" s="43"/>
      <c r="B765" s="43"/>
      <c r="C765" s="78"/>
      <c r="D765" s="141"/>
      <c r="E765" s="46"/>
      <c r="F765" s="46"/>
      <c r="G765" s="46"/>
      <c r="H765" s="81"/>
    </row>
    <row r="766" spans="1:8">
      <c r="A766" s="43"/>
      <c r="B766" s="43"/>
      <c r="C766" s="78"/>
      <c r="D766" s="141"/>
      <c r="E766" s="46"/>
      <c r="F766" s="46"/>
      <c r="G766" s="46"/>
      <c r="H766" s="81"/>
    </row>
    <row r="767" spans="1:8">
      <c r="A767" s="43"/>
      <c r="B767" s="43"/>
      <c r="C767" s="78"/>
      <c r="D767" s="141"/>
      <c r="E767" s="46"/>
      <c r="F767" s="46"/>
      <c r="G767" s="46"/>
      <c r="H767" s="81"/>
    </row>
    <row r="768" spans="1:8">
      <c r="A768" s="43"/>
      <c r="B768" s="43"/>
      <c r="C768" s="78"/>
      <c r="D768" s="141"/>
      <c r="E768" s="46"/>
      <c r="F768" s="46"/>
      <c r="G768" s="46"/>
      <c r="H768" s="81"/>
    </row>
    <row r="769" spans="1:8">
      <c r="A769" s="43"/>
      <c r="B769" s="43"/>
      <c r="C769" s="78"/>
      <c r="D769" s="141"/>
      <c r="E769" s="46"/>
      <c r="F769" s="46"/>
      <c r="G769" s="46"/>
      <c r="H769" s="81"/>
    </row>
    <row r="770" spans="1:8">
      <c r="A770" s="43"/>
      <c r="B770" s="43"/>
      <c r="C770" s="78"/>
      <c r="D770" s="141"/>
      <c r="E770" s="46"/>
      <c r="F770" s="46"/>
      <c r="G770" s="46"/>
      <c r="H770" s="81"/>
    </row>
    <row r="771" spans="1:8">
      <c r="A771" s="43"/>
      <c r="B771" s="43"/>
      <c r="C771" s="78"/>
      <c r="D771" s="141"/>
      <c r="E771" s="46"/>
      <c r="F771" s="46"/>
      <c r="G771" s="46"/>
      <c r="H771" s="81"/>
    </row>
    <row r="772" spans="1:8">
      <c r="A772" s="43"/>
      <c r="B772" s="43"/>
      <c r="C772" s="78"/>
      <c r="D772" s="141"/>
      <c r="E772" s="46"/>
      <c r="F772" s="46"/>
      <c r="G772" s="46"/>
      <c r="H772" s="81"/>
    </row>
    <row r="773" spans="1:8">
      <c r="A773" s="43"/>
      <c r="B773" s="43"/>
      <c r="C773" s="78"/>
      <c r="D773" s="141"/>
      <c r="E773" s="46"/>
      <c r="F773" s="46"/>
      <c r="G773" s="46"/>
      <c r="H773" s="81"/>
    </row>
    <row r="774" spans="1:8">
      <c r="A774" s="43"/>
      <c r="B774" s="43"/>
      <c r="C774" s="78"/>
      <c r="D774" s="141"/>
      <c r="E774" s="46"/>
      <c r="F774" s="46"/>
      <c r="G774" s="46"/>
      <c r="H774" s="81"/>
    </row>
    <row r="775" spans="1:8">
      <c r="A775" s="43"/>
      <c r="B775" s="43"/>
      <c r="C775" s="78"/>
      <c r="D775" s="141"/>
      <c r="E775" s="46"/>
      <c r="F775" s="46"/>
      <c r="G775" s="46"/>
      <c r="H775" s="81"/>
    </row>
    <row r="776" spans="1:8">
      <c r="A776" s="43"/>
      <c r="B776" s="43"/>
      <c r="C776" s="78"/>
      <c r="D776" s="141"/>
      <c r="E776" s="46"/>
      <c r="F776" s="46"/>
      <c r="G776" s="46"/>
      <c r="H776" s="81"/>
    </row>
    <row r="777" spans="1:8">
      <c r="A777" s="43"/>
      <c r="B777" s="43"/>
      <c r="C777" s="78"/>
      <c r="D777" s="141"/>
      <c r="E777" s="46"/>
      <c r="F777" s="46"/>
      <c r="G777" s="46"/>
      <c r="H777" s="81"/>
    </row>
    <row r="778" spans="1:8">
      <c r="A778" s="43"/>
      <c r="B778" s="43"/>
      <c r="C778" s="78"/>
      <c r="D778" s="141"/>
      <c r="E778" s="46"/>
      <c r="F778" s="46"/>
      <c r="G778" s="46"/>
      <c r="H778" s="81"/>
    </row>
    <row r="779" spans="1:8">
      <c r="A779" s="43"/>
      <c r="B779" s="43"/>
      <c r="C779" s="78"/>
      <c r="D779" s="141"/>
      <c r="E779" s="46"/>
      <c r="F779" s="46"/>
      <c r="G779" s="46"/>
      <c r="H779" s="81"/>
    </row>
    <row r="780" spans="1:8">
      <c r="A780" s="43"/>
      <c r="B780" s="43"/>
      <c r="C780" s="78"/>
      <c r="D780" s="141"/>
      <c r="E780" s="46"/>
      <c r="F780" s="46"/>
      <c r="G780" s="46"/>
      <c r="H780" s="81"/>
    </row>
    <row r="781" spans="1:8">
      <c r="A781" s="43"/>
      <c r="B781" s="43"/>
      <c r="C781" s="78"/>
      <c r="D781" s="141"/>
      <c r="E781" s="46"/>
      <c r="F781" s="46"/>
      <c r="G781" s="46"/>
      <c r="H781" s="81"/>
    </row>
    <row r="782" spans="1:8">
      <c r="A782" s="43"/>
      <c r="B782" s="43"/>
      <c r="C782" s="78"/>
      <c r="D782" s="141"/>
      <c r="E782" s="46"/>
      <c r="F782" s="46"/>
      <c r="G782" s="46"/>
      <c r="H782" s="81"/>
    </row>
    <row r="783" spans="1:8">
      <c r="A783" s="43"/>
      <c r="B783" s="43"/>
      <c r="C783" s="78"/>
      <c r="D783" s="141"/>
      <c r="E783" s="46"/>
      <c r="F783" s="46"/>
      <c r="G783" s="46"/>
      <c r="H783" s="81"/>
    </row>
    <row r="784" spans="1:8">
      <c r="A784" s="43"/>
      <c r="B784" s="43"/>
      <c r="C784" s="78"/>
      <c r="D784" s="141"/>
      <c r="E784" s="46"/>
      <c r="F784" s="46"/>
      <c r="G784" s="46"/>
      <c r="H784" s="81"/>
    </row>
    <row r="785" spans="1:8">
      <c r="A785" s="43"/>
      <c r="B785" s="43"/>
      <c r="C785" s="78"/>
      <c r="D785" s="141"/>
      <c r="E785" s="46"/>
      <c r="F785" s="46"/>
      <c r="G785" s="46"/>
      <c r="H785" s="81"/>
    </row>
    <row r="786" spans="1:8">
      <c r="A786" s="43"/>
      <c r="B786" s="43"/>
      <c r="C786" s="78"/>
      <c r="D786" s="141"/>
      <c r="E786" s="46"/>
      <c r="F786" s="46"/>
      <c r="G786" s="46"/>
      <c r="H786" s="81"/>
    </row>
    <row r="787" spans="1:8">
      <c r="A787" s="43"/>
      <c r="B787" s="43"/>
      <c r="C787" s="78"/>
      <c r="D787" s="141"/>
      <c r="E787" s="46"/>
      <c r="F787" s="46"/>
      <c r="G787" s="46"/>
      <c r="H787" s="81"/>
    </row>
    <row r="788" spans="1:8">
      <c r="A788" s="43"/>
      <c r="B788" s="43"/>
      <c r="C788" s="78"/>
      <c r="D788" s="141"/>
      <c r="E788" s="46"/>
      <c r="F788" s="46"/>
      <c r="G788" s="46"/>
      <c r="H788" s="81"/>
    </row>
    <row r="789" spans="1:8">
      <c r="A789" s="43"/>
      <c r="B789" s="43"/>
      <c r="C789" s="78"/>
      <c r="D789" s="141"/>
      <c r="E789" s="46"/>
      <c r="F789" s="46"/>
      <c r="G789" s="46"/>
      <c r="H789" s="81"/>
    </row>
    <row r="790" spans="1:8">
      <c r="A790" s="43"/>
      <c r="B790" s="43"/>
      <c r="C790" s="78"/>
      <c r="D790" s="141"/>
      <c r="E790" s="46"/>
      <c r="F790" s="46"/>
      <c r="G790" s="46"/>
      <c r="H790" s="81"/>
    </row>
    <row r="791" spans="1:8">
      <c r="A791" s="43"/>
      <c r="B791" s="43"/>
      <c r="C791" s="78"/>
      <c r="D791" s="141"/>
      <c r="E791" s="46"/>
      <c r="F791" s="46"/>
      <c r="G791" s="46"/>
      <c r="H791" s="81"/>
    </row>
    <row r="792" spans="1:8">
      <c r="A792" s="43"/>
      <c r="B792" s="43"/>
      <c r="C792" s="78"/>
      <c r="D792" s="141"/>
      <c r="E792" s="46"/>
      <c r="F792" s="46"/>
      <c r="G792" s="46"/>
      <c r="H792" s="81"/>
    </row>
    <row r="793" spans="1:8">
      <c r="A793" s="43"/>
      <c r="B793" s="43"/>
      <c r="C793" s="78"/>
      <c r="D793" s="141"/>
      <c r="E793" s="46"/>
      <c r="F793" s="46"/>
      <c r="G793" s="46"/>
      <c r="H793" s="81"/>
    </row>
    <row r="794" spans="1:8">
      <c r="A794" s="43"/>
      <c r="B794" s="43"/>
      <c r="C794" s="78"/>
      <c r="D794" s="141"/>
      <c r="E794" s="46"/>
      <c r="F794" s="46"/>
      <c r="G794" s="46"/>
      <c r="H794" s="81"/>
    </row>
    <row r="795" spans="1:8">
      <c r="A795" s="43"/>
      <c r="B795" s="43"/>
      <c r="C795" s="78"/>
      <c r="D795" s="141"/>
      <c r="E795" s="46"/>
      <c r="F795" s="46"/>
      <c r="G795" s="46"/>
      <c r="H795" s="81"/>
    </row>
    <row r="796" spans="1:8">
      <c r="A796" s="43"/>
      <c r="B796" s="43"/>
      <c r="C796" s="78"/>
      <c r="D796" s="141"/>
      <c r="E796" s="46"/>
      <c r="F796" s="46"/>
      <c r="G796" s="46"/>
      <c r="H796" s="81"/>
    </row>
    <row r="797" spans="1:8">
      <c r="A797" s="43"/>
      <c r="B797" s="43"/>
      <c r="C797" s="78"/>
      <c r="D797" s="141"/>
      <c r="E797" s="46"/>
      <c r="F797" s="46"/>
      <c r="G797" s="46"/>
      <c r="H797" s="81"/>
    </row>
    <row r="798" spans="1:8">
      <c r="A798" s="43"/>
      <c r="B798" s="43"/>
      <c r="C798" s="78"/>
      <c r="D798" s="141"/>
      <c r="E798" s="46"/>
      <c r="F798" s="46"/>
      <c r="G798" s="46"/>
      <c r="H798" s="81"/>
    </row>
    <row r="799" spans="1:8">
      <c r="A799" s="43"/>
      <c r="B799" s="43"/>
      <c r="C799" s="78"/>
      <c r="D799" s="141"/>
      <c r="E799" s="46"/>
      <c r="F799" s="46"/>
      <c r="G799" s="46"/>
      <c r="H799" s="81"/>
    </row>
    <row r="800" spans="1:8">
      <c r="A800" s="43"/>
      <c r="B800" s="43"/>
      <c r="C800" s="78"/>
      <c r="D800" s="141"/>
      <c r="E800" s="46"/>
      <c r="F800" s="46"/>
      <c r="G800" s="46"/>
      <c r="H800" s="81"/>
    </row>
    <row r="801" spans="1:8">
      <c r="A801" s="43"/>
      <c r="B801" s="43"/>
      <c r="C801" s="78"/>
      <c r="D801" s="141"/>
      <c r="E801" s="46"/>
      <c r="F801" s="46"/>
      <c r="G801" s="46"/>
      <c r="H801" s="81"/>
    </row>
    <row r="802" spans="1:8">
      <c r="A802" s="43"/>
      <c r="B802" s="43"/>
      <c r="C802" s="78"/>
      <c r="D802" s="141"/>
      <c r="E802" s="46"/>
      <c r="F802" s="46"/>
      <c r="G802" s="46"/>
      <c r="H802" s="81"/>
    </row>
    <row r="803" spans="1:8">
      <c r="A803" s="43"/>
      <c r="B803" s="43"/>
      <c r="C803" s="78"/>
      <c r="D803" s="141"/>
      <c r="E803" s="46"/>
      <c r="F803" s="46"/>
      <c r="G803" s="46"/>
      <c r="H803" s="81"/>
    </row>
    <row r="804" spans="1:8">
      <c r="A804" s="43"/>
      <c r="B804" s="43"/>
      <c r="C804" s="78"/>
      <c r="D804" s="141"/>
      <c r="E804" s="46"/>
      <c r="F804" s="46"/>
      <c r="G804" s="46"/>
      <c r="H804" s="81"/>
    </row>
    <row r="805" spans="1:8">
      <c r="A805" s="43"/>
      <c r="B805" s="43"/>
      <c r="C805" s="78"/>
      <c r="D805" s="141"/>
      <c r="E805" s="46"/>
      <c r="F805" s="46"/>
      <c r="G805" s="46"/>
      <c r="H805" s="81"/>
    </row>
    <row r="806" spans="1:8">
      <c r="A806" s="43"/>
      <c r="B806" s="43"/>
      <c r="C806" s="78"/>
      <c r="D806" s="141"/>
      <c r="E806" s="46"/>
      <c r="F806" s="46"/>
      <c r="G806" s="46"/>
      <c r="H806" s="81"/>
    </row>
    <row r="807" spans="1:8">
      <c r="A807" s="43"/>
      <c r="B807" s="43"/>
      <c r="C807" s="78"/>
      <c r="D807" s="141"/>
      <c r="E807" s="46"/>
      <c r="F807" s="46"/>
      <c r="G807" s="46"/>
      <c r="H807" s="81"/>
    </row>
    <row r="808" spans="1:8">
      <c r="A808" s="43"/>
      <c r="B808" s="43"/>
      <c r="C808" s="78"/>
      <c r="D808" s="141"/>
      <c r="E808" s="46"/>
      <c r="F808" s="46"/>
      <c r="G808" s="46"/>
      <c r="H808" s="81"/>
    </row>
    <row r="809" spans="1:8">
      <c r="A809" s="43"/>
      <c r="B809" s="43"/>
      <c r="C809" s="78"/>
      <c r="D809" s="141"/>
      <c r="E809" s="46"/>
      <c r="F809" s="46"/>
      <c r="G809" s="46"/>
      <c r="H809" s="81"/>
    </row>
    <row r="810" spans="1:8">
      <c r="A810" s="43"/>
      <c r="B810" s="43"/>
      <c r="C810" s="78"/>
      <c r="D810" s="141"/>
      <c r="E810" s="46"/>
      <c r="F810" s="46"/>
      <c r="G810" s="46"/>
      <c r="H810" s="81"/>
    </row>
    <row r="811" spans="1:8">
      <c r="A811" s="43"/>
      <c r="B811" s="43"/>
      <c r="C811" s="78"/>
      <c r="D811" s="141"/>
      <c r="E811" s="46"/>
      <c r="F811" s="46"/>
      <c r="G811" s="46"/>
      <c r="H811" s="81"/>
    </row>
    <row r="812" spans="1:8">
      <c r="A812" s="43"/>
      <c r="B812" s="43"/>
      <c r="C812" s="78"/>
      <c r="D812" s="141"/>
      <c r="E812" s="46"/>
      <c r="F812" s="46"/>
      <c r="G812" s="46"/>
      <c r="H812" s="81"/>
    </row>
    <row r="813" spans="1:8">
      <c r="A813" s="43"/>
      <c r="B813" s="43"/>
      <c r="C813" s="78"/>
      <c r="D813" s="141"/>
      <c r="E813" s="46"/>
      <c r="F813" s="46"/>
      <c r="G813" s="46"/>
      <c r="H813" s="81"/>
    </row>
    <row r="814" spans="1:8">
      <c r="A814" s="43"/>
      <c r="B814" s="43"/>
      <c r="C814" s="78"/>
      <c r="D814" s="141"/>
      <c r="E814" s="46"/>
      <c r="F814" s="46"/>
      <c r="G814" s="46"/>
      <c r="H814" s="81"/>
    </row>
    <row r="815" spans="1:8">
      <c r="A815" s="43"/>
      <c r="B815" s="43"/>
      <c r="C815" s="78"/>
      <c r="D815" s="141"/>
      <c r="E815" s="46"/>
      <c r="F815" s="46"/>
      <c r="G815" s="46"/>
      <c r="H815" s="81"/>
    </row>
    <row r="816" spans="1:8">
      <c r="A816" s="43"/>
      <c r="B816" s="43"/>
      <c r="C816" s="78"/>
      <c r="D816" s="141"/>
      <c r="E816" s="46"/>
      <c r="F816" s="46"/>
      <c r="G816" s="46"/>
      <c r="H816" s="81"/>
    </row>
    <row r="817" spans="1:8">
      <c r="A817" s="43"/>
      <c r="B817" s="43"/>
      <c r="C817" s="78"/>
      <c r="D817" s="141"/>
      <c r="E817" s="46"/>
      <c r="F817" s="46"/>
      <c r="G817" s="46"/>
      <c r="H817" s="81"/>
    </row>
    <row r="818" spans="1:8">
      <c r="A818" s="43"/>
      <c r="B818" s="43"/>
      <c r="C818" s="78"/>
      <c r="D818" s="141"/>
      <c r="E818" s="46"/>
      <c r="F818" s="46"/>
      <c r="G818" s="46"/>
      <c r="H818" s="81"/>
    </row>
    <row r="819" spans="1:8">
      <c r="A819" s="43"/>
      <c r="B819" s="43"/>
      <c r="C819" s="78"/>
      <c r="D819" s="141"/>
      <c r="E819" s="46"/>
      <c r="F819" s="46"/>
      <c r="G819" s="46"/>
      <c r="H819" s="81"/>
    </row>
    <row r="820" spans="1:8">
      <c r="A820" s="43"/>
      <c r="B820" s="43"/>
      <c r="C820" s="78"/>
      <c r="D820" s="141"/>
      <c r="E820" s="46"/>
      <c r="F820" s="46"/>
      <c r="G820" s="46"/>
      <c r="H820" s="81"/>
    </row>
    <row r="821" spans="1:8">
      <c r="A821" s="43"/>
      <c r="B821" s="43"/>
      <c r="C821" s="78"/>
      <c r="D821" s="141"/>
      <c r="E821" s="46"/>
      <c r="F821" s="46"/>
      <c r="G821" s="46"/>
      <c r="H821" s="81"/>
    </row>
    <row r="822" spans="1:8">
      <c r="A822" s="43"/>
      <c r="B822" s="43"/>
      <c r="C822" s="78"/>
      <c r="D822" s="141"/>
      <c r="E822" s="46"/>
      <c r="F822" s="46"/>
      <c r="G822" s="46"/>
      <c r="H822" s="81"/>
    </row>
    <row r="823" spans="1:8">
      <c r="A823" s="43"/>
      <c r="B823" s="43"/>
      <c r="C823" s="78"/>
      <c r="D823" s="141"/>
      <c r="E823" s="46"/>
      <c r="F823" s="46"/>
      <c r="G823" s="46"/>
      <c r="H823" s="81"/>
    </row>
    <row r="824" spans="1:8">
      <c r="A824" s="43"/>
      <c r="B824" s="43"/>
      <c r="C824" s="78"/>
      <c r="D824" s="141"/>
      <c r="E824" s="46"/>
      <c r="F824" s="46"/>
      <c r="G824" s="46"/>
      <c r="H824" s="81"/>
    </row>
    <row r="825" spans="1:8">
      <c r="A825" s="43"/>
      <c r="B825" s="43"/>
      <c r="C825" s="78"/>
      <c r="D825" s="141"/>
      <c r="E825" s="46"/>
      <c r="F825" s="46"/>
      <c r="G825" s="46"/>
      <c r="H825" s="81"/>
    </row>
    <row r="826" spans="1:8">
      <c r="A826" s="43"/>
      <c r="B826" s="43"/>
      <c r="C826" s="78"/>
      <c r="D826" s="141"/>
      <c r="E826" s="46"/>
      <c r="F826" s="46"/>
      <c r="G826" s="46"/>
      <c r="H826" s="81"/>
    </row>
    <row r="827" spans="1:8">
      <c r="A827" s="43"/>
      <c r="B827" s="43"/>
      <c r="C827" s="78"/>
      <c r="D827" s="141"/>
      <c r="E827" s="46"/>
      <c r="F827" s="46"/>
      <c r="G827" s="46"/>
      <c r="H827" s="81"/>
    </row>
    <row r="828" spans="1:8">
      <c r="A828" s="43"/>
      <c r="B828" s="43"/>
      <c r="C828" s="78"/>
      <c r="D828" s="141"/>
      <c r="E828" s="46"/>
      <c r="F828" s="46"/>
      <c r="G828" s="46"/>
      <c r="H828" s="81"/>
    </row>
    <row r="829" spans="1:8">
      <c r="A829" s="43"/>
      <c r="B829" s="43"/>
      <c r="C829" s="78"/>
      <c r="D829" s="141"/>
      <c r="E829" s="46"/>
      <c r="F829" s="46"/>
      <c r="G829" s="46"/>
      <c r="H829" s="81"/>
    </row>
    <row r="830" spans="1:8">
      <c r="A830" s="43"/>
      <c r="B830" s="43"/>
      <c r="C830" s="78"/>
      <c r="D830" s="141"/>
      <c r="E830" s="46"/>
      <c r="F830" s="46"/>
      <c r="G830" s="46"/>
      <c r="H830" s="81"/>
    </row>
    <row r="831" spans="1:8">
      <c r="A831" s="43"/>
      <c r="B831" s="43"/>
      <c r="C831" s="78"/>
      <c r="D831" s="141"/>
      <c r="E831" s="46"/>
      <c r="F831" s="46"/>
      <c r="G831" s="46"/>
      <c r="H831" s="81"/>
    </row>
    <row r="832" spans="1:8">
      <c r="A832" s="43"/>
      <c r="B832" s="43"/>
      <c r="C832" s="78"/>
      <c r="D832" s="141"/>
      <c r="E832" s="46"/>
      <c r="F832" s="46"/>
      <c r="G832" s="46"/>
      <c r="H832" s="81"/>
    </row>
    <row r="833" spans="1:8">
      <c r="A833" s="43"/>
      <c r="B833" s="43"/>
      <c r="C833" s="78"/>
      <c r="D833" s="141"/>
      <c r="E833" s="46"/>
      <c r="F833" s="46"/>
      <c r="G833" s="46"/>
      <c r="H833" s="81"/>
    </row>
    <row r="834" spans="1:8">
      <c r="A834" s="43"/>
      <c r="B834" s="43"/>
      <c r="C834" s="78"/>
      <c r="D834" s="141"/>
      <c r="E834" s="46"/>
      <c r="F834" s="46"/>
      <c r="G834" s="46"/>
      <c r="H834" s="81"/>
    </row>
    <row r="835" spans="1:8">
      <c r="A835" s="43"/>
      <c r="B835" s="43"/>
      <c r="C835" s="78"/>
      <c r="D835" s="141"/>
      <c r="E835" s="46"/>
      <c r="F835" s="46"/>
      <c r="G835" s="46"/>
      <c r="H835" s="81"/>
    </row>
    <row r="836" spans="1:8">
      <c r="A836" s="43"/>
      <c r="B836" s="43"/>
      <c r="C836" s="78"/>
      <c r="D836" s="141"/>
      <c r="E836" s="46"/>
      <c r="F836" s="46"/>
      <c r="G836" s="46"/>
      <c r="H836" s="81"/>
    </row>
    <row r="837" spans="1:8">
      <c r="A837" s="43"/>
      <c r="B837" s="43"/>
      <c r="C837" s="78"/>
      <c r="D837" s="141"/>
      <c r="E837" s="46"/>
      <c r="F837" s="46"/>
      <c r="G837" s="46"/>
      <c r="H837" s="81"/>
    </row>
    <row r="838" spans="1:8">
      <c r="A838" s="43"/>
      <c r="B838" s="43"/>
      <c r="C838" s="78"/>
      <c r="D838" s="141"/>
      <c r="E838" s="46"/>
      <c r="F838" s="46"/>
      <c r="G838" s="46"/>
      <c r="H838" s="81"/>
    </row>
    <row r="839" spans="1:8">
      <c r="A839" s="43"/>
      <c r="B839" s="43"/>
      <c r="C839" s="78"/>
      <c r="D839" s="141"/>
      <c r="E839" s="46"/>
      <c r="F839" s="46"/>
      <c r="G839" s="46"/>
      <c r="H839" s="81"/>
    </row>
    <row r="840" spans="1:8">
      <c r="A840" s="43"/>
      <c r="B840" s="43"/>
      <c r="C840" s="78"/>
      <c r="D840" s="141"/>
      <c r="E840" s="46"/>
      <c r="F840" s="46"/>
      <c r="G840" s="46"/>
      <c r="H840" s="81"/>
    </row>
    <row r="841" spans="1:8">
      <c r="A841" s="43"/>
      <c r="B841" s="43"/>
      <c r="C841" s="78"/>
      <c r="D841" s="141"/>
      <c r="E841" s="46"/>
      <c r="F841" s="46"/>
      <c r="G841" s="46"/>
      <c r="H841" s="81"/>
    </row>
    <row r="842" spans="1:8">
      <c r="A842" s="43"/>
      <c r="B842" s="43"/>
      <c r="C842" s="78"/>
      <c r="D842" s="141"/>
      <c r="E842" s="46"/>
      <c r="F842" s="46"/>
      <c r="G842" s="46"/>
      <c r="H842" s="81"/>
    </row>
    <row r="843" spans="1:8">
      <c r="A843" s="43"/>
      <c r="B843" s="43"/>
      <c r="C843" s="78"/>
      <c r="D843" s="141"/>
      <c r="E843" s="46"/>
      <c r="F843" s="46"/>
      <c r="G843" s="46"/>
      <c r="H843" s="81"/>
    </row>
    <row r="844" spans="1:8">
      <c r="A844" s="43"/>
      <c r="B844" s="43"/>
      <c r="C844" s="78"/>
      <c r="D844" s="141"/>
      <c r="E844" s="46"/>
      <c r="F844" s="46"/>
      <c r="G844" s="46"/>
      <c r="H844" s="81"/>
    </row>
    <row r="845" spans="1:8">
      <c r="A845" s="43"/>
      <c r="B845" s="43"/>
      <c r="C845" s="78"/>
      <c r="D845" s="141"/>
      <c r="E845" s="46"/>
      <c r="F845" s="46"/>
      <c r="G845" s="46"/>
      <c r="H845" s="81"/>
    </row>
    <row r="846" spans="1:8">
      <c r="A846" s="43"/>
      <c r="B846" s="43"/>
      <c r="C846" s="78"/>
      <c r="D846" s="141"/>
      <c r="E846" s="46"/>
      <c r="F846" s="46"/>
      <c r="G846" s="46"/>
      <c r="H846" s="81"/>
    </row>
    <row r="847" spans="1:8">
      <c r="A847" s="43"/>
      <c r="B847" s="43"/>
      <c r="C847" s="78"/>
      <c r="D847" s="141"/>
      <c r="E847" s="46"/>
      <c r="F847" s="46"/>
      <c r="G847" s="46"/>
      <c r="H847" s="81"/>
    </row>
    <row r="848" spans="1:8">
      <c r="A848" s="43"/>
      <c r="B848" s="43"/>
      <c r="C848" s="78"/>
      <c r="D848" s="141"/>
      <c r="E848" s="46"/>
      <c r="F848" s="46"/>
      <c r="G848" s="46"/>
      <c r="H848" s="81"/>
    </row>
    <row r="849" spans="1:8">
      <c r="A849" s="43"/>
      <c r="B849" s="43"/>
      <c r="C849" s="78"/>
      <c r="D849" s="141"/>
      <c r="E849" s="46"/>
      <c r="F849" s="46"/>
      <c r="G849" s="46"/>
      <c r="H849" s="81"/>
    </row>
    <row r="850" spans="1:8">
      <c r="A850" s="43"/>
      <c r="B850" s="43"/>
      <c r="C850" s="78"/>
      <c r="D850" s="141"/>
      <c r="E850" s="46"/>
      <c r="F850" s="46"/>
      <c r="G850" s="46"/>
      <c r="H850" s="81"/>
    </row>
    <row r="851" spans="1:8">
      <c r="A851" s="43"/>
      <c r="B851" s="43"/>
      <c r="C851" s="78"/>
      <c r="D851" s="141"/>
      <c r="E851" s="46"/>
      <c r="F851" s="46"/>
      <c r="G851" s="46"/>
      <c r="H851" s="81"/>
    </row>
    <row r="852" spans="1:8">
      <c r="A852" s="43"/>
      <c r="B852" s="43"/>
      <c r="C852" s="78"/>
      <c r="D852" s="141"/>
      <c r="E852" s="46"/>
      <c r="F852" s="46"/>
      <c r="G852" s="46"/>
      <c r="H852" s="81"/>
    </row>
    <row r="853" spans="1:8">
      <c r="A853" s="43"/>
      <c r="B853" s="43"/>
      <c r="C853" s="78"/>
      <c r="D853" s="141"/>
      <c r="E853" s="46"/>
      <c r="F853" s="46"/>
      <c r="G853" s="46"/>
      <c r="H853" s="81"/>
    </row>
    <row r="854" spans="1:8">
      <c r="A854" s="43"/>
      <c r="B854" s="43"/>
      <c r="C854" s="78"/>
      <c r="D854" s="141"/>
      <c r="E854" s="46"/>
      <c r="F854" s="46"/>
      <c r="G854" s="46"/>
      <c r="H854" s="81"/>
    </row>
    <row r="855" spans="1:8">
      <c r="A855" s="43"/>
      <c r="B855" s="43"/>
      <c r="C855" s="78"/>
      <c r="D855" s="141"/>
      <c r="E855" s="46"/>
      <c r="F855" s="46"/>
      <c r="G855" s="46"/>
      <c r="H855" s="81"/>
    </row>
    <row r="856" spans="1:8">
      <c r="A856" s="43"/>
      <c r="B856" s="43"/>
      <c r="C856" s="78"/>
      <c r="D856" s="141"/>
      <c r="E856" s="46"/>
      <c r="F856" s="46"/>
      <c r="G856" s="46"/>
      <c r="H856" s="81"/>
    </row>
    <row r="857" spans="1:8">
      <c r="A857" s="43"/>
      <c r="B857" s="43"/>
      <c r="C857" s="78"/>
      <c r="D857" s="141"/>
      <c r="E857" s="46"/>
      <c r="F857" s="46"/>
      <c r="G857" s="46"/>
      <c r="H857" s="81"/>
    </row>
    <row r="858" spans="1:8">
      <c r="A858" s="43"/>
      <c r="B858" s="43"/>
      <c r="C858" s="78"/>
      <c r="D858" s="141"/>
      <c r="E858" s="46"/>
      <c r="F858" s="46"/>
      <c r="G858" s="46"/>
      <c r="H858" s="81"/>
    </row>
    <row r="859" spans="1:8">
      <c r="A859" s="43"/>
      <c r="B859" s="43"/>
      <c r="C859" s="78"/>
      <c r="D859" s="141"/>
      <c r="E859" s="46"/>
      <c r="F859" s="46"/>
      <c r="G859" s="46"/>
      <c r="H859" s="81"/>
    </row>
    <row r="860" spans="1:8">
      <c r="A860" s="43"/>
      <c r="B860" s="43"/>
      <c r="C860" s="78"/>
      <c r="D860" s="141"/>
      <c r="E860" s="46"/>
      <c r="F860" s="46"/>
      <c r="G860" s="46"/>
      <c r="H860" s="81"/>
    </row>
    <row r="861" spans="1:8">
      <c r="A861" s="43"/>
      <c r="B861" s="43"/>
      <c r="C861" s="78"/>
      <c r="D861" s="141"/>
      <c r="E861" s="46"/>
      <c r="F861" s="46"/>
      <c r="G861" s="46"/>
      <c r="H861" s="81"/>
    </row>
    <row r="862" spans="1:8">
      <c r="A862" s="43"/>
      <c r="B862" s="43"/>
      <c r="C862" s="78"/>
      <c r="D862" s="141"/>
      <c r="E862" s="46"/>
      <c r="F862" s="46"/>
      <c r="G862" s="46"/>
      <c r="H862" s="81"/>
    </row>
    <row r="863" spans="1:8">
      <c r="A863" s="43"/>
      <c r="B863" s="43"/>
      <c r="C863" s="78"/>
      <c r="D863" s="141"/>
      <c r="E863" s="46"/>
      <c r="F863" s="46"/>
      <c r="G863" s="46"/>
      <c r="H863" s="81"/>
    </row>
    <row r="864" spans="1:8">
      <c r="A864" s="43"/>
      <c r="B864" s="43"/>
      <c r="C864" s="78"/>
      <c r="D864" s="141"/>
      <c r="E864" s="46"/>
      <c r="F864" s="46"/>
      <c r="G864" s="46"/>
      <c r="H864" s="81"/>
    </row>
    <row r="865" spans="1:8">
      <c r="A865" s="43"/>
      <c r="B865" s="43"/>
      <c r="C865" s="78"/>
      <c r="D865" s="141"/>
      <c r="E865" s="46"/>
      <c r="F865" s="46"/>
      <c r="G865" s="46"/>
      <c r="H865" s="81"/>
    </row>
    <row r="866" spans="1:8">
      <c r="A866" s="43"/>
      <c r="B866" s="43"/>
      <c r="C866" s="78"/>
      <c r="D866" s="141"/>
      <c r="E866" s="46"/>
      <c r="F866" s="46"/>
      <c r="G866" s="46"/>
      <c r="H866" s="81"/>
    </row>
    <row r="867" spans="1:8">
      <c r="A867" s="43"/>
      <c r="B867" s="43"/>
      <c r="C867" s="78"/>
      <c r="D867" s="141"/>
      <c r="E867" s="46"/>
      <c r="F867" s="46"/>
      <c r="G867" s="46"/>
      <c r="H867" s="81"/>
    </row>
    <row r="868" spans="1:8">
      <c r="A868" s="43"/>
      <c r="B868" s="43"/>
      <c r="C868" s="78"/>
      <c r="D868" s="141"/>
      <c r="E868" s="46"/>
      <c r="F868" s="46"/>
      <c r="G868" s="46"/>
      <c r="H868" s="81"/>
    </row>
    <row r="869" spans="1:8">
      <c r="A869" s="43"/>
      <c r="B869" s="43"/>
      <c r="C869" s="78"/>
      <c r="D869" s="141"/>
      <c r="E869" s="46"/>
      <c r="F869" s="46"/>
      <c r="G869" s="46"/>
      <c r="H869" s="81"/>
    </row>
    <row r="870" spans="1:8">
      <c r="A870" s="43"/>
      <c r="B870" s="43"/>
      <c r="C870" s="78"/>
      <c r="D870" s="141"/>
      <c r="E870" s="46"/>
      <c r="F870" s="46"/>
      <c r="G870" s="46"/>
      <c r="H870" s="81"/>
    </row>
    <row r="871" spans="1:8">
      <c r="A871" s="43"/>
      <c r="B871" s="43"/>
      <c r="C871" s="78"/>
      <c r="D871" s="141"/>
      <c r="E871" s="46"/>
      <c r="F871" s="46"/>
      <c r="G871" s="46"/>
      <c r="H871" s="81"/>
    </row>
    <row r="872" spans="1:8">
      <c r="A872" s="43"/>
      <c r="B872" s="43"/>
      <c r="C872" s="78"/>
      <c r="D872" s="141"/>
      <c r="E872" s="46"/>
      <c r="F872" s="46"/>
      <c r="G872" s="46"/>
      <c r="H872" s="81"/>
    </row>
    <row r="873" spans="1:8">
      <c r="A873" s="43"/>
      <c r="B873" s="43"/>
      <c r="C873" s="78"/>
      <c r="D873" s="141"/>
      <c r="E873" s="46"/>
      <c r="F873" s="46"/>
      <c r="G873" s="46"/>
      <c r="H873" s="81"/>
    </row>
    <row r="874" spans="1:8">
      <c r="A874" s="43"/>
      <c r="B874" s="43"/>
      <c r="C874" s="78"/>
      <c r="D874" s="141"/>
      <c r="E874" s="46"/>
      <c r="F874" s="46"/>
      <c r="G874" s="46"/>
      <c r="H874" s="81"/>
    </row>
    <row r="875" spans="1:8">
      <c r="A875" s="43"/>
      <c r="B875" s="43"/>
      <c r="C875" s="78"/>
      <c r="D875" s="141"/>
      <c r="E875" s="46"/>
      <c r="F875" s="46"/>
      <c r="G875" s="46"/>
      <c r="H875" s="81"/>
    </row>
    <row r="876" spans="1:8">
      <c r="A876" s="43"/>
      <c r="B876" s="43"/>
      <c r="C876" s="78"/>
      <c r="D876" s="141"/>
      <c r="E876" s="46"/>
      <c r="F876" s="46"/>
      <c r="G876" s="46"/>
      <c r="H876" s="81"/>
    </row>
    <row r="877" spans="1:8">
      <c r="A877" s="43"/>
      <c r="B877" s="43"/>
      <c r="C877" s="78"/>
      <c r="D877" s="141"/>
      <c r="E877" s="46"/>
      <c r="F877" s="46"/>
      <c r="G877" s="46"/>
      <c r="H877" s="81"/>
    </row>
    <row r="878" spans="1:8">
      <c r="A878" s="43"/>
      <c r="B878" s="43"/>
      <c r="C878" s="78"/>
      <c r="D878" s="141"/>
      <c r="E878" s="46"/>
      <c r="F878" s="46"/>
      <c r="G878" s="46"/>
      <c r="H878" s="81"/>
    </row>
    <row r="879" spans="1:8">
      <c r="A879" s="43"/>
      <c r="B879" s="43"/>
      <c r="C879" s="78"/>
      <c r="D879" s="141"/>
      <c r="E879" s="46"/>
      <c r="F879" s="46"/>
      <c r="G879" s="46"/>
      <c r="H879" s="81"/>
    </row>
    <row r="880" spans="1:8">
      <c r="A880" s="43"/>
      <c r="B880" s="43"/>
      <c r="C880" s="78"/>
      <c r="D880" s="141"/>
      <c r="E880" s="46"/>
      <c r="F880" s="46"/>
      <c r="G880" s="46"/>
      <c r="H880" s="81"/>
    </row>
    <row r="881" spans="1:8">
      <c r="A881" s="43"/>
      <c r="B881" s="43"/>
      <c r="C881" s="78"/>
      <c r="D881" s="141"/>
      <c r="E881" s="46"/>
      <c r="F881" s="46"/>
      <c r="G881" s="46"/>
      <c r="H881" s="81"/>
    </row>
    <row r="882" spans="1:8">
      <c r="A882" s="43"/>
      <c r="B882" s="43"/>
      <c r="C882" s="78"/>
      <c r="D882" s="141"/>
      <c r="E882" s="46"/>
      <c r="F882" s="46"/>
      <c r="G882" s="46"/>
      <c r="H882" s="81"/>
    </row>
    <row r="883" spans="1:8">
      <c r="A883" s="43"/>
      <c r="B883" s="43"/>
      <c r="C883" s="78"/>
      <c r="D883" s="141"/>
      <c r="E883" s="46"/>
      <c r="F883" s="46"/>
      <c r="G883" s="46"/>
      <c r="H883" s="81"/>
    </row>
    <row r="884" spans="1:8">
      <c r="A884" s="43"/>
      <c r="B884" s="43"/>
      <c r="C884" s="78"/>
      <c r="D884" s="141"/>
      <c r="E884" s="46"/>
      <c r="F884" s="46"/>
      <c r="G884" s="46"/>
      <c r="H884" s="81"/>
    </row>
    <row r="885" spans="1:8">
      <c r="A885" s="43"/>
      <c r="B885" s="43"/>
      <c r="C885" s="78"/>
      <c r="D885" s="141"/>
      <c r="E885" s="46"/>
      <c r="F885" s="46"/>
      <c r="G885" s="46"/>
      <c r="H885" s="81"/>
    </row>
    <row r="886" spans="1:8">
      <c r="A886" s="43"/>
      <c r="B886" s="43"/>
      <c r="C886" s="78"/>
      <c r="D886" s="141"/>
      <c r="E886" s="46"/>
      <c r="F886" s="46"/>
      <c r="G886" s="46"/>
      <c r="H886" s="81"/>
    </row>
    <row r="887" spans="1:8">
      <c r="A887" s="43"/>
      <c r="B887" s="43"/>
      <c r="C887" s="78"/>
      <c r="D887" s="141"/>
      <c r="E887" s="46"/>
      <c r="F887" s="46"/>
      <c r="G887" s="46"/>
      <c r="H887" s="81"/>
    </row>
    <row r="888" spans="1:8">
      <c r="A888" s="43"/>
      <c r="B888" s="43"/>
      <c r="C888" s="78"/>
      <c r="D888" s="141"/>
      <c r="E888" s="46"/>
      <c r="F888" s="46"/>
      <c r="G888" s="46"/>
      <c r="H888" s="81"/>
    </row>
    <row r="889" spans="1:8">
      <c r="A889" s="43"/>
      <c r="B889" s="43"/>
      <c r="C889" s="78"/>
      <c r="D889" s="141"/>
      <c r="E889" s="46"/>
      <c r="F889" s="46"/>
      <c r="G889" s="46"/>
      <c r="H889" s="81"/>
    </row>
    <row r="890" spans="1:8">
      <c r="A890" s="43"/>
      <c r="B890" s="43"/>
      <c r="C890" s="78"/>
      <c r="D890" s="141"/>
      <c r="E890" s="46"/>
      <c r="F890" s="46"/>
      <c r="G890" s="46"/>
      <c r="H890" s="81"/>
    </row>
    <row r="891" spans="1:8">
      <c r="A891" s="43"/>
      <c r="B891" s="43"/>
      <c r="C891" s="78"/>
      <c r="D891" s="141"/>
      <c r="E891" s="46"/>
      <c r="F891" s="46"/>
      <c r="G891" s="46"/>
      <c r="H891" s="81"/>
    </row>
    <row r="892" spans="1:8">
      <c r="A892" s="43"/>
      <c r="B892" s="43"/>
      <c r="C892" s="78"/>
      <c r="D892" s="141"/>
      <c r="E892" s="46"/>
      <c r="F892" s="46"/>
      <c r="G892" s="46"/>
      <c r="H892" s="81"/>
    </row>
    <row r="893" spans="1:8">
      <c r="A893" s="43"/>
      <c r="B893" s="43"/>
      <c r="C893" s="78"/>
      <c r="D893" s="141"/>
      <c r="E893" s="46"/>
      <c r="F893" s="46"/>
      <c r="G893" s="46"/>
      <c r="H893" s="81"/>
    </row>
    <row r="894" spans="1:8">
      <c r="A894" s="43"/>
      <c r="B894" s="43"/>
      <c r="C894" s="78"/>
      <c r="D894" s="141"/>
      <c r="E894" s="46"/>
      <c r="F894" s="46"/>
      <c r="G894" s="46"/>
      <c r="H894" s="81"/>
    </row>
    <row r="895" spans="1:8">
      <c r="A895" s="43"/>
      <c r="B895" s="43"/>
      <c r="C895" s="78"/>
      <c r="D895" s="141"/>
      <c r="E895" s="46"/>
      <c r="F895" s="46"/>
      <c r="G895" s="46"/>
      <c r="H895" s="81"/>
    </row>
    <row r="896" spans="1:8">
      <c r="A896" s="43"/>
      <c r="B896" s="43"/>
      <c r="C896" s="78"/>
      <c r="D896" s="141"/>
      <c r="E896" s="46"/>
      <c r="F896" s="46"/>
      <c r="G896" s="46"/>
      <c r="H896" s="81"/>
    </row>
    <row r="897" spans="1:8">
      <c r="A897" s="43"/>
      <c r="B897" s="43"/>
      <c r="C897" s="78"/>
      <c r="D897" s="141"/>
      <c r="E897" s="46"/>
      <c r="F897" s="46"/>
      <c r="G897" s="46"/>
      <c r="H897" s="81"/>
    </row>
    <row r="898" spans="1:8">
      <c r="A898" s="43"/>
      <c r="B898" s="43"/>
      <c r="C898" s="78"/>
      <c r="D898" s="141"/>
      <c r="E898" s="46"/>
      <c r="F898" s="46"/>
      <c r="G898" s="46"/>
      <c r="H898" s="81"/>
    </row>
    <row r="899" spans="1:8">
      <c r="A899" s="43"/>
      <c r="B899" s="43"/>
      <c r="C899" s="78"/>
      <c r="D899" s="141"/>
      <c r="E899" s="46"/>
      <c r="F899" s="46"/>
      <c r="G899" s="46"/>
      <c r="H899" s="81"/>
    </row>
    <row r="900" spans="1:8">
      <c r="A900" s="43"/>
      <c r="B900" s="43"/>
      <c r="C900" s="78"/>
      <c r="D900" s="141"/>
      <c r="E900" s="46"/>
      <c r="F900" s="46"/>
      <c r="G900" s="46"/>
      <c r="H900" s="81"/>
    </row>
    <row r="901" spans="1:8">
      <c r="A901" s="43"/>
      <c r="B901" s="43"/>
      <c r="C901" s="78"/>
      <c r="D901" s="141"/>
      <c r="E901" s="46"/>
      <c r="F901" s="46"/>
      <c r="G901" s="46"/>
      <c r="H901" s="81"/>
    </row>
    <row r="902" spans="1:8">
      <c r="A902" s="43"/>
      <c r="B902" s="43"/>
      <c r="C902" s="78"/>
      <c r="D902" s="141"/>
      <c r="E902" s="46"/>
      <c r="F902" s="46"/>
      <c r="G902" s="46"/>
      <c r="H902" s="81"/>
    </row>
    <row r="903" spans="1:8">
      <c r="A903" s="43"/>
      <c r="B903" s="43"/>
      <c r="C903" s="78"/>
      <c r="D903" s="141"/>
      <c r="E903" s="46"/>
      <c r="F903" s="46"/>
      <c r="G903" s="46"/>
      <c r="H903" s="81"/>
    </row>
    <row r="904" spans="1:8">
      <c r="A904" s="43"/>
      <c r="B904" s="43"/>
      <c r="C904" s="78"/>
      <c r="D904" s="141"/>
      <c r="E904" s="46"/>
      <c r="F904" s="46"/>
      <c r="G904" s="46"/>
      <c r="H904" s="81"/>
    </row>
    <row r="905" spans="1:8">
      <c r="A905" s="43"/>
      <c r="B905" s="43"/>
      <c r="C905" s="78"/>
      <c r="D905" s="141"/>
      <c r="E905" s="46"/>
      <c r="F905" s="46"/>
      <c r="G905" s="46"/>
      <c r="H905" s="81"/>
    </row>
    <row r="906" spans="1:8">
      <c r="A906" s="43"/>
      <c r="B906" s="43"/>
      <c r="C906" s="78"/>
      <c r="D906" s="141"/>
      <c r="E906" s="46"/>
      <c r="F906" s="46"/>
      <c r="G906" s="46"/>
      <c r="H906" s="81"/>
    </row>
    <row r="907" spans="1:8">
      <c r="A907" s="43"/>
      <c r="B907" s="43"/>
      <c r="C907" s="78"/>
      <c r="D907" s="141"/>
      <c r="E907" s="46"/>
      <c r="F907" s="46"/>
      <c r="G907" s="46"/>
      <c r="H907" s="81"/>
    </row>
    <row r="908" spans="1:8">
      <c r="A908" s="43"/>
      <c r="B908" s="43"/>
      <c r="C908" s="78"/>
      <c r="D908" s="141"/>
      <c r="E908" s="46"/>
      <c r="F908" s="46"/>
      <c r="G908" s="46"/>
      <c r="H908" s="81"/>
    </row>
    <row r="909" spans="1:8">
      <c r="A909" s="43"/>
      <c r="B909" s="43"/>
      <c r="C909" s="78"/>
      <c r="D909" s="141"/>
      <c r="E909" s="46"/>
      <c r="F909" s="46"/>
      <c r="G909" s="46"/>
      <c r="H909" s="81"/>
    </row>
    <row r="910" spans="1:8">
      <c r="A910" s="43"/>
      <c r="B910" s="43"/>
      <c r="C910" s="78"/>
      <c r="D910" s="141"/>
      <c r="E910" s="46"/>
      <c r="F910" s="46"/>
      <c r="G910" s="46"/>
      <c r="H910" s="81"/>
    </row>
    <row r="911" spans="1:8">
      <c r="A911" s="43"/>
      <c r="B911" s="43"/>
      <c r="C911" s="78"/>
      <c r="D911" s="141"/>
      <c r="E911" s="46"/>
      <c r="F911" s="46"/>
      <c r="G911" s="46"/>
      <c r="H911" s="81"/>
    </row>
    <row r="912" spans="1:8">
      <c r="A912" s="43"/>
      <c r="B912" s="43"/>
      <c r="C912" s="78"/>
      <c r="D912" s="141"/>
      <c r="E912" s="46"/>
      <c r="F912" s="46"/>
      <c r="G912" s="46"/>
      <c r="H912" s="81"/>
    </row>
    <row r="913" spans="1:8">
      <c r="A913" s="43"/>
      <c r="B913" s="43"/>
      <c r="C913" s="78"/>
      <c r="D913" s="141"/>
      <c r="E913" s="46"/>
      <c r="F913" s="46"/>
      <c r="G913" s="46"/>
      <c r="H913" s="81"/>
    </row>
    <row r="914" spans="1:8">
      <c r="A914" s="43"/>
      <c r="B914" s="43"/>
      <c r="C914" s="78"/>
      <c r="D914" s="141"/>
      <c r="E914" s="46"/>
      <c r="F914" s="46"/>
      <c r="G914" s="46"/>
      <c r="H914" s="81"/>
    </row>
    <row r="915" spans="1:8">
      <c r="A915" s="43"/>
      <c r="B915" s="43"/>
      <c r="C915" s="78"/>
      <c r="D915" s="141"/>
      <c r="E915" s="46"/>
      <c r="F915" s="46"/>
      <c r="G915" s="46"/>
      <c r="H915" s="81"/>
    </row>
    <row r="916" spans="1:8">
      <c r="A916" s="43"/>
      <c r="B916" s="43"/>
      <c r="C916" s="78"/>
      <c r="D916" s="141"/>
      <c r="E916" s="46"/>
      <c r="F916" s="46"/>
      <c r="G916" s="46"/>
      <c r="H916" s="81"/>
    </row>
    <row r="917" spans="1:8">
      <c r="A917" s="43"/>
      <c r="B917" s="43"/>
      <c r="C917" s="78"/>
      <c r="D917" s="141"/>
      <c r="E917" s="46"/>
      <c r="F917" s="46"/>
      <c r="G917" s="46"/>
      <c r="H917" s="81"/>
    </row>
    <row r="918" spans="1:8">
      <c r="A918" s="43"/>
      <c r="B918" s="43"/>
      <c r="C918" s="78"/>
      <c r="D918" s="141"/>
      <c r="E918" s="46"/>
      <c r="F918" s="46"/>
      <c r="G918" s="46"/>
      <c r="H918" s="81"/>
    </row>
    <row r="919" spans="1:8">
      <c r="A919" s="43"/>
      <c r="B919" s="43"/>
      <c r="C919" s="78"/>
      <c r="D919" s="141"/>
      <c r="E919" s="46"/>
      <c r="F919" s="46"/>
      <c r="G919" s="46"/>
      <c r="H919" s="81"/>
    </row>
    <row r="920" spans="1:8">
      <c r="A920" s="43"/>
      <c r="B920" s="43"/>
      <c r="C920" s="78"/>
      <c r="D920" s="141"/>
      <c r="E920" s="46"/>
      <c r="F920" s="46"/>
      <c r="G920" s="46"/>
      <c r="H920" s="81"/>
    </row>
    <row r="921" spans="1:8">
      <c r="A921" s="43"/>
      <c r="B921" s="43"/>
      <c r="C921" s="78"/>
      <c r="D921" s="141"/>
      <c r="E921" s="46"/>
      <c r="F921" s="46"/>
      <c r="G921" s="46"/>
      <c r="H921" s="81"/>
    </row>
    <row r="922" spans="1:8">
      <c r="A922" s="43"/>
      <c r="B922" s="43"/>
      <c r="C922" s="78"/>
      <c r="D922" s="141"/>
      <c r="E922" s="46"/>
      <c r="F922" s="46"/>
      <c r="G922" s="46"/>
      <c r="H922" s="81"/>
    </row>
    <row r="923" spans="1:8">
      <c r="A923" s="43"/>
      <c r="B923" s="43"/>
      <c r="C923" s="78"/>
      <c r="D923" s="141"/>
      <c r="E923" s="46"/>
      <c r="F923" s="46"/>
      <c r="G923" s="46"/>
      <c r="H923" s="81"/>
    </row>
    <row r="924" spans="1:8">
      <c r="A924" s="43"/>
      <c r="B924" s="43"/>
      <c r="C924" s="78"/>
      <c r="D924" s="141"/>
      <c r="E924" s="46"/>
      <c r="F924" s="46"/>
      <c r="G924" s="46"/>
      <c r="H924" s="81"/>
    </row>
    <row r="925" spans="1:8">
      <c r="A925" s="43"/>
      <c r="B925" s="43"/>
      <c r="C925" s="78"/>
      <c r="D925" s="141"/>
      <c r="E925" s="46"/>
      <c r="F925" s="46"/>
      <c r="G925" s="46"/>
      <c r="H925" s="81"/>
    </row>
    <row r="926" spans="1:8">
      <c r="A926" s="43"/>
      <c r="B926" s="43"/>
      <c r="C926" s="78"/>
      <c r="D926" s="141"/>
      <c r="E926" s="46"/>
      <c r="F926" s="46"/>
      <c r="G926" s="46"/>
      <c r="H926" s="81"/>
    </row>
    <row r="927" spans="1:8">
      <c r="A927" s="43"/>
      <c r="B927" s="43"/>
      <c r="C927" s="78"/>
      <c r="D927" s="141"/>
      <c r="E927" s="46"/>
      <c r="F927" s="46"/>
      <c r="G927" s="46"/>
      <c r="H927" s="81"/>
    </row>
    <row r="928" spans="1:8">
      <c r="A928" s="43"/>
      <c r="B928" s="43"/>
      <c r="C928" s="78"/>
      <c r="D928" s="141"/>
      <c r="E928" s="46"/>
      <c r="F928" s="46"/>
      <c r="G928" s="46"/>
      <c r="H928" s="81"/>
    </row>
    <row r="929" spans="1:8">
      <c r="A929" s="43"/>
      <c r="B929" s="43"/>
      <c r="C929" s="78"/>
      <c r="D929" s="141"/>
      <c r="E929" s="46"/>
      <c r="F929" s="46"/>
      <c r="G929" s="46"/>
      <c r="H929" s="81"/>
    </row>
    <row r="930" spans="1:8">
      <c r="A930" s="43"/>
      <c r="B930" s="43"/>
      <c r="C930" s="78"/>
      <c r="D930" s="141"/>
      <c r="E930" s="46"/>
      <c r="F930" s="46"/>
      <c r="G930" s="46"/>
      <c r="H930" s="81"/>
    </row>
    <row r="931" spans="1:8">
      <c r="A931" s="43"/>
      <c r="B931" s="43"/>
      <c r="C931" s="78"/>
      <c r="D931" s="141"/>
      <c r="E931" s="46"/>
      <c r="F931" s="46"/>
      <c r="G931" s="46"/>
      <c r="H931" s="81"/>
    </row>
    <row r="932" spans="1:8">
      <c r="A932" s="43"/>
      <c r="B932" s="43"/>
      <c r="C932" s="78"/>
      <c r="D932" s="141"/>
      <c r="E932" s="46"/>
      <c r="F932" s="46"/>
      <c r="G932" s="46"/>
      <c r="H932" s="81"/>
    </row>
    <row r="933" spans="1:8">
      <c r="A933" s="43"/>
      <c r="B933" s="43"/>
      <c r="C933" s="78"/>
      <c r="D933" s="141"/>
      <c r="E933" s="46"/>
      <c r="F933" s="46"/>
      <c r="G933" s="46"/>
      <c r="H933" s="81"/>
    </row>
    <row r="934" spans="1:8">
      <c r="A934" s="43"/>
      <c r="B934" s="43"/>
      <c r="C934" s="78"/>
      <c r="D934" s="141"/>
      <c r="E934" s="46"/>
      <c r="F934" s="46"/>
      <c r="G934" s="46"/>
      <c r="H934" s="81"/>
    </row>
    <row r="935" spans="1:8">
      <c r="A935" s="43"/>
      <c r="B935" s="43"/>
      <c r="C935" s="78"/>
      <c r="D935" s="141"/>
      <c r="E935" s="46"/>
      <c r="F935" s="46"/>
      <c r="G935" s="46"/>
      <c r="H935" s="81"/>
    </row>
    <row r="936" spans="1:8">
      <c r="A936" s="43"/>
      <c r="B936" s="43"/>
      <c r="C936" s="78"/>
      <c r="D936" s="141"/>
      <c r="E936" s="46"/>
      <c r="F936" s="46"/>
      <c r="G936" s="46"/>
      <c r="H936" s="81"/>
    </row>
    <row r="937" spans="1:8">
      <c r="A937" s="43"/>
      <c r="B937" s="43"/>
      <c r="C937" s="78"/>
      <c r="D937" s="141"/>
      <c r="E937" s="46"/>
      <c r="F937" s="46"/>
      <c r="G937" s="46"/>
      <c r="H937" s="81"/>
    </row>
    <row r="938" spans="1:8">
      <c r="A938" s="43"/>
      <c r="B938" s="43"/>
      <c r="C938" s="78"/>
      <c r="D938" s="141"/>
      <c r="E938" s="46"/>
      <c r="F938" s="46"/>
      <c r="G938" s="46"/>
      <c r="H938" s="81"/>
    </row>
    <row r="939" spans="1:8">
      <c r="A939" s="43"/>
      <c r="B939" s="43"/>
      <c r="C939" s="78"/>
      <c r="D939" s="141"/>
      <c r="E939" s="46"/>
      <c r="F939" s="46"/>
      <c r="G939" s="46"/>
      <c r="H939" s="81"/>
    </row>
    <row r="940" spans="1:8">
      <c r="A940" s="43"/>
      <c r="B940" s="43"/>
      <c r="C940" s="78"/>
      <c r="D940" s="141"/>
      <c r="E940" s="46"/>
      <c r="F940" s="46"/>
      <c r="G940" s="46"/>
      <c r="H940" s="81"/>
    </row>
    <row r="941" spans="1:8">
      <c r="A941" s="43"/>
      <c r="B941" s="43"/>
      <c r="C941" s="78"/>
      <c r="D941" s="141"/>
      <c r="E941" s="46"/>
      <c r="F941" s="46"/>
      <c r="G941" s="46"/>
      <c r="H941" s="81"/>
    </row>
    <row r="942" spans="1:8">
      <c r="A942" s="43"/>
      <c r="B942" s="43"/>
      <c r="C942" s="78"/>
      <c r="D942" s="141"/>
      <c r="E942" s="46"/>
      <c r="F942" s="46"/>
      <c r="G942" s="46"/>
      <c r="H942" s="81"/>
    </row>
    <row r="943" spans="1:8">
      <c r="A943" s="43"/>
      <c r="B943" s="43"/>
      <c r="C943" s="78"/>
      <c r="D943" s="141"/>
      <c r="E943" s="46"/>
      <c r="F943" s="46"/>
      <c r="G943" s="46"/>
      <c r="H943" s="81"/>
    </row>
    <row r="944" spans="1:8">
      <c r="A944" s="43"/>
      <c r="B944" s="43"/>
      <c r="C944" s="78"/>
      <c r="D944" s="141"/>
      <c r="E944" s="46"/>
      <c r="F944" s="46"/>
      <c r="G944" s="46"/>
      <c r="H944" s="81"/>
    </row>
    <row r="945" spans="1:8">
      <c r="A945" s="43"/>
      <c r="B945" s="43"/>
      <c r="C945" s="78"/>
      <c r="D945" s="141"/>
      <c r="E945" s="46"/>
      <c r="F945" s="46"/>
      <c r="G945" s="46"/>
      <c r="H945" s="81"/>
    </row>
    <row r="946" spans="1:8">
      <c r="A946" s="43"/>
      <c r="B946" s="43"/>
      <c r="C946" s="78"/>
      <c r="D946" s="141"/>
      <c r="E946" s="46"/>
      <c r="F946" s="46"/>
      <c r="G946" s="46"/>
      <c r="H946" s="81"/>
    </row>
    <row r="947" spans="1:8">
      <c r="A947" s="43"/>
      <c r="B947" s="43"/>
      <c r="C947" s="78"/>
      <c r="D947" s="141"/>
      <c r="E947" s="46"/>
      <c r="F947" s="46"/>
      <c r="G947" s="46"/>
      <c r="H947" s="81"/>
    </row>
    <row r="948" spans="1:8">
      <c r="A948" s="43"/>
      <c r="B948" s="43"/>
      <c r="C948" s="78"/>
      <c r="D948" s="141"/>
      <c r="E948" s="46"/>
      <c r="F948" s="46"/>
      <c r="G948" s="46"/>
      <c r="H948" s="81"/>
    </row>
    <row r="949" spans="1:8">
      <c r="A949" s="43"/>
      <c r="B949" s="43"/>
      <c r="C949" s="78"/>
      <c r="D949" s="141"/>
      <c r="E949" s="46"/>
      <c r="F949" s="46"/>
      <c r="G949" s="46"/>
      <c r="H949" s="81"/>
    </row>
    <row r="950" spans="1:8">
      <c r="A950" s="43"/>
      <c r="B950" s="43"/>
      <c r="C950" s="78"/>
      <c r="D950" s="141"/>
      <c r="E950" s="46"/>
      <c r="F950" s="46"/>
      <c r="G950" s="46"/>
      <c r="H950" s="81"/>
    </row>
    <row r="951" spans="1:8">
      <c r="A951" s="43"/>
      <c r="B951" s="43"/>
      <c r="C951" s="78"/>
      <c r="D951" s="141"/>
      <c r="E951" s="46"/>
      <c r="F951" s="46"/>
      <c r="G951" s="46"/>
      <c r="H951" s="81"/>
    </row>
    <row r="952" spans="1:8">
      <c r="A952" s="43"/>
      <c r="B952" s="43"/>
      <c r="C952" s="78"/>
      <c r="D952" s="141"/>
      <c r="E952" s="46"/>
      <c r="F952" s="46"/>
      <c r="G952" s="46"/>
      <c r="H952" s="81"/>
    </row>
    <row r="953" spans="1:8">
      <c r="A953" s="43"/>
      <c r="B953" s="43"/>
      <c r="C953" s="78"/>
      <c r="D953" s="141"/>
      <c r="E953" s="46"/>
      <c r="F953" s="46"/>
      <c r="G953" s="46"/>
      <c r="H953" s="81"/>
    </row>
    <row r="954" spans="1:8">
      <c r="A954" s="43"/>
      <c r="B954" s="43"/>
      <c r="C954" s="78"/>
      <c r="D954" s="141"/>
      <c r="E954" s="46"/>
      <c r="F954" s="46"/>
      <c r="G954" s="46"/>
      <c r="H954" s="81"/>
    </row>
    <row r="955" spans="1:8">
      <c r="A955" s="43"/>
      <c r="B955" s="43"/>
      <c r="C955" s="78"/>
      <c r="D955" s="141"/>
      <c r="E955" s="46"/>
      <c r="F955" s="46"/>
      <c r="G955" s="46"/>
      <c r="H955" s="81"/>
    </row>
    <row r="956" spans="1:8">
      <c r="A956" s="43"/>
      <c r="B956" s="43"/>
      <c r="C956" s="78"/>
      <c r="D956" s="141"/>
      <c r="E956" s="46"/>
      <c r="F956" s="46"/>
      <c r="G956" s="46"/>
      <c r="H956" s="81"/>
    </row>
    <row r="957" spans="1:8">
      <c r="A957" s="43"/>
      <c r="B957" s="43"/>
      <c r="C957" s="78"/>
      <c r="D957" s="141"/>
      <c r="E957" s="46"/>
      <c r="F957" s="46"/>
      <c r="G957" s="46"/>
      <c r="H957" s="81"/>
    </row>
    <row r="958" spans="1:8">
      <c r="A958" s="43"/>
      <c r="B958" s="43"/>
      <c r="C958" s="78"/>
      <c r="D958" s="141"/>
      <c r="E958" s="46"/>
      <c r="F958" s="46"/>
      <c r="G958" s="46"/>
      <c r="H958" s="81"/>
    </row>
    <row r="959" spans="1:8">
      <c r="A959" s="43"/>
      <c r="B959" s="43"/>
      <c r="C959" s="78"/>
      <c r="D959" s="141"/>
      <c r="E959" s="46"/>
      <c r="F959" s="46"/>
      <c r="G959" s="46"/>
      <c r="H959" s="81"/>
    </row>
    <row r="960" spans="1:8">
      <c r="A960" s="43"/>
      <c r="B960" s="43"/>
      <c r="C960" s="78"/>
      <c r="D960" s="141"/>
      <c r="E960" s="46"/>
      <c r="F960" s="46"/>
      <c r="G960" s="46"/>
      <c r="H960" s="81"/>
    </row>
    <row r="961" spans="1:8">
      <c r="A961" s="43"/>
      <c r="B961" s="43"/>
      <c r="C961" s="78"/>
      <c r="D961" s="141"/>
      <c r="E961" s="46"/>
      <c r="F961" s="46"/>
      <c r="G961" s="46"/>
      <c r="H961" s="81"/>
    </row>
    <row r="962" spans="1:8">
      <c r="A962" s="43"/>
      <c r="B962" s="43"/>
      <c r="C962" s="78"/>
      <c r="D962" s="141"/>
      <c r="E962" s="46"/>
      <c r="F962" s="46"/>
      <c r="G962" s="46"/>
      <c r="H962" s="81"/>
    </row>
    <row r="963" spans="1:8">
      <c r="A963" s="43"/>
      <c r="B963" s="43"/>
      <c r="C963" s="78"/>
      <c r="D963" s="141"/>
      <c r="E963" s="46"/>
      <c r="F963" s="46"/>
      <c r="G963" s="46"/>
      <c r="H963" s="81"/>
    </row>
    <row r="964" spans="1:8">
      <c r="A964" s="43"/>
      <c r="B964" s="43"/>
      <c r="C964" s="78"/>
      <c r="D964" s="141"/>
      <c r="E964" s="46"/>
      <c r="F964" s="46"/>
      <c r="G964" s="46"/>
      <c r="H964" s="81"/>
    </row>
    <row r="965" spans="1:8">
      <c r="A965" s="43"/>
      <c r="B965" s="43"/>
      <c r="C965" s="78"/>
      <c r="D965" s="141"/>
      <c r="E965" s="46"/>
      <c r="F965" s="46"/>
      <c r="G965" s="46"/>
      <c r="H965" s="81"/>
    </row>
    <row r="966" spans="1:8">
      <c r="A966" s="43"/>
      <c r="B966" s="43"/>
      <c r="C966" s="78"/>
      <c r="D966" s="141"/>
      <c r="E966" s="46"/>
      <c r="F966" s="46"/>
      <c r="G966" s="46"/>
      <c r="H966" s="81"/>
    </row>
    <row r="967" spans="1:8">
      <c r="A967" s="43"/>
      <c r="B967" s="43"/>
      <c r="C967" s="78"/>
      <c r="D967" s="141"/>
      <c r="E967" s="46"/>
      <c r="F967" s="46"/>
      <c r="G967" s="46"/>
      <c r="H967" s="81"/>
    </row>
    <row r="968" spans="1:8">
      <c r="A968" s="43"/>
      <c r="B968" s="43"/>
      <c r="C968" s="78"/>
      <c r="D968" s="141"/>
      <c r="E968" s="46"/>
      <c r="F968" s="46"/>
      <c r="G968" s="46"/>
      <c r="H968" s="81"/>
    </row>
    <row r="969" spans="1:8">
      <c r="A969" s="43"/>
      <c r="B969" s="43"/>
      <c r="C969" s="78"/>
      <c r="D969" s="141"/>
      <c r="E969" s="46"/>
      <c r="F969" s="46"/>
      <c r="G969" s="46"/>
      <c r="H969" s="81"/>
    </row>
    <row r="970" spans="1:8">
      <c r="A970" s="43"/>
      <c r="B970" s="43"/>
      <c r="C970" s="78"/>
      <c r="D970" s="141"/>
      <c r="E970" s="46"/>
      <c r="F970" s="46"/>
      <c r="G970" s="46"/>
      <c r="H970" s="81"/>
    </row>
    <row r="971" spans="1:8">
      <c r="A971" s="43"/>
      <c r="B971" s="43"/>
      <c r="C971" s="78"/>
      <c r="D971" s="141"/>
      <c r="E971" s="46"/>
      <c r="F971" s="46"/>
      <c r="G971" s="46"/>
      <c r="H971" s="81"/>
    </row>
    <row r="972" spans="1:8">
      <c r="A972" s="43"/>
      <c r="B972" s="43"/>
      <c r="C972" s="78"/>
      <c r="D972" s="141"/>
      <c r="E972" s="46"/>
      <c r="F972" s="46"/>
      <c r="G972" s="46"/>
      <c r="H972" s="81"/>
    </row>
    <row r="973" spans="1:8">
      <c r="A973" s="43"/>
      <c r="B973" s="43"/>
      <c r="C973" s="78"/>
      <c r="D973" s="141"/>
      <c r="E973" s="46"/>
      <c r="F973" s="46"/>
      <c r="G973" s="46"/>
      <c r="H973" s="81"/>
    </row>
    <row r="974" spans="1:8">
      <c r="A974" s="43"/>
      <c r="B974" s="43"/>
      <c r="C974" s="78"/>
      <c r="D974" s="141"/>
      <c r="E974" s="46"/>
      <c r="F974" s="46"/>
      <c r="G974" s="46"/>
      <c r="H974" s="81"/>
    </row>
    <row r="975" spans="1:8">
      <c r="A975" s="43"/>
      <c r="B975" s="43"/>
      <c r="C975" s="78"/>
      <c r="D975" s="141"/>
      <c r="E975" s="46"/>
      <c r="F975" s="46"/>
      <c r="G975" s="46"/>
      <c r="H975" s="81"/>
    </row>
    <row r="976" spans="1:8">
      <c r="A976" s="43"/>
      <c r="B976" s="43"/>
      <c r="C976" s="78"/>
      <c r="D976" s="141"/>
      <c r="E976" s="46"/>
      <c r="F976" s="46"/>
      <c r="G976" s="46"/>
      <c r="H976" s="81"/>
    </row>
    <row r="977" spans="1:8">
      <c r="A977" s="43"/>
      <c r="B977" s="43"/>
      <c r="C977" s="78"/>
      <c r="D977" s="141"/>
      <c r="E977" s="46"/>
      <c r="F977" s="46"/>
      <c r="G977" s="46"/>
      <c r="H977" s="81"/>
    </row>
    <row r="978" spans="1:8">
      <c r="A978" s="43"/>
      <c r="B978" s="43"/>
      <c r="C978" s="78"/>
      <c r="D978" s="141"/>
      <c r="E978" s="46"/>
      <c r="F978" s="46"/>
      <c r="G978" s="46"/>
      <c r="H978" s="81"/>
    </row>
    <row r="979" spans="1:8">
      <c r="A979" s="43"/>
      <c r="B979" s="43"/>
      <c r="C979" s="78"/>
      <c r="D979" s="141"/>
      <c r="E979" s="46"/>
      <c r="F979" s="46"/>
      <c r="G979" s="46"/>
      <c r="H979" s="81"/>
    </row>
    <row r="980" spans="1:8">
      <c r="A980" s="43"/>
      <c r="B980" s="43"/>
      <c r="C980" s="78"/>
      <c r="D980" s="141"/>
      <c r="E980" s="46"/>
      <c r="F980" s="46"/>
      <c r="G980" s="46"/>
      <c r="H980" s="81"/>
    </row>
    <row r="981" spans="1:8">
      <c r="A981" s="43"/>
      <c r="B981" s="43"/>
      <c r="C981" s="78"/>
      <c r="D981" s="141"/>
      <c r="E981" s="46"/>
      <c r="F981" s="46"/>
      <c r="G981" s="46"/>
      <c r="H981" s="81"/>
    </row>
    <row r="982" spans="1:8">
      <c r="A982" s="43"/>
      <c r="B982" s="43"/>
      <c r="C982" s="78"/>
      <c r="D982" s="141"/>
      <c r="E982" s="46"/>
      <c r="F982" s="46"/>
      <c r="G982" s="46"/>
      <c r="H982" s="81"/>
    </row>
    <row r="983" spans="1:8">
      <c r="A983" s="43"/>
      <c r="B983" s="43"/>
      <c r="C983" s="78"/>
      <c r="D983" s="141"/>
      <c r="E983" s="46"/>
      <c r="F983" s="46"/>
      <c r="G983" s="46"/>
      <c r="H983" s="81"/>
    </row>
    <row r="984" spans="1:8">
      <c r="A984" s="43"/>
      <c r="B984" s="43"/>
      <c r="C984" s="78"/>
      <c r="D984" s="141"/>
      <c r="E984" s="46"/>
      <c r="F984" s="46"/>
      <c r="G984" s="46"/>
      <c r="H984" s="81"/>
    </row>
    <row r="985" spans="1:8">
      <c r="A985" s="43"/>
      <c r="B985" s="43"/>
      <c r="C985" s="78"/>
      <c r="D985" s="141"/>
      <c r="E985" s="46"/>
      <c r="F985" s="46"/>
      <c r="G985" s="46"/>
      <c r="H985" s="81"/>
    </row>
    <row r="986" spans="1:8">
      <c r="A986" s="43"/>
      <c r="B986" s="43"/>
      <c r="C986" s="78"/>
      <c r="D986" s="141"/>
      <c r="E986" s="46"/>
      <c r="F986" s="46"/>
      <c r="G986" s="46"/>
      <c r="H986" s="81"/>
    </row>
    <row r="987" spans="1:8">
      <c r="A987" s="43"/>
      <c r="B987" s="43"/>
      <c r="C987" s="78"/>
      <c r="D987" s="141"/>
      <c r="E987" s="46"/>
      <c r="F987" s="46"/>
      <c r="G987" s="46"/>
      <c r="H987" s="81"/>
    </row>
    <row r="988" spans="1:8">
      <c r="A988" s="43"/>
      <c r="B988" s="43"/>
      <c r="C988" s="78"/>
      <c r="D988" s="141"/>
      <c r="E988" s="46"/>
      <c r="F988" s="46"/>
      <c r="G988" s="46"/>
      <c r="H988" s="81"/>
    </row>
    <row r="989" spans="1:8">
      <c r="A989" s="43"/>
      <c r="B989" s="43"/>
      <c r="C989" s="78"/>
      <c r="D989" s="141"/>
      <c r="E989" s="46"/>
      <c r="F989" s="46"/>
      <c r="G989" s="46"/>
      <c r="H989" s="81"/>
    </row>
    <row r="990" spans="1:8">
      <c r="A990" s="43"/>
      <c r="B990" s="43"/>
      <c r="C990" s="78"/>
      <c r="D990" s="141"/>
      <c r="E990" s="46"/>
      <c r="F990" s="46"/>
      <c r="G990" s="46"/>
      <c r="H990" s="81"/>
    </row>
    <row r="991" spans="1:8">
      <c r="A991" s="43"/>
      <c r="B991" s="43"/>
      <c r="C991" s="78"/>
      <c r="D991" s="141"/>
      <c r="E991" s="46"/>
      <c r="F991" s="46"/>
      <c r="G991" s="46"/>
      <c r="H991" s="81"/>
    </row>
    <row r="992" spans="1:8">
      <c r="A992" s="43"/>
      <c r="B992" s="43"/>
      <c r="C992" s="78"/>
      <c r="D992" s="141"/>
      <c r="E992" s="46"/>
      <c r="F992" s="46"/>
      <c r="G992" s="46"/>
      <c r="H992" s="81"/>
    </row>
    <row r="993" spans="1:8">
      <c r="A993" s="43"/>
      <c r="B993" s="43"/>
      <c r="C993" s="78"/>
      <c r="D993" s="141"/>
      <c r="E993" s="46"/>
      <c r="F993" s="46"/>
      <c r="G993" s="46"/>
      <c r="H993" s="81"/>
    </row>
    <row r="994" spans="1:8">
      <c r="A994" s="43"/>
      <c r="B994" s="43"/>
      <c r="C994" s="78"/>
      <c r="D994" s="141"/>
      <c r="E994" s="46"/>
      <c r="F994" s="46"/>
      <c r="G994" s="46"/>
      <c r="H994" s="81"/>
    </row>
    <row r="995" spans="1:8">
      <c r="A995" s="43"/>
      <c r="B995" s="43"/>
      <c r="C995" s="78"/>
      <c r="D995" s="141"/>
      <c r="E995" s="46"/>
      <c r="F995" s="46"/>
      <c r="G995" s="46"/>
      <c r="H995" s="81"/>
    </row>
    <row r="996" spans="1:8">
      <c r="A996" s="43"/>
      <c r="B996" s="43"/>
      <c r="C996" s="78"/>
      <c r="D996" s="141"/>
      <c r="E996" s="46"/>
      <c r="F996" s="46"/>
      <c r="G996" s="46"/>
      <c r="H996" s="81"/>
    </row>
    <row r="997" spans="1:8">
      <c r="A997" s="43"/>
      <c r="B997" s="43"/>
      <c r="C997" s="78"/>
      <c r="D997" s="141"/>
      <c r="E997" s="46"/>
      <c r="F997" s="46"/>
      <c r="G997" s="46"/>
      <c r="H997" s="81"/>
    </row>
    <row r="998" spans="1:8">
      <c r="A998" s="43"/>
      <c r="B998" s="43"/>
      <c r="C998" s="78"/>
      <c r="D998" s="141"/>
      <c r="E998" s="46"/>
      <c r="F998" s="46"/>
      <c r="G998" s="46"/>
      <c r="H998" s="81"/>
    </row>
    <row r="999" spans="1:8">
      <c r="A999" s="43"/>
      <c r="B999" s="43"/>
      <c r="C999" s="78"/>
      <c r="D999" s="141"/>
      <c r="E999" s="46"/>
      <c r="F999" s="46"/>
      <c r="G999" s="46"/>
      <c r="H999" s="81"/>
    </row>
    <row r="1000" spans="1:8">
      <c r="A1000" s="43"/>
      <c r="B1000" s="43"/>
      <c r="C1000" s="78"/>
      <c r="D1000" s="141"/>
      <c r="E1000" s="46"/>
      <c r="F1000" s="46"/>
      <c r="G1000" s="46"/>
      <c r="H1000" s="81"/>
    </row>
    <row r="1001" spans="1:8">
      <c r="A1001" s="43"/>
      <c r="B1001" s="43"/>
      <c r="C1001" s="78"/>
      <c r="D1001" s="141"/>
      <c r="E1001" s="46"/>
      <c r="F1001" s="46"/>
      <c r="G1001" s="46"/>
      <c r="H1001" s="81"/>
    </row>
    <row r="1002" spans="1:8">
      <c r="A1002" s="43"/>
      <c r="B1002" s="43"/>
      <c r="C1002" s="78"/>
      <c r="D1002" s="141"/>
      <c r="E1002" s="46"/>
      <c r="F1002" s="46"/>
      <c r="G1002" s="46"/>
      <c r="H1002" s="81"/>
    </row>
    <row r="1003" spans="1:8">
      <c r="A1003" s="43"/>
      <c r="B1003" s="43"/>
      <c r="C1003" s="78"/>
      <c r="D1003" s="141"/>
      <c r="E1003" s="46"/>
      <c r="F1003" s="46"/>
      <c r="G1003" s="46"/>
      <c r="H1003" s="81"/>
    </row>
    <row r="1004" spans="1:8">
      <c r="A1004" s="43"/>
      <c r="B1004" s="43"/>
      <c r="C1004" s="78"/>
      <c r="D1004" s="141"/>
      <c r="E1004" s="46"/>
      <c r="F1004" s="46"/>
      <c r="G1004" s="46"/>
      <c r="H1004" s="81"/>
    </row>
    <row r="1005" spans="1:8">
      <c r="A1005" s="43"/>
      <c r="B1005" s="43"/>
      <c r="C1005" s="78"/>
      <c r="D1005" s="141"/>
      <c r="E1005" s="46"/>
      <c r="F1005" s="46"/>
      <c r="G1005" s="46"/>
      <c r="H1005" s="81"/>
    </row>
    <row r="1006" spans="1:8">
      <c r="A1006" s="43"/>
      <c r="B1006" s="43"/>
      <c r="C1006" s="78"/>
      <c r="D1006" s="141"/>
      <c r="E1006" s="46"/>
      <c r="F1006" s="46"/>
      <c r="G1006" s="46"/>
      <c r="H1006" s="81"/>
    </row>
    <row r="1007" spans="1:8">
      <c r="A1007" s="43"/>
      <c r="B1007" s="43"/>
      <c r="C1007" s="78"/>
      <c r="D1007" s="141"/>
      <c r="E1007" s="46"/>
      <c r="F1007" s="46"/>
      <c r="G1007" s="46"/>
      <c r="H1007" s="81"/>
    </row>
    <row r="1008" spans="1:8">
      <c r="A1008" s="43"/>
      <c r="B1008" s="43"/>
      <c r="C1008" s="78"/>
      <c r="D1008" s="141"/>
      <c r="E1008" s="46"/>
      <c r="F1008" s="46"/>
      <c r="G1008" s="46"/>
      <c r="H1008" s="81"/>
    </row>
    <row r="1009" spans="1:8">
      <c r="A1009" s="43"/>
      <c r="B1009" s="43"/>
      <c r="C1009" s="78"/>
      <c r="D1009" s="141"/>
      <c r="E1009" s="46"/>
      <c r="F1009" s="46"/>
      <c r="G1009" s="46"/>
      <c r="H1009" s="81"/>
    </row>
    <row r="1010" spans="1:8">
      <c r="A1010" s="43"/>
      <c r="B1010" s="43"/>
      <c r="C1010" s="78"/>
      <c r="D1010" s="141"/>
      <c r="E1010" s="46"/>
      <c r="F1010" s="46"/>
      <c r="G1010" s="46"/>
      <c r="H1010" s="81"/>
    </row>
    <row r="1011" spans="1:8">
      <c r="A1011" s="43"/>
      <c r="B1011" s="43"/>
      <c r="C1011" s="78"/>
      <c r="D1011" s="141"/>
      <c r="E1011" s="46"/>
      <c r="F1011" s="46"/>
      <c r="G1011" s="46"/>
      <c r="H1011" s="81"/>
    </row>
    <row r="1012" spans="1:8">
      <c r="A1012" s="43"/>
      <c r="B1012" s="43"/>
      <c r="C1012" s="78"/>
      <c r="D1012" s="141"/>
      <c r="E1012" s="46"/>
      <c r="F1012" s="46"/>
      <c r="G1012" s="46"/>
      <c r="H1012" s="81"/>
    </row>
    <row r="1013" spans="1:8">
      <c r="A1013" s="43"/>
      <c r="B1013" s="43"/>
      <c r="C1013" s="78"/>
      <c r="D1013" s="141"/>
      <c r="E1013" s="46"/>
      <c r="F1013" s="46"/>
      <c r="G1013" s="46"/>
      <c r="H1013" s="81"/>
    </row>
    <row r="1014" spans="1:8">
      <c r="A1014" s="43"/>
      <c r="B1014" s="43"/>
      <c r="C1014" s="78"/>
      <c r="D1014" s="141"/>
      <c r="E1014" s="46"/>
      <c r="F1014" s="46"/>
      <c r="G1014" s="46"/>
      <c r="H1014" s="81"/>
    </row>
    <row r="1015" spans="1:8">
      <c r="A1015" s="43"/>
      <c r="B1015" s="43"/>
      <c r="C1015" s="78"/>
      <c r="D1015" s="141"/>
      <c r="E1015" s="46"/>
      <c r="F1015" s="46"/>
      <c r="G1015" s="46"/>
      <c r="H1015" s="81"/>
    </row>
    <row r="1016" spans="1:8">
      <c r="A1016" s="43"/>
      <c r="B1016" s="43"/>
      <c r="C1016" s="78"/>
      <c r="D1016" s="141"/>
      <c r="E1016" s="46"/>
      <c r="F1016" s="46"/>
      <c r="G1016" s="46"/>
      <c r="H1016" s="81"/>
    </row>
    <row r="1017" spans="1:8">
      <c r="A1017" s="43"/>
      <c r="B1017" s="43"/>
      <c r="C1017" s="78"/>
      <c r="D1017" s="141"/>
      <c r="E1017" s="46"/>
      <c r="F1017" s="46"/>
      <c r="G1017" s="46"/>
      <c r="H1017" s="81"/>
    </row>
    <row r="1018" spans="1:8">
      <c r="A1018" s="43"/>
      <c r="B1018" s="43"/>
      <c r="C1018" s="78"/>
      <c r="D1018" s="141"/>
      <c r="E1018" s="46"/>
      <c r="F1018" s="46"/>
      <c r="G1018" s="46"/>
      <c r="H1018" s="81"/>
    </row>
    <row r="1019" spans="1:8">
      <c r="A1019" s="43"/>
      <c r="B1019" s="43"/>
      <c r="C1019" s="78"/>
      <c r="D1019" s="141"/>
      <c r="E1019" s="46"/>
      <c r="F1019" s="46"/>
      <c r="G1019" s="46"/>
      <c r="H1019" s="81"/>
    </row>
    <row r="1020" spans="1:8">
      <c r="A1020" s="43"/>
      <c r="B1020" s="43"/>
      <c r="C1020" s="78"/>
      <c r="D1020" s="141"/>
      <c r="E1020" s="46"/>
      <c r="F1020" s="46"/>
      <c r="G1020" s="46"/>
      <c r="H1020" s="81"/>
    </row>
    <row r="1021" spans="1:8">
      <c r="A1021" s="43"/>
      <c r="B1021" s="43"/>
      <c r="C1021" s="78"/>
      <c r="D1021" s="141"/>
      <c r="E1021" s="46"/>
      <c r="F1021" s="46"/>
      <c r="G1021" s="46"/>
      <c r="H1021" s="81"/>
    </row>
    <row r="1022" spans="1:8">
      <c r="A1022" s="43"/>
      <c r="B1022" s="43"/>
      <c r="C1022" s="78"/>
      <c r="D1022" s="141"/>
      <c r="E1022" s="46"/>
      <c r="F1022" s="46"/>
      <c r="G1022" s="46"/>
      <c r="H1022" s="81"/>
    </row>
    <row r="1023" spans="1:8">
      <c r="A1023" s="43"/>
      <c r="B1023" s="43"/>
      <c r="C1023" s="78"/>
      <c r="D1023" s="141"/>
      <c r="E1023" s="46"/>
      <c r="F1023" s="46"/>
      <c r="G1023" s="46"/>
      <c r="H1023" s="81"/>
    </row>
    <row r="1024" spans="1:8">
      <c r="A1024" s="43"/>
      <c r="B1024" s="43"/>
      <c r="C1024" s="78"/>
      <c r="D1024" s="141"/>
      <c r="E1024" s="46"/>
      <c r="F1024" s="46"/>
      <c r="G1024" s="46"/>
      <c r="H1024" s="81"/>
    </row>
    <row r="1025" spans="1:8">
      <c r="A1025" s="43"/>
      <c r="B1025" s="43"/>
      <c r="C1025" s="78"/>
      <c r="D1025" s="141"/>
      <c r="E1025" s="46"/>
      <c r="F1025" s="46"/>
      <c r="G1025" s="46"/>
      <c r="H1025" s="81"/>
    </row>
    <row r="1026" spans="1:8">
      <c r="A1026" s="43"/>
      <c r="B1026" s="43"/>
      <c r="C1026" s="78"/>
      <c r="D1026" s="141"/>
      <c r="E1026" s="46"/>
      <c r="F1026" s="46"/>
      <c r="G1026" s="46"/>
      <c r="H1026" s="81"/>
    </row>
    <row r="1027" spans="1:8">
      <c r="A1027" s="43"/>
      <c r="B1027" s="43"/>
      <c r="C1027" s="78"/>
      <c r="D1027" s="141"/>
      <c r="E1027" s="46"/>
      <c r="F1027" s="46"/>
      <c r="G1027" s="46"/>
      <c r="H1027" s="81"/>
    </row>
    <row r="1028" spans="1:8">
      <c r="A1028" s="43"/>
      <c r="B1028" s="43"/>
      <c r="C1028" s="78"/>
      <c r="D1028" s="141"/>
      <c r="E1028" s="46"/>
      <c r="F1028" s="46"/>
      <c r="G1028" s="46"/>
      <c r="H1028" s="81"/>
    </row>
    <row r="1029" spans="1:8">
      <c r="A1029" s="43"/>
      <c r="B1029" s="43"/>
      <c r="C1029" s="78"/>
      <c r="D1029" s="141"/>
      <c r="E1029" s="46"/>
      <c r="F1029" s="46"/>
      <c r="G1029" s="46"/>
      <c r="H1029" s="81"/>
    </row>
    <row r="1030" spans="1:8">
      <c r="A1030" s="43"/>
      <c r="B1030" s="43"/>
      <c r="C1030" s="78"/>
      <c r="D1030" s="141"/>
      <c r="E1030" s="46"/>
      <c r="F1030" s="46"/>
      <c r="G1030" s="46"/>
      <c r="H1030" s="81"/>
    </row>
    <row r="1031" spans="1:8">
      <c r="A1031" s="43"/>
      <c r="B1031" s="43"/>
      <c r="C1031" s="78"/>
      <c r="D1031" s="141"/>
      <c r="E1031" s="46"/>
      <c r="F1031" s="46"/>
      <c r="G1031" s="46"/>
      <c r="H1031" s="81"/>
    </row>
    <row r="1032" spans="1:8">
      <c r="A1032" s="43"/>
      <c r="B1032" s="43"/>
      <c r="C1032" s="78"/>
      <c r="D1032" s="141"/>
      <c r="E1032" s="46"/>
      <c r="F1032" s="46"/>
      <c r="G1032" s="46"/>
      <c r="H1032" s="81"/>
    </row>
    <row r="1033" spans="1:8">
      <c r="A1033" s="43"/>
      <c r="B1033" s="43"/>
      <c r="C1033" s="78"/>
      <c r="D1033" s="141"/>
      <c r="E1033" s="46"/>
      <c r="F1033" s="46"/>
      <c r="G1033" s="46"/>
      <c r="H1033" s="81"/>
    </row>
    <row r="1034" spans="1:8">
      <c r="A1034" s="43"/>
      <c r="B1034" s="43"/>
      <c r="C1034" s="78"/>
      <c r="D1034" s="141"/>
      <c r="E1034" s="46"/>
      <c r="F1034" s="46"/>
      <c r="G1034" s="46"/>
      <c r="H1034" s="81"/>
    </row>
    <row r="1035" spans="1:8">
      <c r="A1035" s="43"/>
      <c r="B1035" s="43"/>
      <c r="C1035" s="78"/>
      <c r="D1035" s="141"/>
      <c r="E1035" s="46"/>
      <c r="F1035" s="46"/>
      <c r="G1035" s="46"/>
      <c r="H1035" s="81"/>
    </row>
    <row r="1036" spans="1:8">
      <c r="A1036" s="43"/>
      <c r="B1036" s="43"/>
      <c r="C1036" s="78"/>
      <c r="D1036" s="141"/>
      <c r="E1036" s="46"/>
      <c r="F1036" s="46"/>
      <c r="G1036" s="46"/>
      <c r="H1036" s="81"/>
    </row>
    <row r="1037" spans="1:8">
      <c r="A1037" s="43"/>
      <c r="B1037" s="43"/>
      <c r="C1037" s="78"/>
      <c r="D1037" s="141"/>
      <c r="E1037" s="46"/>
      <c r="F1037" s="46"/>
      <c r="G1037" s="46"/>
      <c r="H1037" s="81"/>
    </row>
    <row r="1038" spans="1:8">
      <c r="A1038" s="43"/>
      <c r="B1038" s="43"/>
      <c r="C1038" s="78"/>
      <c r="D1038" s="141"/>
      <c r="E1038" s="46"/>
      <c r="F1038" s="46"/>
      <c r="G1038" s="46"/>
      <c r="H1038" s="81"/>
    </row>
    <row r="1039" spans="1:8">
      <c r="A1039" s="43"/>
      <c r="B1039" s="43"/>
      <c r="C1039" s="78"/>
      <c r="D1039" s="141"/>
      <c r="E1039" s="46"/>
      <c r="F1039" s="46"/>
      <c r="G1039" s="46"/>
      <c r="H1039" s="81"/>
    </row>
    <row r="1040" spans="1:8">
      <c r="A1040" s="43"/>
      <c r="B1040" s="43"/>
      <c r="C1040" s="78"/>
      <c r="D1040" s="141"/>
      <c r="E1040" s="46"/>
      <c r="F1040" s="46"/>
      <c r="G1040" s="46"/>
      <c r="H1040" s="81"/>
    </row>
    <row r="1041" spans="1:8">
      <c r="A1041" s="43"/>
      <c r="B1041" s="43"/>
      <c r="C1041" s="78"/>
      <c r="D1041" s="141"/>
      <c r="E1041" s="46"/>
      <c r="F1041" s="46"/>
      <c r="G1041" s="46"/>
      <c r="H1041" s="81"/>
    </row>
    <row r="1042" spans="1:8">
      <c r="A1042" s="43"/>
      <c r="B1042" s="43"/>
      <c r="C1042" s="78"/>
      <c r="D1042" s="141"/>
      <c r="E1042" s="46"/>
      <c r="F1042" s="46"/>
      <c r="G1042" s="46"/>
      <c r="H1042" s="81"/>
    </row>
    <row r="1043" spans="1:8">
      <c r="A1043" s="43"/>
      <c r="B1043" s="43"/>
      <c r="C1043" s="78"/>
      <c r="D1043" s="141"/>
      <c r="E1043" s="46"/>
      <c r="F1043" s="46"/>
      <c r="G1043" s="46"/>
      <c r="H1043" s="81"/>
    </row>
    <row r="1044" spans="1:8">
      <c r="A1044" s="43"/>
      <c r="B1044" s="43"/>
      <c r="C1044" s="78"/>
      <c r="D1044" s="141"/>
      <c r="E1044" s="46"/>
      <c r="F1044" s="46"/>
      <c r="G1044" s="46"/>
      <c r="H1044" s="81"/>
    </row>
    <row r="1045" spans="1:8">
      <c r="A1045" s="43"/>
      <c r="B1045" s="43"/>
      <c r="C1045" s="78"/>
      <c r="D1045" s="141"/>
      <c r="E1045" s="46"/>
      <c r="F1045" s="46"/>
      <c r="G1045" s="46"/>
      <c r="H1045" s="81"/>
    </row>
    <row r="1046" spans="1:8">
      <c r="A1046" s="43"/>
      <c r="B1046" s="43"/>
      <c r="C1046" s="78"/>
      <c r="D1046" s="141"/>
      <c r="E1046" s="46"/>
      <c r="F1046" s="46"/>
      <c r="G1046" s="46"/>
      <c r="H1046" s="81"/>
    </row>
    <row r="1047" spans="1:8">
      <c r="A1047" s="43"/>
      <c r="B1047" s="43"/>
      <c r="C1047" s="78"/>
      <c r="D1047" s="141"/>
      <c r="E1047" s="46"/>
      <c r="F1047" s="46"/>
      <c r="G1047" s="46"/>
      <c r="H1047" s="81"/>
    </row>
    <row r="1048" spans="1:8">
      <c r="A1048" s="43"/>
      <c r="B1048" s="43"/>
      <c r="C1048" s="78"/>
      <c r="D1048" s="141"/>
      <c r="E1048" s="46"/>
      <c r="F1048" s="46"/>
      <c r="G1048" s="46"/>
      <c r="H1048" s="81"/>
    </row>
    <row r="1049" spans="1:8">
      <c r="A1049" s="43"/>
      <c r="B1049" s="43"/>
      <c r="C1049" s="78"/>
      <c r="D1049" s="141"/>
      <c r="E1049" s="46"/>
      <c r="F1049" s="46"/>
      <c r="G1049" s="46"/>
      <c r="H1049" s="81"/>
    </row>
    <row r="1050" spans="1:8">
      <c r="A1050" s="43"/>
      <c r="B1050" s="43"/>
      <c r="C1050" s="78"/>
      <c r="D1050" s="141"/>
      <c r="E1050" s="46"/>
      <c r="F1050" s="46"/>
      <c r="G1050" s="46"/>
      <c r="H1050" s="81"/>
    </row>
    <row r="1051" spans="1:8">
      <c r="A1051" s="43"/>
      <c r="B1051" s="43"/>
      <c r="C1051" s="78"/>
      <c r="D1051" s="141"/>
      <c r="E1051" s="46"/>
      <c r="F1051" s="46"/>
      <c r="G1051" s="46"/>
      <c r="H1051" s="81"/>
    </row>
    <row r="1052" spans="1:8">
      <c r="A1052" s="43"/>
      <c r="B1052" s="43"/>
      <c r="C1052" s="78"/>
      <c r="D1052" s="141"/>
      <c r="E1052" s="46"/>
      <c r="F1052" s="46"/>
      <c r="G1052" s="46"/>
      <c r="H1052" s="81"/>
    </row>
    <row r="1053" spans="1:8">
      <c r="A1053" s="43"/>
      <c r="B1053" s="43"/>
      <c r="C1053" s="78"/>
      <c r="D1053" s="141"/>
      <c r="E1053" s="46"/>
      <c r="F1053" s="46"/>
      <c r="G1053" s="46"/>
      <c r="H1053" s="81"/>
    </row>
    <row r="1054" spans="1:8">
      <c r="A1054" s="43"/>
      <c r="B1054" s="43"/>
      <c r="C1054" s="78"/>
      <c r="D1054" s="141"/>
      <c r="E1054" s="46"/>
      <c r="F1054" s="46"/>
      <c r="G1054" s="46"/>
      <c r="H1054" s="81"/>
    </row>
    <row r="1055" spans="1:8">
      <c r="A1055" s="43"/>
      <c r="B1055" s="43"/>
      <c r="C1055" s="78"/>
      <c r="D1055" s="141"/>
      <c r="E1055" s="46"/>
      <c r="F1055" s="46"/>
      <c r="G1055" s="46"/>
      <c r="H1055" s="81"/>
    </row>
    <row r="1056" spans="1:8">
      <c r="A1056" s="43"/>
      <c r="B1056" s="43"/>
      <c r="C1056" s="78"/>
      <c r="D1056" s="141"/>
      <c r="E1056" s="46"/>
      <c r="F1056" s="46"/>
      <c r="G1056" s="46"/>
      <c r="H1056" s="81"/>
    </row>
    <row r="1057" spans="1:8">
      <c r="A1057" s="43"/>
      <c r="B1057" s="43"/>
      <c r="C1057" s="78"/>
      <c r="D1057" s="141"/>
      <c r="E1057" s="46"/>
      <c r="F1057" s="46"/>
      <c r="G1057" s="46"/>
      <c r="H1057" s="81"/>
    </row>
    <row r="1058" spans="1:8">
      <c r="A1058" s="43"/>
      <c r="B1058" s="43"/>
      <c r="C1058" s="78"/>
      <c r="D1058" s="141"/>
      <c r="E1058" s="46"/>
      <c r="F1058" s="46"/>
      <c r="G1058" s="46"/>
      <c r="H1058" s="81"/>
    </row>
    <row r="1059" spans="1:8">
      <c r="A1059" s="43"/>
      <c r="B1059" s="43"/>
      <c r="C1059" s="78"/>
      <c r="D1059" s="141"/>
      <c r="E1059" s="46"/>
      <c r="F1059" s="46"/>
      <c r="G1059" s="46"/>
      <c r="H1059" s="81"/>
    </row>
    <row r="1060" spans="1:8">
      <c r="A1060" s="43"/>
      <c r="B1060" s="43"/>
      <c r="C1060" s="78"/>
      <c r="D1060" s="141"/>
      <c r="E1060" s="46"/>
      <c r="F1060" s="46"/>
      <c r="G1060" s="46"/>
      <c r="H1060" s="81"/>
    </row>
    <row r="1061" spans="1:8">
      <c r="A1061" s="43"/>
      <c r="B1061" s="43"/>
      <c r="C1061" s="78"/>
      <c r="D1061" s="141"/>
      <c r="E1061" s="46"/>
      <c r="F1061" s="46"/>
      <c r="G1061" s="46"/>
      <c r="H1061" s="81"/>
    </row>
    <row r="1062" spans="1:8">
      <c r="A1062" s="43"/>
      <c r="B1062" s="43"/>
      <c r="C1062" s="78"/>
      <c r="D1062" s="141"/>
      <c r="E1062" s="46"/>
      <c r="F1062" s="46"/>
      <c r="G1062" s="46"/>
      <c r="H1062" s="81"/>
    </row>
    <row r="1063" spans="1:8">
      <c r="A1063" s="43"/>
      <c r="B1063" s="43"/>
      <c r="C1063" s="78"/>
      <c r="D1063" s="141"/>
      <c r="E1063" s="46"/>
      <c r="F1063" s="46"/>
      <c r="G1063" s="46"/>
      <c r="H1063" s="81"/>
    </row>
    <row r="1064" spans="1:8">
      <c r="A1064" s="43"/>
      <c r="B1064" s="43"/>
      <c r="C1064" s="78"/>
      <c r="D1064" s="141"/>
      <c r="E1064" s="46"/>
      <c r="F1064" s="46"/>
      <c r="G1064" s="46"/>
      <c r="H1064" s="81"/>
    </row>
    <row r="1065" spans="1:8">
      <c r="A1065" s="43"/>
      <c r="B1065" s="43"/>
      <c r="C1065" s="78"/>
      <c r="D1065" s="141"/>
      <c r="E1065" s="46"/>
      <c r="F1065" s="46"/>
      <c r="G1065" s="46"/>
      <c r="H1065" s="81"/>
    </row>
    <row r="1066" spans="1:8">
      <c r="A1066" s="43"/>
      <c r="B1066" s="43"/>
      <c r="C1066" s="78"/>
      <c r="D1066" s="141"/>
      <c r="E1066" s="46"/>
      <c r="F1066" s="46"/>
      <c r="G1066" s="46"/>
      <c r="H1066" s="81"/>
    </row>
    <row r="1067" spans="1:8">
      <c r="A1067" s="43"/>
      <c r="B1067" s="43"/>
      <c r="C1067" s="78"/>
      <c r="D1067" s="141"/>
      <c r="E1067" s="46"/>
      <c r="F1067" s="46"/>
      <c r="G1067" s="46"/>
      <c r="H1067" s="81"/>
    </row>
    <row r="1068" spans="1:8">
      <c r="A1068" s="43"/>
      <c r="B1068" s="43"/>
      <c r="C1068" s="78"/>
      <c r="D1068" s="141"/>
      <c r="E1068" s="46"/>
      <c r="F1068" s="46"/>
      <c r="G1068" s="46"/>
      <c r="H1068" s="81"/>
    </row>
    <row r="1069" spans="1:8">
      <c r="A1069" s="43"/>
      <c r="B1069" s="43"/>
      <c r="C1069" s="78"/>
      <c r="D1069" s="141"/>
      <c r="E1069" s="46"/>
      <c r="F1069" s="46"/>
      <c r="G1069" s="46"/>
      <c r="H1069" s="81"/>
    </row>
    <row r="1070" spans="1:8">
      <c r="A1070" s="43"/>
      <c r="B1070" s="43"/>
      <c r="C1070" s="78"/>
      <c r="D1070" s="141"/>
      <c r="E1070" s="46"/>
      <c r="F1070" s="46"/>
      <c r="G1070" s="46"/>
      <c r="H1070" s="81"/>
    </row>
    <row r="1071" spans="1:8">
      <c r="A1071" s="43"/>
      <c r="B1071" s="43"/>
      <c r="C1071" s="78"/>
      <c r="D1071" s="141"/>
      <c r="E1071" s="46"/>
      <c r="F1071" s="46"/>
      <c r="G1071" s="46"/>
      <c r="H1071" s="81"/>
    </row>
    <row r="1072" spans="1:8">
      <c r="A1072" s="43"/>
      <c r="B1072" s="43"/>
      <c r="C1072" s="78"/>
      <c r="D1072" s="141"/>
      <c r="E1072" s="46"/>
      <c r="F1072" s="46"/>
      <c r="G1072" s="46"/>
      <c r="H1072" s="81"/>
    </row>
    <row r="1073" spans="1:8">
      <c r="A1073" s="43"/>
      <c r="B1073" s="43"/>
      <c r="C1073" s="78"/>
      <c r="D1073" s="141"/>
      <c r="E1073" s="46"/>
      <c r="F1073" s="46"/>
      <c r="G1073" s="46"/>
      <c r="H1073" s="81"/>
    </row>
    <row r="1074" spans="1:8">
      <c r="A1074" s="43"/>
      <c r="B1074" s="43"/>
      <c r="C1074" s="78"/>
      <c r="D1074" s="141"/>
      <c r="E1074" s="46"/>
      <c r="F1074" s="46"/>
      <c r="G1074" s="46"/>
      <c r="H1074" s="81"/>
    </row>
    <row r="1075" spans="1:8">
      <c r="A1075" s="43"/>
      <c r="B1075" s="43"/>
      <c r="C1075" s="78"/>
      <c r="D1075" s="141"/>
      <c r="E1075" s="46"/>
      <c r="F1075" s="46"/>
      <c r="G1075" s="46"/>
      <c r="H1075" s="81"/>
    </row>
    <row r="1076" spans="1:8">
      <c r="A1076" s="43"/>
      <c r="B1076" s="43"/>
      <c r="C1076" s="78"/>
      <c r="D1076" s="141"/>
      <c r="E1076" s="46"/>
      <c r="F1076" s="46"/>
      <c r="G1076" s="46"/>
      <c r="H1076" s="81"/>
    </row>
    <row r="1077" spans="1:8">
      <c r="A1077" s="43"/>
      <c r="B1077" s="43"/>
      <c r="C1077" s="78"/>
      <c r="D1077" s="141"/>
      <c r="E1077" s="46"/>
      <c r="F1077" s="46"/>
      <c r="G1077" s="46"/>
      <c r="H1077" s="81"/>
    </row>
    <row r="1078" spans="1:8">
      <c r="A1078" s="43"/>
      <c r="B1078" s="43"/>
      <c r="C1078" s="78"/>
      <c r="D1078" s="141"/>
      <c r="E1078" s="46"/>
      <c r="F1078" s="46"/>
      <c r="G1078" s="46"/>
      <c r="H1078" s="81"/>
    </row>
    <row r="1079" spans="1:8">
      <c r="A1079" s="43"/>
      <c r="B1079" s="43"/>
      <c r="C1079" s="78"/>
      <c r="D1079" s="141"/>
      <c r="E1079" s="46"/>
      <c r="F1079" s="46"/>
      <c r="G1079" s="46"/>
      <c r="H1079" s="81"/>
    </row>
    <row r="1080" spans="1:8">
      <c r="A1080" s="43"/>
      <c r="B1080" s="43"/>
      <c r="C1080" s="78"/>
      <c r="D1080" s="141"/>
      <c r="E1080" s="46"/>
      <c r="F1080" s="46"/>
      <c r="G1080" s="46"/>
      <c r="H1080" s="81"/>
    </row>
    <row r="1081" spans="1:8">
      <c r="A1081" s="43"/>
      <c r="B1081" s="43"/>
      <c r="C1081" s="78"/>
      <c r="D1081" s="141"/>
      <c r="E1081" s="46"/>
      <c r="F1081" s="46"/>
      <c r="G1081" s="46"/>
      <c r="H1081" s="81"/>
    </row>
    <row r="1082" spans="1:8">
      <c r="A1082" s="43"/>
      <c r="B1082" s="43"/>
      <c r="C1082" s="78"/>
      <c r="D1082" s="141"/>
      <c r="E1082" s="46"/>
      <c r="F1082" s="46"/>
      <c r="G1082" s="46"/>
      <c r="H1082" s="81"/>
    </row>
    <row r="1083" spans="1:8">
      <c r="A1083" s="43"/>
      <c r="B1083" s="43"/>
      <c r="C1083" s="78"/>
      <c r="D1083" s="141"/>
      <c r="E1083" s="46"/>
      <c r="F1083" s="46"/>
      <c r="G1083" s="46"/>
      <c r="H1083" s="81"/>
    </row>
    <row r="1084" spans="1:8">
      <c r="A1084" s="43"/>
      <c r="B1084" s="43"/>
      <c r="C1084" s="78"/>
      <c r="D1084" s="141"/>
      <c r="E1084" s="46"/>
      <c r="F1084" s="46"/>
      <c r="G1084" s="46"/>
      <c r="H1084" s="81"/>
    </row>
    <row r="1085" spans="1:8">
      <c r="A1085" s="43"/>
      <c r="B1085" s="43"/>
      <c r="C1085" s="78"/>
      <c r="D1085" s="141"/>
      <c r="E1085" s="46"/>
      <c r="F1085" s="46"/>
      <c r="G1085" s="46"/>
      <c r="H1085" s="81"/>
    </row>
    <row r="1086" spans="1:8">
      <c r="A1086" s="43"/>
      <c r="B1086" s="43"/>
      <c r="C1086" s="78"/>
      <c r="D1086" s="141"/>
      <c r="E1086" s="46"/>
      <c r="F1086" s="46"/>
      <c r="G1086" s="46"/>
      <c r="H1086" s="81"/>
    </row>
    <row r="1087" spans="1:8">
      <c r="A1087" s="43"/>
      <c r="B1087" s="43"/>
      <c r="C1087" s="78"/>
      <c r="D1087" s="141"/>
      <c r="E1087" s="46"/>
      <c r="F1087" s="46"/>
      <c r="G1087" s="46"/>
      <c r="H1087" s="81"/>
    </row>
    <row r="1088" spans="1:8">
      <c r="A1088" s="43"/>
      <c r="B1088" s="43"/>
      <c r="C1088" s="78"/>
      <c r="D1088" s="141"/>
      <c r="E1088" s="46"/>
      <c r="F1088" s="46"/>
      <c r="G1088" s="46"/>
      <c r="H1088" s="81"/>
    </row>
    <row r="1089" spans="1:8">
      <c r="A1089" s="43"/>
      <c r="B1089" s="43"/>
      <c r="C1089" s="78"/>
      <c r="D1089" s="141"/>
      <c r="E1089" s="46"/>
      <c r="F1089" s="46"/>
      <c r="G1089" s="46"/>
      <c r="H1089" s="81"/>
    </row>
    <row r="1090" spans="1:8">
      <c r="A1090" s="43"/>
      <c r="B1090" s="43"/>
      <c r="C1090" s="78"/>
      <c r="D1090" s="141"/>
      <c r="E1090" s="46"/>
      <c r="F1090" s="46"/>
      <c r="G1090" s="46"/>
      <c r="H1090" s="81"/>
    </row>
    <row r="1091" spans="1:8">
      <c r="A1091" s="43"/>
      <c r="B1091" s="43"/>
      <c r="C1091" s="78"/>
      <c r="D1091" s="141"/>
      <c r="E1091" s="46"/>
      <c r="F1091" s="46"/>
      <c r="G1091" s="46"/>
      <c r="H1091" s="81"/>
    </row>
    <row r="1092" spans="1:8">
      <c r="A1092" s="43"/>
      <c r="B1092" s="43"/>
      <c r="C1092" s="78"/>
      <c r="D1092" s="141"/>
      <c r="E1092" s="46"/>
      <c r="F1092" s="46"/>
      <c r="G1092" s="46"/>
      <c r="H1092" s="81"/>
    </row>
    <row r="1093" spans="1:8">
      <c r="A1093" s="43"/>
      <c r="B1093" s="43"/>
      <c r="C1093" s="78"/>
      <c r="D1093" s="141"/>
      <c r="E1093" s="46"/>
      <c r="F1093" s="46"/>
      <c r="G1093" s="46"/>
      <c r="H1093" s="81"/>
    </row>
    <row r="1094" spans="1:8">
      <c r="A1094" s="43"/>
      <c r="B1094" s="43"/>
      <c r="C1094" s="78"/>
      <c r="D1094" s="141"/>
      <c r="E1094" s="46"/>
      <c r="F1094" s="46"/>
      <c r="G1094" s="46"/>
      <c r="H1094" s="81"/>
    </row>
    <row r="1095" spans="1:8">
      <c r="A1095" s="43"/>
      <c r="B1095" s="43"/>
      <c r="C1095" s="78"/>
      <c r="D1095" s="141"/>
      <c r="E1095" s="46"/>
      <c r="F1095" s="46"/>
      <c r="G1095" s="46"/>
      <c r="H1095" s="81"/>
    </row>
    <row r="1096" spans="1:8">
      <c r="A1096" s="43"/>
      <c r="B1096" s="43"/>
      <c r="C1096" s="78"/>
      <c r="D1096" s="141"/>
      <c r="E1096" s="46"/>
      <c r="F1096" s="46"/>
      <c r="G1096" s="46"/>
      <c r="H1096" s="81"/>
    </row>
    <row r="1097" spans="1:8">
      <c r="A1097" s="43"/>
      <c r="B1097" s="43"/>
      <c r="C1097" s="78"/>
      <c r="D1097" s="141"/>
      <c r="E1097" s="46"/>
      <c r="F1097" s="46"/>
      <c r="G1097" s="46"/>
      <c r="H1097" s="81"/>
    </row>
    <row r="1098" spans="1:8">
      <c r="A1098" s="43"/>
      <c r="B1098" s="43"/>
      <c r="C1098" s="78"/>
      <c r="D1098" s="141"/>
      <c r="E1098" s="46"/>
      <c r="F1098" s="46"/>
      <c r="G1098" s="46"/>
      <c r="H1098" s="81"/>
    </row>
    <row r="1099" spans="1:8">
      <c r="A1099" s="43"/>
      <c r="B1099" s="43"/>
      <c r="C1099" s="78"/>
      <c r="D1099" s="141"/>
      <c r="E1099" s="46"/>
      <c r="F1099" s="46"/>
      <c r="G1099" s="46"/>
      <c r="H1099" s="81"/>
    </row>
    <row r="1100" spans="1:8">
      <c r="A1100" s="43"/>
      <c r="B1100" s="43"/>
      <c r="C1100" s="78"/>
      <c r="D1100" s="141"/>
      <c r="E1100" s="46"/>
      <c r="F1100" s="46"/>
      <c r="G1100" s="46"/>
      <c r="H1100" s="81"/>
    </row>
    <row r="1101" spans="1:8">
      <c r="A1101" s="43"/>
      <c r="B1101" s="43"/>
      <c r="C1101" s="78"/>
      <c r="D1101" s="141"/>
      <c r="E1101" s="46"/>
      <c r="F1101" s="46"/>
      <c r="G1101" s="46"/>
      <c r="H1101" s="81"/>
    </row>
    <row r="1102" spans="1:8">
      <c r="A1102" s="43"/>
      <c r="B1102" s="43"/>
      <c r="C1102" s="78"/>
      <c r="D1102" s="141"/>
      <c r="E1102" s="46"/>
      <c r="F1102" s="46"/>
      <c r="G1102" s="46"/>
      <c r="H1102" s="81"/>
    </row>
    <row r="1103" spans="1:8">
      <c r="A1103" s="43"/>
      <c r="B1103" s="43"/>
      <c r="C1103" s="78"/>
      <c r="D1103" s="141"/>
      <c r="E1103" s="46"/>
      <c r="F1103" s="46"/>
      <c r="G1103" s="46"/>
      <c r="H1103" s="81"/>
    </row>
    <row r="1104" spans="1:8">
      <c r="A1104" s="43"/>
      <c r="B1104" s="43"/>
      <c r="C1104" s="78"/>
      <c r="D1104" s="141"/>
      <c r="E1104" s="46"/>
      <c r="F1104" s="46"/>
      <c r="G1104" s="46"/>
      <c r="H1104" s="81"/>
    </row>
    <row r="1105" spans="1:8">
      <c r="A1105" s="43"/>
      <c r="B1105" s="43"/>
      <c r="C1105" s="78"/>
      <c r="D1105" s="141"/>
      <c r="E1105" s="46"/>
      <c r="F1105" s="46"/>
      <c r="G1105" s="46"/>
      <c r="H1105" s="81"/>
    </row>
    <row r="1106" spans="1:8">
      <c r="A1106" s="43"/>
      <c r="B1106" s="43"/>
      <c r="C1106" s="78"/>
      <c r="D1106" s="141"/>
      <c r="E1106" s="46"/>
      <c r="F1106" s="46"/>
      <c r="G1106" s="46"/>
      <c r="H1106" s="81"/>
    </row>
    <row r="1107" spans="1:8">
      <c r="A1107" s="43"/>
      <c r="B1107" s="43"/>
      <c r="C1107" s="78"/>
      <c r="D1107" s="141"/>
      <c r="E1107" s="46"/>
      <c r="F1107" s="46"/>
      <c r="G1107" s="46"/>
      <c r="H1107" s="81"/>
    </row>
    <row r="1108" spans="1:8">
      <c r="A1108" s="43"/>
      <c r="B1108" s="43"/>
      <c r="C1108" s="78"/>
      <c r="D1108" s="141"/>
      <c r="E1108" s="46"/>
      <c r="F1108" s="46"/>
      <c r="G1108" s="46"/>
      <c r="H1108" s="81"/>
    </row>
    <row r="1109" spans="1:8">
      <c r="A1109" s="43"/>
      <c r="B1109" s="43"/>
      <c r="C1109" s="78"/>
      <c r="D1109" s="141"/>
      <c r="E1109" s="46"/>
      <c r="F1109" s="46"/>
      <c r="G1109" s="46"/>
      <c r="H1109" s="81"/>
    </row>
    <row r="1110" spans="1:8">
      <c r="A1110" s="43"/>
      <c r="B1110" s="43"/>
      <c r="C1110" s="78"/>
      <c r="D1110" s="141"/>
      <c r="E1110" s="46"/>
      <c r="F1110" s="46"/>
      <c r="G1110" s="46"/>
      <c r="H1110" s="81"/>
    </row>
    <row r="1111" spans="1:8">
      <c r="A1111" s="43"/>
      <c r="B1111" s="43"/>
      <c r="C1111" s="78"/>
      <c r="D1111" s="141"/>
      <c r="E1111" s="46"/>
      <c r="F1111" s="46"/>
      <c r="G1111" s="46"/>
      <c r="H1111" s="81"/>
    </row>
    <row r="1112" spans="1:8">
      <c r="A1112" s="43"/>
      <c r="B1112" s="43"/>
      <c r="C1112" s="78"/>
      <c r="D1112" s="141"/>
      <c r="E1112" s="46"/>
      <c r="F1112" s="46"/>
      <c r="G1112" s="46"/>
      <c r="H1112" s="81"/>
    </row>
    <row r="1113" spans="1:8">
      <c r="A1113" s="43"/>
      <c r="B1113" s="43"/>
      <c r="C1113" s="78"/>
      <c r="D1113" s="141"/>
      <c r="E1113" s="46"/>
      <c r="F1113" s="46"/>
      <c r="G1113" s="46"/>
      <c r="H1113" s="81"/>
    </row>
    <row r="1114" spans="1:8">
      <c r="A1114" s="43"/>
      <c r="B1114" s="43"/>
      <c r="C1114" s="78"/>
      <c r="D1114" s="141"/>
      <c r="E1114" s="46"/>
      <c r="F1114" s="46"/>
      <c r="G1114" s="46"/>
      <c r="H1114" s="81"/>
    </row>
    <row r="1115" spans="1:8">
      <c r="A1115" s="43"/>
      <c r="B1115" s="43"/>
      <c r="C1115" s="78"/>
      <c r="D1115" s="141"/>
      <c r="E1115" s="46"/>
      <c r="F1115" s="46"/>
      <c r="G1115" s="46"/>
      <c r="H1115" s="81"/>
    </row>
    <row r="1116" spans="1:8">
      <c r="A1116" s="43"/>
      <c r="B1116" s="43"/>
      <c r="C1116" s="78"/>
      <c r="D1116" s="141"/>
      <c r="E1116" s="46"/>
      <c r="F1116" s="46"/>
      <c r="G1116" s="46"/>
      <c r="H1116" s="81"/>
    </row>
    <row r="1117" spans="1:8">
      <c r="A1117" s="43"/>
      <c r="B1117" s="43"/>
      <c r="C1117" s="78"/>
      <c r="D1117" s="141"/>
      <c r="E1117" s="46"/>
      <c r="F1117" s="46"/>
      <c r="G1117" s="46"/>
      <c r="H1117" s="81"/>
    </row>
    <row r="1118" spans="1:8">
      <c r="A1118" s="43"/>
      <c r="B1118" s="43"/>
      <c r="C1118" s="78"/>
      <c r="D1118" s="141"/>
      <c r="E1118" s="46"/>
      <c r="F1118" s="46"/>
      <c r="G1118" s="46"/>
      <c r="H1118" s="81"/>
    </row>
    <row r="1119" spans="1:8">
      <c r="A1119" s="43"/>
      <c r="B1119" s="43"/>
      <c r="C1119" s="78"/>
      <c r="D1119" s="141"/>
      <c r="E1119" s="46"/>
      <c r="F1119" s="46"/>
      <c r="G1119" s="46"/>
      <c r="H1119" s="81"/>
    </row>
    <row r="1120" spans="1:8">
      <c r="A1120" s="43"/>
      <c r="B1120" s="43"/>
      <c r="C1120" s="78"/>
      <c r="D1120" s="141"/>
      <c r="E1120" s="46"/>
      <c r="F1120" s="46"/>
      <c r="G1120" s="46"/>
      <c r="H1120" s="81"/>
    </row>
    <row r="1121" spans="1:8">
      <c r="A1121" s="43"/>
      <c r="B1121" s="43"/>
      <c r="C1121" s="78"/>
      <c r="D1121" s="141"/>
      <c r="E1121" s="46"/>
      <c r="F1121" s="46"/>
      <c r="G1121" s="46"/>
      <c r="H1121" s="81"/>
    </row>
    <row r="1122" spans="1:8">
      <c r="A1122" s="43"/>
      <c r="B1122" s="43"/>
      <c r="C1122" s="78"/>
      <c r="D1122" s="141"/>
      <c r="E1122" s="46"/>
      <c r="F1122" s="46"/>
      <c r="G1122" s="46"/>
      <c r="H1122" s="81"/>
    </row>
    <row r="1123" spans="1:8">
      <c r="A1123" s="43"/>
      <c r="B1123" s="43"/>
      <c r="C1123" s="78"/>
      <c r="D1123" s="141"/>
      <c r="E1123" s="46"/>
      <c r="F1123" s="46"/>
      <c r="G1123" s="46"/>
      <c r="H1123" s="81"/>
    </row>
    <row r="1124" spans="1:8">
      <c r="A1124" s="43"/>
      <c r="B1124" s="43"/>
      <c r="C1124" s="78"/>
      <c r="D1124" s="141"/>
      <c r="E1124" s="46"/>
      <c r="F1124" s="46"/>
      <c r="G1124" s="46"/>
      <c r="H1124" s="81"/>
    </row>
    <row r="1125" spans="1:8">
      <c r="A1125" s="43"/>
      <c r="B1125" s="43"/>
      <c r="C1125" s="78"/>
      <c r="D1125" s="141"/>
      <c r="E1125" s="46"/>
      <c r="F1125" s="46"/>
      <c r="G1125" s="46"/>
      <c r="H1125" s="81"/>
    </row>
    <row r="1126" spans="1:8">
      <c r="A1126" s="43"/>
      <c r="B1126" s="43"/>
      <c r="C1126" s="78"/>
      <c r="D1126" s="141"/>
      <c r="E1126" s="46"/>
      <c r="F1126" s="46"/>
      <c r="G1126" s="46"/>
      <c r="H1126" s="81"/>
    </row>
    <row r="1127" spans="1:8">
      <c r="A1127" s="43"/>
      <c r="B1127" s="43"/>
      <c r="C1127" s="78"/>
      <c r="D1127" s="141"/>
      <c r="E1127" s="46"/>
      <c r="F1127" s="46"/>
      <c r="G1127" s="46"/>
      <c r="H1127" s="81"/>
    </row>
    <row r="1128" spans="1:8">
      <c r="A1128" s="43"/>
      <c r="B1128" s="43"/>
      <c r="C1128" s="78"/>
      <c r="D1128" s="141"/>
      <c r="E1128" s="46"/>
      <c r="F1128" s="46"/>
      <c r="G1128" s="46"/>
      <c r="H1128" s="81"/>
    </row>
    <row r="1129" spans="1:8">
      <c r="A1129" s="43"/>
      <c r="B1129" s="43"/>
      <c r="C1129" s="78"/>
      <c r="D1129" s="141"/>
      <c r="E1129" s="46"/>
      <c r="F1129" s="46"/>
      <c r="G1129" s="46"/>
      <c r="H1129" s="81"/>
    </row>
    <row r="1130" spans="1:8">
      <c r="A1130" s="43"/>
      <c r="B1130" s="43"/>
      <c r="C1130" s="78"/>
      <c r="D1130" s="141"/>
      <c r="E1130" s="46"/>
      <c r="F1130" s="46"/>
      <c r="G1130" s="46"/>
      <c r="H1130" s="81"/>
    </row>
    <row r="1131" spans="1:8">
      <c r="A1131" s="43"/>
      <c r="B1131" s="43"/>
      <c r="C1131" s="78"/>
      <c r="D1131" s="141"/>
      <c r="E1131" s="46"/>
      <c r="F1131" s="46"/>
      <c r="G1131" s="46"/>
      <c r="H1131" s="81"/>
    </row>
    <row r="1132" spans="1:8">
      <c r="A1132" s="43"/>
      <c r="B1132" s="43"/>
      <c r="C1132" s="78"/>
      <c r="D1132" s="141"/>
      <c r="E1132" s="46"/>
      <c r="F1132" s="46"/>
      <c r="G1132" s="46"/>
      <c r="H1132" s="81"/>
    </row>
    <row r="1133" spans="1:8">
      <c r="A1133" s="43"/>
      <c r="B1133" s="43"/>
      <c r="C1133" s="78"/>
      <c r="D1133" s="141"/>
      <c r="E1133" s="46"/>
      <c r="F1133" s="46"/>
      <c r="G1133" s="46"/>
      <c r="H1133" s="81"/>
    </row>
    <row r="1134" spans="1:8">
      <c r="A1134" s="43"/>
      <c r="B1134" s="43"/>
      <c r="C1134" s="78"/>
      <c r="D1134" s="141"/>
      <c r="E1134" s="46"/>
      <c r="F1134" s="46"/>
      <c r="G1134" s="46"/>
      <c r="H1134" s="81"/>
    </row>
    <row r="1135" spans="1:8">
      <c r="A1135" s="43"/>
      <c r="B1135" s="43"/>
      <c r="C1135" s="78"/>
      <c r="D1135" s="141"/>
      <c r="E1135" s="46"/>
      <c r="F1135" s="46"/>
      <c r="G1135" s="46"/>
      <c r="H1135" s="81"/>
    </row>
    <row r="1136" spans="1:8">
      <c r="A1136" s="43"/>
      <c r="B1136" s="43"/>
      <c r="C1136" s="78"/>
      <c r="D1136" s="141"/>
      <c r="E1136" s="46"/>
      <c r="F1136" s="46"/>
      <c r="G1136" s="46"/>
      <c r="H1136" s="81"/>
    </row>
    <row r="1137" spans="1:8">
      <c r="A1137" s="43"/>
      <c r="B1137" s="43"/>
      <c r="C1137" s="78"/>
      <c r="D1137" s="141"/>
      <c r="E1137" s="46"/>
      <c r="F1137" s="46"/>
      <c r="G1137" s="46"/>
      <c r="H1137" s="81"/>
    </row>
    <row r="1138" spans="1:8">
      <c r="A1138" s="43"/>
      <c r="B1138" s="43"/>
      <c r="C1138" s="78"/>
      <c r="D1138" s="141"/>
      <c r="E1138" s="46"/>
      <c r="F1138" s="46"/>
      <c r="G1138" s="46"/>
      <c r="H1138" s="81"/>
    </row>
    <row r="1139" spans="1:8">
      <c r="A1139" s="43"/>
      <c r="B1139" s="43"/>
      <c r="C1139" s="78"/>
      <c r="D1139" s="141"/>
      <c r="E1139" s="46"/>
      <c r="F1139" s="46"/>
      <c r="G1139" s="46"/>
      <c r="H1139" s="81"/>
    </row>
    <row r="1140" spans="1:8">
      <c r="A1140" s="43"/>
      <c r="B1140" s="43"/>
      <c r="C1140" s="78"/>
      <c r="D1140" s="141"/>
      <c r="E1140" s="46"/>
      <c r="F1140" s="46"/>
      <c r="G1140" s="46"/>
      <c r="H1140" s="81"/>
    </row>
    <row r="1141" spans="1:8">
      <c r="A1141" s="43"/>
      <c r="B1141" s="43"/>
      <c r="C1141" s="78"/>
      <c r="D1141" s="141"/>
      <c r="E1141" s="46"/>
      <c r="F1141" s="46"/>
      <c r="G1141" s="46"/>
      <c r="H1141" s="81"/>
    </row>
    <row r="1142" spans="1:8">
      <c r="A1142" s="43"/>
      <c r="B1142" s="43"/>
      <c r="C1142" s="78"/>
      <c r="D1142" s="141"/>
      <c r="E1142" s="46"/>
      <c r="F1142" s="46"/>
      <c r="G1142" s="46"/>
      <c r="H1142" s="81"/>
    </row>
    <row r="1143" spans="1:8">
      <c r="A1143" s="43"/>
      <c r="B1143" s="43"/>
      <c r="C1143" s="78"/>
      <c r="D1143" s="141"/>
      <c r="E1143" s="46"/>
      <c r="F1143" s="46"/>
      <c r="G1143" s="46"/>
      <c r="H1143" s="81"/>
    </row>
    <row r="1144" spans="1:8">
      <c r="A1144" s="43"/>
      <c r="B1144" s="43"/>
      <c r="C1144" s="78"/>
      <c r="D1144" s="141"/>
      <c r="E1144" s="46"/>
      <c r="F1144" s="46"/>
      <c r="G1144" s="46"/>
      <c r="H1144" s="81"/>
    </row>
    <row r="1145" spans="1:8">
      <c r="A1145" s="43"/>
      <c r="B1145" s="43"/>
      <c r="C1145" s="78"/>
      <c r="D1145" s="141"/>
      <c r="E1145" s="46"/>
      <c r="F1145" s="46"/>
      <c r="G1145" s="46"/>
      <c r="H1145" s="81"/>
    </row>
    <row r="1146" spans="1:8">
      <c r="A1146" s="43"/>
      <c r="B1146" s="43"/>
      <c r="C1146" s="78"/>
      <c r="D1146" s="141"/>
      <c r="E1146" s="46"/>
      <c r="F1146" s="46"/>
      <c r="G1146" s="46"/>
      <c r="H1146" s="81"/>
    </row>
    <row r="1147" spans="1:8">
      <c r="A1147" s="43"/>
      <c r="B1147" s="43"/>
      <c r="C1147" s="78"/>
      <c r="D1147" s="141"/>
      <c r="E1147" s="46"/>
      <c r="F1147" s="46"/>
      <c r="G1147" s="46"/>
      <c r="H1147" s="81"/>
    </row>
    <row r="1148" spans="1:8">
      <c r="A1148" s="43"/>
      <c r="B1148" s="43"/>
      <c r="C1148" s="78"/>
      <c r="D1148" s="141"/>
      <c r="E1148" s="46"/>
      <c r="F1148" s="46"/>
      <c r="G1148" s="46"/>
      <c r="H1148" s="81"/>
    </row>
    <row r="1149" spans="1:8">
      <c r="A1149" s="43"/>
      <c r="B1149" s="43"/>
      <c r="C1149" s="78"/>
      <c r="D1149" s="141"/>
      <c r="E1149" s="46"/>
      <c r="F1149" s="46"/>
      <c r="G1149" s="46"/>
      <c r="H1149" s="81"/>
    </row>
    <row r="1150" spans="1:8">
      <c r="A1150" s="43"/>
      <c r="B1150" s="43"/>
      <c r="C1150" s="78"/>
      <c r="D1150" s="141"/>
      <c r="E1150" s="46"/>
      <c r="F1150" s="46"/>
      <c r="G1150" s="46"/>
      <c r="H1150" s="81"/>
    </row>
    <row r="1151" spans="1:8">
      <c r="A1151" s="43"/>
      <c r="B1151" s="43"/>
      <c r="C1151" s="78"/>
      <c r="D1151" s="141"/>
      <c r="E1151" s="46"/>
      <c r="F1151" s="46"/>
      <c r="G1151" s="46"/>
      <c r="H1151" s="81"/>
    </row>
    <row r="1152" spans="1:8">
      <c r="A1152" s="43"/>
      <c r="B1152" s="43"/>
      <c r="C1152" s="78"/>
      <c r="D1152" s="141"/>
      <c r="E1152" s="46"/>
      <c r="F1152" s="46"/>
      <c r="G1152" s="46"/>
      <c r="H1152" s="81"/>
    </row>
    <row r="1153" spans="1:8">
      <c r="A1153" s="43"/>
      <c r="B1153" s="43"/>
      <c r="C1153" s="78"/>
      <c r="D1153" s="141"/>
      <c r="E1153" s="46"/>
      <c r="F1153" s="46"/>
      <c r="G1153" s="46"/>
      <c r="H1153" s="81"/>
    </row>
    <row r="1154" spans="1:8">
      <c r="A1154" s="43"/>
      <c r="B1154" s="43"/>
      <c r="C1154" s="78"/>
      <c r="D1154" s="141"/>
      <c r="E1154" s="46"/>
      <c r="F1154" s="46"/>
      <c r="G1154" s="46"/>
      <c r="H1154" s="81"/>
    </row>
    <row r="1155" spans="1:8">
      <c r="A1155" s="43"/>
      <c r="B1155" s="43"/>
      <c r="C1155" s="78"/>
      <c r="D1155" s="141"/>
      <c r="E1155" s="46"/>
      <c r="F1155" s="46"/>
      <c r="G1155" s="46"/>
      <c r="H1155" s="81"/>
    </row>
    <row r="1156" spans="1:8">
      <c r="A1156" s="43"/>
      <c r="B1156" s="43"/>
      <c r="C1156" s="78"/>
      <c r="D1156" s="141"/>
      <c r="E1156" s="46"/>
      <c r="F1156" s="46"/>
      <c r="G1156" s="46"/>
      <c r="H1156" s="81"/>
    </row>
    <row r="1157" spans="1:8">
      <c r="A1157" s="43"/>
      <c r="B1157" s="43"/>
      <c r="C1157" s="78"/>
      <c r="D1157" s="141"/>
      <c r="E1157" s="46"/>
      <c r="F1157" s="46"/>
      <c r="G1157" s="46"/>
      <c r="H1157" s="81"/>
    </row>
    <row r="1158" spans="1:8">
      <c r="A1158" s="43"/>
      <c r="B1158" s="43"/>
      <c r="C1158" s="78"/>
      <c r="D1158" s="141"/>
      <c r="E1158" s="46"/>
      <c r="F1158" s="46"/>
      <c r="G1158" s="46"/>
      <c r="H1158" s="81"/>
    </row>
    <row r="1159" spans="1:8">
      <c r="A1159" s="43"/>
      <c r="B1159" s="43"/>
      <c r="C1159" s="78"/>
      <c r="D1159" s="141"/>
      <c r="E1159" s="46"/>
      <c r="F1159" s="46"/>
      <c r="G1159" s="46"/>
      <c r="H1159" s="81"/>
    </row>
    <row r="1160" spans="1:8">
      <c r="A1160" s="43"/>
      <c r="B1160" s="43"/>
      <c r="C1160" s="78"/>
      <c r="D1160" s="141"/>
      <c r="E1160" s="46"/>
      <c r="F1160" s="46"/>
      <c r="G1160" s="46"/>
      <c r="H1160" s="81"/>
    </row>
    <row r="1161" spans="1:8">
      <c r="A1161" s="43"/>
      <c r="B1161" s="43"/>
      <c r="C1161" s="78"/>
      <c r="D1161" s="141"/>
      <c r="E1161" s="46"/>
      <c r="F1161" s="46"/>
      <c r="G1161" s="46"/>
      <c r="H1161" s="81"/>
    </row>
    <row r="1162" spans="1:8">
      <c r="A1162" s="43"/>
      <c r="B1162" s="43"/>
      <c r="C1162" s="78"/>
      <c r="D1162" s="141"/>
      <c r="E1162" s="46"/>
      <c r="F1162" s="46"/>
      <c r="G1162" s="46"/>
      <c r="H1162" s="81"/>
    </row>
    <row r="1163" spans="1:8">
      <c r="A1163" s="43"/>
      <c r="B1163" s="43"/>
      <c r="C1163" s="78"/>
      <c r="D1163" s="141"/>
      <c r="E1163" s="46"/>
      <c r="F1163" s="46"/>
      <c r="G1163" s="46"/>
      <c r="H1163" s="81"/>
    </row>
    <row r="1164" spans="1:8">
      <c r="A1164" s="43"/>
      <c r="B1164" s="43"/>
      <c r="C1164" s="78"/>
      <c r="D1164" s="141"/>
      <c r="E1164" s="46"/>
      <c r="F1164" s="46"/>
      <c r="G1164" s="46"/>
      <c r="H1164" s="81"/>
    </row>
    <row r="1165" spans="1:8">
      <c r="A1165" s="43"/>
      <c r="B1165" s="43"/>
      <c r="C1165" s="78"/>
      <c r="D1165" s="141"/>
      <c r="E1165" s="46"/>
      <c r="F1165" s="46"/>
      <c r="G1165" s="46"/>
      <c r="H1165" s="81"/>
    </row>
    <row r="1166" spans="1:8">
      <c r="A1166" s="43"/>
      <c r="B1166" s="43"/>
      <c r="C1166" s="78"/>
      <c r="D1166" s="141"/>
      <c r="E1166" s="46"/>
      <c r="F1166" s="46"/>
      <c r="G1166" s="46"/>
      <c r="H1166" s="81"/>
    </row>
    <row r="1167" spans="1:8">
      <c r="A1167" s="43"/>
      <c r="B1167" s="43"/>
      <c r="C1167" s="78"/>
      <c r="D1167" s="141"/>
      <c r="E1167" s="46"/>
      <c r="F1167" s="46"/>
      <c r="G1167" s="46"/>
      <c r="H1167" s="81"/>
    </row>
    <row r="1168" spans="1:8">
      <c r="A1168" s="43"/>
      <c r="B1168" s="43"/>
      <c r="C1168" s="78"/>
      <c r="D1168" s="141"/>
      <c r="E1168" s="46"/>
      <c r="F1168" s="46"/>
      <c r="G1168" s="46"/>
      <c r="H1168" s="81"/>
    </row>
    <row r="1169" spans="1:8">
      <c r="A1169" s="43"/>
      <c r="B1169" s="43"/>
      <c r="C1169" s="78"/>
      <c r="D1169" s="141"/>
      <c r="E1169" s="46"/>
      <c r="F1169" s="46"/>
      <c r="G1169" s="46"/>
      <c r="H1169" s="81"/>
    </row>
    <row r="1170" spans="1:8">
      <c r="A1170" s="43"/>
      <c r="B1170" s="43"/>
      <c r="C1170" s="78"/>
      <c r="D1170" s="141"/>
      <c r="E1170" s="46"/>
      <c r="F1170" s="46"/>
      <c r="G1170" s="46"/>
      <c r="H1170" s="81"/>
    </row>
    <row r="1171" spans="1:8">
      <c r="A1171" s="43"/>
      <c r="B1171" s="43"/>
      <c r="C1171" s="78"/>
      <c r="D1171" s="141"/>
      <c r="E1171" s="46"/>
      <c r="F1171" s="46"/>
      <c r="G1171" s="46"/>
      <c r="H1171" s="81"/>
    </row>
    <row r="1172" spans="1:8">
      <c r="A1172" s="43"/>
      <c r="B1172" s="43"/>
      <c r="C1172" s="78"/>
      <c r="D1172" s="141"/>
      <c r="E1172" s="46"/>
      <c r="F1172" s="46"/>
      <c r="G1172" s="46"/>
      <c r="H1172" s="81"/>
    </row>
    <row r="1173" spans="1:8">
      <c r="A1173" s="43"/>
      <c r="B1173" s="43"/>
      <c r="C1173" s="78"/>
      <c r="D1173" s="141"/>
      <c r="E1173" s="46"/>
      <c r="F1173" s="46"/>
      <c r="G1173" s="46"/>
      <c r="H1173" s="81"/>
    </row>
    <row r="1174" spans="1:8">
      <c r="A1174" s="43"/>
      <c r="B1174" s="43"/>
      <c r="C1174" s="78"/>
      <c r="D1174" s="141"/>
      <c r="E1174" s="46"/>
      <c r="F1174" s="46"/>
      <c r="G1174" s="46"/>
      <c r="H1174" s="81"/>
    </row>
    <row r="1175" spans="1:8">
      <c r="A1175" s="43"/>
      <c r="B1175" s="43"/>
      <c r="C1175" s="78"/>
      <c r="D1175" s="141"/>
      <c r="E1175" s="46"/>
      <c r="F1175" s="46"/>
      <c r="G1175" s="46"/>
      <c r="H1175" s="81"/>
    </row>
    <row r="1176" spans="1:8">
      <c r="A1176" s="43"/>
      <c r="B1176" s="43"/>
      <c r="C1176" s="78"/>
      <c r="D1176" s="141"/>
      <c r="E1176" s="46"/>
      <c r="F1176" s="46"/>
      <c r="G1176" s="46"/>
      <c r="H1176" s="81"/>
    </row>
    <row r="1177" spans="1:8">
      <c r="A1177" s="43"/>
      <c r="B1177" s="43"/>
      <c r="C1177" s="78"/>
      <c r="D1177" s="141"/>
      <c r="E1177" s="46"/>
      <c r="F1177" s="46"/>
      <c r="G1177" s="46"/>
      <c r="H1177" s="81"/>
    </row>
    <row r="1178" spans="1:8">
      <c r="A1178" s="43"/>
      <c r="B1178" s="43"/>
      <c r="C1178" s="78"/>
      <c r="D1178" s="141"/>
      <c r="E1178" s="46"/>
      <c r="F1178" s="46"/>
      <c r="G1178" s="46"/>
      <c r="H1178" s="81"/>
    </row>
    <row r="1179" spans="1:8">
      <c r="A1179" s="43"/>
      <c r="B1179" s="43"/>
      <c r="C1179" s="78"/>
      <c r="D1179" s="141"/>
      <c r="E1179" s="46"/>
      <c r="F1179" s="46"/>
      <c r="G1179" s="46"/>
      <c r="H1179" s="81"/>
    </row>
    <row r="1180" spans="1:8">
      <c r="A1180" s="43"/>
      <c r="B1180" s="43"/>
      <c r="C1180" s="78"/>
      <c r="D1180" s="141"/>
      <c r="E1180" s="46"/>
      <c r="F1180" s="46"/>
      <c r="G1180" s="46"/>
      <c r="H1180" s="81"/>
    </row>
    <row r="1181" spans="1:8">
      <c r="A1181" s="43"/>
      <c r="B1181" s="43"/>
      <c r="C1181" s="78"/>
      <c r="D1181" s="141"/>
      <c r="E1181" s="46"/>
      <c r="F1181" s="46"/>
      <c r="G1181" s="46"/>
      <c r="H1181" s="81"/>
    </row>
    <row r="1182" spans="1:8">
      <c r="A1182" s="43"/>
      <c r="B1182" s="43"/>
      <c r="C1182" s="78"/>
      <c r="D1182" s="141"/>
      <c r="E1182" s="46"/>
      <c r="F1182" s="46"/>
      <c r="G1182" s="46"/>
      <c r="H1182" s="81"/>
    </row>
    <row r="1183" spans="1:8">
      <c r="A1183" s="43"/>
      <c r="B1183" s="43"/>
      <c r="C1183" s="78"/>
      <c r="D1183" s="141"/>
      <c r="E1183" s="46"/>
      <c r="F1183" s="46"/>
      <c r="G1183" s="46"/>
      <c r="H1183" s="81"/>
    </row>
    <row r="1184" spans="1:8">
      <c r="A1184" s="43"/>
      <c r="B1184" s="43"/>
      <c r="C1184" s="78"/>
      <c r="D1184" s="141"/>
      <c r="E1184" s="46"/>
      <c r="F1184" s="46"/>
      <c r="G1184" s="46"/>
      <c r="H1184" s="81"/>
    </row>
    <row r="1185" spans="1:8">
      <c r="A1185" s="43"/>
      <c r="B1185" s="43"/>
      <c r="C1185" s="78"/>
      <c r="D1185" s="141"/>
      <c r="E1185" s="46"/>
      <c r="F1185" s="46"/>
      <c r="G1185" s="46"/>
      <c r="H1185" s="81"/>
    </row>
    <row r="1186" spans="1:8">
      <c r="A1186" s="43"/>
      <c r="B1186" s="43"/>
      <c r="C1186" s="78"/>
      <c r="D1186" s="141"/>
      <c r="E1186" s="46"/>
      <c r="F1186" s="46"/>
      <c r="G1186" s="46"/>
      <c r="H1186" s="81"/>
    </row>
    <row r="1187" spans="1:8">
      <c r="A1187" s="43"/>
      <c r="B1187" s="43"/>
      <c r="C1187" s="78"/>
      <c r="D1187" s="141"/>
      <c r="E1187" s="46"/>
      <c r="F1187" s="46"/>
      <c r="G1187" s="46"/>
      <c r="H1187" s="81"/>
    </row>
    <row r="1188" spans="1:8">
      <c r="A1188" s="43"/>
      <c r="B1188" s="43"/>
      <c r="C1188" s="78"/>
      <c r="D1188" s="141"/>
      <c r="E1188" s="46"/>
      <c r="F1188" s="46"/>
      <c r="G1188" s="46"/>
      <c r="H1188" s="81"/>
    </row>
    <row r="1189" spans="1:8">
      <c r="A1189" s="43"/>
      <c r="B1189" s="43"/>
      <c r="C1189" s="78"/>
      <c r="D1189" s="141"/>
      <c r="E1189" s="46"/>
      <c r="F1189" s="46"/>
      <c r="G1189" s="46"/>
      <c r="H1189" s="81"/>
    </row>
    <row r="1190" spans="1:8">
      <c r="A1190" s="43"/>
      <c r="B1190" s="43"/>
      <c r="C1190" s="78"/>
      <c r="D1190" s="141"/>
      <c r="E1190" s="46"/>
      <c r="F1190" s="46"/>
      <c r="G1190" s="46"/>
      <c r="H1190" s="81"/>
    </row>
    <row r="1191" spans="1:8">
      <c r="A1191" s="43"/>
      <c r="B1191" s="43"/>
      <c r="C1191" s="78"/>
      <c r="D1191" s="141"/>
      <c r="E1191" s="46"/>
      <c r="F1191" s="46"/>
      <c r="G1191" s="46"/>
      <c r="H1191" s="81"/>
    </row>
    <row r="1192" spans="1:8">
      <c r="A1192" s="43"/>
      <c r="B1192" s="43"/>
      <c r="C1192" s="78"/>
      <c r="D1192" s="141"/>
      <c r="E1192" s="46"/>
      <c r="F1192" s="46"/>
      <c r="G1192" s="46"/>
      <c r="H1192" s="81"/>
    </row>
    <row r="1193" spans="1:8">
      <c r="A1193" s="43"/>
      <c r="B1193" s="43"/>
      <c r="C1193" s="78"/>
      <c r="D1193" s="141"/>
      <c r="E1193" s="46"/>
      <c r="F1193" s="46"/>
      <c r="G1193" s="46"/>
      <c r="H1193" s="81"/>
    </row>
    <row r="1194" spans="1:8">
      <c r="A1194" s="43"/>
      <c r="B1194" s="43"/>
      <c r="C1194" s="78"/>
      <c r="D1194" s="141"/>
      <c r="E1194" s="46"/>
      <c r="F1194" s="46"/>
      <c r="G1194" s="46"/>
      <c r="H1194" s="81"/>
    </row>
    <row r="1195" spans="1:8">
      <c r="A1195" s="43"/>
      <c r="B1195" s="43"/>
      <c r="C1195" s="78"/>
      <c r="D1195" s="141"/>
      <c r="E1195" s="46"/>
      <c r="F1195" s="46"/>
      <c r="G1195" s="46"/>
      <c r="H1195" s="81"/>
    </row>
    <row r="1196" spans="1:8">
      <c r="A1196" s="43"/>
      <c r="B1196" s="43"/>
      <c r="C1196" s="78"/>
      <c r="D1196" s="141"/>
      <c r="E1196" s="46"/>
      <c r="F1196" s="46"/>
      <c r="G1196" s="46"/>
      <c r="H1196" s="81"/>
    </row>
    <row r="1197" spans="1:8">
      <c r="A1197" s="43"/>
      <c r="B1197" s="43"/>
      <c r="C1197" s="78"/>
      <c r="D1197" s="141"/>
      <c r="E1197" s="46"/>
      <c r="F1197" s="46"/>
      <c r="G1197" s="46"/>
      <c r="H1197" s="81"/>
    </row>
    <row r="1198" spans="1:8">
      <c r="A1198" s="43"/>
      <c r="B1198" s="43"/>
      <c r="C1198" s="78"/>
      <c r="D1198" s="141"/>
      <c r="E1198" s="46"/>
      <c r="F1198" s="46"/>
      <c r="G1198" s="46"/>
      <c r="H1198" s="81"/>
    </row>
    <row r="1199" spans="1:8">
      <c r="A1199" s="43"/>
      <c r="B1199" s="43"/>
      <c r="C1199" s="78"/>
      <c r="D1199" s="141"/>
      <c r="E1199" s="46"/>
      <c r="F1199" s="46"/>
      <c r="G1199" s="46"/>
      <c r="H1199" s="81"/>
    </row>
    <row r="1200" spans="1:8">
      <c r="A1200" s="43"/>
      <c r="B1200" s="43"/>
      <c r="C1200" s="78"/>
      <c r="D1200" s="141"/>
      <c r="E1200" s="46"/>
      <c r="F1200" s="46"/>
      <c r="G1200" s="46"/>
      <c r="H1200" s="81"/>
    </row>
    <row r="1201" spans="1:8">
      <c r="A1201" s="43"/>
      <c r="B1201" s="43"/>
      <c r="C1201" s="78"/>
      <c r="D1201" s="141"/>
      <c r="E1201" s="46"/>
      <c r="F1201" s="46"/>
      <c r="G1201" s="46"/>
      <c r="H1201" s="81"/>
    </row>
    <row r="1202" spans="1:8">
      <c r="A1202" s="43"/>
      <c r="B1202" s="43"/>
      <c r="C1202" s="78"/>
      <c r="D1202" s="141"/>
      <c r="E1202" s="46"/>
      <c r="F1202" s="46"/>
      <c r="G1202" s="46"/>
      <c r="H1202" s="81"/>
    </row>
    <row r="1203" spans="1:8">
      <c r="A1203" s="43"/>
      <c r="B1203" s="43"/>
      <c r="C1203" s="78"/>
      <c r="D1203" s="141"/>
      <c r="E1203" s="46"/>
      <c r="F1203" s="46"/>
      <c r="G1203" s="46"/>
      <c r="H1203" s="81"/>
    </row>
    <row r="1204" spans="1:8">
      <c r="A1204" s="43"/>
      <c r="B1204" s="43"/>
      <c r="C1204" s="78"/>
      <c r="D1204" s="141"/>
      <c r="E1204" s="46"/>
      <c r="F1204" s="46"/>
      <c r="G1204" s="46"/>
      <c r="H1204" s="81"/>
    </row>
    <row r="1205" spans="1:8">
      <c r="A1205" s="43"/>
      <c r="B1205" s="43"/>
      <c r="C1205" s="78"/>
      <c r="D1205" s="141"/>
      <c r="E1205" s="46"/>
      <c r="F1205" s="46"/>
      <c r="G1205" s="46"/>
      <c r="H1205" s="81"/>
    </row>
    <row r="1206" spans="1:8">
      <c r="A1206" s="43"/>
      <c r="B1206" s="43"/>
      <c r="C1206" s="78"/>
      <c r="D1206" s="141"/>
      <c r="E1206" s="46"/>
      <c r="F1206" s="46"/>
      <c r="G1206" s="46"/>
      <c r="H1206" s="81"/>
    </row>
    <row r="1207" spans="1:8">
      <c r="A1207" s="43"/>
      <c r="B1207" s="43"/>
      <c r="C1207" s="78"/>
      <c r="D1207" s="141"/>
      <c r="E1207" s="46"/>
      <c r="F1207" s="46"/>
      <c r="G1207" s="46"/>
      <c r="H1207" s="81"/>
    </row>
    <row r="1208" spans="1:8">
      <c r="A1208" s="43"/>
      <c r="B1208" s="43"/>
      <c r="C1208" s="78"/>
      <c r="D1208" s="141"/>
      <c r="E1208" s="46"/>
      <c r="F1208" s="46"/>
      <c r="G1208" s="46"/>
      <c r="H1208" s="81"/>
    </row>
    <row r="1209" spans="1:8">
      <c r="A1209" s="43"/>
      <c r="B1209" s="43"/>
      <c r="C1209" s="78"/>
      <c r="D1209" s="141"/>
      <c r="E1209" s="46"/>
      <c r="F1209" s="46"/>
      <c r="G1209" s="46"/>
      <c r="H1209" s="81"/>
    </row>
    <row r="1210" spans="1:8">
      <c r="A1210" s="43"/>
      <c r="B1210" s="43"/>
      <c r="C1210" s="78"/>
      <c r="D1210" s="141"/>
      <c r="E1210" s="46"/>
      <c r="F1210" s="46"/>
      <c r="G1210" s="46"/>
      <c r="H1210" s="81"/>
    </row>
    <row r="1211" spans="1:8">
      <c r="A1211" s="43"/>
      <c r="B1211" s="43"/>
      <c r="C1211" s="78"/>
      <c r="D1211" s="141"/>
      <c r="E1211" s="46"/>
      <c r="F1211" s="46"/>
      <c r="G1211" s="46"/>
      <c r="H1211" s="81"/>
    </row>
    <row r="1212" spans="1:8">
      <c r="A1212" s="43"/>
      <c r="B1212" s="43"/>
      <c r="C1212" s="78"/>
      <c r="D1212" s="141"/>
      <c r="E1212" s="46"/>
      <c r="F1212" s="46"/>
      <c r="G1212" s="46"/>
      <c r="H1212" s="81"/>
    </row>
    <row r="1213" spans="1:8">
      <c r="A1213" s="43"/>
      <c r="B1213" s="43"/>
      <c r="C1213" s="78"/>
      <c r="D1213" s="141"/>
      <c r="E1213" s="46"/>
      <c r="F1213" s="46"/>
      <c r="G1213" s="46"/>
      <c r="H1213" s="81"/>
    </row>
    <row r="1214" spans="1:8">
      <c r="A1214" s="43"/>
      <c r="B1214" s="43"/>
      <c r="C1214" s="78"/>
      <c r="D1214" s="141"/>
      <c r="E1214" s="46"/>
      <c r="F1214" s="46"/>
      <c r="G1214" s="46"/>
      <c r="H1214" s="81"/>
    </row>
    <row r="1215" spans="1:8">
      <c r="A1215" s="43"/>
      <c r="B1215" s="43"/>
      <c r="C1215" s="78"/>
      <c r="D1215" s="141"/>
      <c r="E1215" s="46"/>
      <c r="F1215" s="46"/>
      <c r="G1215" s="46"/>
      <c r="H1215" s="81"/>
    </row>
    <row r="1216" spans="1:8">
      <c r="A1216" s="43"/>
      <c r="B1216" s="43"/>
      <c r="C1216" s="78"/>
      <c r="D1216" s="141"/>
      <c r="E1216" s="46"/>
      <c r="F1216" s="46"/>
      <c r="G1216" s="46"/>
      <c r="H1216" s="81"/>
    </row>
    <row r="1217" spans="1:8">
      <c r="A1217" s="43"/>
      <c r="B1217" s="43"/>
      <c r="C1217" s="78"/>
      <c r="D1217" s="141"/>
      <c r="E1217" s="46"/>
      <c r="F1217" s="46"/>
      <c r="G1217" s="46"/>
      <c r="H1217" s="81"/>
    </row>
    <row r="1218" spans="1:8">
      <c r="A1218" s="43"/>
      <c r="B1218" s="43"/>
      <c r="C1218" s="78"/>
      <c r="D1218" s="141"/>
      <c r="E1218" s="46"/>
      <c r="F1218" s="46"/>
      <c r="G1218" s="46"/>
      <c r="H1218" s="81"/>
    </row>
    <row r="1219" spans="1:8">
      <c r="A1219" s="43"/>
      <c r="B1219" s="43"/>
      <c r="C1219" s="78"/>
      <c r="D1219" s="141"/>
      <c r="E1219" s="46"/>
      <c r="F1219" s="46"/>
      <c r="G1219" s="46"/>
      <c r="H1219" s="81"/>
    </row>
    <row r="1220" spans="1:8">
      <c r="A1220" s="43"/>
      <c r="B1220" s="43"/>
      <c r="C1220" s="78"/>
      <c r="D1220" s="141"/>
      <c r="E1220" s="46"/>
      <c r="F1220" s="46"/>
      <c r="G1220" s="46"/>
      <c r="H1220" s="81"/>
    </row>
    <row r="1221" spans="1:8">
      <c r="A1221" s="43"/>
      <c r="B1221" s="43"/>
      <c r="C1221" s="78"/>
      <c r="D1221" s="141"/>
      <c r="E1221" s="46"/>
      <c r="F1221" s="46"/>
      <c r="G1221" s="46"/>
      <c r="H1221" s="81"/>
    </row>
    <row r="1222" spans="1:8">
      <c r="A1222" s="43"/>
      <c r="B1222" s="43"/>
      <c r="C1222" s="78"/>
      <c r="D1222" s="141"/>
      <c r="E1222" s="46"/>
      <c r="F1222" s="46"/>
      <c r="G1222" s="46"/>
      <c r="H1222" s="81"/>
    </row>
    <row r="1223" spans="1:8">
      <c r="A1223" s="43"/>
      <c r="B1223" s="43"/>
      <c r="C1223" s="78"/>
      <c r="D1223" s="141"/>
      <c r="E1223" s="46"/>
      <c r="F1223" s="46"/>
      <c r="G1223" s="46"/>
      <c r="H1223" s="81"/>
    </row>
    <row r="1224" spans="1:8">
      <c r="A1224" s="43"/>
      <c r="B1224" s="43"/>
      <c r="C1224" s="78"/>
      <c r="D1224" s="141"/>
      <c r="E1224" s="46"/>
      <c r="F1224" s="46"/>
      <c r="G1224" s="46"/>
      <c r="H1224" s="81"/>
    </row>
    <row r="1225" spans="1:8">
      <c r="A1225" s="43"/>
      <c r="B1225" s="43"/>
      <c r="C1225" s="78"/>
      <c r="D1225" s="141"/>
      <c r="E1225" s="46"/>
      <c r="F1225" s="46"/>
      <c r="G1225" s="46"/>
      <c r="H1225" s="81"/>
    </row>
    <row r="1226" spans="1:8">
      <c r="A1226" s="43"/>
      <c r="B1226" s="43"/>
      <c r="C1226" s="78"/>
      <c r="D1226" s="141"/>
      <c r="E1226" s="46"/>
      <c r="F1226" s="46"/>
      <c r="G1226" s="46"/>
      <c r="H1226" s="81"/>
    </row>
    <row r="1227" spans="1:8">
      <c r="A1227" s="43"/>
      <c r="B1227" s="43"/>
      <c r="C1227" s="78"/>
      <c r="D1227" s="141"/>
      <c r="E1227" s="46"/>
      <c r="F1227" s="46"/>
      <c r="G1227" s="46"/>
      <c r="H1227" s="81"/>
    </row>
    <row r="1228" spans="1:8">
      <c r="A1228" s="43"/>
      <c r="B1228" s="43"/>
      <c r="C1228" s="78"/>
      <c r="D1228" s="141"/>
      <c r="E1228" s="46"/>
      <c r="F1228" s="46"/>
      <c r="G1228" s="46"/>
      <c r="H1228" s="81"/>
    </row>
    <row r="1229" spans="1:8">
      <c r="A1229" s="43"/>
      <c r="B1229" s="43"/>
      <c r="C1229" s="78"/>
      <c r="D1229" s="141"/>
      <c r="E1229" s="46"/>
      <c r="F1229" s="46"/>
      <c r="G1229" s="46"/>
      <c r="H1229" s="81"/>
    </row>
    <row r="1230" spans="1:8">
      <c r="A1230" s="43"/>
      <c r="B1230" s="43"/>
      <c r="C1230" s="78"/>
      <c r="D1230" s="141"/>
      <c r="E1230" s="46"/>
      <c r="F1230" s="46"/>
      <c r="G1230" s="46"/>
      <c r="H1230" s="81"/>
    </row>
    <row r="1231" spans="1:8">
      <c r="A1231" s="43"/>
      <c r="B1231" s="43"/>
      <c r="C1231" s="78"/>
      <c r="D1231" s="141"/>
      <c r="E1231" s="46"/>
      <c r="F1231" s="46"/>
      <c r="G1231" s="46"/>
      <c r="H1231" s="81"/>
    </row>
    <row r="1232" spans="1:8">
      <c r="A1232" s="43"/>
      <c r="B1232" s="43"/>
      <c r="C1232" s="78"/>
      <c r="D1232" s="141"/>
      <c r="E1232" s="46"/>
      <c r="F1232" s="46"/>
      <c r="G1232" s="46"/>
      <c r="H1232" s="81"/>
    </row>
    <row r="1233" spans="1:8">
      <c r="A1233" s="43"/>
      <c r="B1233" s="43"/>
      <c r="C1233" s="78"/>
      <c r="D1233" s="141"/>
      <c r="E1233" s="46"/>
      <c r="F1233" s="46"/>
      <c r="G1233" s="46"/>
      <c r="H1233" s="81"/>
    </row>
    <row r="1234" spans="1:8">
      <c r="A1234" s="43"/>
      <c r="B1234" s="43"/>
      <c r="C1234" s="78"/>
      <c r="D1234" s="141"/>
      <c r="E1234" s="46"/>
      <c r="F1234" s="46"/>
      <c r="G1234" s="46"/>
      <c r="H1234" s="81"/>
    </row>
    <row r="1235" spans="1:8">
      <c r="A1235" s="43"/>
      <c r="B1235" s="43"/>
      <c r="C1235" s="78"/>
      <c r="D1235" s="141"/>
      <c r="E1235" s="46"/>
      <c r="F1235" s="46"/>
      <c r="G1235" s="46"/>
      <c r="H1235" s="81"/>
    </row>
    <row r="1236" spans="1:8">
      <c r="A1236" s="43"/>
      <c r="B1236" s="43"/>
      <c r="C1236" s="78"/>
      <c r="D1236" s="141"/>
      <c r="E1236" s="46"/>
      <c r="F1236" s="46"/>
      <c r="G1236" s="46"/>
      <c r="H1236" s="81"/>
    </row>
    <row r="1237" spans="1:8">
      <c r="A1237" s="43"/>
      <c r="B1237" s="43"/>
      <c r="C1237" s="78"/>
      <c r="D1237" s="141"/>
      <c r="E1237" s="46"/>
      <c r="F1237" s="46"/>
      <c r="G1237" s="46"/>
      <c r="H1237" s="81"/>
    </row>
    <row r="1238" spans="1:8">
      <c r="A1238" s="43"/>
      <c r="B1238" s="43"/>
      <c r="C1238" s="78"/>
      <c r="D1238" s="141"/>
      <c r="E1238" s="46"/>
      <c r="F1238" s="46"/>
      <c r="G1238" s="46"/>
      <c r="H1238" s="81"/>
    </row>
    <row r="1239" spans="1:8">
      <c r="A1239" s="43"/>
      <c r="B1239" s="43"/>
      <c r="C1239" s="78"/>
      <c r="D1239" s="141"/>
      <c r="E1239" s="46"/>
      <c r="F1239" s="46"/>
      <c r="G1239" s="46"/>
      <c r="H1239" s="81"/>
    </row>
    <row r="1240" spans="1:8">
      <c r="A1240" s="43"/>
      <c r="B1240" s="43"/>
      <c r="C1240" s="78"/>
      <c r="D1240" s="141"/>
      <c r="E1240" s="46"/>
      <c r="F1240" s="46"/>
      <c r="G1240" s="46"/>
      <c r="H1240" s="81"/>
    </row>
    <row r="1241" spans="1:8">
      <c r="A1241" s="43"/>
      <c r="B1241" s="43"/>
      <c r="C1241" s="78"/>
      <c r="D1241" s="141"/>
      <c r="E1241" s="46"/>
      <c r="F1241" s="46"/>
      <c r="G1241" s="46"/>
      <c r="H1241" s="81"/>
    </row>
    <row r="1242" spans="1:8">
      <c r="A1242" s="43"/>
      <c r="B1242" s="43"/>
      <c r="C1242" s="78"/>
      <c r="D1242" s="141"/>
      <c r="E1242" s="46"/>
      <c r="F1242" s="46"/>
      <c r="G1242" s="46"/>
      <c r="H1242" s="81"/>
    </row>
    <row r="1243" spans="1:8">
      <c r="A1243" s="43"/>
      <c r="B1243" s="43"/>
      <c r="C1243" s="78"/>
      <c r="D1243" s="141"/>
      <c r="E1243" s="46"/>
      <c r="F1243" s="46"/>
      <c r="G1243" s="46"/>
      <c r="H1243" s="81"/>
    </row>
    <row r="1244" spans="1:8">
      <c r="A1244" s="43"/>
      <c r="B1244" s="43"/>
      <c r="C1244" s="78"/>
      <c r="D1244" s="141"/>
      <c r="E1244" s="46"/>
      <c r="F1244" s="46"/>
      <c r="G1244" s="46"/>
      <c r="H1244" s="81"/>
    </row>
    <row r="1245" spans="1:8">
      <c r="A1245" s="43"/>
      <c r="B1245" s="43"/>
      <c r="C1245" s="78"/>
      <c r="D1245" s="141"/>
      <c r="E1245" s="46"/>
      <c r="F1245" s="46"/>
      <c r="G1245" s="46"/>
      <c r="H1245" s="81"/>
    </row>
    <row r="1246" spans="1:8">
      <c r="A1246" s="43"/>
      <c r="B1246" s="43"/>
      <c r="C1246" s="78"/>
      <c r="D1246" s="141"/>
      <c r="E1246" s="46"/>
      <c r="F1246" s="46"/>
      <c r="G1246" s="46"/>
      <c r="H1246" s="81"/>
    </row>
    <row r="1247" spans="1:8">
      <c r="A1247" s="43"/>
      <c r="B1247" s="43"/>
      <c r="C1247" s="78"/>
      <c r="D1247" s="141"/>
      <c r="E1247" s="46"/>
      <c r="F1247" s="46"/>
      <c r="G1247" s="46"/>
      <c r="H1247" s="81"/>
    </row>
    <row r="1248" spans="1:8">
      <c r="A1248" s="43"/>
      <c r="B1248" s="43"/>
      <c r="C1248" s="78"/>
      <c r="D1248" s="141"/>
      <c r="E1248" s="46"/>
      <c r="F1248" s="46"/>
      <c r="G1248" s="46"/>
      <c r="H1248" s="81"/>
    </row>
    <row r="1249" spans="1:8">
      <c r="A1249" s="43"/>
      <c r="B1249" s="43"/>
      <c r="C1249" s="78"/>
      <c r="D1249" s="141"/>
      <c r="E1249" s="46"/>
      <c r="F1249" s="46"/>
      <c r="G1249" s="46"/>
      <c r="H1249" s="81"/>
    </row>
    <row r="1250" spans="1:8">
      <c r="A1250" s="43"/>
      <c r="B1250" s="43"/>
      <c r="C1250" s="78"/>
      <c r="D1250" s="141"/>
      <c r="E1250" s="46"/>
      <c r="F1250" s="46"/>
      <c r="G1250" s="46"/>
      <c r="H1250" s="81"/>
    </row>
    <row r="1251" spans="1:8">
      <c r="A1251" s="43"/>
      <c r="B1251" s="43"/>
      <c r="C1251" s="78"/>
      <c r="D1251" s="141"/>
      <c r="E1251" s="46"/>
      <c r="F1251" s="46"/>
      <c r="G1251" s="46"/>
      <c r="H1251" s="81"/>
    </row>
    <row r="1252" spans="1:8">
      <c r="A1252" s="43"/>
      <c r="B1252" s="43"/>
      <c r="C1252" s="78"/>
      <c r="D1252" s="141"/>
      <c r="E1252" s="46"/>
      <c r="F1252" s="46"/>
      <c r="G1252" s="46"/>
      <c r="H1252" s="81"/>
    </row>
    <row r="1253" spans="1:8">
      <c r="A1253" s="43"/>
      <c r="B1253" s="43"/>
      <c r="C1253" s="78"/>
      <c r="D1253" s="141"/>
      <c r="E1253" s="46"/>
      <c r="F1253" s="46"/>
      <c r="G1253" s="46"/>
      <c r="H1253" s="81"/>
    </row>
    <row r="1254" spans="1:8">
      <c r="A1254" s="43"/>
      <c r="B1254" s="43"/>
      <c r="C1254" s="78"/>
      <c r="D1254" s="141"/>
      <c r="E1254" s="46"/>
      <c r="F1254" s="46"/>
      <c r="G1254" s="46"/>
      <c r="H1254" s="81"/>
    </row>
    <row r="1255" spans="1:8">
      <c r="A1255" s="43"/>
      <c r="B1255" s="43"/>
      <c r="C1255" s="78"/>
      <c r="D1255" s="141"/>
      <c r="E1255" s="46"/>
      <c r="F1255" s="46"/>
      <c r="G1255" s="46"/>
      <c r="H1255" s="81"/>
    </row>
    <row r="1256" spans="1:8">
      <c r="A1256" s="43"/>
      <c r="B1256" s="43"/>
      <c r="C1256" s="78"/>
      <c r="D1256" s="141"/>
      <c r="E1256" s="46"/>
      <c r="F1256" s="46"/>
      <c r="G1256" s="46"/>
      <c r="H1256" s="81"/>
    </row>
    <row r="1257" spans="1:8">
      <c r="A1257" s="43"/>
      <c r="B1257" s="43"/>
      <c r="C1257" s="78"/>
      <c r="D1257" s="141"/>
      <c r="E1257" s="46"/>
      <c r="F1257" s="46"/>
      <c r="G1257" s="46"/>
      <c r="H1257" s="81"/>
    </row>
    <row r="1258" spans="1:8">
      <c r="A1258" s="43"/>
      <c r="B1258" s="43"/>
      <c r="C1258" s="78"/>
      <c r="D1258" s="141"/>
      <c r="E1258" s="46"/>
      <c r="F1258" s="46"/>
      <c r="G1258" s="46"/>
      <c r="H1258" s="81"/>
    </row>
    <row r="1259" spans="1:8">
      <c r="A1259" s="43"/>
      <c r="B1259" s="43"/>
      <c r="C1259" s="78"/>
      <c r="D1259" s="141"/>
      <c r="E1259" s="46"/>
      <c r="F1259" s="46"/>
      <c r="G1259" s="46"/>
      <c r="H1259" s="81"/>
    </row>
    <row r="1260" spans="1:8">
      <c r="A1260" s="43"/>
      <c r="B1260" s="43"/>
      <c r="C1260" s="78"/>
      <c r="D1260" s="141"/>
      <c r="E1260" s="46"/>
      <c r="F1260" s="46"/>
      <c r="G1260" s="46"/>
      <c r="H1260" s="81"/>
    </row>
    <row r="1261" spans="1:8">
      <c r="A1261" s="43"/>
      <c r="B1261" s="43"/>
      <c r="C1261" s="78"/>
      <c r="D1261" s="141"/>
      <c r="E1261" s="46"/>
      <c r="F1261" s="46"/>
      <c r="G1261" s="46"/>
      <c r="H1261" s="81"/>
    </row>
    <row r="1262" spans="1:8">
      <c r="A1262" s="43"/>
      <c r="B1262" s="43"/>
      <c r="C1262" s="78"/>
      <c r="D1262" s="141"/>
      <c r="E1262" s="46"/>
      <c r="F1262" s="46"/>
      <c r="G1262" s="46"/>
      <c r="H1262" s="81"/>
    </row>
    <row r="1263" spans="1:8">
      <c r="A1263" s="43"/>
      <c r="B1263" s="43"/>
      <c r="C1263" s="78"/>
      <c r="D1263" s="141"/>
      <c r="E1263" s="46"/>
      <c r="F1263" s="46"/>
      <c r="G1263" s="46"/>
      <c r="H1263" s="81"/>
    </row>
    <row r="1264" spans="1:8">
      <c r="A1264" s="43"/>
      <c r="B1264" s="43"/>
      <c r="C1264" s="78"/>
      <c r="D1264" s="141"/>
      <c r="E1264" s="46"/>
      <c r="F1264" s="46"/>
      <c r="G1264" s="46"/>
      <c r="H1264" s="81"/>
    </row>
    <row r="1265" spans="1:8">
      <c r="A1265" s="43"/>
      <c r="B1265" s="43"/>
      <c r="C1265" s="78"/>
      <c r="D1265" s="141"/>
      <c r="E1265" s="46"/>
      <c r="F1265" s="46"/>
      <c r="G1265" s="46"/>
      <c r="H1265" s="81"/>
    </row>
    <row r="1266" spans="1:8">
      <c r="A1266" s="43"/>
      <c r="B1266" s="43"/>
      <c r="C1266" s="78"/>
      <c r="D1266" s="141"/>
      <c r="E1266" s="46"/>
      <c r="F1266" s="46"/>
      <c r="G1266" s="46"/>
      <c r="H1266" s="81"/>
    </row>
    <row r="1267" spans="1:8">
      <c r="A1267" s="43"/>
      <c r="B1267" s="43"/>
      <c r="C1267" s="78"/>
      <c r="D1267" s="141"/>
      <c r="E1267" s="46"/>
      <c r="F1267" s="46"/>
      <c r="G1267" s="46"/>
      <c r="H1267" s="81"/>
    </row>
    <row r="1268" spans="1:8">
      <c r="A1268" s="43"/>
      <c r="B1268" s="43"/>
      <c r="C1268" s="78"/>
      <c r="D1268" s="141"/>
      <c r="E1268" s="46"/>
      <c r="F1268" s="46"/>
      <c r="G1268" s="46"/>
      <c r="H1268" s="81"/>
    </row>
    <row r="1269" spans="1:8">
      <c r="A1269" s="43"/>
      <c r="B1269" s="43"/>
      <c r="C1269" s="78"/>
      <c r="D1269" s="141"/>
      <c r="E1269" s="46"/>
      <c r="F1269" s="46"/>
      <c r="G1269" s="46"/>
      <c r="H1269" s="81"/>
    </row>
    <row r="1270" spans="1:8">
      <c r="A1270" s="43"/>
      <c r="B1270" s="43"/>
      <c r="C1270" s="78"/>
      <c r="D1270" s="141"/>
      <c r="E1270" s="46"/>
      <c r="F1270" s="46"/>
      <c r="G1270" s="46"/>
      <c r="H1270" s="81"/>
    </row>
    <row r="1271" spans="1:8">
      <c r="A1271" s="43"/>
      <c r="B1271" s="43"/>
      <c r="C1271" s="78"/>
      <c r="D1271" s="141"/>
      <c r="E1271" s="46"/>
      <c r="F1271" s="46"/>
      <c r="G1271" s="46"/>
      <c r="H1271" s="81"/>
    </row>
    <row r="1272" spans="1:8">
      <c r="A1272" s="43"/>
      <c r="B1272" s="43"/>
      <c r="C1272" s="78"/>
      <c r="D1272" s="141"/>
      <c r="E1272" s="46"/>
      <c r="F1272" s="46"/>
      <c r="G1272" s="46"/>
      <c r="H1272" s="81"/>
    </row>
    <row r="1273" spans="1:8">
      <c r="A1273" s="43"/>
      <c r="B1273" s="43"/>
      <c r="C1273" s="78"/>
      <c r="D1273" s="141"/>
      <c r="E1273" s="46"/>
      <c r="F1273" s="46"/>
      <c r="G1273" s="46"/>
      <c r="H1273" s="81"/>
    </row>
    <row r="1274" spans="1:8">
      <c r="A1274" s="43"/>
      <c r="B1274" s="43"/>
      <c r="C1274" s="78"/>
      <c r="D1274" s="141"/>
      <c r="E1274" s="46"/>
      <c r="F1274" s="46"/>
      <c r="G1274" s="46"/>
      <c r="H1274" s="81"/>
    </row>
    <row r="1275" spans="1:8">
      <c r="A1275" s="43"/>
      <c r="B1275" s="43"/>
      <c r="C1275" s="78"/>
      <c r="D1275" s="141"/>
      <c r="E1275" s="46"/>
      <c r="F1275" s="46"/>
      <c r="G1275" s="46"/>
      <c r="H1275" s="81"/>
    </row>
    <row r="1276" spans="1:8">
      <c r="A1276" s="43"/>
      <c r="B1276" s="43"/>
      <c r="C1276" s="78"/>
      <c r="D1276" s="141"/>
      <c r="E1276" s="46"/>
      <c r="F1276" s="46"/>
      <c r="G1276" s="46"/>
      <c r="H1276" s="81"/>
    </row>
    <row r="1277" spans="1:8">
      <c r="A1277" s="43"/>
      <c r="B1277" s="43"/>
      <c r="C1277" s="78"/>
      <c r="D1277" s="141"/>
      <c r="E1277" s="46"/>
      <c r="F1277" s="46"/>
      <c r="G1277" s="46"/>
      <c r="H1277" s="81"/>
    </row>
    <row r="1278" spans="1:8">
      <c r="A1278" s="43"/>
      <c r="B1278" s="43"/>
      <c r="C1278" s="78"/>
      <c r="D1278" s="141"/>
      <c r="E1278" s="46"/>
      <c r="F1278" s="46"/>
      <c r="G1278" s="46"/>
      <c r="H1278" s="81"/>
    </row>
    <row r="1279" spans="1:8">
      <c r="A1279" s="43"/>
      <c r="B1279" s="43"/>
      <c r="C1279" s="78"/>
      <c r="D1279" s="141"/>
      <c r="E1279" s="46"/>
      <c r="F1279" s="46"/>
      <c r="G1279" s="46"/>
      <c r="H1279" s="81"/>
    </row>
    <row r="1280" spans="1:8">
      <c r="A1280" s="43"/>
      <c r="B1280" s="43"/>
      <c r="C1280" s="78"/>
      <c r="D1280" s="141"/>
      <c r="E1280" s="46"/>
      <c r="F1280" s="46"/>
      <c r="G1280" s="46"/>
      <c r="H1280" s="81"/>
    </row>
    <row r="1281" spans="1:8">
      <c r="A1281" s="43"/>
      <c r="B1281" s="43"/>
      <c r="C1281" s="78"/>
      <c r="D1281" s="141"/>
      <c r="E1281" s="46"/>
      <c r="F1281" s="46"/>
      <c r="G1281" s="46"/>
      <c r="H1281" s="81"/>
    </row>
    <row r="1282" spans="1:8">
      <c r="A1282" s="43"/>
      <c r="B1282" s="43"/>
      <c r="C1282" s="78"/>
      <c r="D1282" s="141"/>
      <c r="E1282" s="46"/>
      <c r="F1282" s="46"/>
      <c r="G1282" s="46"/>
      <c r="H1282" s="81"/>
    </row>
    <row r="1283" spans="1:8">
      <c r="A1283" s="43"/>
      <c r="B1283" s="43"/>
      <c r="C1283" s="78"/>
      <c r="D1283" s="141"/>
      <c r="E1283" s="46"/>
      <c r="F1283" s="46"/>
      <c r="G1283" s="46"/>
      <c r="H1283" s="81"/>
    </row>
    <row r="1284" spans="1:8">
      <c r="A1284" s="43"/>
      <c r="B1284" s="43"/>
      <c r="C1284" s="78"/>
      <c r="D1284" s="141"/>
      <c r="E1284" s="46"/>
      <c r="F1284" s="46"/>
      <c r="G1284" s="46"/>
      <c r="H1284" s="81"/>
    </row>
    <row r="1285" spans="1:8">
      <c r="A1285" s="43"/>
      <c r="B1285" s="43"/>
      <c r="C1285" s="78"/>
      <c r="D1285" s="141"/>
      <c r="E1285" s="46"/>
      <c r="F1285" s="46"/>
      <c r="G1285" s="46"/>
      <c r="H1285" s="81"/>
    </row>
    <row r="1286" spans="1:8">
      <c r="A1286" s="43"/>
      <c r="B1286" s="43"/>
      <c r="C1286" s="78"/>
      <c r="D1286" s="141"/>
      <c r="E1286" s="46"/>
      <c r="F1286" s="46"/>
      <c r="G1286" s="46"/>
      <c r="H1286" s="81"/>
    </row>
    <row r="1287" spans="1:8">
      <c r="A1287" s="43"/>
      <c r="B1287" s="43"/>
      <c r="C1287" s="78"/>
      <c r="D1287" s="141"/>
      <c r="E1287" s="46"/>
      <c r="F1287" s="46"/>
      <c r="G1287" s="46"/>
      <c r="H1287" s="81"/>
    </row>
    <row r="1288" spans="1:8">
      <c r="A1288" s="43"/>
      <c r="B1288" s="43"/>
      <c r="C1288" s="78"/>
      <c r="D1288" s="141"/>
      <c r="E1288" s="46"/>
      <c r="F1288" s="46"/>
      <c r="G1288" s="46"/>
      <c r="H1288" s="81"/>
    </row>
    <row r="1289" spans="1:8">
      <c r="A1289" s="43"/>
      <c r="B1289" s="43"/>
      <c r="C1289" s="78"/>
      <c r="D1289" s="141"/>
      <c r="E1289" s="46"/>
      <c r="F1289" s="46"/>
      <c r="G1289" s="46"/>
      <c r="H1289" s="81"/>
    </row>
    <row r="1290" spans="1:8">
      <c r="A1290" s="43"/>
      <c r="B1290" s="43"/>
      <c r="C1290" s="78"/>
      <c r="D1290" s="141"/>
      <c r="E1290" s="46"/>
      <c r="F1290" s="46"/>
      <c r="G1290" s="46"/>
      <c r="H1290" s="81"/>
    </row>
    <row r="1291" spans="1:8">
      <c r="A1291" s="43"/>
      <c r="B1291" s="43"/>
      <c r="C1291" s="78"/>
      <c r="D1291" s="141"/>
      <c r="E1291" s="46"/>
      <c r="F1291" s="46"/>
      <c r="G1291" s="46"/>
      <c r="H1291" s="81"/>
    </row>
    <row r="1292" spans="1:8">
      <c r="A1292" s="43"/>
      <c r="B1292" s="43"/>
      <c r="C1292" s="78"/>
      <c r="D1292" s="141"/>
      <c r="E1292" s="46"/>
      <c r="F1292" s="46"/>
      <c r="G1292" s="46"/>
      <c r="H1292" s="81"/>
    </row>
    <row r="1293" spans="1:8">
      <c r="A1293" s="43"/>
      <c r="B1293" s="43"/>
      <c r="C1293" s="78"/>
      <c r="D1293" s="141"/>
      <c r="E1293" s="46"/>
      <c r="F1293" s="46"/>
      <c r="G1293" s="46"/>
      <c r="H1293" s="81"/>
    </row>
    <row r="1294" spans="1:8">
      <c r="A1294" s="43"/>
      <c r="B1294" s="43"/>
      <c r="C1294" s="78"/>
      <c r="D1294" s="141"/>
      <c r="E1294" s="46"/>
      <c r="F1294" s="46"/>
      <c r="G1294" s="46"/>
      <c r="H1294" s="81"/>
    </row>
    <row r="1295" spans="1:8">
      <c r="A1295" s="43"/>
      <c r="B1295" s="43"/>
      <c r="C1295" s="78"/>
      <c r="D1295" s="141"/>
      <c r="E1295" s="46"/>
      <c r="F1295" s="46"/>
      <c r="G1295" s="46"/>
      <c r="H1295" s="81"/>
    </row>
    <row r="1296" spans="1:8">
      <c r="A1296" s="43"/>
      <c r="B1296" s="43"/>
      <c r="C1296" s="78"/>
      <c r="D1296" s="141"/>
      <c r="E1296" s="46"/>
      <c r="F1296" s="46"/>
      <c r="G1296" s="46"/>
      <c r="H1296" s="81"/>
    </row>
    <row r="1297" spans="1:8">
      <c r="A1297" s="43"/>
      <c r="B1297" s="43"/>
      <c r="C1297" s="78"/>
      <c r="D1297" s="141"/>
      <c r="E1297" s="46"/>
      <c r="F1297" s="46"/>
      <c r="G1297" s="46"/>
      <c r="H1297" s="81"/>
    </row>
    <row r="1298" spans="1:8">
      <c r="A1298" s="43"/>
      <c r="B1298" s="43"/>
      <c r="C1298" s="78"/>
      <c r="D1298" s="141"/>
      <c r="E1298" s="46"/>
      <c r="F1298" s="46"/>
      <c r="G1298" s="46"/>
      <c r="H1298" s="81"/>
    </row>
    <row r="1299" spans="1:8">
      <c r="A1299" s="43"/>
      <c r="B1299" s="43"/>
      <c r="C1299" s="78"/>
      <c r="D1299" s="141"/>
      <c r="E1299" s="46"/>
      <c r="F1299" s="46"/>
      <c r="G1299" s="46"/>
      <c r="H1299" s="81"/>
    </row>
    <row r="1300" spans="1:8">
      <c r="A1300" s="43"/>
      <c r="B1300" s="43"/>
      <c r="C1300" s="78"/>
      <c r="D1300" s="141"/>
      <c r="E1300" s="46"/>
      <c r="F1300" s="46"/>
      <c r="G1300" s="46"/>
      <c r="H1300" s="81"/>
    </row>
    <row r="1301" spans="1:8">
      <c r="A1301" s="43"/>
      <c r="B1301" s="43"/>
      <c r="C1301" s="78"/>
      <c r="D1301" s="141"/>
      <c r="E1301" s="46"/>
      <c r="F1301" s="46"/>
      <c r="G1301" s="46"/>
      <c r="H1301" s="81"/>
    </row>
    <row r="1302" spans="1:8">
      <c r="A1302" s="43"/>
      <c r="B1302" s="43"/>
      <c r="C1302" s="78"/>
      <c r="D1302" s="141"/>
      <c r="E1302" s="46"/>
      <c r="F1302" s="46"/>
      <c r="G1302" s="46"/>
      <c r="H1302" s="81"/>
    </row>
    <row r="1303" spans="1:8">
      <c r="A1303" s="43"/>
      <c r="B1303" s="43"/>
      <c r="C1303" s="78"/>
      <c r="D1303" s="141"/>
      <c r="E1303" s="46"/>
      <c r="F1303" s="46"/>
      <c r="G1303" s="46"/>
      <c r="H1303" s="81"/>
    </row>
    <row r="1304" spans="1:8">
      <c r="A1304" s="43"/>
      <c r="B1304" s="43"/>
      <c r="C1304" s="78"/>
      <c r="D1304" s="141"/>
      <c r="E1304" s="46"/>
      <c r="F1304" s="46"/>
      <c r="G1304" s="46"/>
      <c r="H1304" s="81"/>
    </row>
    <row r="1305" spans="1:8">
      <c r="A1305" s="43"/>
      <c r="B1305" s="43"/>
      <c r="C1305" s="78"/>
      <c r="D1305" s="141"/>
      <c r="E1305" s="46"/>
      <c r="F1305" s="46"/>
      <c r="G1305" s="46"/>
      <c r="H1305" s="81"/>
    </row>
    <row r="1306" spans="1:8">
      <c r="A1306" s="43"/>
      <c r="B1306" s="43"/>
      <c r="C1306" s="78"/>
      <c r="D1306" s="141"/>
      <c r="E1306" s="46"/>
      <c r="F1306" s="46"/>
      <c r="G1306" s="46"/>
      <c r="H1306" s="81"/>
    </row>
    <row r="1307" spans="1:8">
      <c r="A1307" s="43"/>
      <c r="B1307" s="43"/>
      <c r="C1307" s="78"/>
      <c r="D1307" s="141"/>
      <c r="E1307" s="46"/>
      <c r="F1307" s="46"/>
      <c r="G1307" s="46"/>
      <c r="H1307" s="81"/>
    </row>
    <row r="1308" spans="1:8">
      <c r="A1308" s="43"/>
      <c r="B1308" s="43"/>
      <c r="C1308" s="78"/>
      <c r="D1308" s="141"/>
      <c r="E1308" s="46"/>
      <c r="F1308" s="46"/>
      <c r="G1308" s="46"/>
      <c r="H1308" s="81"/>
    </row>
    <row r="1309" spans="1:8">
      <c r="A1309" s="43"/>
      <c r="B1309" s="43"/>
      <c r="C1309" s="78"/>
      <c r="D1309" s="141"/>
      <c r="E1309" s="46"/>
      <c r="F1309" s="46"/>
      <c r="G1309" s="46"/>
      <c r="H1309" s="81"/>
    </row>
    <row r="1310" spans="1:8">
      <c r="A1310" s="43"/>
      <c r="B1310" s="43"/>
      <c r="C1310" s="78"/>
      <c r="D1310" s="141"/>
      <c r="E1310" s="46"/>
      <c r="F1310" s="46"/>
      <c r="G1310" s="46"/>
      <c r="H1310" s="81"/>
    </row>
    <row r="1311" spans="1:8">
      <c r="A1311" s="43"/>
      <c r="B1311" s="43"/>
      <c r="C1311" s="78"/>
      <c r="D1311" s="141"/>
      <c r="E1311" s="46"/>
      <c r="F1311" s="46"/>
      <c r="G1311" s="46"/>
      <c r="H1311" s="81"/>
    </row>
  </sheetData>
  <mergeCells count="1">
    <mergeCell ref="P3:Q3"/>
  </mergeCells>
  <phoneticPr fontId="40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theme="3" tint="0.39997558519241921"/>
  </sheetPr>
  <dimension ref="A1:AR302"/>
  <sheetViews>
    <sheetView zoomScaleNormal="70" zoomScalePageLayoutView="70" workbookViewId="0">
      <pane xSplit="1" ySplit="4" topLeftCell="B106" activePane="bottomRight" state="frozen"/>
      <selection pane="topRight" activeCell="B1" sqref="B1"/>
      <selection pane="bottomLeft" activeCell="A5" sqref="A5"/>
      <selection pane="bottomRight" activeCell="O102" sqref="O102"/>
    </sheetView>
  </sheetViews>
  <sheetFormatPr baseColWidth="10" defaultColWidth="8.83203125" defaultRowHeight="14"/>
  <cols>
    <col min="1" max="1" width="12.1640625" style="47" customWidth="1"/>
    <col min="2" max="5" width="6" style="9" customWidth="1"/>
    <col min="6" max="6" width="8.1640625" style="9" customWidth="1"/>
    <col min="7" max="9" width="6" style="9" customWidth="1"/>
    <col min="10" max="10" width="6" style="6" hidden="1" customWidth="1"/>
    <col min="11" max="11" width="6" style="9" hidden="1" customWidth="1"/>
    <col min="12" max="12" width="9" style="93" hidden="1" customWidth="1"/>
    <col min="13" max="16" width="6" style="9" customWidth="1"/>
    <col min="17" max="17" width="6.6640625" style="9" customWidth="1"/>
    <col min="18" max="20" width="6" style="9" customWidth="1"/>
    <col min="21" max="21" width="6" style="6" customWidth="1"/>
    <col min="22" max="22" width="6.1640625" style="9" customWidth="1"/>
    <col min="23" max="23" width="9.6640625" style="93" customWidth="1"/>
    <col min="24" max="24" width="14.1640625" style="50" customWidth="1"/>
    <col min="28" max="28" width="16.83203125" customWidth="1"/>
    <col min="29" max="29" width="7.5" hidden="1" customWidth="1"/>
    <col min="30" max="30" width="3.83203125" customWidth="1"/>
    <col min="31" max="31" width="8.83203125" style="19"/>
    <col min="32" max="32" width="11" style="19" customWidth="1"/>
    <col min="33" max="33" width="9.6640625" style="19" bestFit="1" customWidth="1"/>
    <col min="34" max="35" width="8.83203125" style="19"/>
    <col min="36" max="36" width="8.83203125" style="92"/>
    <col min="37" max="37" width="8.83203125" style="19"/>
    <col min="38" max="38" width="13.33203125" style="444" customWidth="1"/>
    <col min="39" max="39" width="12" style="444" customWidth="1"/>
    <col min="40" max="40" width="25.1640625" style="19" customWidth="1"/>
    <col min="41" max="41" width="60" style="19" customWidth="1"/>
  </cols>
  <sheetData>
    <row r="1" spans="1:43" s="63" customFormat="1" ht="27" customHeight="1" thickBot="1">
      <c r="A1" s="59" t="s">
        <v>89</v>
      </c>
      <c r="B1" s="95"/>
      <c r="C1" s="95"/>
      <c r="D1" s="95"/>
      <c r="E1" s="95"/>
      <c r="F1" s="95"/>
      <c r="G1" s="95"/>
      <c r="H1" s="95"/>
      <c r="I1" s="95"/>
      <c r="J1" s="115"/>
      <c r="K1" s="95"/>
      <c r="L1" s="89"/>
      <c r="M1" s="95"/>
      <c r="N1" s="95"/>
      <c r="O1" s="95"/>
      <c r="P1" s="95"/>
      <c r="Q1" s="95"/>
      <c r="R1" s="95"/>
      <c r="S1" s="95"/>
      <c r="T1" s="95"/>
      <c r="U1" s="115"/>
      <c r="V1" s="95"/>
      <c r="W1" s="89"/>
      <c r="X1" s="61"/>
      <c r="Y1" s="60"/>
      <c r="Z1" s="60"/>
      <c r="AA1" s="60"/>
      <c r="AB1" s="60"/>
      <c r="AC1" s="62"/>
      <c r="AE1" s="179"/>
      <c r="AF1" s="179"/>
      <c r="AG1" s="179"/>
      <c r="AH1" s="179"/>
      <c r="AI1" s="179"/>
      <c r="AJ1" s="181"/>
      <c r="AK1" s="179"/>
      <c r="AL1" s="437"/>
      <c r="AM1" s="437"/>
      <c r="AN1" s="179"/>
      <c r="AO1" s="179"/>
    </row>
    <row r="2" spans="1:43" s="21" customFormat="1" ht="16" thickTop="1" thickBot="1">
      <c r="A2" s="54"/>
      <c r="B2" s="96"/>
      <c r="C2" s="96"/>
      <c r="D2" s="96"/>
      <c r="E2" s="96"/>
      <c r="F2" s="96"/>
      <c r="G2" s="96"/>
      <c r="H2" s="96"/>
      <c r="I2" s="96"/>
      <c r="J2" s="116"/>
      <c r="K2" s="96"/>
      <c r="L2" s="90"/>
      <c r="M2" s="96"/>
      <c r="N2" s="96"/>
      <c r="O2" s="96"/>
      <c r="P2" s="96"/>
      <c r="Q2" s="96"/>
      <c r="R2" s="96"/>
      <c r="S2" s="96"/>
      <c r="T2" s="96"/>
      <c r="U2" s="116"/>
      <c r="V2" s="96"/>
      <c r="W2" s="90"/>
      <c r="X2" s="56"/>
      <c r="Y2" s="55"/>
      <c r="Z2" s="55"/>
      <c r="AA2" s="55"/>
      <c r="AB2" s="55"/>
      <c r="AC2" s="57"/>
      <c r="AE2" s="201" t="s">
        <v>43</v>
      </c>
      <c r="AF2" s="204"/>
      <c r="AG2" s="204"/>
      <c r="AH2" s="204"/>
      <c r="AI2" s="204"/>
      <c r="AJ2" s="205"/>
      <c r="AK2" s="204"/>
      <c r="AL2" s="438"/>
      <c r="AM2" s="438"/>
      <c r="AN2" s="204"/>
      <c r="AO2" s="245"/>
    </row>
    <row r="3" spans="1:43" s="21" customFormat="1" ht="16" thickTop="1">
      <c r="A3" s="58" t="s">
        <v>44</v>
      </c>
      <c r="B3" s="626" t="s">
        <v>48</v>
      </c>
      <c r="C3" s="627"/>
      <c r="D3" s="627"/>
      <c r="E3" s="627"/>
      <c r="F3" s="628" t="s">
        <v>49</v>
      </c>
      <c r="G3" s="627"/>
      <c r="H3" s="627"/>
      <c r="I3" s="627"/>
      <c r="J3" s="97"/>
      <c r="K3" s="97"/>
      <c r="L3" s="91"/>
      <c r="M3" s="629" t="s">
        <v>50</v>
      </c>
      <c r="N3" s="630"/>
      <c r="O3" s="630"/>
      <c r="P3" s="630"/>
      <c r="Q3" s="631" t="s">
        <v>51</v>
      </c>
      <c r="R3" s="630"/>
      <c r="S3" s="630"/>
      <c r="T3" s="630"/>
      <c r="U3" s="126"/>
      <c r="V3" s="126"/>
      <c r="W3" s="186"/>
      <c r="X3" s="632" t="s">
        <v>52</v>
      </c>
      <c r="Y3" s="633"/>
      <c r="Z3" s="633"/>
      <c r="AA3" s="633"/>
      <c r="AB3" s="633"/>
      <c r="AC3" s="634"/>
      <c r="AE3" s="194" t="s">
        <v>72</v>
      </c>
      <c r="AF3" s="159" t="s">
        <v>31</v>
      </c>
      <c r="AG3" s="159" t="s">
        <v>31</v>
      </c>
      <c r="AH3" s="158" t="s">
        <v>75</v>
      </c>
      <c r="AI3" s="158" t="s">
        <v>75</v>
      </c>
      <c r="AJ3" s="195"/>
      <c r="AK3" s="158"/>
      <c r="AL3" s="439"/>
      <c r="AM3" s="439"/>
      <c r="AN3" s="158"/>
      <c r="AO3" s="246"/>
    </row>
    <row r="4" spans="1:43" s="19" customFormat="1" ht="15" thickBot="1">
      <c r="A4" s="52"/>
      <c r="B4" s="98" t="s">
        <v>53</v>
      </c>
      <c r="C4" s="99" t="s">
        <v>54</v>
      </c>
      <c r="D4" s="99" t="s">
        <v>55</v>
      </c>
      <c r="E4" s="99" t="s">
        <v>56</v>
      </c>
      <c r="F4" s="100" t="s">
        <v>53</v>
      </c>
      <c r="G4" s="99" t="s">
        <v>54</v>
      </c>
      <c r="H4" s="99" t="s">
        <v>55</v>
      </c>
      <c r="I4" s="99" t="s">
        <v>56</v>
      </c>
      <c r="J4" s="121" t="s">
        <v>68</v>
      </c>
      <c r="K4" s="121" t="s">
        <v>69</v>
      </c>
      <c r="L4" s="122" t="s">
        <v>114</v>
      </c>
      <c r="M4" s="101" t="s">
        <v>53</v>
      </c>
      <c r="N4" s="102" t="s">
        <v>54</v>
      </c>
      <c r="O4" s="102" t="s">
        <v>55</v>
      </c>
      <c r="P4" s="102" t="s">
        <v>56</v>
      </c>
      <c r="Q4" s="103" t="s">
        <v>53</v>
      </c>
      <c r="R4" s="102" t="s">
        <v>54</v>
      </c>
      <c r="S4" s="102" t="s">
        <v>55</v>
      </c>
      <c r="T4" s="102" t="s">
        <v>56</v>
      </c>
      <c r="U4" s="129" t="s">
        <v>68</v>
      </c>
      <c r="V4" s="129" t="s">
        <v>69</v>
      </c>
      <c r="W4" s="187" t="s">
        <v>114</v>
      </c>
      <c r="X4" s="192"/>
      <c r="Y4" s="48"/>
      <c r="Z4" s="48"/>
      <c r="AA4" s="48"/>
      <c r="AB4" s="48"/>
      <c r="AC4" s="49"/>
      <c r="AE4" s="162"/>
      <c r="AF4" s="202" t="s">
        <v>73</v>
      </c>
      <c r="AG4" s="202" t="s">
        <v>74</v>
      </c>
      <c r="AH4" s="161" t="s">
        <v>76</v>
      </c>
      <c r="AI4" s="161" t="s">
        <v>77</v>
      </c>
      <c r="AJ4" s="203" t="s">
        <v>114</v>
      </c>
      <c r="AK4" s="161" t="s">
        <v>78</v>
      </c>
      <c r="AL4" s="440" t="s">
        <v>79</v>
      </c>
      <c r="AM4" s="440" t="s">
        <v>80</v>
      </c>
      <c r="AN4" s="161" t="s">
        <v>81</v>
      </c>
      <c r="AO4" s="247" t="s">
        <v>85</v>
      </c>
    </row>
    <row r="5" spans="1:43" ht="21.75" customHeight="1" thickTop="1">
      <c r="A5" s="51">
        <v>39857</v>
      </c>
      <c r="B5" s="289"/>
      <c r="C5" s="290"/>
      <c r="D5" s="290"/>
      <c r="E5" s="290"/>
      <c r="F5" s="289"/>
      <c r="G5" s="290"/>
      <c r="H5" s="290"/>
      <c r="I5" s="290"/>
      <c r="J5" s="291"/>
      <c r="K5" s="291"/>
      <c r="L5" s="292"/>
      <c r="M5" s="293"/>
      <c r="N5" s="294"/>
      <c r="O5" s="294"/>
      <c r="P5" s="294"/>
      <c r="Q5" s="295"/>
      <c r="R5" s="294"/>
      <c r="S5" s="294"/>
      <c r="T5" s="294"/>
      <c r="U5" s="296"/>
      <c r="V5" s="296"/>
      <c r="W5" s="297"/>
      <c r="X5" s="298"/>
      <c r="Y5" s="299"/>
      <c r="Z5" s="299"/>
      <c r="AA5" s="299"/>
      <c r="AB5" s="299"/>
      <c r="AC5" s="229"/>
      <c r="AE5" s="422"/>
      <c r="AF5" s="423"/>
      <c r="AG5" s="423"/>
      <c r="AH5" s="424"/>
      <c r="AI5" s="424"/>
      <c r="AJ5" s="425"/>
      <c r="AK5" s="424"/>
      <c r="AL5" s="441"/>
      <c r="AM5" s="441"/>
      <c r="AN5" s="426"/>
      <c r="AO5" s="247"/>
    </row>
    <row r="6" spans="1:43">
      <c r="A6" s="51">
        <v>39858</v>
      </c>
      <c r="B6" s="106"/>
      <c r="C6" s="105"/>
      <c r="D6" s="105"/>
      <c r="E6" s="105"/>
      <c r="F6" s="106"/>
      <c r="G6" s="105"/>
      <c r="H6" s="105"/>
      <c r="I6" s="105"/>
      <c r="J6" s="117"/>
      <c r="K6" s="117"/>
      <c r="L6" s="118"/>
      <c r="M6" s="107"/>
      <c r="N6" s="108"/>
      <c r="O6" s="108"/>
      <c r="P6" s="108"/>
      <c r="Q6" s="109"/>
      <c r="R6" s="108"/>
      <c r="S6" s="108"/>
      <c r="T6" s="108"/>
      <c r="U6" s="130"/>
      <c r="V6" s="130"/>
      <c r="W6" s="188"/>
      <c r="X6" s="228"/>
      <c r="Y6" s="64"/>
      <c r="Z6" s="64"/>
      <c r="AA6" s="64"/>
      <c r="AB6" s="64"/>
      <c r="AC6" s="229"/>
      <c r="AE6" s="196">
        <v>1</v>
      </c>
      <c r="AF6" s="197">
        <v>39857</v>
      </c>
      <c r="AG6" s="197">
        <v>39887</v>
      </c>
      <c r="AH6" s="42">
        <f>SUM(C5:C34)</f>
        <v>25</v>
      </c>
      <c r="AI6" s="42">
        <f>SUM(G5:G35)</f>
        <v>4</v>
      </c>
      <c r="AJ6" s="141">
        <f t="shared" ref="AJ6:AJ23" si="0">AI6/AH6</f>
        <v>0.16</v>
      </c>
      <c r="AK6" s="42">
        <f>AH6-AI6</f>
        <v>21</v>
      </c>
      <c r="AL6" s="442"/>
      <c r="AM6" s="442"/>
      <c r="AN6" s="427">
        <v>1</v>
      </c>
      <c r="AO6" s="247"/>
    </row>
    <row r="7" spans="1:43">
      <c r="A7" s="51">
        <v>39859</v>
      </c>
      <c r="B7" s="106"/>
      <c r="C7" s="105"/>
      <c r="D7" s="105"/>
      <c r="E7" s="105"/>
      <c r="F7" s="106"/>
      <c r="G7" s="105"/>
      <c r="H7" s="105"/>
      <c r="I7" s="105"/>
      <c r="J7" s="117"/>
      <c r="K7" s="117"/>
      <c r="L7" s="118"/>
      <c r="M7" s="107"/>
      <c r="N7" s="108"/>
      <c r="O7" s="108"/>
      <c r="P7" s="108"/>
      <c r="Q7" s="109"/>
      <c r="R7" s="108"/>
      <c r="S7" s="108"/>
      <c r="T7" s="108"/>
      <c r="U7" s="130"/>
      <c r="V7" s="130"/>
      <c r="W7" s="188"/>
      <c r="X7" s="228"/>
      <c r="Y7" s="64"/>
      <c r="Z7" s="64"/>
      <c r="AA7" s="64"/>
      <c r="AB7" s="64"/>
      <c r="AC7" s="229"/>
      <c r="AE7" s="196">
        <v>2</v>
      </c>
      <c r="AF7" s="197">
        <v>39888</v>
      </c>
      <c r="AG7" s="197">
        <v>39909</v>
      </c>
      <c r="AH7" s="42">
        <f>SUM(C35:C56)</f>
        <v>62</v>
      </c>
      <c r="AI7" s="42">
        <f>SUM(G36:G57)</f>
        <v>13</v>
      </c>
      <c r="AJ7" s="141">
        <f t="shared" si="0"/>
        <v>0.20967741935483872</v>
      </c>
      <c r="AK7" s="42">
        <f t="shared" ref="AK7:AK23" si="1">AH7-AI7</f>
        <v>49</v>
      </c>
      <c r="AL7" s="442">
        <v>5.3600000000000002E-2</v>
      </c>
      <c r="AM7" s="442">
        <v>0.81689999999999996</v>
      </c>
      <c r="AN7" s="427">
        <v>1</v>
      </c>
      <c r="AO7" s="247"/>
    </row>
    <row r="8" spans="1:43">
      <c r="A8" s="51">
        <v>39860</v>
      </c>
      <c r="B8" s="106"/>
      <c r="C8" s="105"/>
      <c r="D8" s="105"/>
      <c r="E8" s="105"/>
      <c r="F8" s="106"/>
      <c r="G8" s="105"/>
      <c r="H8" s="105"/>
      <c r="I8" s="105"/>
      <c r="J8" s="117"/>
      <c r="K8" s="117"/>
      <c r="L8" s="118"/>
      <c r="M8" s="107"/>
      <c r="N8" s="108"/>
      <c r="O8" s="108"/>
      <c r="P8" s="108"/>
      <c r="Q8" s="109"/>
      <c r="R8" s="108"/>
      <c r="S8" s="108"/>
      <c r="T8" s="108"/>
      <c r="U8" s="130"/>
      <c r="V8" s="130"/>
      <c r="W8" s="188"/>
      <c r="X8" s="228"/>
      <c r="Y8" s="64"/>
      <c r="Z8" s="64"/>
      <c r="AA8" s="64"/>
      <c r="AB8" s="64"/>
      <c r="AC8" s="229"/>
      <c r="AE8" s="453">
        <v>3</v>
      </c>
      <c r="AF8" s="454">
        <v>39910</v>
      </c>
      <c r="AG8" s="455">
        <v>39926</v>
      </c>
      <c r="AH8" s="456">
        <f>SUM(E58:E73)</f>
        <v>17</v>
      </c>
      <c r="AI8" s="456">
        <f>SUM(I60:I74)</f>
        <v>2</v>
      </c>
      <c r="AJ8" s="457">
        <f t="shared" si="0"/>
        <v>0.11764705882352941</v>
      </c>
      <c r="AK8" s="456">
        <f t="shared" si="1"/>
        <v>15</v>
      </c>
      <c r="AL8" s="458">
        <v>0.1807</v>
      </c>
      <c r="AM8" s="458">
        <v>0.67079999999999995</v>
      </c>
      <c r="AN8" s="459">
        <v>1</v>
      </c>
      <c r="AO8" s="247"/>
    </row>
    <row r="9" spans="1:43">
      <c r="A9" s="51">
        <v>39861</v>
      </c>
      <c r="B9" s="106"/>
      <c r="C9" s="105"/>
      <c r="D9" s="105"/>
      <c r="E9" s="105"/>
      <c r="F9" s="106"/>
      <c r="G9" s="105"/>
      <c r="H9" s="105"/>
      <c r="I9" s="105"/>
      <c r="J9" s="117"/>
      <c r="K9" s="117"/>
      <c r="L9" s="118"/>
      <c r="M9" s="107"/>
      <c r="N9" s="108"/>
      <c r="O9" s="108"/>
      <c r="P9" s="108"/>
      <c r="Q9" s="109"/>
      <c r="R9" s="108"/>
      <c r="S9" s="108"/>
      <c r="T9" s="108"/>
      <c r="U9" s="130"/>
      <c r="V9" s="130"/>
      <c r="W9" s="188"/>
      <c r="X9" s="228"/>
      <c r="Y9" s="64"/>
      <c r="Z9" s="64"/>
      <c r="AA9" s="64"/>
      <c r="AB9" s="64"/>
      <c r="AC9" s="229"/>
      <c r="AE9" s="196">
        <v>4</v>
      </c>
      <c r="AF9" s="431">
        <v>39927</v>
      </c>
      <c r="AG9" s="431">
        <v>39934</v>
      </c>
      <c r="AH9" s="42">
        <f>SUM(B75:B81)</f>
        <v>9</v>
      </c>
      <c r="AI9" s="42">
        <f>SUM(F80:F84)</f>
        <v>5</v>
      </c>
      <c r="AJ9" s="141">
        <f t="shared" si="0"/>
        <v>0.55555555555555558</v>
      </c>
      <c r="AK9" s="42">
        <f t="shared" si="1"/>
        <v>4</v>
      </c>
      <c r="AL9" s="442">
        <v>4.0129999999999999</v>
      </c>
      <c r="AM9" s="442">
        <v>4.5150000000000003E-2</v>
      </c>
      <c r="AN9" s="427">
        <v>2</v>
      </c>
      <c r="AO9" s="247"/>
    </row>
    <row r="10" spans="1:43">
      <c r="A10" s="51">
        <v>39862</v>
      </c>
      <c r="B10" s="106"/>
      <c r="C10" s="105"/>
      <c r="D10" s="105"/>
      <c r="E10" s="105"/>
      <c r="F10" s="106"/>
      <c r="G10" s="105"/>
      <c r="H10" s="105"/>
      <c r="I10" s="105"/>
      <c r="J10" s="117"/>
      <c r="K10" s="117"/>
      <c r="L10" s="118"/>
      <c r="M10" s="107"/>
      <c r="N10" s="108"/>
      <c r="O10" s="108"/>
      <c r="P10" s="108"/>
      <c r="Q10" s="109"/>
      <c r="R10" s="108"/>
      <c r="S10" s="108"/>
      <c r="T10" s="108"/>
      <c r="U10" s="130"/>
      <c r="V10" s="130"/>
      <c r="W10" s="188"/>
      <c r="X10" s="228"/>
      <c r="Y10" s="64"/>
      <c r="Z10" s="64"/>
      <c r="AA10" s="64"/>
      <c r="AB10" s="64"/>
      <c r="AC10" s="229"/>
      <c r="AE10" s="196">
        <v>5</v>
      </c>
      <c r="AF10" s="431">
        <v>39935</v>
      </c>
      <c r="AG10" s="431">
        <v>39940</v>
      </c>
      <c r="AH10" s="42">
        <f>SUM(C82:C85)</f>
        <v>4</v>
      </c>
      <c r="AI10" s="42">
        <f>SUM(G83:G86)</f>
        <v>1</v>
      </c>
      <c r="AJ10" s="141">
        <f t="shared" si="0"/>
        <v>0.25</v>
      </c>
      <c r="AK10" s="42">
        <f t="shared" si="1"/>
        <v>3</v>
      </c>
      <c r="AL10" s="442">
        <v>0.1757</v>
      </c>
      <c r="AM10" s="442">
        <v>0.67510000000000003</v>
      </c>
      <c r="AN10" s="427">
        <v>2</v>
      </c>
      <c r="AO10" s="247"/>
    </row>
    <row r="11" spans="1:43">
      <c r="A11" s="51">
        <v>39863</v>
      </c>
      <c r="B11" s="106"/>
      <c r="C11" s="105"/>
      <c r="D11" s="105"/>
      <c r="E11" s="105"/>
      <c r="F11" s="106"/>
      <c r="G11" s="105"/>
      <c r="H11" s="105"/>
      <c r="I11" s="105"/>
      <c r="J11" s="117"/>
      <c r="K11" s="117"/>
      <c r="L11" s="118"/>
      <c r="M11" s="107"/>
      <c r="N11" s="108"/>
      <c r="O11" s="108"/>
      <c r="P11" s="108"/>
      <c r="Q11" s="109"/>
      <c r="R11" s="108"/>
      <c r="S11" s="108"/>
      <c r="T11" s="108"/>
      <c r="U11" s="130"/>
      <c r="V11" s="130"/>
      <c r="W11" s="188"/>
      <c r="X11" s="228"/>
      <c r="Y11" s="64"/>
      <c r="Z11" s="64"/>
      <c r="AA11" s="64"/>
      <c r="AB11" s="64"/>
      <c r="AC11" s="229"/>
      <c r="AE11" s="196">
        <v>6</v>
      </c>
      <c r="AF11" s="431">
        <v>39941</v>
      </c>
      <c r="AG11" s="431">
        <v>39943</v>
      </c>
      <c r="AH11" s="42">
        <f>SUM(E88:E90)</f>
        <v>29</v>
      </c>
      <c r="AI11" s="42">
        <f>SUM(I89:I92)</f>
        <v>10</v>
      </c>
      <c r="AJ11" s="141">
        <f t="shared" si="0"/>
        <v>0.34482758620689657</v>
      </c>
      <c r="AK11" s="42">
        <f t="shared" si="1"/>
        <v>19</v>
      </c>
      <c r="AL11" s="442">
        <v>0.14069999999999999</v>
      </c>
      <c r="AM11" s="442">
        <v>0.70760000000000001</v>
      </c>
      <c r="AN11" s="427">
        <v>2</v>
      </c>
      <c r="AO11" s="247"/>
    </row>
    <row r="12" spans="1:43">
      <c r="A12" s="51">
        <v>39864</v>
      </c>
      <c r="B12" s="106"/>
      <c r="C12" s="105"/>
      <c r="D12" s="105"/>
      <c r="E12" s="105"/>
      <c r="F12" s="106"/>
      <c r="G12" s="105"/>
      <c r="H12" s="105"/>
      <c r="I12" s="105"/>
      <c r="J12" s="117"/>
      <c r="K12" s="117"/>
      <c r="L12" s="118"/>
      <c r="M12" s="107"/>
      <c r="N12" s="108"/>
      <c r="O12" s="108"/>
      <c r="P12" s="108"/>
      <c r="Q12" s="109"/>
      <c r="R12" s="108"/>
      <c r="S12" s="108"/>
      <c r="T12" s="108"/>
      <c r="U12" s="130"/>
      <c r="V12" s="130"/>
      <c r="W12" s="188"/>
      <c r="X12" s="228"/>
      <c r="Y12" s="64"/>
      <c r="Z12" s="64"/>
      <c r="AA12" s="64"/>
      <c r="AB12" s="64"/>
      <c r="AC12" s="229"/>
      <c r="AE12" s="196">
        <v>7</v>
      </c>
      <c r="AF12" s="431">
        <v>39944</v>
      </c>
      <c r="AG12" s="431">
        <v>39950</v>
      </c>
      <c r="AH12" s="42">
        <f>SUM(B91+C97)</f>
        <v>13</v>
      </c>
      <c r="AI12" s="42">
        <f>SUM(F92+G98)</f>
        <v>4</v>
      </c>
      <c r="AJ12" s="141">
        <f>AI12/AH12</f>
        <v>0.30769230769230771</v>
      </c>
      <c r="AK12" s="42">
        <f>AH12-AI12</f>
        <v>9</v>
      </c>
      <c r="AL12" s="442">
        <v>2.2599999999999999E-2</v>
      </c>
      <c r="AM12" s="442">
        <v>0.88049999999999995</v>
      </c>
      <c r="AN12" s="427">
        <v>2</v>
      </c>
      <c r="AO12" s="247"/>
    </row>
    <row r="13" spans="1:43">
      <c r="A13" s="51">
        <v>39865</v>
      </c>
      <c r="B13" s="106"/>
      <c r="C13" s="105"/>
      <c r="D13" s="105"/>
      <c r="E13" s="105"/>
      <c r="F13" s="106"/>
      <c r="G13" s="105"/>
      <c r="H13" s="105"/>
      <c r="I13" s="105"/>
      <c r="J13" s="117"/>
      <c r="K13" s="117"/>
      <c r="L13" s="118"/>
      <c r="M13" s="107"/>
      <c r="N13" s="108"/>
      <c r="O13" s="108"/>
      <c r="P13" s="108"/>
      <c r="Q13" s="109"/>
      <c r="R13" s="108"/>
      <c r="S13" s="108"/>
      <c r="T13" s="108"/>
      <c r="U13" s="130"/>
      <c r="V13" s="130"/>
      <c r="W13" s="188"/>
      <c r="X13" s="228"/>
      <c r="Y13" s="64"/>
      <c r="Z13" s="64"/>
      <c r="AA13" s="64"/>
      <c r="AB13" s="64"/>
      <c r="AC13" s="229"/>
      <c r="AE13" s="196">
        <v>9</v>
      </c>
      <c r="AF13" s="431">
        <v>39951</v>
      </c>
      <c r="AG13" s="431">
        <v>39952</v>
      </c>
      <c r="AH13" s="42">
        <f>SUM(D98:D99)</f>
        <v>21</v>
      </c>
      <c r="AI13" s="42">
        <f>SUM(H99:H100)</f>
        <v>7</v>
      </c>
      <c r="AJ13" s="141">
        <f t="shared" si="0"/>
        <v>0.33333333333333331</v>
      </c>
      <c r="AK13" s="42">
        <f t="shared" si="1"/>
        <v>14</v>
      </c>
      <c r="AL13" s="442">
        <v>4.0000000000000002E-4</v>
      </c>
      <c r="AM13" s="442">
        <v>0.98309999999999997</v>
      </c>
      <c r="AN13" s="427">
        <v>2</v>
      </c>
      <c r="AO13" s="247"/>
    </row>
    <row r="14" spans="1:43">
      <c r="A14" s="51">
        <v>39866</v>
      </c>
      <c r="B14" s="106"/>
      <c r="C14" s="105"/>
      <c r="D14" s="105"/>
      <c r="E14" s="105"/>
      <c r="F14" s="106"/>
      <c r="G14" s="105"/>
      <c r="H14" s="105"/>
      <c r="I14" s="105"/>
      <c r="J14" s="117"/>
      <c r="K14" s="117"/>
      <c r="L14" s="118"/>
      <c r="M14" s="107"/>
      <c r="N14" s="108"/>
      <c r="O14" s="108"/>
      <c r="P14" s="108"/>
      <c r="Q14" s="109"/>
      <c r="R14" s="108"/>
      <c r="S14" s="108"/>
      <c r="T14" s="108"/>
      <c r="U14" s="130"/>
      <c r="V14" s="130"/>
      <c r="W14" s="188"/>
      <c r="X14" s="228"/>
      <c r="Y14" s="64"/>
      <c r="Z14" s="64"/>
      <c r="AA14" s="64"/>
      <c r="AB14" s="64"/>
      <c r="AC14" s="229"/>
      <c r="AE14" s="453">
        <v>10</v>
      </c>
      <c r="AF14" s="455">
        <v>39953</v>
      </c>
      <c r="AG14" s="455">
        <v>39956</v>
      </c>
      <c r="AH14" s="456">
        <f>SUM(E100:E101)</f>
        <v>40</v>
      </c>
      <c r="AI14" s="456">
        <f>SUM(I101:I102)</f>
        <v>14</v>
      </c>
      <c r="AJ14" s="457">
        <f t="shared" si="0"/>
        <v>0.35</v>
      </c>
      <c r="AK14" s="456">
        <f t="shared" si="1"/>
        <v>26</v>
      </c>
      <c r="AL14" s="458">
        <v>3.0999999999999999E-3</v>
      </c>
      <c r="AM14" s="458">
        <v>0.95540000000000003</v>
      </c>
      <c r="AN14" s="459">
        <v>2</v>
      </c>
      <c r="AO14" s="247"/>
    </row>
    <row r="15" spans="1:43">
      <c r="A15" s="51">
        <v>39867</v>
      </c>
      <c r="B15" s="106"/>
      <c r="C15" s="105"/>
      <c r="D15" s="105"/>
      <c r="E15" s="105"/>
      <c r="F15" s="106"/>
      <c r="G15" s="105"/>
      <c r="H15" s="105"/>
      <c r="I15" s="105"/>
      <c r="J15" s="117"/>
      <c r="K15" s="117"/>
      <c r="L15" s="118"/>
      <c r="M15" s="107"/>
      <c r="N15" s="108"/>
      <c r="O15" s="108"/>
      <c r="P15" s="108"/>
      <c r="Q15" s="109"/>
      <c r="R15" s="108"/>
      <c r="S15" s="108"/>
      <c r="T15" s="108"/>
      <c r="U15" s="130"/>
      <c r="V15" s="130"/>
      <c r="W15" s="188"/>
      <c r="X15" s="228"/>
      <c r="Y15" s="64"/>
      <c r="Z15" s="64"/>
      <c r="AA15" s="64"/>
      <c r="AB15" s="64"/>
      <c r="AC15" s="229"/>
      <c r="AE15" s="460">
        <v>12</v>
      </c>
      <c r="AF15" s="461">
        <v>39957</v>
      </c>
      <c r="AG15" s="461">
        <v>39958</v>
      </c>
      <c r="AH15" s="462">
        <f>SUM(C104:C105)</f>
        <v>51</v>
      </c>
      <c r="AI15" s="462">
        <f>SUM(G105:G107)</f>
        <v>34</v>
      </c>
      <c r="AJ15" s="463">
        <f t="shared" si="0"/>
        <v>0.66666666666666663</v>
      </c>
      <c r="AK15" s="462">
        <f t="shared" si="1"/>
        <v>17</v>
      </c>
      <c r="AL15" s="464">
        <v>13.9985</v>
      </c>
      <c r="AM15" s="464">
        <v>1.83E-4</v>
      </c>
      <c r="AN15" s="465">
        <v>3</v>
      </c>
      <c r="AO15" s="247"/>
    </row>
    <row r="16" spans="1:43">
      <c r="A16" s="51">
        <v>39868</v>
      </c>
      <c r="B16" s="106"/>
      <c r="C16" s="105"/>
      <c r="D16" s="105"/>
      <c r="E16" s="105"/>
      <c r="F16" s="106"/>
      <c r="G16" s="105"/>
      <c r="H16" s="105"/>
      <c r="I16" s="105"/>
      <c r="J16" s="117"/>
      <c r="K16" s="117"/>
      <c r="L16" s="118"/>
      <c r="M16" s="107"/>
      <c r="N16" s="108"/>
      <c r="O16" s="108"/>
      <c r="P16" s="108"/>
      <c r="Q16" s="109"/>
      <c r="R16" s="108"/>
      <c r="S16" s="108"/>
      <c r="T16" s="108"/>
      <c r="U16" s="130"/>
      <c r="V16" s="130"/>
      <c r="W16" s="188"/>
      <c r="X16" s="228"/>
      <c r="Y16" s="64"/>
      <c r="Z16" s="64"/>
      <c r="AA16" s="64"/>
      <c r="AB16" s="64"/>
      <c r="AC16" s="229"/>
      <c r="AE16" s="196">
        <v>13</v>
      </c>
      <c r="AF16" s="431">
        <v>39959</v>
      </c>
      <c r="AG16" s="431">
        <v>39960</v>
      </c>
      <c r="AH16" s="42">
        <f>SUM(D106)</f>
        <v>50</v>
      </c>
      <c r="AI16" s="42">
        <f>SUM(H107:H111)</f>
        <v>43</v>
      </c>
      <c r="AJ16" s="141">
        <f t="shared" si="0"/>
        <v>0.86</v>
      </c>
      <c r="AK16" s="42">
        <f t="shared" si="1"/>
        <v>7</v>
      </c>
      <c r="AL16" s="442">
        <v>5.2240000000000002</v>
      </c>
      <c r="AM16" s="442">
        <v>2.2280000000000001E-2</v>
      </c>
      <c r="AN16" s="427">
        <v>4</v>
      </c>
      <c r="AO16" s="572"/>
      <c r="AQ16" s="9">
        <f>SUM(AH6:AH7)</f>
        <v>87</v>
      </c>
    </row>
    <row r="17" spans="1:44">
      <c r="A17" s="51">
        <v>39869</v>
      </c>
      <c r="B17" s="106"/>
      <c r="C17" s="105">
        <v>7</v>
      </c>
      <c r="D17" s="105"/>
      <c r="E17" s="105"/>
      <c r="F17" s="106"/>
      <c r="G17" s="105"/>
      <c r="H17" s="105"/>
      <c r="I17" s="105"/>
      <c r="J17" s="117"/>
      <c r="K17" s="117"/>
      <c r="L17" s="118"/>
      <c r="M17" s="107"/>
      <c r="N17" s="434">
        <v>3</v>
      </c>
      <c r="O17" s="108"/>
      <c r="P17" s="108"/>
      <c r="Q17" s="109"/>
      <c r="R17" s="108"/>
      <c r="S17" s="108"/>
      <c r="T17" s="108"/>
      <c r="U17" s="130"/>
      <c r="V17" s="130"/>
      <c r="W17" s="188"/>
      <c r="X17" s="228"/>
      <c r="Y17" s="64"/>
      <c r="Z17" s="64"/>
      <c r="AA17" s="64"/>
      <c r="AB17" s="64"/>
      <c r="AC17" s="229"/>
      <c r="AE17" s="196">
        <v>14</v>
      </c>
      <c r="AF17" s="431">
        <v>39961</v>
      </c>
      <c r="AG17" s="431">
        <v>39962</v>
      </c>
      <c r="AH17" s="42">
        <f>SUM(C108)</f>
        <v>50</v>
      </c>
      <c r="AI17" s="42">
        <f>SUM(G109:G111)</f>
        <v>38</v>
      </c>
      <c r="AJ17" s="141">
        <f t="shared" si="0"/>
        <v>0.76</v>
      </c>
      <c r="AK17" s="42">
        <f t="shared" si="1"/>
        <v>12</v>
      </c>
      <c r="AL17" s="442">
        <v>1.0461</v>
      </c>
      <c r="AM17" s="442">
        <v>0.30640000000000001</v>
      </c>
      <c r="AN17" s="427">
        <v>4</v>
      </c>
      <c r="AO17" s="572"/>
      <c r="AQ17" s="9">
        <f>SUM(AI6:AI7)</f>
        <v>17</v>
      </c>
    </row>
    <row r="18" spans="1:44">
      <c r="A18" s="51">
        <v>39870</v>
      </c>
      <c r="B18" s="106"/>
      <c r="C18" s="105"/>
      <c r="D18" s="105"/>
      <c r="E18" s="105"/>
      <c r="F18" s="106"/>
      <c r="G18" s="105"/>
      <c r="H18" s="105"/>
      <c r="I18" s="105"/>
      <c r="J18" s="123"/>
      <c r="K18" s="117"/>
      <c r="L18" s="118"/>
      <c r="M18" s="107"/>
      <c r="N18" s="108"/>
      <c r="O18" s="108"/>
      <c r="P18" s="108"/>
      <c r="Q18" s="109"/>
      <c r="R18" s="108"/>
      <c r="S18" s="108"/>
      <c r="T18" s="108"/>
      <c r="U18" s="131"/>
      <c r="V18" s="130"/>
      <c r="W18" s="188"/>
      <c r="X18" s="228"/>
      <c r="Y18" s="64"/>
      <c r="Z18" s="64"/>
      <c r="AA18" s="64"/>
      <c r="AB18" s="64"/>
      <c r="AC18" s="229"/>
      <c r="AE18" s="196">
        <v>15</v>
      </c>
      <c r="AF18" s="431">
        <v>39963</v>
      </c>
      <c r="AG18" s="431">
        <v>39964</v>
      </c>
      <c r="AH18" s="42">
        <f>SUM(E109:E110)</f>
        <v>80</v>
      </c>
      <c r="AI18" s="42">
        <f>SUM(I109:I120)</f>
        <v>61</v>
      </c>
      <c r="AJ18" s="141">
        <f t="shared" si="0"/>
        <v>0.76249999999999996</v>
      </c>
      <c r="AK18" s="42">
        <f t="shared" si="1"/>
        <v>19</v>
      </c>
      <c r="AL18" s="442">
        <v>0.59109999999999996</v>
      </c>
      <c r="AM18" s="442">
        <v>0.442</v>
      </c>
      <c r="AN18" s="427">
        <v>4</v>
      </c>
      <c r="AO18" s="247"/>
      <c r="AQ18">
        <f>AQ17/AQ16</f>
        <v>0.19540229885057472</v>
      </c>
    </row>
    <row r="19" spans="1:44">
      <c r="A19" s="51">
        <v>39871</v>
      </c>
      <c r="B19" s="106"/>
      <c r="C19" s="105"/>
      <c r="D19" s="105"/>
      <c r="E19" s="105"/>
      <c r="F19" s="106"/>
      <c r="G19" s="105"/>
      <c r="H19" s="105"/>
      <c r="I19" s="105"/>
      <c r="J19" s="117"/>
      <c r="K19" s="117"/>
      <c r="L19" s="118"/>
      <c r="M19" s="107"/>
      <c r="N19" s="108"/>
      <c r="O19" s="108"/>
      <c r="P19" s="108"/>
      <c r="Q19" s="109"/>
      <c r="R19" s="108"/>
      <c r="S19" s="108"/>
      <c r="T19" s="108"/>
      <c r="U19" s="130"/>
      <c r="V19" s="130"/>
      <c r="W19" s="188"/>
      <c r="X19" s="228"/>
      <c r="Y19" s="64"/>
      <c r="Z19" s="64"/>
      <c r="AA19" s="64"/>
      <c r="AB19" s="64"/>
      <c r="AC19" s="229"/>
      <c r="AE19" s="196">
        <v>16</v>
      </c>
      <c r="AF19" s="431">
        <v>39965</v>
      </c>
      <c r="AG19" s="431">
        <v>39966</v>
      </c>
      <c r="AH19" s="42">
        <f>SUM(B112:B113)</f>
        <v>47</v>
      </c>
      <c r="AI19" s="42">
        <f>SUM(F113:F116)</f>
        <v>32</v>
      </c>
      <c r="AJ19" s="141">
        <f t="shared" si="0"/>
        <v>0.68085106382978722</v>
      </c>
      <c r="AK19" s="42">
        <f t="shared" si="1"/>
        <v>15</v>
      </c>
      <c r="AL19" s="442">
        <v>2.2679</v>
      </c>
      <c r="AM19" s="442">
        <v>0.1321</v>
      </c>
      <c r="AN19" s="427">
        <v>4</v>
      </c>
      <c r="AO19" s="247"/>
    </row>
    <row r="20" spans="1:44">
      <c r="A20" s="51">
        <v>39872</v>
      </c>
      <c r="B20" s="106"/>
      <c r="C20" s="105"/>
      <c r="D20" s="105"/>
      <c r="E20" s="105"/>
      <c r="F20" s="106"/>
      <c r="G20" s="105"/>
      <c r="H20" s="105"/>
      <c r="I20" s="105"/>
      <c r="J20" s="117"/>
      <c r="K20" s="117"/>
      <c r="L20" s="118"/>
      <c r="M20" s="107"/>
      <c r="N20" s="108"/>
      <c r="O20" s="108"/>
      <c r="P20" s="108"/>
      <c r="Q20" s="109"/>
      <c r="R20" s="108"/>
      <c r="S20" s="108"/>
      <c r="T20" s="108"/>
      <c r="U20" s="130"/>
      <c r="V20" s="130"/>
      <c r="W20" s="188"/>
      <c r="X20" s="228"/>
      <c r="Y20" s="348"/>
      <c r="Z20" s="64"/>
      <c r="AA20" s="64"/>
      <c r="AB20" s="64"/>
      <c r="AC20" s="229"/>
      <c r="AE20" s="196">
        <v>17</v>
      </c>
      <c r="AF20" s="431">
        <v>39967</v>
      </c>
      <c r="AG20" s="431">
        <v>39970</v>
      </c>
      <c r="AH20" s="42">
        <f>SUM(C114:C116)</f>
        <v>65</v>
      </c>
      <c r="AI20" s="42">
        <f>SUM(G115:G118)</f>
        <v>48</v>
      </c>
      <c r="AJ20" s="141">
        <f t="shared" si="0"/>
        <v>0.7384615384615385</v>
      </c>
      <c r="AK20" s="42">
        <f t="shared" si="1"/>
        <v>17</v>
      </c>
      <c r="AL20" s="442">
        <v>0.21260000000000001</v>
      </c>
      <c r="AM20" s="442">
        <v>0.64470000000000005</v>
      </c>
      <c r="AN20" s="427">
        <v>4</v>
      </c>
      <c r="AO20" s="247"/>
    </row>
    <row r="21" spans="1:44">
      <c r="A21" s="51">
        <v>39873</v>
      </c>
      <c r="B21" s="106"/>
      <c r="C21" s="105"/>
      <c r="D21" s="105"/>
      <c r="E21" s="105"/>
      <c r="F21" s="106"/>
      <c r="G21" s="105"/>
      <c r="H21" s="105"/>
      <c r="I21" s="105"/>
      <c r="J21" s="117"/>
      <c r="K21" s="117"/>
      <c r="L21" s="118"/>
      <c r="M21" s="107"/>
      <c r="N21" s="108"/>
      <c r="O21" s="108"/>
      <c r="P21" s="108"/>
      <c r="Q21" s="109"/>
      <c r="R21" s="108"/>
      <c r="S21" s="108"/>
      <c r="T21" s="108"/>
      <c r="U21" s="130"/>
      <c r="V21" s="130"/>
      <c r="W21" s="188"/>
      <c r="X21" s="228"/>
      <c r="Y21" s="348"/>
      <c r="Z21" s="64"/>
      <c r="AA21" s="64"/>
      <c r="AB21" s="64"/>
      <c r="AC21" s="229"/>
      <c r="AE21" s="196">
        <v>18</v>
      </c>
      <c r="AF21" s="431">
        <v>39971</v>
      </c>
      <c r="AG21" s="431">
        <v>39973</v>
      </c>
      <c r="AH21" s="42">
        <f>SUM(D118:D120)</f>
        <v>30</v>
      </c>
      <c r="AI21" s="42">
        <f>SUM(H119:H127)</f>
        <v>24</v>
      </c>
      <c r="AJ21" s="141">
        <f t="shared" si="0"/>
        <v>0.8</v>
      </c>
      <c r="AK21" s="42">
        <f t="shared" si="1"/>
        <v>6</v>
      </c>
      <c r="AL21" s="442">
        <v>7.0000000000000007E-2</v>
      </c>
      <c r="AM21" s="442">
        <v>0.79139999999999999</v>
      </c>
      <c r="AN21" s="427">
        <v>4</v>
      </c>
      <c r="AO21" s="572"/>
    </row>
    <row r="22" spans="1:44">
      <c r="A22" s="51">
        <v>39874</v>
      </c>
      <c r="B22" s="106"/>
      <c r="C22" s="105"/>
      <c r="D22" s="105"/>
      <c r="E22" s="105"/>
      <c r="F22" s="106"/>
      <c r="G22" s="105"/>
      <c r="H22" s="105"/>
      <c r="I22" s="105"/>
      <c r="J22" s="117"/>
      <c r="K22" s="117"/>
      <c r="L22" s="118"/>
      <c r="M22" s="107"/>
      <c r="N22" s="108"/>
      <c r="O22" s="108"/>
      <c r="P22" s="108"/>
      <c r="Q22" s="109"/>
      <c r="R22" s="108"/>
      <c r="S22" s="108"/>
      <c r="T22" s="108"/>
      <c r="U22" s="130"/>
      <c r="V22" s="130"/>
      <c r="W22" s="188"/>
      <c r="X22" s="228"/>
      <c r="Y22" s="64"/>
      <c r="Z22" s="64"/>
      <c r="AA22" s="64"/>
      <c r="AB22" s="64"/>
      <c r="AC22" s="229"/>
      <c r="AE22" s="453">
        <v>19</v>
      </c>
      <c r="AF22" s="455">
        <v>39974</v>
      </c>
      <c r="AG22" s="455">
        <v>39979</v>
      </c>
      <c r="AH22" s="456">
        <f>SUM(E121:E124)</f>
        <v>42</v>
      </c>
      <c r="AI22" s="456">
        <f>SUM(I122:I127)</f>
        <v>33</v>
      </c>
      <c r="AJ22" s="457">
        <f t="shared" si="0"/>
        <v>0.7857142857142857</v>
      </c>
      <c r="AK22" s="456">
        <f t="shared" si="1"/>
        <v>9</v>
      </c>
      <c r="AL22" s="458">
        <v>1.43E-2</v>
      </c>
      <c r="AM22" s="458">
        <v>0.90469999999999995</v>
      </c>
      <c r="AN22" s="459">
        <v>4</v>
      </c>
      <c r="AO22" s="572"/>
    </row>
    <row r="23" spans="1:44">
      <c r="A23" s="51">
        <v>39875</v>
      </c>
      <c r="B23" s="106"/>
      <c r="C23" s="105">
        <v>4</v>
      </c>
      <c r="D23" s="105"/>
      <c r="E23" s="105"/>
      <c r="F23" s="106"/>
      <c r="G23" s="105"/>
      <c r="H23" s="105"/>
      <c r="I23" s="105"/>
      <c r="J23" s="117"/>
      <c r="K23" s="117"/>
      <c r="L23" s="118"/>
      <c r="M23" s="107"/>
      <c r="N23" s="434">
        <v>2</v>
      </c>
      <c r="O23" s="108"/>
      <c r="P23" s="108"/>
      <c r="Q23" s="109"/>
      <c r="R23" s="108"/>
      <c r="S23" s="108"/>
      <c r="T23" s="108"/>
      <c r="U23" s="130"/>
      <c r="V23" s="130"/>
      <c r="W23" s="188"/>
      <c r="X23" s="228"/>
      <c r="Y23" s="64"/>
      <c r="Z23" s="64"/>
      <c r="AA23" s="64"/>
      <c r="AB23" s="64"/>
      <c r="AC23" s="229"/>
      <c r="AE23" s="196">
        <v>20</v>
      </c>
      <c r="AF23" s="431">
        <v>39980</v>
      </c>
      <c r="AG23" s="431">
        <v>39985</v>
      </c>
      <c r="AH23" s="42">
        <f>SUM(B127:B129)</f>
        <v>34</v>
      </c>
      <c r="AI23" s="42">
        <f>SUM(F128:F132)</f>
        <v>33</v>
      </c>
      <c r="AJ23" s="141">
        <f t="shared" si="0"/>
        <v>0.97058823529411764</v>
      </c>
      <c r="AK23" s="42">
        <f t="shared" si="1"/>
        <v>1</v>
      </c>
      <c r="AL23" s="442">
        <v>8.6698000000000004</v>
      </c>
      <c r="AM23" s="442">
        <v>3.235E-3</v>
      </c>
      <c r="AN23" s="475">
        <v>5</v>
      </c>
      <c r="AO23" s="247"/>
      <c r="AR23" s="9"/>
    </row>
    <row r="24" spans="1:44">
      <c r="A24" s="51">
        <v>39876</v>
      </c>
      <c r="B24" s="106"/>
      <c r="C24" s="105">
        <v>3</v>
      </c>
      <c r="D24" s="105"/>
      <c r="E24" s="105"/>
      <c r="F24" s="106"/>
      <c r="G24" s="105">
        <v>2</v>
      </c>
      <c r="H24" s="105"/>
      <c r="I24" s="105"/>
      <c r="J24" s="117"/>
      <c r="K24" s="117"/>
      <c r="L24" s="118"/>
      <c r="M24" s="107"/>
      <c r="N24" s="108"/>
      <c r="O24" s="108"/>
      <c r="P24" s="108"/>
      <c r="Q24" s="109"/>
      <c r="R24" s="108"/>
      <c r="S24" s="108"/>
      <c r="T24" s="108"/>
      <c r="U24" s="130"/>
      <c r="V24" s="130"/>
      <c r="W24" s="188"/>
      <c r="X24" s="228"/>
      <c r="Y24" s="64"/>
      <c r="Z24" s="64"/>
      <c r="AA24" s="64"/>
      <c r="AB24" s="64"/>
      <c r="AC24" s="229"/>
      <c r="AE24" s="196"/>
      <c r="AF24" s="43"/>
      <c r="AG24" s="43"/>
      <c r="AH24" s="43"/>
      <c r="AI24" s="43"/>
      <c r="AJ24" s="141"/>
      <c r="AK24" s="43"/>
      <c r="AL24" s="442"/>
      <c r="AM24" s="442"/>
      <c r="AN24" s="43"/>
      <c r="AO24" s="247"/>
      <c r="AR24" s="9"/>
    </row>
    <row r="25" spans="1:44" ht="15" thickBot="1">
      <c r="A25" s="51">
        <v>39877</v>
      </c>
      <c r="B25" s="106"/>
      <c r="C25" s="105"/>
      <c r="D25" s="105"/>
      <c r="E25" s="105"/>
      <c r="F25" s="106"/>
      <c r="G25" s="105"/>
      <c r="H25" s="105"/>
      <c r="I25" s="105"/>
      <c r="J25" s="117"/>
      <c r="K25" s="117"/>
      <c r="L25" s="118"/>
      <c r="M25" s="107"/>
      <c r="N25" s="108"/>
      <c r="O25" s="108"/>
      <c r="P25" s="108"/>
      <c r="Q25" s="109"/>
      <c r="R25" s="108"/>
      <c r="S25" s="108"/>
      <c r="T25" s="108"/>
      <c r="U25" s="130"/>
      <c r="V25" s="130"/>
      <c r="W25" s="188"/>
      <c r="X25" s="228"/>
      <c r="Y25" s="64"/>
      <c r="Z25" s="64"/>
      <c r="AA25" s="64"/>
      <c r="AB25" s="64"/>
      <c r="AC25" s="229"/>
      <c r="AE25" s="214" t="s">
        <v>83</v>
      </c>
      <c r="AF25" s="198"/>
      <c r="AG25" s="198"/>
      <c r="AH25" s="199">
        <f>SUM(AH6:AH23)</f>
        <v>669</v>
      </c>
      <c r="AI25" s="199">
        <f>SUM(AI6:AI23)</f>
        <v>406</v>
      </c>
      <c r="AJ25" s="200">
        <f>AI25/AH25</f>
        <v>0.60687593423019437</v>
      </c>
      <c r="AK25" s="199">
        <f>SUM(AK6:AK24)</f>
        <v>263</v>
      </c>
      <c r="AL25" s="443"/>
      <c r="AM25" s="443"/>
      <c r="AN25" s="213"/>
      <c r="AO25" s="247"/>
    </row>
    <row r="26" spans="1:44" ht="16" thickTop="1" thickBot="1">
      <c r="A26" s="51">
        <v>39878</v>
      </c>
      <c r="B26" s="106"/>
      <c r="C26" s="105">
        <v>1</v>
      </c>
      <c r="D26" s="105"/>
      <c r="E26" s="105"/>
      <c r="F26" s="106"/>
      <c r="G26" s="105"/>
      <c r="H26" s="105"/>
      <c r="I26" s="105"/>
      <c r="J26" s="117"/>
      <c r="K26" s="117"/>
      <c r="L26" s="118"/>
      <c r="M26" s="107"/>
      <c r="N26" s="108"/>
      <c r="O26" s="108"/>
      <c r="P26" s="108"/>
      <c r="Q26" s="109"/>
      <c r="R26" s="108"/>
      <c r="S26" s="108"/>
      <c r="T26" s="108"/>
      <c r="U26" s="130"/>
      <c r="V26" s="130"/>
      <c r="W26" s="188"/>
      <c r="X26" s="228"/>
      <c r="Y26" s="64"/>
      <c r="Z26" s="64"/>
      <c r="AA26" s="64"/>
      <c r="AB26" s="64"/>
      <c r="AC26" s="229"/>
      <c r="AH26" s="436" t="s">
        <v>8</v>
      </c>
      <c r="AN26" s="249"/>
      <c r="AO26" s="247"/>
    </row>
    <row r="27" spans="1:44" ht="16" thickTop="1" thickBot="1">
      <c r="A27" s="51">
        <v>39879</v>
      </c>
      <c r="B27" s="106"/>
      <c r="C27" s="105">
        <v>1</v>
      </c>
      <c r="D27" s="105"/>
      <c r="E27" s="105"/>
      <c r="F27" s="106"/>
      <c r="G27" s="105"/>
      <c r="H27" s="105"/>
      <c r="I27" s="105"/>
      <c r="J27" s="117"/>
      <c r="K27" s="117"/>
      <c r="L27" s="118"/>
      <c r="M27" s="107"/>
      <c r="N27" s="108"/>
      <c r="O27" s="108"/>
      <c r="P27" s="108"/>
      <c r="Q27" s="109"/>
      <c r="R27" s="108"/>
      <c r="S27" s="108"/>
      <c r="T27" s="108"/>
      <c r="U27" s="130"/>
      <c r="V27" s="130"/>
      <c r="W27" s="188"/>
      <c r="X27" s="228"/>
      <c r="Y27" s="64"/>
      <c r="Z27" s="64"/>
      <c r="AA27" s="64"/>
      <c r="AB27" s="64"/>
      <c r="AC27" s="229"/>
      <c r="AN27" s="250"/>
      <c r="AO27" s="251"/>
    </row>
    <row r="28" spans="1:44" ht="16" thickTop="1" thickBot="1">
      <c r="A28" s="51">
        <v>39880</v>
      </c>
      <c r="B28" s="106"/>
      <c r="C28" s="105"/>
      <c r="D28" s="105"/>
      <c r="E28" s="105"/>
      <c r="F28" s="106"/>
      <c r="G28" s="105"/>
      <c r="H28" s="105"/>
      <c r="I28" s="105"/>
      <c r="J28" s="117"/>
      <c r="K28" s="117"/>
      <c r="L28" s="118"/>
      <c r="M28" s="107"/>
      <c r="N28" s="108"/>
      <c r="O28" s="108"/>
      <c r="P28" s="108"/>
      <c r="Q28" s="109"/>
      <c r="R28" s="108"/>
      <c r="S28" s="108"/>
      <c r="T28" s="108"/>
      <c r="U28" s="130"/>
      <c r="V28" s="130"/>
      <c r="W28" s="188"/>
      <c r="X28" s="228"/>
      <c r="Y28" s="64"/>
      <c r="Z28" s="64"/>
      <c r="AA28" s="64"/>
      <c r="AB28" s="64"/>
      <c r="AC28" s="229"/>
      <c r="AE28" s="218" t="s">
        <v>82</v>
      </c>
      <c r="AF28" s="204"/>
      <c r="AG28" s="204"/>
      <c r="AH28" s="204"/>
      <c r="AI28" s="204"/>
      <c r="AJ28" s="205"/>
      <c r="AK28" s="204"/>
      <c r="AL28" s="438"/>
      <c r="AM28" s="438"/>
      <c r="AN28" s="587"/>
      <c r="AO28" s="176"/>
    </row>
    <row r="29" spans="1:44" ht="15" thickTop="1">
      <c r="A29" s="51">
        <v>39881</v>
      </c>
      <c r="B29" s="106"/>
      <c r="C29" s="105">
        <v>3</v>
      </c>
      <c r="D29" s="105"/>
      <c r="E29" s="105"/>
      <c r="F29" s="106"/>
      <c r="G29" s="105"/>
      <c r="H29" s="105"/>
      <c r="I29" s="105"/>
      <c r="J29" s="117"/>
      <c r="K29" s="117"/>
      <c r="L29" s="118"/>
      <c r="M29" s="107"/>
      <c r="N29" s="108"/>
      <c r="O29" s="108"/>
      <c r="P29" s="108"/>
      <c r="Q29" s="109"/>
      <c r="R29" s="108"/>
      <c r="S29" s="108"/>
      <c r="T29" s="108"/>
      <c r="U29" s="130"/>
      <c r="V29" s="130"/>
      <c r="W29" s="188"/>
      <c r="X29" s="228"/>
      <c r="Y29" s="64"/>
      <c r="Z29" s="64"/>
      <c r="AA29" s="64"/>
      <c r="AB29" s="64"/>
      <c r="AC29" s="229"/>
      <c r="AE29" s="194" t="s">
        <v>72</v>
      </c>
      <c r="AF29" s="159" t="s">
        <v>31</v>
      </c>
      <c r="AG29" s="159" t="s">
        <v>31</v>
      </c>
      <c r="AH29" s="158" t="s">
        <v>75</v>
      </c>
      <c r="AI29" s="158" t="s">
        <v>75</v>
      </c>
      <c r="AJ29" s="195"/>
      <c r="AK29" s="158"/>
      <c r="AL29" s="439"/>
      <c r="AM29" s="439"/>
      <c r="AN29" s="588"/>
      <c r="AO29" s="577"/>
    </row>
    <row r="30" spans="1:44">
      <c r="A30" s="51">
        <v>39882</v>
      </c>
      <c r="B30" s="106"/>
      <c r="C30" s="105">
        <v>3</v>
      </c>
      <c r="D30" s="105"/>
      <c r="E30" s="105"/>
      <c r="F30" s="106"/>
      <c r="G30" s="105"/>
      <c r="H30" s="105"/>
      <c r="I30" s="105"/>
      <c r="J30" s="117"/>
      <c r="K30" s="117"/>
      <c r="L30" s="118"/>
      <c r="M30" s="107"/>
      <c r="N30" s="108"/>
      <c r="O30" s="108"/>
      <c r="P30" s="108"/>
      <c r="Q30" s="109"/>
      <c r="R30" s="108"/>
      <c r="S30" s="108"/>
      <c r="T30" s="108"/>
      <c r="U30" s="130"/>
      <c r="V30" s="130"/>
      <c r="W30" s="188"/>
      <c r="X30" s="228"/>
      <c r="Y30" s="64"/>
      <c r="Z30" s="64"/>
      <c r="AA30" s="64"/>
      <c r="AB30" s="64"/>
      <c r="AC30" s="229"/>
      <c r="AE30" s="194"/>
      <c r="AF30" s="237" t="s">
        <v>73</v>
      </c>
      <c r="AG30" s="237" t="s">
        <v>74</v>
      </c>
      <c r="AH30" s="158" t="s">
        <v>76</v>
      </c>
      <c r="AI30" s="158" t="s">
        <v>77</v>
      </c>
      <c r="AJ30" s="195" t="s">
        <v>114</v>
      </c>
      <c r="AK30" s="158" t="s">
        <v>78</v>
      </c>
      <c r="AL30" s="445" t="s">
        <v>79</v>
      </c>
      <c r="AM30" s="445" t="s">
        <v>80</v>
      </c>
      <c r="AN30" s="588" t="s">
        <v>81</v>
      </c>
      <c r="AO30" s="577"/>
    </row>
    <row r="31" spans="1:44">
      <c r="A31" s="51">
        <v>39883</v>
      </c>
      <c r="B31" s="106"/>
      <c r="C31" s="105">
        <v>2</v>
      </c>
      <c r="D31" s="105"/>
      <c r="E31" s="428"/>
      <c r="F31" s="106"/>
      <c r="G31" s="105"/>
      <c r="H31" s="105"/>
      <c r="I31" s="105"/>
      <c r="J31" s="117"/>
      <c r="K31" s="117"/>
      <c r="L31" s="118"/>
      <c r="M31" s="107"/>
      <c r="N31" s="108"/>
      <c r="O31" s="108"/>
      <c r="P31" s="108"/>
      <c r="Q31" s="109"/>
      <c r="R31" s="108"/>
      <c r="S31" s="108"/>
      <c r="T31" s="108"/>
      <c r="U31" s="130"/>
      <c r="V31" s="130"/>
      <c r="W31" s="188"/>
      <c r="X31" s="228"/>
      <c r="Y31" s="64"/>
      <c r="Z31" s="64"/>
      <c r="AA31" s="64"/>
      <c r="AB31" s="64"/>
      <c r="AC31" s="229"/>
      <c r="AE31" s="578"/>
      <c r="AF31" s="579"/>
      <c r="AG31" s="579"/>
      <c r="AH31" s="580"/>
      <c r="AI31" s="581"/>
      <c r="AJ31" s="582"/>
      <c r="AK31" s="581"/>
      <c r="AL31" s="583"/>
      <c r="AM31" s="583"/>
      <c r="AN31" s="584"/>
      <c r="AO31" s="605" t="s">
        <v>25</v>
      </c>
    </row>
    <row r="32" spans="1:44">
      <c r="A32" s="51">
        <v>39884</v>
      </c>
      <c r="B32" s="106"/>
      <c r="C32" s="105">
        <v>1</v>
      </c>
      <c r="D32" s="105"/>
      <c r="E32" s="105"/>
      <c r="F32" s="106"/>
      <c r="G32" s="105">
        <v>2</v>
      </c>
      <c r="H32" s="105"/>
      <c r="I32" s="105"/>
      <c r="J32" s="117"/>
      <c r="K32" s="117"/>
      <c r="L32" s="118"/>
      <c r="M32" s="107"/>
      <c r="N32" s="108"/>
      <c r="O32" s="108"/>
      <c r="P32" s="108"/>
      <c r="Q32" s="109"/>
      <c r="R32" s="108"/>
      <c r="S32" s="108"/>
      <c r="T32" s="108"/>
      <c r="U32" s="130"/>
      <c r="V32" s="130"/>
      <c r="W32" s="188"/>
      <c r="X32" s="228"/>
      <c r="Y32" s="64"/>
      <c r="Z32" s="64"/>
      <c r="AA32" s="64"/>
      <c r="AB32" s="64"/>
      <c r="AC32" s="64"/>
      <c r="AD32" s="597"/>
      <c r="AE32" s="252">
        <v>1</v>
      </c>
      <c r="AF32" s="455">
        <v>39857</v>
      </c>
      <c r="AG32" s="253">
        <v>39909</v>
      </c>
      <c r="AH32" s="606" t="e">
        <f>SUM(#REF!)</f>
        <v>#REF!</v>
      </c>
      <c r="AI32" s="606" t="e">
        <f>AH32*AJ32</f>
        <v>#REF!</v>
      </c>
      <c r="AJ32" s="607">
        <f>SUM(AI6:AI7)/SUM(AH6:AH7)</f>
        <v>0.19540229885057472</v>
      </c>
      <c r="AK32" s="254"/>
      <c r="AL32" s="447"/>
      <c r="AM32" s="447"/>
      <c r="AN32" s="256">
        <v>1</v>
      </c>
      <c r="AO32" s="605" t="s">
        <v>24</v>
      </c>
    </row>
    <row r="33" spans="1:41">
      <c r="A33" s="51">
        <v>39885</v>
      </c>
      <c r="B33" s="106"/>
      <c r="C33" s="105"/>
      <c r="D33" s="105"/>
      <c r="E33" s="105"/>
      <c r="F33" s="106"/>
      <c r="G33" s="105"/>
      <c r="H33" s="105"/>
      <c r="I33" s="105"/>
      <c r="J33" s="117"/>
      <c r="K33" s="117"/>
      <c r="L33" s="118"/>
      <c r="M33" s="107"/>
      <c r="N33" s="108"/>
      <c r="O33" s="108"/>
      <c r="P33" s="108"/>
      <c r="Q33" s="109"/>
      <c r="R33" s="108"/>
      <c r="S33" s="108"/>
      <c r="T33" s="108"/>
      <c r="U33" s="130"/>
      <c r="V33" s="130"/>
      <c r="W33" s="188"/>
      <c r="X33" s="228"/>
      <c r="Y33" s="64"/>
      <c r="Z33" s="64"/>
      <c r="AA33" s="64"/>
      <c r="AB33" s="64"/>
      <c r="AC33" s="229"/>
      <c r="AD33" t="s">
        <v>56</v>
      </c>
      <c r="AE33" s="239">
        <v>2</v>
      </c>
      <c r="AF33" s="240">
        <v>39910</v>
      </c>
      <c r="AG33" s="197">
        <v>39930</v>
      </c>
      <c r="AH33" s="241">
        <f>SUM(P59:P77)</f>
        <v>103</v>
      </c>
      <c r="AI33" s="593">
        <f>SUM(T71:T84)</f>
        <v>19</v>
      </c>
      <c r="AJ33" s="242">
        <f>AI33/AH33</f>
        <v>0.18446601941747573</v>
      </c>
      <c r="AK33" s="592">
        <f>AH33-AI33</f>
        <v>84</v>
      </c>
      <c r="AL33" s="446"/>
      <c r="AM33" s="446"/>
      <c r="AN33" s="589">
        <v>1</v>
      </c>
      <c r="AO33" s="577"/>
    </row>
    <row r="34" spans="1:41">
      <c r="A34" s="51">
        <v>39886</v>
      </c>
      <c r="B34" s="417"/>
      <c r="C34" s="418"/>
      <c r="D34" s="418"/>
      <c r="E34" s="419"/>
      <c r="F34" s="106"/>
      <c r="G34" s="105"/>
      <c r="H34" s="105"/>
      <c r="I34" s="105"/>
      <c r="J34" s="117"/>
      <c r="K34" s="117"/>
      <c r="L34" s="118"/>
      <c r="M34" s="107"/>
      <c r="N34" s="108"/>
      <c r="O34" s="108"/>
      <c r="P34" s="108"/>
      <c r="Q34" s="109"/>
      <c r="R34" s="108"/>
      <c r="S34" s="108"/>
      <c r="T34" s="108"/>
      <c r="U34" s="130"/>
      <c r="V34" s="130"/>
      <c r="W34" s="188"/>
      <c r="X34" s="228"/>
      <c r="Y34" s="64"/>
      <c r="Z34" s="64"/>
      <c r="AA34" s="64"/>
      <c r="AB34" s="64"/>
      <c r="AC34" s="229"/>
      <c r="AD34" t="s">
        <v>53</v>
      </c>
      <c r="AE34" s="239">
        <v>3</v>
      </c>
      <c r="AF34" s="197">
        <v>39931</v>
      </c>
      <c r="AG34" s="197">
        <v>39934</v>
      </c>
      <c r="AH34" s="241">
        <f>SUM(M78:M81)</f>
        <v>46</v>
      </c>
      <c r="AI34" s="593">
        <f>SUM(Q79:Q82)</f>
        <v>9</v>
      </c>
      <c r="AJ34" s="242">
        <f t="shared" ref="AJ34:AJ50" si="2">AI34/AH34</f>
        <v>0.19565217391304349</v>
      </c>
      <c r="AK34" s="592">
        <f t="shared" ref="AK34:AK50" si="3">AH34-AI34</f>
        <v>37</v>
      </c>
      <c r="AL34" s="446">
        <v>4.3E-3</v>
      </c>
      <c r="AM34" s="446">
        <v>0.94769999999999999</v>
      </c>
      <c r="AN34" s="589">
        <v>1</v>
      </c>
      <c r="AO34" s="603"/>
    </row>
    <row r="35" spans="1:41">
      <c r="A35" s="51">
        <v>39887</v>
      </c>
      <c r="B35" s="106"/>
      <c r="C35" s="105">
        <v>5</v>
      </c>
      <c r="D35" s="105"/>
      <c r="E35" s="105"/>
      <c r="F35" s="417"/>
      <c r="G35" s="418"/>
      <c r="H35" s="418"/>
      <c r="I35" s="418"/>
      <c r="J35" s="420"/>
      <c r="K35" s="420"/>
      <c r="L35" s="421"/>
      <c r="M35" s="107"/>
      <c r="N35" s="108"/>
      <c r="O35" s="108"/>
      <c r="P35" s="108"/>
      <c r="Q35" s="109"/>
      <c r="R35" s="108"/>
      <c r="S35" s="108"/>
      <c r="T35" s="108"/>
      <c r="U35" s="130"/>
      <c r="V35" s="130"/>
      <c r="W35" s="188"/>
      <c r="X35" s="429" t="s">
        <v>1</v>
      </c>
      <c r="Y35" s="430"/>
      <c r="Z35" s="430"/>
      <c r="AA35" s="430"/>
      <c r="AB35" s="430"/>
      <c r="AC35" s="229"/>
      <c r="AD35" t="s">
        <v>54</v>
      </c>
      <c r="AE35" s="239">
        <v>4</v>
      </c>
      <c r="AF35" s="197">
        <v>39935</v>
      </c>
      <c r="AG35" s="197">
        <v>39938</v>
      </c>
      <c r="AH35" s="241">
        <f>SUM(N82:N85)</f>
        <v>105</v>
      </c>
      <c r="AI35" s="593">
        <f>SUM(R83:R86)</f>
        <v>26</v>
      </c>
      <c r="AJ35" s="242">
        <f t="shared" si="2"/>
        <v>0.24761904761904763</v>
      </c>
      <c r="AK35" s="592">
        <f t="shared" si="3"/>
        <v>79</v>
      </c>
      <c r="AL35" s="446">
        <v>1.2863</v>
      </c>
      <c r="AM35" s="446">
        <v>0.25669999999999998</v>
      </c>
      <c r="AN35" s="589">
        <v>1</v>
      </c>
      <c r="AO35" s="603"/>
    </row>
    <row r="36" spans="1:41">
      <c r="A36" s="51">
        <v>39888</v>
      </c>
      <c r="B36" s="106"/>
      <c r="C36" s="105">
        <v>16</v>
      </c>
      <c r="D36" s="105"/>
      <c r="E36" s="105"/>
      <c r="F36" s="106"/>
      <c r="G36" s="105">
        <v>1</v>
      </c>
      <c r="H36" s="105"/>
      <c r="I36" s="105"/>
      <c r="J36" s="117"/>
      <c r="K36" s="117"/>
      <c r="L36" s="118"/>
      <c r="M36" s="107"/>
      <c r="N36" s="434">
        <v>1</v>
      </c>
      <c r="O36" s="108"/>
      <c r="P36" s="108"/>
      <c r="Q36" s="109"/>
      <c r="R36" s="108"/>
      <c r="S36" s="108"/>
      <c r="T36" s="108"/>
      <c r="U36" s="130"/>
      <c r="V36" s="130"/>
      <c r="W36" s="188"/>
      <c r="X36" s="228"/>
      <c r="Y36" s="64"/>
      <c r="Z36" s="64"/>
      <c r="AA36" s="64"/>
      <c r="AB36" s="64"/>
      <c r="AC36" s="229"/>
      <c r="AD36" t="s">
        <v>55</v>
      </c>
      <c r="AE36" s="239">
        <v>5</v>
      </c>
      <c r="AF36" s="197">
        <v>39939</v>
      </c>
      <c r="AG36" s="197">
        <v>39940</v>
      </c>
      <c r="AH36" s="241">
        <f>SUM(O86:O87)</f>
        <v>5</v>
      </c>
      <c r="AI36" s="593">
        <f>SUM(S87)</f>
        <v>2</v>
      </c>
      <c r="AJ36" s="242">
        <f t="shared" si="2"/>
        <v>0.4</v>
      </c>
      <c r="AK36" s="592">
        <f t="shared" si="3"/>
        <v>3</v>
      </c>
      <c r="AL36" s="446">
        <v>0.19520000000000001</v>
      </c>
      <c r="AM36" s="446">
        <v>0.65859999999999996</v>
      </c>
      <c r="AN36" s="589">
        <v>1</v>
      </c>
      <c r="AO36" s="604"/>
    </row>
    <row r="37" spans="1:41">
      <c r="A37" s="51">
        <v>39889</v>
      </c>
      <c r="B37" s="106"/>
      <c r="C37" s="105">
        <v>8</v>
      </c>
      <c r="D37" s="105"/>
      <c r="E37" s="105"/>
      <c r="F37" s="106"/>
      <c r="G37" s="105">
        <v>4</v>
      </c>
      <c r="H37" s="105"/>
      <c r="I37" s="105"/>
      <c r="J37" s="117"/>
      <c r="K37" s="117"/>
      <c r="L37" s="118"/>
      <c r="M37" s="107"/>
      <c r="N37" s="108"/>
      <c r="O37" s="108"/>
      <c r="P37" s="108"/>
      <c r="Q37" s="109"/>
      <c r="R37" s="108"/>
      <c r="S37" s="108"/>
      <c r="T37" s="108"/>
      <c r="U37" s="130"/>
      <c r="V37" s="130"/>
      <c r="W37" s="188"/>
      <c r="X37" s="228"/>
      <c r="Y37" s="64"/>
      <c r="Z37" s="64"/>
      <c r="AA37" s="64"/>
      <c r="AB37" s="64"/>
      <c r="AC37" s="229"/>
      <c r="AD37" s="586" t="s">
        <v>56</v>
      </c>
      <c r="AE37" s="252">
        <v>6</v>
      </c>
      <c r="AF37" s="454">
        <v>39941</v>
      </c>
      <c r="AG37" s="454">
        <v>39943</v>
      </c>
      <c r="AH37" s="254">
        <f>SUM(P88:P90)</f>
        <v>105</v>
      </c>
      <c r="AI37" s="595">
        <f>SUM(T89:T92)</f>
        <v>21</v>
      </c>
      <c r="AJ37" s="255">
        <f t="shared" si="2"/>
        <v>0.2</v>
      </c>
      <c r="AK37" s="596">
        <f t="shared" si="3"/>
        <v>84</v>
      </c>
      <c r="AL37" s="447">
        <v>0.1177</v>
      </c>
      <c r="AM37" s="447">
        <v>0.73150000000000004</v>
      </c>
      <c r="AN37" s="256">
        <v>1</v>
      </c>
      <c r="AO37" s="577"/>
    </row>
    <row r="38" spans="1:41">
      <c r="A38" s="51">
        <v>39890</v>
      </c>
      <c r="B38" s="106"/>
      <c r="C38" s="105">
        <v>8</v>
      </c>
      <c r="D38" s="105"/>
      <c r="E38" s="105"/>
      <c r="F38" s="106"/>
      <c r="G38" s="105">
        <v>3</v>
      </c>
      <c r="H38" s="105"/>
      <c r="I38" s="105"/>
      <c r="J38" s="117"/>
      <c r="K38" s="117"/>
      <c r="L38" s="118"/>
      <c r="M38" s="107"/>
      <c r="N38" s="108"/>
      <c r="O38" s="108"/>
      <c r="P38" s="108"/>
      <c r="Q38" s="109"/>
      <c r="R38" s="108"/>
      <c r="S38" s="108"/>
      <c r="T38" s="108"/>
      <c r="U38" s="130"/>
      <c r="V38" s="130"/>
      <c r="W38" s="188"/>
      <c r="X38" s="228"/>
      <c r="Y38" s="64"/>
      <c r="Z38" s="64"/>
      <c r="AA38" s="64"/>
      <c r="AB38" s="64"/>
      <c r="AC38" s="229"/>
      <c r="AD38" t="s">
        <v>53</v>
      </c>
      <c r="AE38" s="239">
        <v>7</v>
      </c>
      <c r="AF38" s="197">
        <v>39944</v>
      </c>
      <c r="AG38" s="197">
        <v>39944</v>
      </c>
      <c r="AH38" s="241">
        <f>SUM(SUM(M91))</f>
        <v>40</v>
      </c>
      <c r="AI38" s="593">
        <f>SUM(Q92:Q93)</f>
        <v>21</v>
      </c>
      <c r="AJ38" s="242">
        <f t="shared" si="2"/>
        <v>0.52500000000000002</v>
      </c>
      <c r="AK38" s="592">
        <f t="shared" si="3"/>
        <v>19</v>
      </c>
      <c r="AL38" s="446">
        <v>15.278</v>
      </c>
      <c r="AM38" s="446">
        <v>9.2800000000000006E-5</v>
      </c>
      <c r="AN38" s="589">
        <v>2</v>
      </c>
      <c r="AO38" s="577"/>
    </row>
    <row r="39" spans="1:41">
      <c r="A39" s="51">
        <v>39891</v>
      </c>
      <c r="B39" s="106"/>
      <c r="C39" s="105"/>
      <c r="D39" s="105"/>
      <c r="E39" s="105"/>
      <c r="F39" s="106"/>
      <c r="G39" s="105">
        <v>2</v>
      </c>
      <c r="H39" s="105"/>
      <c r="I39" s="105"/>
      <c r="J39" s="117"/>
      <c r="K39" s="117"/>
      <c r="L39" s="118"/>
      <c r="M39" s="107"/>
      <c r="N39" s="108"/>
      <c r="O39" s="108"/>
      <c r="P39" s="108"/>
      <c r="Q39" s="109"/>
      <c r="R39" s="434">
        <v>1</v>
      </c>
      <c r="S39" s="108"/>
      <c r="T39" s="108"/>
      <c r="U39" s="130"/>
      <c r="V39" s="130"/>
      <c r="W39" s="188"/>
      <c r="X39" s="228"/>
      <c r="Y39" s="64"/>
      <c r="Z39" s="64"/>
      <c r="AA39" s="64"/>
      <c r="AB39" s="64"/>
      <c r="AC39" s="229"/>
      <c r="AD39" t="s">
        <v>54</v>
      </c>
      <c r="AE39" s="239">
        <v>8</v>
      </c>
      <c r="AF39" s="197">
        <v>39945</v>
      </c>
      <c r="AG39" s="197">
        <v>39949</v>
      </c>
      <c r="AH39" s="241">
        <f>SUM(N92)</f>
        <v>40</v>
      </c>
      <c r="AI39" s="593">
        <f>SUM(R93)</f>
        <v>13</v>
      </c>
      <c r="AJ39" s="242">
        <f t="shared" si="2"/>
        <v>0.32500000000000001</v>
      </c>
      <c r="AK39" s="592">
        <f t="shared" si="3"/>
        <v>27</v>
      </c>
      <c r="AL39" s="446">
        <v>3.2360000000000002</v>
      </c>
      <c r="AM39" s="446">
        <v>7.2040000000000007E-2</v>
      </c>
      <c r="AN39" s="589">
        <v>2</v>
      </c>
      <c r="AO39" s="577"/>
    </row>
    <row r="40" spans="1:41">
      <c r="A40" s="51">
        <v>39892</v>
      </c>
      <c r="B40" s="106"/>
      <c r="C40" s="105">
        <v>9</v>
      </c>
      <c r="D40" s="105"/>
      <c r="E40" s="105"/>
      <c r="F40" s="106"/>
      <c r="G40" s="105"/>
      <c r="H40" s="105"/>
      <c r="I40" s="105"/>
      <c r="J40" s="117"/>
      <c r="K40" s="117"/>
      <c r="L40" s="118"/>
      <c r="M40" s="107"/>
      <c r="N40" s="108"/>
      <c r="O40" s="108"/>
      <c r="P40" s="108"/>
      <c r="Q40" s="109"/>
      <c r="R40" s="108"/>
      <c r="S40" s="108"/>
      <c r="T40" s="108"/>
      <c r="U40" s="130"/>
      <c r="V40" s="130"/>
      <c r="W40" s="188"/>
      <c r="X40" s="228"/>
      <c r="Y40" s="64"/>
      <c r="Z40" s="64"/>
      <c r="AA40" s="64"/>
      <c r="AB40" s="64"/>
      <c r="AC40" s="229"/>
      <c r="AD40" t="s">
        <v>54</v>
      </c>
      <c r="AE40" s="239">
        <v>9</v>
      </c>
      <c r="AF40" s="197">
        <v>39950</v>
      </c>
      <c r="AG40" s="197">
        <v>39950</v>
      </c>
      <c r="AH40" s="241">
        <f>SUM(N97)</f>
        <v>25</v>
      </c>
      <c r="AI40" s="593">
        <f>SUM(R98:R102)</f>
        <v>8</v>
      </c>
      <c r="AJ40" s="242">
        <f t="shared" si="2"/>
        <v>0.32</v>
      </c>
      <c r="AK40" s="592">
        <f t="shared" si="3"/>
        <v>17</v>
      </c>
      <c r="AL40" s="446">
        <v>0.87250000000000005</v>
      </c>
      <c r="AM40" s="446">
        <v>0.3503</v>
      </c>
      <c r="AN40" s="589">
        <v>2</v>
      </c>
      <c r="AO40" s="577"/>
    </row>
    <row r="41" spans="1:41">
      <c r="A41" s="51">
        <v>39893</v>
      </c>
      <c r="B41" s="106"/>
      <c r="C41" s="105"/>
      <c r="D41" s="105"/>
      <c r="E41" s="105"/>
      <c r="F41" s="106"/>
      <c r="G41" s="105"/>
      <c r="H41" s="105"/>
      <c r="I41" s="105"/>
      <c r="J41" s="117"/>
      <c r="K41" s="117"/>
      <c r="L41" s="118"/>
      <c r="M41" s="107"/>
      <c r="N41" s="108"/>
      <c r="O41" s="108"/>
      <c r="P41" s="108"/>
      <c r="Q41" s="109"/>
      <c r="R41" s="108"/>
      <c r="S41" s="108"/>
      <c r="T41" s="108"/>
      <c r="U41" s="130"/>
      <c r="V41" s="130"/>
      <c r="W41" s="188"/>
      <c r="X41" s="228"/>
      <c r="Y41" s="348"/>
      <c r="Z41" s="64"/>
      <c r="AA41" s="64"/>
      <c r="AB41" s="64"/>
      <c r="AC41" s="229"/>
      <c r="AD41" t="s">
        <v>55</v>
      </c>
      <c r="AE41" s="239">
        <v>10</v>
      </c>
      <c r="AF41" s="197">
        <v>39951</v>
      </c>
      <c r="AG41" s="197">
        <v>39952</v>
      </c>
      <c r="AH41" s="241">
        <f>SUM(O98:O99)</f>
        <v>76</v>
      </c>
      <c r="AI41" s="593">
        <f>SUM(S99:S100)</f>
        <v>26</v>
      </c>
      <c r="AJ41" s="242">
        <f t="shared" si="2"/>
        <v>0.34210526315789475</v>
      </c>
      <c r="AK41" s="592">
        <f t="shared" si="3"/>
        <v>50</v>
      </c>
      <c r="AL41" s="446">
        <v>0.62680000000000002</v>
      </c>
      <c r="AM41" s="446">
        <v>0.42849999999999999</v>
      </c>
      <c r="AN41" s="589">
        <v>2</v>
      </c>
      <c r="AO41" s="577"/>
    </row>
    <row r="42" spans="1:41">
      <c r="A42" s="51">
        <v>39894</v>
      </c>
      <c r="B42" s="106"/>
      <c r="C42" s="105">
        <v>3</v>
      </c>
      <c r="D42" s="105"/>
      <c r="E42" s="105"/>
      <c r="F42" s="106"/>
      <c r="G42" s="105"/>
      <c r="H42" s="105"/>
      <c r="I42" s="105"/>
      <c r="J42" s="117"/>
      <c r="K42" s="117"/>
      <c r="L42" s="118"/>
      <c r="M42" s="107"/>
      <c r="N42" s="108"/>
      <c r="O42" s="108"/>
      <c r="P42" s="108"/>
      <c r="Q42" s="109"/>
      <c r="R42" s="108"/>
      <c r="S42" s="108"/>
      <c r="T42" s="108"/>
      <c r="U42" s="130"/>
      <c r="V42" s="130"/>
      <c r="W42" s="188"/>
      <c r="X42" s="228"/>
      <c r="Y42" s="348"/>
      <c r="Z42" s="64"/>
      <c r="AA42" s="64"/>
      <c r="AB42" s="64"/>
      <c r="AC42" s="229"/>
      <c r="AD42" t="s">
        <v>56</v>
      </c>
      <c r="AE42" s="252">
        <v>11</v>
      </c>
      <c r="AF42" s="454">
        <v>39953</v>
      </c>
      <c r="AG42" s="454">
        <v>39954</v>
      </c>
      <c r="AH42" s="254">
        <f>SUM(P100:P101)</f>
        <v>68</v>
      </c>
      <c r="AI42" s="595">
        <f>SUM(T101:T109)</f>
        <v>21</v>
      </c>
      <c r="AJ42" s="255">
        <f t="shared" si="2"/>
        <v>0.30882352941176472</v>
      </c>
      <c r="AK42" s="596">
        <f t="shared" si="3"/>
        <v>47</v>
      </c>
      <c r="AL42" s="447">
        <v>0.96740000000000004</v>
      </c>
      <c r="AM42" s="447">
        <v>0.32529999999999998</v>
      </c>
      <c r="AN42" s="256">
        <v>2</v>
      </c>
      <c r="AO42" s="577"/>
    </row>
    <row r="43" spans="1:41">
      <c r="A43" s="51">
        <v>39895</v>
      </c>
      <c r="B43" s="106"/>
      <c r="C43" s="105"/>
      <c r="D43" s="105"/>
      <c r="E43" s="105"/>
      <c r="F43" s="106"/>
      <c r="G43" s="105"/>
      <c r="H43" s="105"/>
      <c r="I43" s="105"/>
      <c r="J43" s="117"/>
      <c r="K43" s="117"/>
      <c r="L43" s="118"/>
      <c r="M43" s="107"/>
      <c r="N43" s="108"/>
      <c r="O43" s="108"/>
      <c r="P43" s="108"/>
      <c r="Q43" s="109"/>
      <c r="R43" s="108"/>
      <c r="S43" s="108"/>
      <c r="T43" s="108"/>
      <c r="U43" s="130"/>
      <c r="V43" s="130"/>
      <c r="W43" s="188"/>
      <c r="X43" s="228"/>
      <c r="Y43" s="64"/>
      <c r="Z43" s="64"/>
      <c r="AA43" s="64"/>
      <c r="AB43" s="64"/>
      <c r="AC43" s="229"/>
      <c r="AD43" t="s">
        <v>53</v>
      </c>
      <c r="AE43" s="257">
        <v>12</v>
      </c>
      <c r="AF43" s="602">
        <v>39955</v>
      </c>
      <c r="AG43" s="602">
        <v>39956</v>
      </c>
      <c r="AH43" s="258">
        <f>SUM(M102:M103)</f>
        <v>55</v>
      </c>
      <c r="AI43" s="598">
        <f>SUM(Q103:Q104)</f>
        <v>9</v>
      </c>
      <c r="AJ43" s="259">
        <f t="shared" si="2"/>
        <v>0.16363636363636364</v>
      </c>
      <c r="AK43" s="599">
        <f t="shared" si="3"/>
        <v>46</v>
      </c>
      <c r="AL43" s="448">
        <v>8.4388000000000005</v>
      </c>
      <c r="AM43" s="448">
        <v>3.673E-3</v>
      </c>
      <c r="AN43" s="260">
        <v>3</v>
      </c>
      <c r="AO43" s="577"/>
    </row>
    <row r="44" spans="1:41">
      <c r="A44" s="51">
        <v>39896</v>
      </c>
      <c r="B44" s="106"/>
      <c r="C44" s="105"/>
      <c r="D44" s="105"/>
      <c r="E44" s="105"/>
      <c r="F44" s="106"/>
      <c r="G44" s="105"/>
      <c r="H44" s="105"/>
      <c r="I44" s="105"/>
      <c r="J44" s="117"/>
      <c r="K44" s="117"/>
      <c r="L44" s="118"/>
      <c r="M44" s="107"/>
      <c r="N44" s="108"/>
      <c r="O44" s="108"/>
      <c r="P44" s="108"/>
      <c r="Q44" s="109"/>
      <c r="R44" s="108"/>
      <c r="S44" s="108"/>
      <c r="T44" s="108"/>
      <c r="U44" s="130"/>
      <c r="V44" s="130"/>
      <c r="W44" s="188"/>
      <c r="X44" s="228"/>
      <c r="Y44" s="64"/>
      <c r="Z44" s="64"/>
      <c r="AA44" s="64"/>
      <c r="AB44" s="64"/>
      <c r="AC44" s="229"/>
      <c r="AD44" t="s">
        <v>54</v>
      </c>
      <c r="AE44" s="239">
        <v>13</v>
      </c>
      <c r="AF44" s="197">
        <v>39957</v>
      </c>
      <c r="AG44" s="197">
        <v>39958</v>
      </c>
      <c r="AH44" s="241">
        <f>SUM(N104:N105)</f>
        <v>53</v>
      </c>
      <c r="AI44" s="593">
        <f>SUM(R105:R108)</f>
        <v>37</v>
      </c>
      <c r="AJ44" s="242">
        <f t="shared" si="2"/>
        <v>0.69811320754716977</v>
      </c>
      <c r="AK44" s="592">
        <f t="shared" si="3"/>
        <v>16</v>
      </c>
      <c r="AL44" s="446">
        <v>32.927700000000002</v>
      </c>
      <c r="AM44" s="446">
        <v>9.565E-9</v>
      </c>
      <c r="AN44" s="589">
        <v>4</v>
      </c>
      <c r="AO44" s="577"/>
    </row>
    <row r="45" spans="1:41">
      <c r="A45" s="51">
        <v>39897</v>
      </c>
      <c r="B45" s="106"/>
      <c r="C45" s="105">
        <v>2</v>
      </c>
      <c r="D45" s="105"/>
      <c r="E45" s="105"/>
      <c r="F45" s="106"/>
      <c r="G45" s="105"/>
      <c r="H45" s="105"/>
      <c r="I45" s="105"/>
      <c r="J45" s="117"/>
      <c r="K45" s="117"/>
      <c r="L45" s="118"/>
      <c r="M45" s="107"/>
      <c r="N45" s="108"/>
      <c r="O45" s="108"/>
      <c r="P45" s="108"/>
      <c r="Q45" s="109"/>
      <c r="R45" s="108"/>
      <c r="S45" s="108"/>
      <c r="T45" s="108"/>
      <c r="U45" s="130"/>
      <c r="V45" s="130"/>
      <c r="W45" s="188"/>
      <c r="X45" s="228"/>
      <c r="Y45" s="64"/>
      <c r="Z45" s="64"/>
      <c r="AA45" s="64"/>
      <c r="AB45" s="64"/>
      <c r="AC45" s="229"/>
      <c r="AD45" t="s">
        <v>55</v>
      </c>
      <c r="AE45" s="252">
        <v>14</v>
      </c>
      <c r="AF45" s="454">
        <v>39959</v>
      </c>
      <c r="AG45" s="454">
        <v>39960</v>
      </c>
      <c r="AH45" s="254">
        <f>SUM(O106)</f>
        <v>40</v>
      </c>
      <c r="AI45" s="595">
        <f>SUM(S107:S109)</f>
        <v>25</v>
      </c>
      <c r="AJ45" s="255">
        <f t="shared" si="2"/>
        <v>0.625</v>
      </c>
      <c r="AK45" s="596">
        <f t="shared" si="3"/>
        <v>15</v>
      </c>
      <c r="AL45" s="447">
        <v>0.53600000000000003</v>
      </c>
      <c r="AM45" s="447">
        <v>0.46410000000000001</v>
      </c>
      <c r="AN45" s="256">
        <v>4</v>
      </c>
      <c r="AO45" s="577"/>
    </row>
    <row r="46" spans="1:41">
      <c r="A46" s="51">
        <v>39898</v>
      </c>
      <c r="B46" s="106"/>
      <c r="C46" s="105">
        <v>2</v>
      </c>
      <c r="D46" s="105"/>
      <c r="E46" s="105"/>
      <c r="F46" s="106"/>
      <c r="G46" s="105"/>
      <c r="H46" s="105"/>
      <c r="I46" s="105"/>
      <c r="J46" s="117"/>
      <c r="K46" s="117"/>
      <c r="L46" s="118"/>
      <c r="M46" s="107"/>
      <c r="N46" s="108"/>
      <c r="O46" s="108"/>
      <c r="P46" s="108"/>
      <c r="Q46" s="109"/>
      <c r="R46" s="108"/>
      <c r="S46" s="108"/>
      <c r="T46" s="108"/>
      <c r="U46" s="130"/>
      <c r="V46" s="130"/>
      <c r="W46" s="188"/>
      <c r="X46" s="228"/>
      <c r="Y46" s="64"/>
      <c r="Z46" s="64"/>
      <c r="AA46" s="64"/>
      <c r="AB46" s="64"/>
      <c r="AC46" s="229"/>
      <c r="AD46" t="s">
        <v>54</v>
      </c>
      <c r="AE46" s="257">
        <v>15</v>
      </c>
      <c r="AF46" s="602">
        <v>39961</v>
      </c>
      <c r="AG46" s="602">
        <v>39961</v>
      </c>
      <c r="AH46" s="258">
        <f>SUM(N108)</f>
        <v>40</v>
      </c>
      <c r="AI46" s="600">
        <f>SUM(R109:R111)</f>
        <v>37</v>
      </c>
      <c r="AJ46" s="259">
        <f t="shared" si="2"/>
        <v>0.92500000000000004</v>
      </c>
      <c r="AK46" s="599">
        <f t="shared" si="3"/>
        <v>3</v>
      </c>
      <c r="AL46" s="448">
        <v>11.2784</v>
      </c>
      <c r="AM46" s="448">
        <v>7.8410000000000003E-4</v>
      </c>
      <c r="AN46" s="260">
        <v>5</v>
      </c>
      <c r="AO46" s="577"/>
    </row>
    <row r="47" spans="1:41">
      <c r="A47" s="51">
        <v>39899</v>
      </c>
      <c r="B47" s="106"/>
      <c r="C47" s="105"/>
      <c r="D47" s="105"/>
      <c r="E47" s="105"/>
      <c r="F47" s="106"/>
      <c r="G47" s="105">
        <v>1</v>
      </c>
      <c r="H47" s="105"/>
      <c r="I47" s="105"/>
      <c r="J47" s="117"/>
      <c r="K47" s="117"/>
      <c r="L47" s="118"/>
      <c r="M47" s="107"/>
      <c r="N47" s="108"/>
      <c r="O47" s="108"/>
      <c r="P47" s="108"/>
      <c r="Q47" s="109"/>
      <c r="R47" s="108"/>
      <c r="S47" s="108"/>
      <c r="T47" s="108"/>
      <c r="U47" s="130"/>
      <c r="V47" s="130"/>
      <c r="W47" s="188"/>
      <c r="X47" s="228"/>
      <c r="Y47" s="64"/>
      <c r="Z47" s="64"/>
      <c r="AA47" s="64"/>
      <c r="AB47" s="64"/>
      <c r="AC47" s="229"/>
      <c r="AD47" t="s">
        <v>56</v>
      </c>
      <c r="AE47" s="239">
        <v>16</v>
      </c>
      <c r="AF47" s="197">
        <v>39962</v>
      </c>
      <c r="AG47" s="197">
        <v>39964</v>
      </c>
      <c r="AH47" s="241">
        <f>SUM(P109:P110)</f>
        <v>56</v>
      </c>
      <c r="AI47" s="594">
        <f>SUM(T110:T114)</f>
        <v>36</v>
      </c>
      <c r="AJ47" s="242">
        <f t="shared" si="2"/>
        <v>0.6428571428571429</v>
      </c>
      <c r="AK47" s="592">
        <f t="shared" si="3"/>
        <v>20</v>
      </c>
      <c r="AL47" s="446">
        <v>11.1372</v>
      </c>
      <c r="AM47" s="446">
        <v>8.4610000000000002E-4</v>
      </c>
      <c r="AN47" s="589">
        <v>6</v>
      </c>
      <c r="AO47" s="577"/>
    </row>
    <row r="48" spans="1:41">
      <c r="A48" s="51">
        <v>39900</v>
      </c>
      <c r="B48" s="106"/>
      <c r="C48" s="105"/>
      <c r="D48" s="105"/>
      <c r="E48" s="105"/>
      <c r="F48" s="106"/>
      <c r="G48" s="105"/>
      <c r="H48" s="105"/>
      <c r="I48" s="105"/>
      <c r="J48" s="117"/>
      <c r="K48" s="117"/>
      <c r="L48" s="118"/>
      <c r="M48" s="107"/>
      <c r="N48" s="108"/>
      <c r="O48" s="108"/>
      <c r="P48" s="108"/>
      <c r="Q48" s="109"/>
      <c r="R48" s="108"/>
      <c r="S48" s="108"/>
      <c r="T48" s="108"/>
      <c r="U48" s="131"/>
      <c r="V48" s="130"/>
      <c r="W48" s="188"/>
      <c r="X48" s="228"/>
      <c r="Y48" s="64"/>
      <c r="Z48" s="64"/>
      <c r="AA48" s="64"/>
      <c r="AB48" s="64"/>
      <c r="AC48" s="229"/>
      <c r="AD48" t="s">
        <v>53</v>
      </c>
      <c r="AE48" s="252">
        <v>17</v>
      </c>
      <c r="AF48" s="454">
        <v>39965</v>
      </c>
      <c r="AG48" s="454">
        <v>39966</v>
      </c>
      <c r="AH48" s="254">
        <f>SUM(M112)</f>
        <v>3</v>
      </c>
      <c r="AI48" s="601">
        <f>SUM(Q113:Q115)</f>
        <v>3</v>
      </c>
      <c r="AJ48" s="255">
        <f t="shared" si="2"/>
        <v>1</v>
      </c>
      <c r="AK48" s="596">
        <f t="shared" si="3"/>
        <v>0</v>
      </c>
      <c r="AL48" s="447">
        <v>0.46949999999999997</v>
      </c>
      <c r="AM48" s="447">
        <v>0.49320000000000003</v>
      </c>
      <c r="AN48" s="256">
        <v>6</v>
      </c>
      <c r="AO48" s="577"/>
    </row>
    <row r="49" spans="1:41">
      <c r="A49" s="51">
        <v>39901</v>
      </c>
      <c r="B49" s="106"/>
      <c r="C49" s="105"/>
      <c r="D49" s="105"/>
      <c r="E49" s="105"/>
      <c r="F49" s="106"/>
      <c r="G49" s="105"/>
      <c r="H49" s="105"/>
      <c r="I49" s="105"/>
      <c r="J49" s="117"/>
      <c r="K49" s="117"/>
      <c r="L49" s="118"/>
      <c r="M49" s="107"/>
      <c r="N49" s="434">
        <v>1</v>
      </c>
      <c r="O49" s="108"/>
      <c r="P49" s="108"/>
      <c r="Q49" s="109"/>
      <c r="R49" s="108"/>
      <c r="S49" s="108"/>
      <c r="T49" s="108"/>
      <c r="U49" s="130"/>
      <c r="V49" s="130"/>
      <c r="W49" s="188"/>
      <c r="X49" s="228"/>
      <c r="Y49" s="64"/>
      <c r="Z49" s="64"/>
      <c r="AA49" s="64"/>
      <c r="AB49" s="64"/>
      <c r="AC49" s="229"/>
      <c r="AD49" t="s">
        <v>54</v>
      </c>
      <c r="AE49" s="239">
        <v>18</v>
      </c>
      <c r="AF49" s="197">
        <v>39967</v>
      </c>
      <c r="AG49" s="197">
        <v>39970</v>
      </c>
      <c r="AH49" s="241">
        <f>SUM(N114:N116)</f>
        <v>20</v>
      </c>
      <c r="AI49" s="594">
        <f>SUM(R115:R117)</f>
        <v>19</v>
      </c>
      <c r="AJ49" s="242">
        <f t="shared" si="2"/>
        <v>0.95</v>
      </c>
      <c r="AK49" s="592">
        <f t="shared" si="3"/>
        <v>1</v>
      </c>
      <c r="AL49" s="446">
        <v>5.9604999999999997</v>
      </c>
      <c r="AM49" s="446">
        <v>1.4630000000000001E-2</v>
      </c>
      <c r="AN49" s="589">
        <v>7</v>
      </c>
      <c r="AO49" s="577"/>
    </row>
    <row r="50" spans="1:41">
      <c r="A50" s="51">
        <v>39902</v>
      </c>
      <c r="B50" s="106"/>
      <c r="C50" s="105">
        <v>2</v>
      </c>
      <c r="D50" s="105"/>
      <c r="E50" s="105"/>
      <c r="F50" s="106"/>
      <c r="G50" s="105"/>
      <c r="H50" s="105"/>
      <c r="I50" s="105"/>
      <c r="J50" s="117"/>
      <c r="K50" s="117"/>
      <c r="L50" s="118"/>
      <c r="M50" s="107"/>
      <c r="N50" s="434">
        <v>1</v>
      </c>
      <c r="O50" s="108"/>
      <c r="P50" s="108"/>
      <c r="Q50" s="109"/>
      <c r="R50" s="108"/>
      <c r="S50" s="108"/>
      <c r="T50" s="108"/>
      <c r="U50" s="130"/>
      <c r="V50" s="130"/>
      <c r="W50" s="188"/>
      <c r="X50" s="228"/>
      <c r="Y50" s="64"/>
      <c r="Z50" s="64"/>
      <c r="AA50" s="64"/>
      <c r="AB50" s="64"/>
      <c r="AC50" s="229"/>
      <c r="AD50" t="s">
        <v>55</v>
      </c>
      <c r="AE50" s="239">
        <v>19</v>
      </c>
      <c r="AF50" s="197">
        <v>39971</v>
      </c>
      <c r="AG50" s="197">
        <v>39985</v>
      </c>
      <c r="AH50" s="585">
        <f>SUM(O118:O120)</f>
        <v>7</v>
      </c>
      <c r="AI50" s="593">
        <f>SUM(S119:S121)</f>
        <v>5</v>
      </c>
      <c r="AJ50" s="242">
        <f t="shared" si="2"/>
        <v>0.7142857142857143</v>
      </c>
      <c r="AK50" s="592">
        <f t="shared" si="3"/>
        <v>2</v>
      </c>
      <c r="AL50" s="449">
        <v>0.90739999999999998</v>
      </c>
      <c r="AM50" s="449">
        <v>0.34079999999999999</v>
      </c>
      <c r="AN50" s="590">
        <v>7</v>
      </c>
      <c r="AO50" s="577"/>
    </row>
    <row r="51" spans="1:41">
      <c r="A51" s="51">
        <v>39903</v>
      </c>
      <c r="B51" s="106"/>
      <c r="C51" s="105">
        <v>2</v>
      </c>
      <c r="D51" s="105"/>
      <c r="E51" s="105"/>
      <c r="F51" s="106"/>
      <c r="G51" s="105"/>
      <c r="H51" s="105"/>
      <c r="I51" s="105"/>
      <c r="J51" s="117"/>
      <c r="K51" s="117"/>
      <c r="L51" s="118"/>
      <c r="M51" s="107"/>
      <c r="N51" s="434"/>
      <c r="O51" s="108"/>
      <c r="P51" s="108"/>
      <c r="Q51" s="109"/>
      <c r="R51" s="108"/>
      <c r="S51" s="108"/>
      <c r="T51" s="108"/>
      <c r="U51" s="130"/>
      <c r="V51" s="130"/>
      <c r="W51" s="188"/>
      <c r="X51" s="228"/>
      <c r="Y51" s="64"/>
      <c r="Z51" s="64"/>
      <c r="AA51" s="64"/>
      <c r="AB51" s="64"/>
      <c r="AC51" s="229"/>
      <c r="AE51" s="236"/>
      <c r="AF51" s="243"/>
      <c r="AG51" s="243"/>
      <c r="AH51" s="243"/>
      <c r="AI51" s="243"/>
      <c r="AJ51" s="244"/>
      <c r="AK51" s="243"/>
      <c r="AL51" s="449"/>
      <c r="AM51" s="449"/>
      <c r="AN51" s="590"/>
      <c r="AO51" s="577"/>
    </row>
    <row r="52" spans="1:41" ht="15" thickBot="1">
      <c r="A52" s="51">
        <v>39904</v>
      </c>
      <c r="B52" s="106"/>
      <c r="C52" s="105">
        <v>3</v>
      </c>
      <c r="D52" s="105"/>
      <c r="E52" s="105"/>
      <c r="F52" s="106"/>
      <c r="G52" s="105"/>
      <c r="H52" s="105"/>
      <c r="I52" s="105"/>
      <c r="J52" s="117"/>
      <c r="K52" s="117"/>
      <c r="L52" s="118"/>
      <c r="M52" s="107"/>
      <c r="N52" s="434"/>
      <c r="O52" s="108"/>
      <c r="P52" s="108"/>
      <c r="Q52" s="109"/>
      <c r="R52" s="108"/>
      <c r="S52" s="108"/>
      <c r="T52" s="108"/>
      <c r="U52" s="130"/>
      <c r="V52" s="130"/>
      <c r="W52" s="188"/>
      <c r="X52" s="228"/>
      <c r="Y52" s="64"/>
      <c r="Z52" s="64"/>
      <c r="AA52" s="64"/>
      <c r="AB52" s="64"/>
      <c r="AC52" s="229"/>
      <c r="AD52" s="11"/>
      <c r="AE52" s="215" t="s">
        <v>84</v>
      </c>
      <c r="AF52" s="216"/>
      <c r="AG52" s="216"/>
      <c r="AH52" s="217" t="e">
        <f>SUM(AH32:AH50)</f>
        <v>#REF!</v>
      </c>
      <c r="AI52" s="217" t="e">
        <f>SUM(AI32:AI50)</f>
        <v>#REF!</v>
      </c>
      <c r="AJ52" s="238" t="e">
        <f>AI52/AH52</f>
        <v>#REF!</v>
      </c>
      <c r="AK52" s="217" t="e">
        <f>AH52-AI52</f>
        <v>#REF!</v>
      </c>
      <c r="AL52" s="450"/>
      <c r="AM52" s="450"/>
      <c r="AN52" s="591"/>
      <c r="AO52" s="608" t="s">
        <v>26</v>
      </c>
    </row>
    <row r="53" spans="1:41" ht="16" thickTop="1" thickBot="1">
      <c r="A53" s="51">
        <v>39905</v>
      </c>
      <c r="B53" s="106"/>
      <c r="C53" s="105">
        <v>2</v>
      </c>
      <c r="D53" s="105"/>
      <c r="E53" s="105"/>
      <c r="F53" s="106"/>
      <c r="G53" s="105">
        <v>2</v>
      </c>
      <c r="H53" s="105"/>
      <c r="I53" s="105"/>
      <c r="J53" s="117"/>
      <c r="K53" s="117"/>
      <c r="L53" s="118"/>
      <c r="M53" s="107"/>
      <c r="N53" s="434">
        <v>2</v>
      </c>
      <c r="O53" s="108"/>
      <c r="P53" s="108"/>
      <c r="Q53" s="109"/>
      <c r="R53" s="108"/>
      <c r="S53" s="108"/>
      <c r="T53" s="108"/>
      <c r="U53" s="130"/>
      <c r="V53" s="130"/>
      <c r="W53" s="188"/>
      <c r="X53" s="415" t="s">
        <v>0</v>
      </c>
      <c r="Y53" s="416"/>
      <c r="Z53" s="416"/>
      <c r="AA53" s="416"/>
      <c r="AB53" s="416"/>
      <c r="AC53" s="229"/>
      <c r="AD53" s="11"/>
      <c r="AE53" s="184"/>
      <c r="AF53" s="184"/>
      <c r="AG53" s="184"/>
      <c r="AH53" s="184"/>
      <c r="AI53" s="184"/>
      <c r="AJ53" s="209"/>
      <c r="AK53" s="184"/>
      <c r="AL53" s="451"/>
      <c r="AM53" s="451"/>
      <c r="AN53" s="184"/>
      <c r="AO53" s="248"/>
    </row>
    <row r="54" spans="1:41" ht="15" thickTop="1">
      <c r="A54" s="51">
        <v>39906</v>
      </c>
      <c r="B54" s="106"/>
      <c r="C54" s="105"/>
      <c r="D54" s="105"/>
      <c r="E54" s="105"/>
      <c r="F54" s="106"/>
      <c r="G54" s="105"/>
      <c r="H54" s="105"/>
      <c r="I54" s="105"/>
      <c r="J54" s="117"/>
      <c r="K54" s="117"/>
      <c r="L54" s="118"/>
      <c r="M54" s="107"/>
      <c r="N54" s="108"/>
      <c r="O54" s="108"/>
      <c r="P54" s="108"/>
      <c r="Q54" s="109"/>
      <c r="R54" s="108"/>
      <c r="S54" s="108"/>
      <c r="T54" s="108"/>
      <c r="U54" s="130"/>
      <c r="V54" s="130"/>
      <c r="W54" s="188"/>
      <c r="X54" s="415"/>
      <c r="Y54" s="416"/>
      <c r="Z54" s="416"/>
      <c r="AA54" s="416"/>
      <c r="AB54" s="416"/>
      <c r="AC54" s="229"/>
      <c r="AD54" s="11"/>
      <c r="AE54" s="184"/>
      <c r="AF54" s="184"/>
      <c r="AG54" s="184"/>
      <c r="AH54" s="184"/>
      <c r="AI54" s="184"/>
      <c r="AJ54" s="209"/>
      <c r="AK54" s="184"/>
      <c r="AL54" s="451"/>
      <c r="AM54" s="451"/>
      <c r="AN54" s="184"/>
      <c r="AO54" s="184"/>
    </row>
    <row r="55" spans="1:41">
      <c r="A55" s="51">
        <v>39907</v>
      </c>
      <c r="B55" s="106"/>
      <c r="C55" s="105"/>
      <c r="D55" s="105"/>
      <c r="E55" s="105"/>
      <c r="F55" s="106"/>
      <c r="G55" s="105"/>
      <c r="H55" s="105"/>
      <c r="I55" s="105"/>
      <c r="J55" s="117"/>
      <c r="K55" s="117"/>
      <c r="L55" s="118"/>
      <c r="M55" s="107"/>
      <c r="N55" s="108"/>
      <c r="O55" s="108"/>
      <c r="P55" s="108"/>
      <c r="Q55" s="109"/>
      <c r="R55" s="108"/>
      <c r="S55" s="108"/>
      <c r="T55" s="108"/>
      <c r="U55" s="130"/>
      <c r="V55" s="130"/>
      <c r="W55" s="188"/>
      <c r="X55" s="228"/>
      <c r="Y55" s="64"/>
      <c r="Z55" s="64"/>
      <c r="AA55" s="64"/>
      <c r="AB55" s="64"/>
      <c r="AC55" s="229"/>
      <c r="AD55" s="11"/>
      <c r="AE55" s="184"/>
      <c r="AF55" s="184"/>
      <c r="AG55" s="184"/>
      <c r="AH55" s="184"/>
      <c r="AI55" s="184"/>
      <c r="AJ55" s="209"/>
      <c r="AK55" s="184"/>
      <c r="AL55" s="451"/>
      <c r="AM55" s="451"/>
      <c r="AN55" s="184"/>
      <c r="AO55" s="184"/>
    </row>
    <row r="56" spans="1:41">
      <c r="A56" s="51">
        <v>39908</v>
      </c>
      <c r="B56" s="106"/>
      <c r="C56" s="105"/>
      <c r="D56" s="105"/>
      <c r="E56" s="105"/>
      <c r="F56" s="106"/>
      <c r="G56" s="105"/>
      <c r="H56" s="105"/>
      <c r="I56" s="105"/>
      <c r="J56" s="117"/>
      <c r="K56" s="117"/>
      <c r="L56" s="118"/>
      <c r="M56" s="107"/>
      <c r="N56" s="108"/>
      <c r="O56" s="108"/>
      <c r="P56" s="108"/>
      <c r="Q56" s="109"/>
      <c r="R56" s="108"/>
      <c r="S56" s="108"/>
      <c r="T56" s="108"/>
      <c r="U56" s="130"/>
      <c r="V56" s="130"/>
      <c r="W56" s="188"/>
      <c r="X56" s="228"/>
      <c r="Y56" s="64"/>
      <c r="Z56" s="64"/>
      <c r="AA56" s="64"/>
      <c r="AB56" s="64"/>
      <c r="AC56" s="229"/>
      <c r="AD56" s="11"/>
      <c r="AE56" s="184"/>
      <c r="AF56" s="184"/>
      <c r="AG56" s="184"/>
      <c r="AH56" s="184"/>
      <c r="AI56" s="178"/>
      <c r="AJ56" s="209"/>
      <c r="AK56" s="184"/>
      <c r="AL56" s="451"/>
      <c r="AM56" s="451"/>
      <c r="AN56" s="184"/>
    </row>
    <row r="57" spans="1:41" ht="15" thickBot="1">
      <c r="A57" s="403">
        <v>39909</v>
      </c>
      <c r="B57" s="404"/>
      <c r="C57" s="405"/>
      <c r="D57" s="405"/>
      <c r="E57" s="405"/>
      <c r="F57" s="404"/>
      <c r="G57" s="405"/>
      <c r="H57" s="405"/>
      <c r="I57" s="405"/>
      <c r="J57" s="406"/>
      <c r="K57" s="406"/>
      <c r="L57" s="407"/>
      <c r="M57" s="408"/>
      <c r="N57" s="409"/>
      <c r="O57" s="409"/>
      <c r="P57" s="409"/>
      <c r="Q57" s="410"/>
      <c r="R57" s="409"/>
      <c r="S57" s="409"/>
      <c r="T57" s="409"/>
      <c r="U57" s="411"/>
      <c r="V57" s="411"/>
      <c r="W57" s="412"/>
      <c r="X57" s="413" t="s">
        <v>98</v>
      </c>
      <c r="Y57" s="414"/>
      <c r="Z57" s="414"/>
      <c r="AA57" s="414"/>
      <c r="AB57" s="414"/>
      <c r="AC57" s="229"/>
      <c r="AD57" s="11"/>
      <c r="AF57" s="6"/>
      <c r="AJ57" s="209"/>
    </row>
    <row r="58" spans="1:41">
      <c r="A58" s="51">
        <v>39910</v>
      </c>
      <c r="B58" s="106"/>
      <c r="C58" s="105"/>
      <c r="D58" s="105"/>
      <c r="E58" s="105"/>
      <c r="F58" s="106"/>
      <c r="G58" s="105"/>
      <c r="H58" s="105"/>
      <c r="I58" s="105"/>
      <c r="J58" s="117"/>
      <c r="K58" s="117"/>
      <c r="L58" s="118"/>
      <c r="M58" s="107"/>
      <c r="N58" s="108"/>
      <c r="O58" s="108"/>
      <c r="P58" s="108"/>
      <c r="Q58" s="109"/>
      <c r="R58" s="108"/>
      <c r="S58" s="108"/>
      <c r="T58" s="108"/>
      <c r="U58" s="130"/>
      <c r="V58" s="130"/>
      <c r="W58" s="188"/>
      <c r="X58" s="228"/>
      <c r="Y58" s="64"/>
      <c r="Z58" s="64"/>
      <c r="AA58" s="64"/>
      <c r="AB58" s="64"/>
      <c r="AC58" s="229"/>
      <c r="AJ58" s="209"/>
    </row>
    <row r="59" spans="1:41">
      <c r="A59" s="51">
        <v>39911</v>
      </c>
      <c r="B59" s="106"/>
      <c r="C59" s="105"/>
      <c r="D59" s="105"/>
      <c r="E59" s="105">
        <v>1</v>
      </c>
      <c r="F59" s="106"/>
      <c r="G59" s="105"/>
      <c r="H59" s="105"/>
      <c r="I59" s="105"/>
      <c r="J59" s="117"/>
      <c r="K59" s="117"/>
      <c r="L59" s="118"/>
      <c r="M59" s="107"/>
      <c r="N59" s="108"/>
      <c r="O59" s="108"/>
      <c r="P59" s="108">
        <v>3</v>
      </c>
      <c r="Q59" s="109"/>
      <c r="R59" s="108"/>
      <c r="S59" s="108"/>
      <c r="T59" s="108"/>
      <c r="U59" s="130"/>
      <c r="V59" s="130"/>
      <c r="W59" s="188"/>
      <c r="X59" s="228"/>
      <c r="Y59" s="64"/>
      <c r="Z59" s="64"/>
      <c r="AA59" s="64"/>
      <c r="AB59" s="64"/>
      <c r="AC59" s="229"/>
      <c r="AJ59" s="209"/>
    </row>
    <row r="60" spans="1:41">
      <c r="A60" s="51">
        <v>39912</v>
      </c>
      <c r="B60" s="106"/>
      <c r="C60" s="105"/>
      <c r="D60" s="105"/>
      <c r="E60" s="105"/>
      <c r="F60" s="106"/>
      <c r="G60" s="105"/>
      <c r="H60" s="105"/>
      <c r="I60" s="105"/>
      <c r="J60" s="117"/>
      <c r="K60" s="117"/>
      <c r="L60" s="118"/>
      <c r="M60" s="107"/>
      <c r="N60" s="108"/>
      <c r="O60" s="108"/>
      <c r="P60" s="108"/>
      <c r="Q60" s="109"/>
      <c r="R60" s="108"/>
      <c r="S60" s="108"/>
      <c r="T60" s="108"/>
      <c r="U60" s="130"/>
      <c r="V60" s="130"/>
      <c r="W60" s="188"/>
      <c r="X60" s="228"/>
      <c r="Y60" s="64"/>
      <c r="Z60" s="64"/>
      <c r="AA60" s="64"/>
      <c r="AB60" s="64"/>
      <c r="AC60" s="229"/>
      <c r="AI60" s="6"/>
      <c r="AJ60" s="209"/>
    </row>
    <row r="61" spans="1:41">
      <c r="A61" s="51">
        <v>39913</v>
      </c>
      <c r="B61" s="106"/>
      <c r="C61" s="105"/>
      <c r="D61" s="105"/>
      <c r="E61" s="105">
        <v>1</v>
      </c>
      <c r="F61" s="106"/>
      <c r="G61" s="105"/>
      <c r="H61" s="105"/>
      <c r="I61" s="105"/>
      <c r="J61" s="117"/>
      <c r="K61" s="117"/>
      <c r="L61" s="118"/>
      <c r="M61" s="107"/>
      <c r="N61" s="108"/>
      <c r="O61" s="108"/>
      <c r="P61" s="108">
        <v>2</v>
      </c>
      <c r="Q61" s="109"/>
      <c r="R61" s="108"/>
      <c r="S61" s="108"/>
      <c r="T61" s="108"/>
      <c r="U61" s="130"/>
      <c r="V61" s="130"/>
      <c r="W61" s="188"/>
      <c r="X61" s="228"/>
      <c r="Y61" s="64"/>
      <c r="Z61" s="64"/>
      <c r="AA61" s="64"/>
      <c r="AB61" s="64"/>
      <c r="AC61" s="229"/>
      <c r="AJ61" s="209"/>
    </row>
    <row r="62" spans="1:41">
      <c r="A62" s="51">
        <v>39914</v>
      </c>
      <c r="B62" s="106"/>
      <c r="C62" s="105"/>
      <c r="D62" s="105"/>
      <c r="E62" s="105"/>
      <c r="F62" s="106"/>
      <c r="G62" s="105"/>
      <c r="H62" s="105"/>
      <c r="I62" s="105"/>
      <c r="J62" s="117"/>
      <c r="K62" s="117"/>
      <c r="L62" s="118"/>
      <c r="M62" s="107"/>
      <c r="N62" s="108"/>
      <c r="O62" s="108"/>
      <c r="P62" s="108"/>
      <c r="Q62" s="109"/>
      <c r="R62" s="108"/>
      <c r="S62" s="108"/>
      <c r="T62" s="108"/>
      <c r="U62" s="130"/>
      <c r="V62" s="130"/>
      <c r="W62" s="188"/>
      <c r="X62" s="355" t="s">
        <v>120</v>
      </c>
      <c r="Y62" s="356"/>
      <c r="Z62" s="356">
        <v>0.15</v>
      </c>
      <c r="AA62" s="354" t="s">
        <v>115</v>
      </c>
      <c r="AB62" s="354"/>
      <c r="AC62" s="229"/>
      <c r="AH62" s="6"/>
    </row>
    <row r="63" spans="1:41">
      <c r="A63" s="51">
        <v>39915</v>
      </c>
      <c r="B63" s="106"/>
      <c r="C63" s="105"/>
      <c r="D63" s="105"/>
      <c r="E63" s="105"/>
      <c r="F63" s="106"/>
      <c r="G63" s="105"/>
      <c r="H63" s="105"/>
      <c r="I63" s="105"/>
      <c r="J63" s="117"/>
      <c r="K63" s="117"/>
      <c r="L63" s="118"/>
      <c r="M63" s="107"/>
      <c r="N63" s="108"/>
      <c r="O63" s="108"/>
      <c r="P63" s="108"/>
      <c r="Q63" s="109"/>
      <c r="R63" s="108"/>
      <c r="S63" s="108"/>
      <c r="T63" s="108"/>
      <c r="U63" s="130"/>
      <c r="V63" s="130"/>
      <c r="W63" s="188"/>
      <c r="X63" s="352">
        <f>SUM(M59:P103)</f>
        <v>668</v>
      </c>
      <c r="Y63" s="353">
        <f>SUM(Q59:T104)</f>
        <v>177</v>
      </c>
      <c r="Z63" s="354">
        <f>Y63/X63</f>
        <v>0.26497005988023953</v>
      </c>
      <c r="AA63" s="354" t="s">
        <v>117</v>
      </c>
      <c r="AB63" s="354" t="s">
        <v>119</v>
      </c>
      <c r="AC63" s="229"/>
    </row>
    <row r="64" spans="1:41">
      <c r="A64" s="51">
        <v>39916</v>
      </c>
      <c r="B64" s="106"/>
      <c r="C64" s="105"/>
      <c r="D64" s="105"/>
      <c r="E64" s="105"/>
      <c r="F64" s="106"/>
      <c r="G64" s="105"/>
      <c r="H64" s="105"/>
      <c r="I64" s="105"/>
      <c r="J64" s="117"/>
      <c r="K64" s="117"/>
      <c r="L64" s="118"/>
      <c r="M64" s="107"/>
      <c r="N64" s="108"/>
      <c r="O64" s="108"/>
      <c r="P64" s="108"/>
      <c r="Q64" s="109"/>
      <c r="R64" s="108"/>
      <c r="S64" s="108"/>
      <c r="T64" s="108"/>
      <c r="U64" s="130"/>
      <c r="V64" s="130"/>
      <c r="W64" s="188"/>
      <c r="X64" s="352">
        <f>SUM(M104:P120)</f>
        <v>219</v>
      </c>
      <c r="Y64" s="353">
        <f>SUM(Q105:T121)</f>
        <v>164</v>
      </c>
      <c r="Z64" s="354">
        <f>Y64/X64</f>
        <v>0.74885844748858443</v>
      </c>
      <c r="AA64" s="354" t="s">
        <v>116</v>
      </c>
      <c r="AB64" s="354"/>
      <c r="AC64" s="229"/>
    </row>
    <row r="65" spans="1:33">
      <c r="A65" s="51">
        <v>39917</v>
      </c>
      <c r="B65" s="106"/>
      <c r="C65" s="105"/>
      <c r="D65" s="105"/>
      <c r="E65" s="105">
        <v>2</v>
      </c>
      <c r="F65" s="106"/>
      <c r="G65" s="105"/>
      <c r="H65" s="105"/>
      <c r="I65" s="105"/>
      <c r="J65" s="117"/>
      <c r="K65" s="117"/>
      <c r="L65" s="118"/>
      <c r="M65" s="107"/>
      <c r="N65" s="108"/>
      <c r="O65" s="108"/>
      <c r="P65" s="108">
        <v>3</v>
      </c>
      <c r="Q65" s="109"/>
      <c r="R65" s="108"/>
      <c r="S65" s="108"/>
      <c r="T65" s="108"/>
      <c r="U65" s="130"/>
      <c r="V65" s="130"/>
      <c r="W65" s="188"/>
      <c r="X65" s="228"/>
      <c r="Y65" s="64"/>
      <c r="Z65" s="64"/>
      <c r="AA65" s="64"/>
      <c r="AB65" s="64"/>
      <c r="AC65" s="229"/>
    </row>
    <row r="66" spans="1:33">
      <c r="A66" s="51">
        <v>39918</v>
      </c>
      <c r="B66" s="106"/>
      <c r="C66" s="105"/>
      <c r="D66" s="105"/>
      <c r="E66" s="105">
        <v>1</v>
      </c>
      <c r="F66" s="106"/>
      <c r="G66" s="105"/>
      <c r="H66" s="105"/>
      <c r="I66" s="105"/>
      <c r="J66" s="117"/>
      <c r="K66" s="117"/>
      <c r="L66" s="118"/>
      <c r="M66" s="107"/>
      <c r="N66" s="108"/>
      <c r="O66" s="108"/>
      <c r="P66" s="108">
        <v>2</v>
      </c>
      <c r="Q66" s="109"/>
      <c r="R66" s="108"/>
      <c r="S66" s="108"/>
      <c r="T66" s="108"/>
      <c r="U66" s="130"/>
      <c r="V66" s="130"/>
      <c r="W66" s="188"/>
      <c r="X66" s="228"/>
      <c r="Y66" s="64"/>
      <c r="Z66" s="347"/>
      <c r="AA66" s="64"/>
      <c r="AB66" s="64"/>
      <c r="AC66" s="229"/>
    </row>
    <row r="67" spans="1:33">
      <c r="A67" s="51">
        <v>39919</v>
      </c>
      <c r="B67" s="106"/>
      <c r="C67" s="105"/>
      <c r="D67" s="105"/>
      <c r="E67" s="105"/>
      <c r="F67" s="106"/>
      <c r="G67" s="105"/>
      <c r="H67" s="105"/>
      <c r="I67" s="105"/>
      <c r="J67" s="117"/>
      <c r="K67" s="117"/>
      <c r="L67" s="118"/>
      <c r="M67" s="107"/>
      <c r="N67" s="108"/>
      <c r="O67" s="108"/>
      <c r="P67" s="108"/>
      <c r="Q67" s="109"/>
      <c r="R67" s="108"/>
      <c r="S67" s="108"/>
      <c r="T67" s="108"/>
      <c r="U67" s="130"/>
      <c r="V67" s="130"/>
      <c r="W67" s="188"/>
      <c r="X67" s="228"/>
      <c r="Y67" s="64"/>
      <c r="Z67" s="64"/>
      <c r="AA67" s="64"/>
      <c r="AB67" s="64"/>
      <c r="AC67" s="229"/>
      <c r="AF67" s="6"/>
      <c r="AG67" s="6"/>
    </row>
    <row r="68" spans="1:33">
      <c r="A68" s="51">
        <v>39920</v>
      </c>
      <c r="B68" s="106"/>
      <c r="C68" s="105"/>
      <c r="D68" s="105"/>
      <c r="E68" s="105"/>
      <c r="F68" s="106"/>
      <c r="G68" s="105"/>
      <c r="H68" s="105"/>
      <c r="I68" s="105"/>
      <c r="J68" s="117"/>
      <c r="K68" s="117"/>
      <c r="L68" s="118"/>
      <c r="M68" s="107"/>
      <c r="N68" s="108"/>
      <c r="O68" s="108"/>
      <c r="P68" s="108">
        <v>3</v>
      </c>
      <c r="Q68" s="109"/>
      <c r="R68" s="434">
        <v>1</v>
      </c>
      <c r="S68" s="108"/>
      <c r="T68" s="108"/>
      <c r="U68" s="130"/>
      <c r="V68" s="130"/>
      <c r="W68" s="188"/>
      <c r="X68" s="228"/>
      <c r="Y68" s="64"/>
      <c r="Z68" s="64"/>
      <c r="AA68" s="64"/>
      <c r="AB68" s="64"/>
      <c r="AC68" s="229"/>
    </row>
    <row r="69" spans="1:33">
      <c r="A69" s="51">
        <v>39921</v>
      </c>
      <c r="B69" s="106"/>
      <c r="C69" s="105"/>
      <c r="D69" s="105"/>
      <c r="E69" s="105">
        <v>3</v>
      </c>
      <c r="F69" s="106"/>
      <c r="G69" s="105"/>
      <c r="H69" s="105"/>
      <c r="I69" s="105"/>
      <c r="J69" s="117"/>
      <c r="K69" s="117"/>
      <c r="L69" s="118"/>
      <c r="M69" s="107"/>
      <c r="N69" s="108"/>
      <c r="O69" s="108"/>
      <c r="P69" s="108">
        <v>1</v>
      </c>
      <c r="Q69" s="109"/>
      <c r="R69" s="434"/>
      <c r="S69" s="108"/>
      <c r="T69" s="108"/>
      <c r="U69" s="130"/>
      <c r="V69" s="130"/>
      <c r="W69" s="188"/>
      <c r="X69" s="228"/>
      <c r="Y69" s="64"/>
      <c r="Z69" s="64"/>
      <c r="AA69" s="64"/>
      <c r="AB69" s="64"/>
      <c r="AC69" s="229"/>
    </row>
    <row r="70" spans="1:33">
      <c r="A70" s="51">
        <v>39922</v>
      </c>
      <c r="B70" s="106"/>
      <c r="C70" s="105"/>
      <c r="D70" s="105"/>
      <c r="E70" s="105">
        <v>3</v>
      </c>
      <c r="F70" s="106"/>
      <c r="G70" s="105"/>
      <c r="H70" s="105"/>
      <c r="I70" s="105"/>
      <c r="J70" s="117"/>
      <c r="K70" s="117"/>
      <c r="L70" s="118"/>
      <c r="M70" s="107"/>
      <c r="N70" s="108"/>
      <c r="O70" s="108"/>
      <c r="P70" s="108">
        <v>3</v>
      </c>
      <c r="Q70" s="109"/>
      <c r="R70" s="434"/>
      <c r="S70" s="108"/>
      <c r="T70" s="108"/>
      <c r="U70" s="131"/>
      <c r="V70" s="130"/>
      <c r="W70" s="188"/>
      <c r="X70" s="228"/>
      <c r="Y70" s="64"/>
      <c r="Z70" s="64"/>
      <c r="AA70" s="64"/>
      <c r="AB70" s="64"/>
      <c r="AC70" s="229"/>
    </row>
    <row r="71" spans="1:33">
      <c r="A71" s="51">
        <v>39923</v>
      </c>
      <c r="B71" s="106"/>
      <c r="C71" s="105"/>
      <c r="D71" s="105"/>
      <c r="E71" s="105">
        <v>1</v>
      </c>
      <c r="F71" s="106"/>
      <c r="G71" s="105"/>
      <c r="H71" s="105"/>
      <c r="I71" s="105"/>
      <c r="J71" s="117"/>
      <c r="K71" s="117"/>
      <c r="L71" s="118"/>
      <c r="M71" s="107"/>
      <c r="N71" s="108"/>
      <c r="O71" s="108"/>
      <c r="P71" s="108">
        <v>7</v>
      </c>
      <c r="Q71" s="109"/>
      <c r="R71" s="434"/>
      <c r="S71" s="108"/>
      <c r="T71" s="108">
        <v>1</v>
      </c>
      <c r="U71" s="131"/>
      <c r="V71" s="130"/>
      <c r="W71" s="188"/>
      <c r="X71" s="228" t="s">
        <v>96</v>
      </c>
      <c r="Y71" s="64"/>
      <c r="Z71" s="64"/>
      <c r="AA71" s="64"/>
      <c r="AB71" s="64"/>
      <c r="AC71" s="229"/>
    </row>
    <row r="72" spans="1:33">
      <c r="A72" s="51">
        <v>39924</v>
      </c>
      <c r="B72" s="106"/>
      <c r="C72" s="105"/>
      <c r="D72" s="105"/>
      <c r="E72" s="105">
        <v>3</v>
      </c>
      <c r="F72" s="106"/>
      <c r="G72" s="105"/>
      <c r="H72" s="105"/>
      <c r="I72" s="105"/>
      <c r="J72" s="117"/>
      <c r="K72" s="117"/>
      <c r="L72" s="118"/>
      <c r="M72" s="107"/>
      <c r="N72" s="108"/>
      <c r="O72" s="108"/>
      <c r="P72" s="108">
        <v>22</v>
      </c>
      <c r="Q72" s="109"/>
      <c r="R72" s="434">
        <v>2</v>
      </c>
      <c r="S72" s="108"/>
      <c r="T72" s="108"/>
      <c r="U72" s="130"/>
      <c r="V72" s="130"/>
      <c r="W72" s="188"/>
      <c r="X72" s="228"/>
      <c r="Y72" s="64"/>
      <c r="Z72" s="64"/>
      <c r="AA72" s="64"/>
      <c r="AB72" s="64"/>
      <c r="AC72" s="229"/>
    </row>
    <row r="73" spans="1:33">
      <c r="A73" s="51">
        <v>39925</v>
      </c>
      <c r="B73" s="106"/>
      <c r="C73" s="105"/>
      <c r="D73" s="105"/>
      <c r="E73" s="105">
        <v>2</v>
      </c>
      <c r="F73" s="106"/>
      <c r="G73" s="105"/>
      <c r="H73" s="105"/>
      <c r="I73" s="105">
        <v>1</v>
      </c>
      <c r="J73" s="117"/>
      <c r="K73" s="117"/>
      <c r="L73" s="118"/>
      <c r="M73" s="107"/>
      <c r="N73" s="108"/>
      <c r="O73" s="108"/>
      <c r="P73" s="108">
        <v>15</v>
      </c>
      <c r="Q73" s="109"/>
      <c r="R73" s="108"/>
      <c r="S73" s="108"/>
      <c r="T73" s="108"/>
      <c r="U73" s="130"/>
      <c r="V73" s="130"/>
      <c r="W73" s="188"/>
      <c r="X73" s="228"/>
      <c r="Y73" s="64"/>
      <c r="Z73" s="64"/>
      <c r="AA73" s="64"/>
      <c r="AB73" s="64"/>
      <c r="AC73" s="229"/>
    </row>
    <row r="74" spans="1:33">
      <c r="A74" s="51">
        <v>39926</v>
      </c>
      <c r="B74" s="106"/>
      <c r="C74" s="105"/>
      <c r="D74" s="105"/>
      <c r="E74" s="105"/>
      <c r="F74" s="106"/>
      <c r="G74" s="105"/>
      <c r="H74" s="105"/>
      <c r="I74" s="105">
        <v>1</v>
      </c>
      <c r="J74" s="117"/>
      <c r="K74" s="117"/>
      <c r="L74" s="118"/>
      <c r="M74" s="107"/>
      <c r="N74" s="108"/>
      <c r="O74" s="108"/>
      <c r="P74" s="108">
        <v>17</v>
      </c>
      <c r="Q74" s="109"/>
      <c r="R74" s="108"/>
      <c r="S74" s="108"/>
      <c r="T74" s="108">
        <v>8</v>
      </c>
      <c r="U74" s="130"/>
      <c r="V74" s="130"/>
      <c r="W74" s="188"/>
      <c r="X74" s="228"/>
      <c r="Y74" s="64"/>
      <c r="Z74" s="64"/>
      <c r="AA74" s="64"/>
      <c r="AB74" s="64"/>
      <c r="AC74" s="229"/>
    </row>
    <row r="75" spans="1:33">
      <c r="A75" s="51">
        <v>39927</v>
      </c>
      <c r="B75" s="106"/>
      <c r="C75" s="105"/>
      <c r="D75" s="105"/>
      <c r="E75" s="105"/>
      <c r="F75" s="106"/>
      <c r="G75" s="105"/>
      <c r="H75" s="105"/>
      <c r="I75" s="105"/>
      <c r="J75" s="117"/>
      <c r="K75" s="117"/>
      <c r="L75" s="118"/>
      <c r="M75" s="107"/>
      <c r="N75" s="108"/>
      <c r="O75" s="108"/>
      <c r="P75" s="108">
        <v>4</v>
      </c>
      <c r="Q75" s="109"/>
      <c r="R75" s="108"/>
      <c r="S75" s="108"/>
      <c r="T75" s="108">
        <v>2</v>
      </c>
      <c r="U75" s="130"/>
      <c r="V75" s="130"/>
      <c r="W75" s="188"/>
      <c r="X75" s="228"/>
      <c r="Y75" s="64"/>
      <c r="Z75" s="64"/>
      <c r="AA75" s="64"/>
      <c r="AB75" s="64"/>
      <c r="AC75" s="229"/>
    </row>
    <row r="76" spans="1:33">
      <c r="A76" s="51">
        <v>39928</v>
      </c>
      <c r="B76" s="106"/>
      <c r="C76" s="105"/>
      <c r="D76" s="105"/>
      <c r="E76" s="105"/>
      <c r="F76" s="106"/>
      <c r="G76" s="105"/>
      <c r="H76" s="105"/>
      <c r="I76" s="105"/>
      <c r="J76" s="117"/>
      <c r="K76" s="117"/>
      <c r="L76" s="118"/>
      <c r="M76" s="107"/>
      <c r="N76" s="108"/>
      <c r="O76" s="108"/>
      <c r="P76" s="108">
        <v>11</v>
      </c>
      <c r="Q76" s="109"/>
      <c r="R76" s="108"/>
      <c r="S76" s="108"/>
      <c r="T76" s="108">
        <v>2</v>
      </c>
      <c r="U76" s="130"/>
      <c r="V76" s="130"/>
      <c r="W76" s="188"/>
      <c r="X76" s="228"/>
      <c r="Y76" s="64"/>
      <c r="Z76" s="64"/>
      <c r="AA76" s="64"/>
      <c r="AB76" s="64"/>
      <c r="AC76" s="229"/>
    </row>
    <row r="77" spans="1:33">
      <c r="A77" s="51">
        <v>39929</v>
      </c>
      <c r="B77" s="106"/>
      <c r="C77" s="105"/>
      <c r="D77" s="105"/>
      <c r="E77" s="105"/>
      <c r="F77" s="106"/>
      <c r="G77" s="105"/>
      <c r="H77" s="105"/>
      <c r="I77" s="105"/>
      <c r="J77" s="123"/>
      <c r="K77" s="117"/>
      <c r="L77" s="118"/>
      <c r="M77" s="107"/>
      <c r="N77" s="108"/>
      <c r="O77" s="108"/>
      <c r="P77" s="108">
        <v>10</v>
      </c>
      <c r="Q77" s="109"/>
      <c r="R77" s="108"/>
      <c r="S77" s="108"/>
      <c r="T77" s="108">
        <v>3</v>
      </c>
      <c r="U77" s="130"/>
      <c r="V77" s="130"/>
      <c r="W77" s="188"/>
      <c r="X77" s="228"/>
      <c r="Y77" s="64"/>
      <c r="Z77" s="64"/>
      <c r="AA77" s="64"/>
      <c r="AB77" s="64"/>
      <c r="AC77" s="229"/>
      <c r="AF77" s="6"/>
      <c r="AG77" s="6"/>
    </row>
    <row r="78" spans="1:33">
      <c r="A78" s="51">
        <v>39930</v>
      </c>
      <c r="B78" s="106">
        <v>2</v>
      </c>
      <c r="C78" s="105"/>
      <c r="D78" s="105"/>
      <c r="E78" s="105"/>
      <c r="F78" s="106"/>
      <c r="G78" s="105"/>
      <c r="H78" s="105"/>
      <c r="I78" s="105"/>
      <c r="J78" s="117"/>
      <c r="K78" s="117"/>
      <c r="L78" s="118"/>
      <c r="M78" s="107">
        <v>13</v>
      </c>
      <c r="N78" s="108"/>
      <c r="O78" s="108"/>
      <c r="P78" s="108"/>
      <c r="Q78" s="109"/>
      <c r="R78" s="108"/>
      <c r="S78" s="108"/>
      <c r="T78" s="108">
        <v>2</v>
      </c>
      <c r="U78" s="130"/>
      <c r="V78" s="130"/>
      <c r="W78" s="188"/>
      <c r="X78" s="228"/>
      <c r="Y78" s="64"/>
      <c r="Z78" s="64"/>
      <c r="AA78" s="64"/>
      <c r="AB78" s="64"/>
      <c r="AC78" s="229"/>
    </row>
    <row r="79" spans="1:33">
      <c r="A79" s="51">
        <v>39931</v>
      </c>
      <c r="B79" s="106">
        <v>1</v>
      </c>
      <c r="C79" s="105"/>
      <c r="D79" s="105"/>
      <c r="E79" s="105"/>
      <c r="F79" s="106"/>
      <c r="G79" s="105"/>
      <c r="H79" s="105"/>
      <c r="I79" s="105"/>
      <c r="J79" s="117"/>
      <c r="K79" s="117"/>
      <c r="L79" s="118"/>
      <c r="M79" s="107">
        <v>6</v>
      </c>
      <c r="N79" s="108"/>
      <c r="O79" s="108"/>
      <c r="P79" s="108"/>
      <c r="Q79" s="109">
        <v>3</v>
      </c>
      <c r="R79" s="108"/>
      <c r="S79" s="108"/>
      <c r="T79" s="108"/>
      <c r="U79" s="130"/>
      <c r="V79" s="130"/>
      <c r="W79" s="188"/>
      <c r="X79" s="228"/>
      <c r="Y79" s="64"/>
      <c r="Z79" s="64"/>
      <c r="AA79" s="64"/>
      <c r="AB79" s="64"/>
      <c r="AC79" s="229"/>
    </row>
    <row r="80" spans="1:33">
      <c r="A80" s="51">
        <v>39932</v>
      </c>
      <c r="B80" s="106"/>
      <c r="C80" s="105"/>
      <c r="D80" s="105"/>
      <c r="E80" s="105"/>
      <c r="F80" s="106">
        <v>1</v>
      </c>
      <c r="G80" s="105"/>
      <c r="H80" s="105"/>
      <c r="I80" s="105"/>
      <c r="J80" s="117"/>
      <c r="K80" s="117"/>
      <c r="L80" s="118"/>
      <c r="M80" s="107">
        <v>9</v>
      </c>
      <c r="N80" s="108"/>
      <c r="O80" s="108"/>
      <c r="P80" s="108"/>
      <c r="Q80" s="109"/>
      <c r="R80" s="434">
        <v>1</v>
      </c>
      <c r="S80" s="108"/>
      <c r="T80" s="108"/>
      <c r="U80" s="130"/>
      <c r="V80" s="130"/>
      <c r="W80" s="188"/>
      <c r="X80" s="228"/>
      <c r="Y80" s="64"/>
      <c r="Z80" s="64"/>
      <c r="AA80" s="64"/>
      <c r="AB80" s="64"/>
      <c r="AC80" s="229"/>
    </row>
    <row r="81" spans="1:36">
      <c r="A81" s="51">
        <v>39933</v>
      </c>
      <c r="B81" s="106">
        <v>6</v>
      </c>
      <c r="C81" s="105"/>
      <c r="D81" s="105"/>
      <c r="E81" s="105"/>
      <c r="F81" s="106"/>
      <c r="G81" s="105"/>
      <c r="H81" s="105"/>
      <c r="I81" s="105"/>
      <c r="J81" s="117"/>
      <c r="K81" s="117"/>
      <c r="L81" s="118"/>
      <c r="M81" s="107">
        <v>18</v>
      </c>
      <c r="N81" s="108"/>
      <c r="O81" s="108"/>
      <c r="P81" s="108"/>
      <c r="Q81" s="109">
        <v>2</v>
      </c>
      <c r="R81" s="108"/>
      <c r="S81" s="108"/>
      <c r="T81" s="108"/>
      <c r="U81" s="130"/>
      <c r="V81" s="130"/>
      <c r="W81" s="188"/>
      <c r="X81" s="228"/>
      <c r="Y81" s="64"/>
      <c r="Z81" s="64"/>
      <c r="AA81" s="64"/>
      <c r="AB81" s="64"/>
      <c r="AC81" s="229"/>
      <c r="AI81" s="6"/>
      <c r="AJ81" s="6"/>
    </row>
    <row r="82" spans="1:36">
      <c r="A82" s="51">
        <v>39934</v>
      </c>
      <c r="B82" s="106"/>
      <c r="C82" s="105">
        <v>1</v>
      </c>
      <c r="D82" s="105"/>
      <c r="E82" s="105"/>
      <c r="F82" s="106">
        <v>3</v>
      </c>
      <c r="G82" s="105"/>
      <c r="H82" s="105"/>
      <c r="I82" s="105"/>
      <c r="J82" s="117"/>
      <c r="K82" s="117"/>
      <c r="L82" s="118"/>
      <c r="M82" s="107"/>
      <c r="N82" s="108">
        <v>12</v>
      </c>
      <c r="O82" s="108"/>
      <c r="P82" s="108"/>
      <c r="Q82" s="109">
        <v>4</v>
      </c>
      <c r="R82" s="108"/>
      <c r="S82" s="108"/>
      <c r="T82" s="108"/>
      <c r="U82" s="130"/>
      <c r="V82" s="130"/>
      <c r="W82" s="189"/>
      <c r="X82" s="228"/>
      <c r="Y82" s="64"/>
      <c r="Z82" s="64"/>
      <c r="AA82" s="64"/>
      <c r="AB82" s="64"/>
      <c r="AC82" s="229"/>
    </row>
    <row r="83" spans="1:36">
      <c r="A83" s="51">
        <v>39935</v>
      </c>
      <c r="B83" s="106"/>
      <c r="C83" s="105"/>
      <c r="D83" s="105"/>
      <c r="E83" s="105"/>
      <c r="F83" s="106"/>
      <c r="G83" s="105"/>
      <c r="H83" s="105"/>
      <c r="I83" s="105"/>
      <c r="J83" s="123"/>
      <c r="K83" s="117"/>
      <c r="L83" s="118"/>
      <c r="M83" s="107"/>
      <c r="N83" s="108">
        <v>23</v>
      </c>
      <c r="O83" s="108"/>
      <c r="P83" s="108"/>
      <c r="Q83" s="109"/>
      <c r="R83" s="108">
        <v>1</v>
      </c>
      <c r="S83" s="108"/>
      <c r="T83" s="108"/>
      <c r="U83" s="131"/>
      <c r="V83" s="130"/>
      <c r="W83" s="188"/>
      <c r="X83" s="228"/>
      <c r="Y83" s="64"/>
      <c r="Z83" s="64"/>
      <c r="AA83" s="64"/>
      <c r="AB83" s="64"/>
      <c r="AC83" s="229"/>
    </row>
    <row r="84" spans="1:36">
      <c r="A84" s="51">
        <v>39936</v>
      </c>
      <c r="B84" s="106"/>
      <c r="C84" s="105">
        <v>1</v>
      </c>
      <c r="D84" s="105"/>
      <c r="E84" s="105"/>
      <c r="F84" s="106">
        <v>1</v>
      </c>
      <c r="G84" s="105"/>
      <c r="H84" s="105"/>
      <c r="I84" s="105"/>
      <c r="J84" s="117"/>
      <c r="K84" s="117"/>
      <c r="L84" s="118"/>
      <c r="M84" s="107"/>
      <c r="N84" s="108">
        <v>38</v>
      </c>
      <c r="O84" s="108"/>
      <c r="P84" s="108"/>
      <c r="Q84" s="109"/>
      <c r="R84" s="108">
        <v>7</v>
      </c>
      <c r="S84" s="108"/>
      <c r="T84" s="108">
        <v>1</v>
      </c>
      <c r="U84" s="130"/>
      <c r="V84" s="130"/>
      <c r="W84" s="188"/>
      <c r="X84" s="228"/>
      <c r="Y84" s="64"/>
      <c r="Z84" s="64"/>
      <c r="AA84" s="64"/>
      <c r="AB84" s="64"/>
      <c r="AC84" s="229"/>
    </row>
    <row r="85" spans="1:36">
      <c r="A85" s="51">
        <v>39937</v>
      </c>
      <c r="B85" s="106"/>
      <c r="C85" s="105">
        <v>2</v>
      </c>
      <c r="D85" s="105"/>
      <c r="E85" s="105"/>
      <c r="F85" s="106"/>
      <c r="G85" s="105"/>
      <c r="H85" s="105"/>
      <c r="I85" s="105"/>
      <c r="J85" s="117"/>
      <c r="K85" s="117"/>
      <c r="L85" s="118"/>
      <c r="M85" s="107"/>
      <c r="N85" s="108">
        <v>32</v>
      </c>
      <c r="O85" s="108"/>
      <c r="P85" s="108"/>
      <c r="Q85" s="109"/>
      <c r="R85" s="108">
        <v>10</v>
      </c>
      <c r="S85" s="108"/>
      <c r="T85" s="108"/>
      <c r="U85" s="130"/>
      <c r="V85" s="130"/>
      <c r="W85" s="188"/>
      <c r="X85" s="228"/>
      <c r="Y85" s="64"/>
      <c r="Z85" s="64"/>
      <c r="AA85" s="64"/>
      <c r="AB85" s="64"/>
      <c r="AC85" s="229"/>
    </row>
    <row r="86" spans="1:36">
      <c r="A86" s="51">
        <v>39938</v>
      </c>
      <c r="B86" s="106"/>
      <c r="C86" s="105"/>
      <c r="D86" s="105"/>
      <c r="E86" s="105"/>
      <c r="F86" s="106"/>
      <c r="G86" s="105">
        <v>1</v>
      </c>
      <c r="H86" s="105"/>
      <c r="I86" s="105"/>
      <c r="J86" s="117"/>
      <c r="K86" s="117"/>
      <c r="L86" s="118"/>
      <c r="M86" s="107"/>
      <c r="N86" s="108"/>
      <c r="O86" s="108">
        <v>5</v>
      </c>
      <c r="P86" s="108"/>
      <c r="Q86" s="109"/>
      <c r="R86" s="108">
        <v>8</v>
      </c>
      <c r="S86" s="108"/>
      <c r="T86" s="108"/>
      <c r="U86" s="130"/>
      <c r="V86" s="130"/>
      <c r="W86" s="188"/>
      <c r="X86" s="228"/>
      <c r="Y86" s="64"/>
      <c r="Z86" s="64"/>
      <c r="AA86" s="64"/>
      <c r="AB86" s="64"/>
      <c r="AC86" s="229"/>
    </row>
    <row r="87" spans="1:36">
      <c r="A87" s="51">
        <v>39939</v>
      </c>
      <c r="B87" s="106"/>
      <c r="C87" s="105"/>
      <c r="D87" s="105"/>
      <c r="E87" s="105"/>
      <c r="F87" s="106"/>
      <c r="G87" s="105"/>
      <c r="H87" s="105"/>
      <c r="I87" s="105"/>
      <c r="J87" s="123"/>
      <c r="K87" s="117"/>
      <c r="L87" s="118"/>
      <c r="M87" s="107"/>
      <c r="N87" s="108"/>
      <c r="O87" s="108"/>
      <c r="P87" s="108"/>
      <c r="Q87" s="109"/>
      <c r="R87" s="108"/>
      <c r="S87" s="108">
        <v>2</v>
      </c>
      <c r="T87" s="108"/>
      <c r="U87" s="131"/>
      <c r="V87" s="130"/>
      <c r="W87" s="188"/>
      <c r="X87" s="228"/>
      <c r="Y87" s="64"/>
      <c r="Z87" s="64"/>
      <c r="AA87" s="64"/>
      <c r="AB87" s="64"/>
      <c r="AC87" s="229"/>
      <c r="AI87" s="6"/>
      <c r="AJ87" s="6"/>
    </row>
    <row r="88" spans="1:36">
      <c r="A88" s="51">
        <v>39940</v>
      </c>
      <c r="B88" s="106"/>
      <c r="C88" s="105"/>
      <c r="D88" s="105"/>
      <c r="E88" s="105">
        <v>13</v>
      </c>
      <c r="F88" s="106"/>
      <c r="G88" s="105"/>
      <c r="H88" s="105"/>
      <c r="I88" s="105"/>
      <c r="J88" s="117"/>
      <c r="K88" s="117"/>
      <c r="L88" s="118"/>
      <c r="M88" s="107"/>
      <c r="N88" s="108"/>
      <c r="O88" s="108"/>
      <c r="P88" s="108">
        <v>48</v>
      </c>
      <c r="Q88" s="109"/>
      <c r="R88" s="108"/>
      <c r="S88" s="108"/>
      <c r="T88" s="108"/>
      <c r="U88" s="130"/>
      <c r="V88" s="130"/>
      <c r="W88" s="188"/>
      <c r="X88" s="228"/>
      <c r="Y88" s="64"/>
      <c r="Z88" s="64"/>
      <c r="AA88" s="64"/>
      <c r="AB88" s="64"/>
      <c r="AC88" s="229"/>
    </row>
    <row r="89" spans="1:36">
      <c r="A89" s="51">
        <v>39941</v>
      </c>
      <c r="B89" s="106"/>
      <c r="C89" s="105"/>
      <c r="D89" s="105"/>
      <c r="E89" s="105">
        <v>7</v>
      </c>
      <c r="F89" s="106"/>
      <c r="G89" s="105"/>
      <c r="H89" s="105"/>
      <c r="I89" s="105">
        <v>3</v>
      </c>
      <c r="J89" s="117"/>
      <c r="K89" s="117"/>
      <c r="L89" s="118"/>
      <c r="M89" s="107"/>
      <c r="N89" s="108"/>
      <c r="O89" s="108"/>
      <c r="P89" s="108">
        <v>25</v>
      </c>
      <c r="Q89" s="109"/>
      <c r="R89" s="108"/>
      <c r="S89" s="108"/>
      <c r="T89" s="108">
        <v>7</v>
      </c>
      <c r="U89" s="130"/>
      <c r="V89" s="130"/>
      <c r="W89" s="188"/>
      <c r="X89" s="228"/>
      <c r="Y89" s="64"/>
      <c r="Z89" s="64"/>
      <c r="AA89" s="64"/>
      <c r="AB89" s="64"/>
      <c r="AC89" s="229"/>
    </row>
    <row r="90" spans="1:36">
      <c r="A90" s="51">
        <v>39942</v>
      </c>
      <c r="B90" s="106"/>
      <c r="C90" s="105"/>
      <c r="D90" s="105"/>
      <c r="E90" s="105">
        <v>9</v>
      </c>
      <c r="F90" s="106"/>
      <c r="G90" s="105"/>
      <c r="H90" s="105"/>
      <c r="I90" s="105">
        <v>2</v>
      </c>
      <c r="J90" s="123"/>
      <c r="K90" s="117"/>
      <c r="L90" s="118"/>
      <c r="M90" s="107"/>
      <c r="N90" s="108"/>
      <c r="O90" s="108"/>
      <c r="P90" s="108">
        <v>32</v>
      </c>
      <c r="Q90" s="109"/>
      <c r="R90" s="108"/>
      <c r="S90" s="108"/>
      <c r="T90" s="108">
        <v>5</v>
      </c>
      <c r="U90" s="131"/>
      <c r="V90" s="130"/>
      <c r="W90" s="188"/>
      <c r="X90" s="228"/>
      <c r="Y90" s="64"/>
      <c r="Z90" s="64"/>
      <c r="AA90" s="64"/>
      <c r="AB90" s="64"/>
      <c r="AC90" s="229"/>
    </row>
    <row r="91" spans="1:36">
      <c r="A91" s="51">
        <v>39943</v>
      </c>
      <c r="B91" s="106">
        <v>7</v>
      </c>
      <c r="C91" s="105"/>
      <c r="D91" s="105"/>
      <c r="E91" s="105"/>
      <c r="F91" s="106"/>
      <c r="G91" s="105"/>
      <c r="H91" s="105"/>
      <c r="I91" s="105">
        <v>4</v>
      </c>
      <c r="J91" s="117"/>
      <c r="K91" s="117"/>
      <c r="L91" s="118"/>
      <c r="M91" s="107">
        <v>40</v>
      </c>
      <c r="N91" s="108"/>
      <c r="O91" s="108"/>
      <c r="P91" s="108"/>
      <c r="Q91" s="109"/>
      <c r="R91" s="108"/>
      <c r="S91" s="108"/>
      <c r="T91" s="108">
        <v>7</v>
      </c>
      <c r="U91" s="130"/>
      <c r="V91" s="130"/>
      <c r="W91" s="188"/>
      <c r="X91" s="228"/>
      <c r="Y91" s="64"/>
      <c r="Z91" s="64"/>
      <c r="AA91" s="64"/>
      <c r="AB91" s="64"/>
      <c r="AC91" s="229"/>
    </row>
    <row r="92" spans="1:36">
      <c r="A92" s="51">
        <v>39944</v>
      </c>
      <c r="B92" s="106"/>
      <c r="C92" s="434">
        <v>8</v>
      </c>
      <c r="D92" s="105"/>
      <c r="E92" s="105"/>
      <c r="F92" s="106">
        <v>3</v>
      </c>
      <c r="G92" s="105"/>
      <c r="H92" s="105"/>
      <c r="I92" s="105">
        <v>1</v>
      </c>
      <c r="J92" s="123"/>
      <c r="K92" s="117"/>
      <c r="L92" s="118"/>
      <c r="M92" s="107"/>
      <c r="N92" s="108">
        <v>40</v>
      </c>
      <c r="O92" s="108"/>
      <c r="P92" s="108"/>
      <c r="Q92" s="109">
        <v>19</v>
      </c>
      <c r="R92" s="108"/>
      <c r="S92" s="108"/>
      <c r="T92" s="108">
        <v>2</v>
      </c>
      <c r="U92" s="131"/>
      <c r="V92" s="130"/>
      <c r="W92" s="188"/>
      <c r="X92" s="435" t="s">
        <v>7</v>
      </c>
      <c r="Y92" s="351"/>
      <c r="Z92" s="351"/>
      <c r="AA92" s="64"/>
      <c r="AB92" s="64"/>
      <c r="AC92" s="229"/>
    </row>
    <row r="93" spans="1:36">
      <c r="A93" s="51">
        <v>39945</v>
      </c>
      <c r="B93" s="106"/>
      <c r="C93" s="105"/>
      <c r="D93" s="105"/>
      <c r="E93" s="105"/>
      <c r="F93" s="106"/>
      <c r="G93" s="434">
        <v>1</v>
      </c>
      <c r="H93" s="105"/>
      <c r="I93" s="105"/>
      <c r="J93" s="124"/>
      <c r="K93" s="123"/>
      <c r="L93" s="118"/>
      <c r="M93" s="107"/>
      <c r="N93" s="108"/>
      <c r="O93" s="108"/>
      <c r="P93" s="108"/>
      <c r="Q93" s="109">
        <v>2</v>
      </c>
      <c r="R93" s="108">
        <v>13</v>
      </c>
      <c r="S93" s="108"/>
      <c r="T93" s="108"/>
      <c r="U93" s="132"/>
      <c r="V93" s="131"/>
      <c r="W93" s="188"/>
      <c r="X93" s="228" t="s">
        <v>4</v>
      </c>
      <c r="Y93" s="64"/>
      <c r="Z93" s="64"/>
      <c r="AA93" s="64"/>
      <c r="AB93" s="64"/>
      <c r="AC93" s="229"/>
    </row>
    <row r="94" spans="1:36">
      <c r="A94" s="51">
        <v>39946</v>
      </c>
      <c r="B94" s="106"/>
      <c r="C94" s="105"/>
      <c r="D94" s="105"/>
      <c r="E94" s="105"/>
      <c r="F94" s="106"/>
      <c r="G94" s="105"/>
      <c r="H94" s="105"/>
      <c r="I94" s="105"/>
      <c r="J94" s="300"/>
      <c r="K94" s="301"/>
      <c r="L94" s="118"/>
      <c r="M94" s="107"/>
      <c r="N94" s="108"/>
      <c r="O94" s="108"/>
      <c r="P94" s="108"/>
      <c r="Q94" s="109"/>
      <c r="R94" s="108"/>
      <c r="S94" s="108"/>
      <c r="T94" s="108"/>
      <c r="U94" s="135"/>
      <c r="V94" s="302"/>
      <c r="W94" s="188"/>
      <c r="X94" s="228" t="s">
        <v>3</v>
      </c>
      <c r="Y94" s="64"/>
      <c r="Z94" s="64"/>
      <c r="AA94" s="64"/>
      <c r="AB94" s="64"/>
      <c r="AC94" s="229"/>
    </row>
    <row r="95" spans="1:36">
      <c r="A95" s="51">
        <v>39947</v>
      </c>
      <c r="B95" s="106"/>
      <c r="C95" s="105"/>
      <c r="D95" s="105"/>
      <c r="E95" s="105"/>
      <c r="F95" s="106"/>
      <c r="G95" s="105"/>
      <c r="H95" s="105"/>
      <c r="I95" s="105"/>
      <c r="J95" s="124"/>
      <c r="K95" s="301"/>
      <c r="L95" s="118"/>
      <c r="M95" s="107"/>
      <c r="N95" s="108"/>
      <c r="O95" s="108"/>
      <c r="P95" s="108"/>
      <c r="Q95" s="109"/>
      <c r="R95" s="108"/>
      <c r="S95" s="108"/>
      <c r="T95" s="108"/>
      <c r="U95" s="132"/>
      <c r="V95" s="302"/>
      <c r="W95" s="188"/>
      <c r="X95" s="228" t="s">
        <v>5</v>
      </c>
      <c r="Y95" s="64"/>
      <c r="Z95" s="64"/>
      <c r="AA95" s="64"/>
      <c r="AB95" s="64"/>
      <c r="AC95" s="229"/>
    </row>
    <row r="96" spans="1:36">
      <c r="A96" s="51">
        <v>39948</v>
      </c>
      <c r="B96" s="106"/>
      <c r="C96" s="105"/>
      <c r="D96" s="105"/>
      <c r="E96" s="105"/>
      <c r="F96" s="106"/>
      <c r="G96" s="105"/>
      <c r="H96" s="105"/>
      <c r="I96" s="105"/>
      <c r="J96" s="123"/>
      <c r="K96" s="123"/>
      <c r="L96" s="118"/>
      <c r="M96" s="107"/>
      <c r="N96" s="108"/>
      <c r="O96" s="108"/>
      <c r="P96" s="108"/>
      <c r="Q96" s="109"/>
      <c r="R96" s="108"/>
      <c r="S96" s="108"/>
      <c r="T96" s="108"/>
      <c r="U96" s="131"/>
      <c r="V96" s="131"/>
      <c r="W96" s="188"/>
      <c r="X96" s="228" t="s">
        <v>6</v>
      </c>
      <c r="Y96" s="64"/>
      <c r="Z96" s="349"/>
      <c r="AA96" s="64"/>
      <c r="AB96" s="64"/>
      <c r="AC96" s="229"/>
    </row>
    <row r="97" spans="1:29">
      <c r="A97" s="51">
        <v>39949</v>
      </c>
      <c r="B97" s="106"/>
      <c r="C97" s="105">
        <v>6</v>
      </c>
      <c r="D97" s="105"/>
      <c r="E97" s="105"/>
      <c r="F97" s="106"/>
      <c r="G97" s="105"/>
      <c r="H97" s="105"/>
      <c r="I97" s="105"/>
      <c r="J97" s="123"/>
      <c r="K97" s="117"/>
      <c r="L97" s="118"/>
      <c r="M97" s="107"/>
      <c r="N97" s="108">
        <v>25</v>
      </c>
      <c r="O97" s="108"/>
      <c r="P97" s="108"/>
      <c r="Q97" s="109"/>
      <c r="R97" s="108"/>
      <c r="S97" s="108"/>
      <c r="T97" s="108"/>
      <c r="U97" s="135"/>
      <c r="V97" s="131"/>
      <c r="W97" s="188"/>
      <c r="X97" s="228"/>
      <c r="Y97" s="64"/>
      <c r="Z97" s="350"/>
      <c r="AA97" s="64"/>
      <c r="AB97" s="64"/>
      <c r="AC97" s="229"/>
    </row>
    <row r="98" spans="1:29">
      <c r="A98" s="51">
        <v>39950</v>
      </c>
      <c r="B98" s="106"/>
      <c r="C98" s="105"/>
      <c r="D98" s="105">
        <v>5</v>
      </c>
      <c r="E98" s="105"/>
      <c r="F98" s="106"/>
      <c r="G98" s="105">
        <v>1</v>
      </c>
      <c r="H98" s="105"/>
      <c r="I98" s="105"/>
      <c r="J98" s="303"/>
      <c r="K98" s="123"/>
      <c r="L98" s="118"/>
      <c r="M98" s="107"/>
      <c r="N98" s="108"/>
      <c r="O98" s="108">
        <v>36</v>
      </c>
      <c r="P98" s="108"/>
      <c r="Q98" s="109"/>
      <c r="R98" s="108">
        <v>7</v>
      </c>
      <c r="S98" s="108"/>
      <c r="T98" s="108"/>
      <c r="U98" s="304"/>
      <c r="V98" s="131"/>
      <c r="W98" s="188"/>
      <c r="X98" s="228"/>
      <c r="Y98" s="64"/>
      <c r="Z98" s="64"/>
      <c r="AA98" s="64"/>
      <c r="AB98" s="64"/>
      <c r="AC98" s="229"/>
    </row>
    <row r="99" spans="1:29">
      <c r="A99" s="51">
        <v>39951</v>
      </c>
      <c r="B99" s="106"/>
      <c r="C99" s="105"/>
      <c r="D99" s="105">
        <v>16</v>
      </c>
      <c r="E99" s="105"/>
      <c r="F99" s="106"/>
      <c r="G99" s="105"/>
      <c r="H99" s="105">
        <v>3</v>
      </c>
      <c r="I99" s="105"/>
      <c r="J99" s="300"/>
      <c r="K99" s="301"/>
      <c r="L99" s="118"/>
      <c r="M99" s="107"/>
      <c r="N99" s="108"/>
      <c r="O99" s="108">
        <v>40</v>
      </c>
      <c r="P99" s="108"/>
      <c r="Q99" s="109"/>
      <c r="R99" s="108"/>
      <c r="S99" s="108">
        <v>9</v>
      </c>
      <c r="T99" s="108"/>
      <c r="U99" s="135"/>
      <c r="V99" s="302"/>
      <c r="W99" s="188"/>
      <c r="X99" s="228"/>
      <c r="Y99" s="348"/>
      <c r="Z99" s="348"/>
      <c r="AA99" s="64"/>
      <c r="AB99" s="64"/>
      <c r="AC99" s="229"/>
    </row>
    <row r="100" spans="1:29">
      <c r="A100" s="51">
        <v>39952</v>
      </c>
      <c r="B100" s="106"/>
      <c r="C100" s="105"/>
      <c r="D100" s="105"/>
      <c r="E100" s="105">
        <v>15</v>
      </c>
      <c r="F100" s="106"/>
      <c r="G100" s="105"/>
      <c r="H100" s="105">
        <v>4</v>
      </c>
      <c r="I100" s="105"/>
      <c r="J100" s="300"/>
      <c r="K100" s="123"/>
      <c r="L100" s="118"/>
      <c r="M100" s="107"/>
      <c r="N100" s="108"/>
      <c r="O100" s="108"/>
      <c r="P100" s="108">
        <v>40</v>
      </c>
      <c r="Q100" s="109"/>
      <c r="R100" s="108"/>
      <c r="S100" s="108">
        <v>17</v>
      </c>
      <c r="T100" s="108"/>
      <c r="U100" s="135"/>
      <c r="V100" s="131"/>
      <c r="W100" s="188"/>
      <c r="X100" s="467">
        <f>SUM(B5:E55)</f>
        <v>87</v>
      </c>
      <c r="Y100" s="468">
        <f>SUM(F5:I55)</f>
        <v>17</v>
      </c>
      <c r="Z100" s="469">
        <f>Y100/X100</f>
        <v>0.19540229885057472</v>
      </c>
      <c r="AA100" s="470" t="s">
        <v>115</v>
      </c>
      <c r="AB100" s="471"/>
      <c r="AC100" s="229"/>
    </row>
    <row r="101" spans="1:29">
      <c r="A101" s="51">
        <v>39953</v>
      </c>
      <c r="B101" s="106"/>
      <c r="C101" s="105"/>
      <c r="D101" s="105"/>
      <c r="E101" s="105">
        <v>25</v>
      </c>
      <c r="F101" s="106"/>
      <c r="G101" s="105"/>
      <c r="H101" s="105"/>
      <c r="I101" s="105">
        <v>3</v>
      </c>
      <c r="J101" s="124"/>
      <c r="K101" s="123"/>
      <c r="L101" s="118"/>
      <c r="M101" s="107"/>
      <c r="N101" s="108"/>
      <c r="O101" s="108"/>
      <c r="P101" s="108">
        <v>28</v>
      </c>
      <c r="Q101" s="109"/>
      <c r="R101" s="108"/>
      <c r="S101" s="108"/>
      <c r="T101" s="108">
        <v>10</v>
      </c>
      <c r="U101" s="135"/>
      <c r="V101" s="131"/>
      <c r="W101" s="188"/>
      <c r="X101" s="467">
        <f>SUM(B59:E103)</f>
        <v>171</v>
      </c>
      <c r="Y101" s="472">
        <f>SUM(F57:I104)</f>
        <v>48</v>
      </c>
      <c r="Z101" s="473">
        <f>Y101/X101</f>
        <v>0.2807017543859649</v>
      </c>
      <c r="AA101" s="471" t="s">
        <v>117</v>
      </c>
      <c r="AB101" s="471" t="s">
        <v>118</v>
      </c>
      <c r="AC101" s="229"/>
    </row>
    <row r="102" spans="1:29">
      <c r="A102" s="51">
        <v>39954</v>
      </c>
      <c r="B102" s="466">
        <v>17</v>
      </c>
      <c r="C102" s="105"/>
      <c r="D102" s="105"/>
      <c r="E102" s="105"/>
      <c r="F102" s="106"/>
      <c r="G102" s="105"/>
      <c r="H102" s="105"/>
      <c r="I102" s="105">
        <v>11</v>
      </c>
      <c r="J102" s="117"/>
      <c r="K102" s="117"/>
      <c r="L102" s="118"/>
      <c r="M102" s="107">
        <v>40</v>
      </c>
      <c r="N102" s="108"/>
      <c r="O102" s="108"/>
      <c r="P102" s="108"/>
      <c r="Q102" s="109"/>
      <c r="R102" s="108">
        <v>1</v>
      </c>
      <c r="S102" s="108"/>
      <c r="T102" s="108">
        <v>8</v>
      </c>
      <c r="U102" s="131"/>
      <c r="V102" s="131"/>
      <c r="W102" s="188"/>
      <c r="X102" s="467">
        <f>SUM(B104:E132)</f>
        <v>449</v>
      </c>
      <c r="Y102" s="468">
        <f>SUM(F105:I133)</f>
        <v>346</v>
      </c>
      <c r="Z102" s="473">
        <f>346/449</f>
        <v>0.77060133630289529</v>
      </c>
      <c r="AA102" s="471" t="s">
        <v>116</v>
      </c>
      <c r="AB102" s="471"/>
      <c r="AC102" s="229"/>
    </row>
    <row r="103" spans="1:29">
      <c r="A103" s="51">
        <v>39955</v>
      </c>
      <c r="B103" s="466">
        <v>13</v>
      </c>
      <c r="C103" s="105"/>
      <c r="D103" s="105"/>
      <c r="E103" s="105"/>
      <c r="F103" s="466">
        <v>1</v>
      </c>
      <c r="G103" s="105"/>
      <c r="H103" s="105"/>
      <c r="I103" s="105"/>
      <c r="J103" s="117"/>
      <c r="K103" s="117"/>
      <c r="L103" s="118"/>
      <c r="M103" s="107">
        <v>15</v>
      </c>
      <c r="N103" s="108"/>
      <c r="O103" s="108"/>
      <c r="P103" s="108"/>
      <c r="Q103" s="109">
        <v>5</v>
      </c>
      <c r="R103" s="108"/>
      <c r="S103" s="108"/>
      <c r="T103" s="108"/>
      <c r="U103" s="130"/>
      <c r="V103" s="130"/>
      <c r="W103" s="188"/>
      <c r="X103" s="435" t="s">
        <v>7</v>
      </c>
      <c r="Y103" s="474"/>
      <c r="Z103" s="351"/>
      <c r="AA103" s="64"/>
      <c r="AB103" s="64"/>
      <c r="AC103" s="229"/>
    </row>
    <row r="104" spans="1:29">
      <c r="A104" s="51">
        <v>39956</v>
      </c>
      <c r="B104" s="106"/>
      <c r="C104" s="105">
        <v>11</v>
      </c>
      <c r="D104" s="105"/>
      <c r="E104" s="105"/>
      <c r="F104" s="466">
        <v>3</v>
      </c>
      <c r="G104" s="105"/>
      <c r="H104" s="105"/>
      <c r="I104" s="105"/>
      <c r="J104" s="117"/>
      <c r="K104" s="117"/>
      <c r="L104" s="118"/>
      <c r="M104" s="107"/>
      <c r="N104" s="108">
        <v>13</v>
      </c>
      <c r="O104" s="108"/>
      <c r="P104" s="108"/>
      <c r="Q104" s="109">
        <v>4</v>
      </c>
      <c r="R104" s="108"/>
      <c r="S104" s="108"/>
      <c r="T104" s="108">
        <v>1</v>
      </c>
      <c r="U104" s="130"/>
      <c r="V104" s="130"/>
      <c r="W104" s="188"/>
      <c r="X104" s="432" t="s">
        <v>97</v>
      </c>
      <c r="Y104" s="433"/>
      <c r="Z104" s="433"/>
      <c r="AA104" s="433"/>
      <c r="AB104" s="433"/>
      <c r="AC104" s="229"/>
    </row>
    <row r="105" spans="1:29">
      <c r="A105" s="51">
        <v>39957</v>
      </c>
      <c r="B105" s="106"/>
      <c r="C105" s="105">
        <v>40</v>
      </c>
      <c r="D105" s="105"/>
      <c r="E105" s="105"/>
      <c r="F105" s="106"/>
      <c r="G105" s="105">
        <v>7</v>
      </c>
      <c r="H105" s="105"/>
      <c r="I105" s="105"/>
      <c r="J105" s="123"/>
      <c r="K105" s="117"/>
      <c r="L105" s="118"/>
      <c r="M105" s="107"/>
      <c r="N105" s="108">
        <v>40</v>
      </c>
      <c r="O105" s="108"/>
      <c r="P105" s="108"/>
      <c r="Q105" s="109"/>
      <c r="R105" s="108">
        <v>10</v>
      </c>
      <c r="S105" s="108"/>
      <c r="T105" s="108">
        <v>1</v>
      </c>
      <c r="U105" s="131"/>
      <c r="V105" s="130"/>
      <c r="W105" s="188"/>
      <c r="X105" s="228"/>
      <c r="Y105" s="64"/>
      <c r="Z105" s="64"/>
      <c r="AA105" s="64"/>
      <c r="AB105" s="64"/>
      <c r="AC105" s="229"/>
    </row>
    <row r="106" spans="1:29">
      <c r="A106" s="51">
        <v>39958</v>
      </c>
      <c r="B106" s="106"/>
      <c r="C106" s="105"/>
      <c r="D106" s="105">
        <v>50</v>
      </c>
      <c r="E106" s="105"/>
      <c r="F106" s="106"/>
      <c r="G106" s="105">
        <v>25</v>
      </c>
      <c r="H106" s="105"/>
      <c r="I106" s="105"/>
      <c r="J106" s="117"/>
      <c r="K106" s="117"/>
      <c r="L106" s="118"/>
      <c r="M106" s="107"/>
      <c r="N106" s="108"/>
      <c r="O106" s="108">
        <v>40</v>
      </c>
      <c r="P106" s="108"/>
      <c r="Q106" s="109"/>
      <c r="R106" s="108">
        <v>23</v>
      </c>
      <c r="S106" s="108"/>
      <c r="T106" s="108"/>
      <c r="U106" s="134"/>
      <c r="V106" s="130"/>
      <c r="W106" s="188"/>
      <c r="X106" s="228"/>
      <c r="Y106" s="64"/>
      <c r="Z106" s="64"/>
      <c r="AA106" s="64"/>
      <c r="AB106" s="64"/>
      <c r="AC106" s="229"/>
    </row>
    <row r="107" spans="1:29">
      <c r="A107" s="51">
        <v>39959</v>
      </c>
      <c r="B107" s="106"/>
      <c r="C107" s="105"/>
      <c r="D107" s="105"/>
      <c r="E107" s="105"/>
      <c r="F107" s="106"/>
      <c r="G107" s="105">
        <v>2</v>
      </c>
      <c r="H107" s="105">
        <v>41</v>
      </c>
      <c r="I107" s="105"/>
      <c r="J107" s="117"/>
      <c r="K107" s="117"/>
      <c r="L107" s="118"/>
      <c r="M107" s="107"/>
      <c r="N107" s="108"/>
      <c r="O107" s="108"/>
      <c r="P107" s="108"/>
      <c r="Q107" s="109"/>
      <c r="R107" s="108">
        <v>3</v>
      </c>
      <c r="S107" s="108">
        <v>17</v>
      </c>
      <c r="T107" s="108"/>
      <c r="U107" s="130"/>
      <c r="V107" s="130"/>
      <c r="W107" s="188"/>
      <c r="X107" s="228"/>
      <c r="Y107" s="64"/>
      <c r="Z107" s="64"/>
      <c r="AA107" s="64"/>
      <c r="AB107" s="64"/>
      <c r="AC107" s="229"/>
    </row>
    <row r="108" spans="1:29">
      <c r="A108" s="51">
        <v>39960</v>
      </c>
      <c r="B108" s="106"/>
      <c r="C108" s="105">
        <v>50</v>
      </c>
      <c r="D108" s="105"/>
      <c r="E108" s="105"/>
      <c r="F108" s="106"/>
      <c r="G108" s="105"/>
      <c r="H108" s="105"/>
      <c r="I108" s="105"/>
      <c r="J108" s="123"/>
      <c r="K108" s="117"/>
      <c r="L108" s="118"/>
      <c r="M108" s="107"/>
      <c r="N108" s="108">
        <v>40</v>
      </c>
      <c r="O108" s="108"/>
      <c r="P108" s="108"/>
      <c r="Q108" s="109"/>
      <c r="R108" s="108">
        <v>1</v>
      </c>
      <c r="S108" s="108">
        <v>4</v>
      </c>
      <c r="T108" s="108"/>
      <c r="U108" s="131"/>
      <c r="V108" s="130"/>
      <c r="W108" s="188"/>
      <c r="X108" s="228"/>
      <c r="Y108" s="64"/>
      <c r="Z108" s="64"/>
      <c r="AA108" s="64"/>
      <c r="AB108" s="64"/>
      <c r="AC108" s="229"/>
    </row>
    <row r="109" spans="1:29">
      <c r="A109" s="51">
        <v>39961</v>
      </c>
      <c r="B109" s="106"/>
      <c r="C109" s="105"/>
      <c r="D109" s="105"/>
      <c r="E109" s="105">
        <v>40</v>
      </c>
      <c r="F109" s="106"/>
      <c r="G109" s="105">
        <v>35</v>
      </c>
      <c r="H109" s="105">
        <v>1</v>
      </c>
      <c r="I109" s="105">
        <v>2</v>
      </c>
      <c r="J109" s="117"/>
      <c r="K109" s="117"/>
      <c r="L109" s="118"/>
      <c r="M109" s="107"/>
      <c r="N109" s="108"/>
      <c r="O109" s="108"/>
      <c r="P109" s="108">
        <v>30</v>
      </c>
      <c r="Q109" s="109"/>
      <c r="R109" s="108">
        <v>31</v>
      </c>
      <c r="S109" s="108">
        <v>4</v>
      </c>
      <c r="T109" s="108">
        <v>1</v>
      </c>
      <c r="U109" s="130"/>
      <c r="V109" s="130"/>
      <c r="W109" s="188"/>
      <c r="X109" s="228"/>
      <c r="Y109" s="64"/>
      <c r="Z109" s="64"/>
      <c r="AA109" s="64"/>
      <c r="AB109" s="64"/>
      <c r="AC109" s="229"/>
    </row>
    <row r="110" spans="1:29">
      <c r="A110" s="51">
        <v>39962</v>
      </c>
      <c r="B110" s="106"/>
      <c r="C110" s="105"/>
      <c r="D110" s="105"/>
      <c r="E110" s="105">
        <v>40</v>
      </c>
      <c r="F110" s="106"/>
      <c r="G110" s="105"/>
      <c r="H110" s="105"/>
      <c r="I110" s="105">
        <v>29</v>
      </c>
      <c r="J110" s="123"/>
      <c r="K110" s="117"/>
      <c r="L110" s="118"/>
      <c r="M110" s="107"/>
      <c r="N110" s="108"/>
      <c r="O110" s="108"/>
      <c r="P110" s="108">
        <v>26</v>
      </c>
      <c r="Q110" s="109"/>
      <c r="R110" s="108">
        <v>5</v>
      </c>
      <c r="S110" s="108"/>
      <c r="T110" s="108">
        <v>24</v>
      </c>
      <c r="U110" s="131"/>
      <c r="V110" s="130"/>
      <c r="W110" s="188"/>
      <c r="X110" s="228"/>
      <c r="Y110" s="64"/>
      <c r="Z110" s="64"/>
      <c r="AA110" s="64"/>
      <c r="AB110" s="64"/>
      <c r="AC110" s="229"/>
    </row>
    <row r="111" spans="1:29">
      <c r="A111" s="51">
        <v>39963</v>
      </c>
      <c r="B111" s="106"/>
      <c r="C111" s="105"/>
      <c r="D111" s="105"/>
      <c r="E111" s="105"/>
      <c r="F111" s="106"/>
      <c r="G111" s="105">
        <v>3</v>
      </c>
      <c r="H111" s="105">
        <v>1</v>
      </c>
      <c r="I111" s="105">
        <v>26</v>
      </c>
      <c r="J111" s="117"/>
      <c r="K111" s="117"/>
      <c r="L111" s="118"/>
      <c r="M111" s="107"/>
      <c r="N111" s="108"/>
      <c r="O111" s="108"/>
      <c r="P111" s="108"/>
      <c r="Q111" s="109"/>
      <c r="R111" s="108">
        <v>1</v>
      </c>
      <c r="S111" s="108"/>
      <c r="T111" s="108">
        <v>9</v>
      </c>
      <c r="U111" s="130"/>
      <c r="V111" s="130"/>
      <c r="W111" s="188"/>
      <c r="X111" s="228"/>
      <c r="Y111" s="64"/>
      <c r="Z111" s="64"/>
      <c r="AA111" s="64"/>
      <c r="AB111" s="64"/>
      <c r="AC111" s="229"/>
    </row>
    <row r="112" spans="1:29">
      <c r="A112" s="51">
        <v>39964</v>
      </c>
      <c r="B112" s="106">
        <v>21</v>
      </c>
      <c r="C112" s="105"/>
      <c r="D112" s="105"/>
      <c r="E112" s="105"/>
      <c r="F112" s="106"/>
      <c r="G112" s="105"/>
      <c r="H112" s="105"/>
      <c r="I112" s="105">
        <v>2</v>
      </c>
      <c r="J112" s="123"/>
      <c r="K112" s="117"/>
      <c r="L112" s="118"/>
      <c r="M112" s="107">
        <v>3</v>
      </c>
      <c r="N112" s="108"/>
      <c r="O112" s="108"/>
      <c r="P112" s="108"/>
      <c r="Q112" s="109"/>
      <c r="R112" s="108"/>
      <c r="S112" s="108"/>
      <c r="T112" s="108">
        <v>1</v>
      </c>
      <c r="U112" s="131"/>
      <c r="V112" s="130"/>
      <c r="W112" s="188"/>
      <c r="X112" s="228"/>
      <c r="Y112" s="64"/>
      <c r="Z112" s="64"/>
      <c r="AA112" s="64"/>
      <c r="AB112" s="64"/>
      <c r="AC112" s="229"/>
    </row>
    <row r="113" spans="1:29">
      <c r="A113" s="51">
        <v>39965</v>
      </c>
      <c r="B113" s="106">
        <v>26</v>
      </c>
      <c r="C113" s="105"/>
      <c r="D113" s="105"/>
      <c r="E113" s="105"/>
      <c r="F113" s="106">
        <v>10</v>
      </c>
      <c r="G113" s="105"/>
      <c r="H113" s="105"/>
      <c r="I113" s="105"/>
      <c r="J113" s="123"/>
      <c r="K113" s="117"/>
      <c r="L113" s="125"/>
      <c r="M113" s="107"/>
      <c r="N113" s="108"/>
      <c r="O113" s="108"/>
      <c r="P113" s="108"/>
      <c r="Q113" s="109">
        <v>1</v>
      </c>
      <c r="R113" s="108"/>
      <c r="S113" s="108"/>
      <c r="T113" s="108"/>
      <c r="U113" s="131"/>
      <c r="V113" s="133"/>
      <c r="W113" s="305"/>
      <c r="X113" s="228"/>
      <c r="Y113" s="64"/>
      <c r="Z113" s="64"/>
      <c r="AA113" s="64"/>
      <c r="AB113" s="64"/>
      <c r="AC113" s="229"/>
    </row>
    <row r="114" spans="1:29">
      <c r="A114" s="51">
        <v>39966</v>
      </c>
      <c r="B114" s="106"/>
      <c r="C114" s="105">
        <v>23</v>
      </c>
      <c r="D114" s="105"/>
      <c r="E114" s="105"/>
      <c r="F114" s="106">
        <v>16</v>
      </c>
      <c r="G114" s="105"/>
      <c r="H114" s="105"/>
      <c r="I114" s="105"/>
      <c r="J114" s="117"/>
      <c r="K114" s="124"/>
      <c r="L114" s="125"/>
      <c r="M114" s="107"/>
      <c r="N114" s="108">
        <v>8</v>
      </c>
      <c r="O114" s="108"/>
      <c r="P114" s="108"/>
      <c r="Q114" s="109">
        <v>1</v>
      </c>
      <c r="R114" s="108"/>
      <c r="S114" s="108"/>
      <c r="T114" s="108">
        <v>2</v>
      </c>
      <c r="U114" s="131"/>
      <c r="V114" s="131"/>
      <c r="W114" s="188"/>
      <c r="X114" s="228"/>
      <c r="Y114" s="64"/>
      <c r="Z114" s="64"/>
      <c r="AA114" s="64"/>
      <c r="AB114" s="64"/>
      <c r="AC114" s="229"/>
    </row>
    <row r="115" spans="1:29">
      <c r="A115" s="51">
        <v>39967</v>
      </c>
      <c r="B115" s="106"/>
      <c r="C115" s="105">
        <v>24</v>
      </c>
      <c r="D115" s="105"/>
      <c r="E115" s="105"/>
      <c r="F115" s="106">
        <v>4</v>
      </c>
      <c r="G115" s="105">
        <v>17</v>
      </c>
      <c r="H115" s="105"/>
      <c r="I115" s="105"/>
      <c r="J115" s="123"/>
      <c r="K115" s="117"/>
      <c r="L115" s="118"/>
      <c r="M115" s="107"/>
      <c r="N115" s="108">
        <v>5</v>
      </c>
      <c r="O115" s="108"/>
      <c r="P115" s="108"/>
      <c r="Q115" s="109">
        <v>1</v>
      </c>
      <c r="R115" s="108">
        <v>6</v>
      </c>
      <c r="S115" s="108"/>
      <c r="T115" s="108"/>
      <c r="U115" s="131"/>
      <c r="V115" s="131"/>
      <c r="W115" s="189"/>
      <c r="X115" s="228"/>
      <c r="Y115" s="64"/>
      <c r="Z115" s="64"/>
      <c r="AA115" s="64"/>
      <c r="AB115" s="64"/>
      <c r="AC115" s="229"/>
    </row>
    <row r="116" spans="1:29">
      <c r="A116" s="51">
        <v>39968</v>
      </c>
      <c r="B116" s="106"/>
      <c r="C116" s="105">
        <v>18</v>
      </c>
      <c r="D116" s="105"/>
      <c r="E116" s="105"/>
      <c r="F116" s="106">
        <v>2</v>
      </c>
      <c r="G116" s="105">
        <v>15</v>
      </c>
      <c r="H116" s="105"/>
      <c r="I116" s="105"/>
      <c r="J116" s="117"/>
      <c r="K116" s="117"/>
      <c r="L116" s="118"/>
      <c r="M116" s="107"/>
      <c r="N116" s="108">
        <v>7</v>
      </c>
      <c r="O116" s="108"/>
      <c r="P116" s="108"/>
      <c r="Q116" s="109"/>
      <c r="R116" s="108">
        <v>6</v>
      </c>
      <c r="S116" s="108"/>
      <c r="T116" s="108"/>
      <c r="U116" s="131"/>
      <c r="V116" s="130"/>
      <c r="W116" s="188"/>
      <c r="X116" s="228"/>
      <c r="Y116" s="64"/>
      <c r="Z116" s="64"/>
      <c r="AA116" s="64"/>
      <c r="AB116" s="64"/>
      <c r="AC116" s="229"/>
    </row>
    <row r="117" spans="1:29">
      <c r="A117" s="51">
        <v>39969</v>
      </c>
      <c r="B117" s="106"/>
      <c r="C117" s="105"/>
      <c r="D117" s="105"/>
      <c r="E117" s="105"/>
      <c r="F117" s="106"/>
      <c r="G117" s="105">
        <v>15</v>
      </c>
      <c r="H117" s="105"/>
      <c r="I117" s="105"/>
      <c r="J117" s="117"/>
      <c r="K117" s="117"/>
      <c r="L117" s="118"/>
      <c r="M117" s="107"/>
      <c r="N117" s="108"/>
      <c r="O117" s="108"/>
      <c r="P117" s="108"/>
      <c r="Q117" s="109"/>
      <c r="R117" s="108">
        <v>7</v>
      </c>
      <c r="S117" s="108"/>
      <c r="T117" s="108"/>
      <c r="U117" s="130"/>
      <c r="V117" s="130"/>
      <c r="W117" s="188"/>
      <c r="X117" s="228"/>
      <c r="Y117" s="64"/>
      <c r="Z117" s="64"/>
      <c r="AA117" s="64"/>
      <c r="AB117" s="64"/>
      <c r="AC117" s="229"/>
    </row>
    <row r="118" spans="1:29">
      <c r="A118" s="51">
        <v>39970</v>
      </c>
      <c r="B118" s="106"/>
      <c r="C118" s="105"/>
      <c r="D118" s="105">
        <v>17</v>
      </c>
      <c r="E118" s="105"/>
      <c r="F118" s="106"/>
      <c r="G118" s="105">
        <v>1</v>
      </c>
      <c r="H118" s="105"/>
      <c r="I118" s="105">
        <v>1</v>
      </c>
      <c r="J118" s="117"/>
      <c r="K118" s="117"/>
      <c r="L118" s="118"/>
      <c r="M118" s="107"/>
      <c r="N118" s="108"/>
      <c r="O118" s="108">
        <v>3</v>
      </c>
      <c r="P118" s="108"/>
      <c r="Q118" s="109"/>
      <c r="R118" s="108"/>
      <c r="S118" s="108"/>
      <c r="T118" s="108"/>
      <c r="U118" s="130"/>
      <c r="V118" s="130"/>
      <c r="W118" s="188"/>
      <c r="X118" s="228"/>
      <c r="Y118" s="64"/>
      <c r="Z118" s="64"/>
      <c r="AA118" s="64"/>
      <c r="AB118" s="64"/>
      <c r="AC118" s="229"/>
    </row>
    <row r="119" spans="1:29">
      <c r="A119" s="51">
        <v>39971</v>
      </c>
      <c r="B119" s="106"/>
      <c r="C119" s="105"/>
      <c r="D119" s="105">
        <v>7</v>
      </c>
      <c r="E119" s="105"/>
      <c r="F119" s="106"/>
      <c r="G119" s="105"/>
      <c r="H119" s="105">
        <v>13</v>
      </c>
      <c r="I119" s="105"/>
      <c r="J119" s="117"/>
      <c r="K119" s="117"/>
      <c r="L119" s="118"/>
      <c r="M119" s="107"/>
      <c r="N119" s="108"/>
      <c r="O119" s="108">
        <v>1</v>
      </c>
      <c r="P119" s="108"/>
      <c r="Q119" s="109"/>
      <c r="R119" s="108"/>
      <c r="S119" s="108">
        <v>2</v>
      </c>
      <c r="T119" s="108"/>
      <c r="U119" s="130"/>
      <c r="V119" s="130"/>
      <c r="W119" s="188"/>
      <c r="X119" s="228"/>
      <c r="Y119" s="64"/>
      <c r="Z119" s="64"/>
      <c r="AA119" s="64"/>
      <c r="AB119" s="64"/>
      <c r="AC119" s="229"/>
    </row>
    <row r="120" spans="1:29">
      <c r="A120" s="51">
        <v>39972</v>
      </c>
      <c r="B120" s="106"/>
      <c r="C120" s="105"/>
      <c r="D120" s="105">
        <v>6</v>
      </c>
      <c r="E120" s="105"/>
      <c r="F120" s="106"/>
      <c r="G120" s="105"/>
      <c r="H120" s="105">
        <v>5</v>
      </c>
      <c r="I120" s="105">
        <v>1</v>
      </c>
      <c r="J120" s="123"/>
      <c r="K120" s="117"/>
      <c r="L120" s="118"/>
      <c r="M120" s="107"/>
      <c r="N120" s="108"/>
      <c r="O120" s="108">
        <v>3</v>
      </c>
      <c r="P120" s="108"/>
      <c r="Q120" s="109"/>
      <c r="R120" s="108"/>
      <c r="S120" s="108"/>
      <c r="T120" s="108"/>
      <c r="U120" s="131"/>
      <c r="V120" s="130"/>
      <c r="W120" s="188"/>
      <c r="X120" s="228"/>
      <c r="Y120" s="64"/>
      <c r="Z120" s="64"/>
      <c r="AA120" s="64"/>
      <c r="AB120" s="64"/>
      <c r="AC120" s="229"/>
    </row>
    <row r="121" spans="1:29">
      <c r="A121" s="51">
        <v>39973</v>
      </c>
      <c r="B121" s="106"/>
      <c r="C121" s="105"/>
      <c r="D121" s="105"/>
      <c r="E121" s="105">
        <v>8</v>
      </c>
      <c r="F121" s="106"/>
      <c r="G121" s="105"/>
      <c r="H121" s="105">
        <v>5</v>
      </c>
      <c r="I121" s="105"/>
      <c r="J121" s="117"/>
      <c r="K121" s="117"/>
      <c r="L121" s="118"/>
      <c r="M121" s="107"/>
      <c r="N121" s="108"/>
      <c r="O121" s="108"/>
      <c r="P121" s="108">
        <v>0</v>
      </c>
      <c r="Q121" s="109"/>
      <c r="R121" s="108"/>
      <c r="S121" s="108">
        <v>3</v>
      </c>
      <c r="T121" s="108"/>
      <c r="U121" s="130"/>
      <c r="V121" s="130"/>
      <c r="W121" s="188"/>
      <c r="X121" s="228"/>
      <c r="Y121" s="64"/>
      <c r="Z121" s="64"/>
      <c r="AA121" s="64"/>
      <c r="AB121" s="64"/>
      <c r="AC121" s="229"/>
    </row>
    <row r="122" spans="1:29">
      <c r="A122" s="51">
        <v>39974</v>
      </c>
      <c r="B122" s="106"/>
      <c r="C122" s="105"/>
      <c r="D122" s="105"/>
      <c r="E122" s="105">
        <v>0</v>
      </c>
      <c r="F122" s="106"/>
      <c r="G122" s="105"/>
      <c r="H122" s="105"/>
      <c r="I122" s="105">
        <v>6</v>
      </c>
      <c r="J122" s="123"/>
      <c r="K122" s="117"/>
      <c r="L122" s="118"/>
      <c r="M122" s="107"/>
      <c r="N122" s="108"/>
      <c r="O122" s="108"/>
      <c r="P122" s="108">
        <v>0</v>
      </c>
      <c r="Q122" s="109"/>
      <c r="R122" s="108"/>
      <c r="S122" s="108"/>
      <c r="T122" s="108"/>
      <c r="U122" s="131"/>
      <c r="V122" s="130"/>
      <c r="W122" s="188"/>
      <c r="X122" s="228"/>
      <c r="Y122" s="64"/>
      <c r="Z122" s="64"/>
      <c r="AA122" s="64"/>
      <c r="AB122" s="64"/>
      <c r="AC122" s="230"/>
    </row>
    <row r="123" spans="1:29">
      <c r="A123" s="51">
        <v>39975</v>
      </c>
      <c r="B123" s="106"/>
      <c r="C123" s="105"/>
      <c r="D123" s="105"/>
      <c r="E123" s="105">
        <v>14</v>
      </c>
      <c r="F123" s="106"/>
      <c r="G123" s="105"/>
      <c r="H123" s="105"/>
      <c r="I123" s="105"/>
      <c r="J123" s="117"/>
      <c r="K123" s="117"/>
      <c r="L123" s="118"/>
      <c r="M123" s="107"/>
      <c r="N123" s="108"/>
      <c r="O123" s="108"/>
      <c r="P123" s="108">
        <v>0</v>
      </c>
      <c r="Q123" s="109"/>
      <c r="R123" s="108"/>
      <c r="S123" s="108"/>
      <c r="T123" s="108"/>
      <c r="U123" s="130"/>
      <c r="V123" s="130"/>
      <c r="W123" s="188"/>
      <c r="X123" s="228"/>
      <c r="Y123" s="64"/>
      <c r="Z123" s="64"/>
      <c r="AA123" s="64"/>
      <c r="AB123" s="64"/>
      <c r="AC123" s="230"/>
    </row>
    <row r="124" spans="1:29">
      <c r="A124" s="51">
        <v>39976</v>
      </c>
      <c r="B124" s="106"/>
      <c r="C124" s="105"/>
      <c r="D124" s="105"/>
      <c r="E124" s="105">
        <v>20</v>
      </c>
      <c r="F124" s="106"/>
      <c r="G124" s="105"/>
      <c r="H124" s="105"/>
      <c r="I124" s="105">
        <v>8</v>
      </c>
      <c r="J124" s="117"/>
      <c r="K124" s="117"/>
      <c r="L124" s="118"/>
      <c r="M124" s="107"/>
      <c r="N124" s="108"/>
      <c r="O124" s="108"/>
      <c r="P124" s="108">
        <v>0</v>
      </c>
      <c r="Q124" s="109"/>
      <c r="R124" s="108"/>
      <c r="S124" s="108"/>
      <c r="T124" s="108"/>
      <c r="U124" s="130"/>
      <c r="V124" s="130"/>
      <c r="W124" s="188"/>
      <c r="X124" s="228"/>
      <c r="Y124" s="64"/>
      <c r="Z124" s="64"/>
      <c r="AA124" s="64"/>
      <c r="AB124" s="64"/>
      <c r="AC124" s="230"/>
    </row>
    <row r="125" spans="1:29">
      <c r="A125" s="51">
        <v>39977</v>
      </c>
      <c r="B125" s="106"/>
      <c r="C125" s="105"/>
      <c r="D125" s="105"/>
      <c r="E125" s="105"/>
      <c r="F125" s="106"/>
      <c r="G125" s="105"/>
      <c r="H125" s="105"/>
      <c r="I125" s="105">
        <v>16</v>
      </c>
      <c r="J125" s="117"/>
      <c r="K125" s="117"/>
      <c r="L125" s="118"/>
      <c r="M125" s="107"/>
      <c r="N125" s="108"/>
      <c r="O125" s="108"/>
      <c r="P125" s="108"/>
      <c r="Q125" s="109"/>
      <c r="R125" s="108"/>
      <c r="S125" s="108"/>
      <c r="T125" s="108"/>
      <c r="U125" s="130"/>
      <c r="V125" s="130"/>
      <c r="W125" s="188"/>
      <c r="X125" s="228"/>
      <c r="Y125" s="64"/>
      <c r="Z125" s="64"/>
      <c r="AA125" s="64"/>
      <c r="AB125" s="64"/>
      <c r="AC125" s="230"/>
    </row>
    <row r="126" spans="1:29">
      <c r="A126" s="51">
        <v>39978</v>
      </c>
      <c r="B126" s="106"/>
      <c r="C126" s="105"/>
      <c r="D126" s="105"/>
      <c r="E126" s="105"/>
      <c r="F126" s="106"/>
      <c r="G126" s="105"/>
      <c r="H126" s="105"/>
      <c r="I126" s="105"/>
      <c r="J126" s="123"/>
      <c r="K126" s="117"/>
      <c r="L126" s="118"/>
      <c r="M126" s="107"/>
      <c r="N126" s="108"/>
      <c r="O126" s="108"/>
      <c r="P126" s="108"/>
      <c r="Q126" s="109"/>
      <c r="R126" s="108"/>
      <c r="S126" s="108"/>
      <c r="T126" s="108"/>
      <c r="U126" s="131"/>
      <c r="V126" s="130"/>
      <c r="W126" s="188"/>
      <c r="X126" s="228"/>
      <c r="Y126" s="64"/>
      <c r="Z126" s="64"/>
      <c r="AA126" s="64"/>
      <c r="AB126" s="64"/>
      <c r="AC126" s="230"/>
    </row>
    <row r="127" spans="1:29">
      <c r="A127" s="51">
        <v>39979</v>
      </c>
      <c r="B127" s="106">
        <v>24</v>
      </c>
      <c r="C127" s="105"/>
      <c r="D127" s="105"/>
      <c r="E127" s="105"/>
      <c r="F127" s="106"/>
      <c r="G127" s="105"/>
      <c r="H127" s="105">
        <v>1</v>
      </c>
      <c r="I127" s="105">
        <v>3</v>
      </c>
      <c r="J127" s="117"/>
      <c r="K127" s="117"/>
      <c r="L127" s="118"/>
      <c r="M127" s="107"/>
      <c r="N127" s="108"/>
      <c r="O127" s="108"/>
      <c r="P127" s="108"/>
      <c r="Q127" s="109"/>
      <c r="R127" s="108"/>
      <c r="S127" s="108"/>
      <c r="T127" s="108"/>
      <c r="U127" s="133"/>
      <c r="V127" s="133"/>
      <c r="W127" s="189"/>
      <c r="X127" s="228"/>
      <c r="Y127" s="64"/>
      <c r="Z127" s="64"/>
      <c r="AA127" s="64"/>
      <c r="AB127" s="64"/>
      <c r="AC127" s="229"/>
    </row>
    <row r="128" spans="1:29">
      <c r="A128" s="51">
        <v>39980</v>
      </c>
      <c r="B128" s="106"/>
      <c r="C128" s="105"/>
      <c r="D128" s="105"/>
      <c r="E128" s="105"/>
      <c r="F128" s="106">
        <v>22</v>
      </c>
      <c r="G128" s="105"/>
      <c r="H128" s="105"/>
      <c r="I128" s="105"/>
      <c r="J128" s="117"/>
      <c r="K128" s="117"/>
      <c r="L128" s="118"/>
      <c r="M128" s="107"/>
      <c r="N128" s="108"/>
      <c r="O128" s="108"/>
      <c r="P128" s="108"/>
      <c r="Q128" s="109"/>
      <c r="R128" s="108"/>
      <c r="S128" s="108"/>
      <c r="T128" s="108"/>
      <c r="U128" s="133"/>
      <c r="V128" s="133"/>
      <c r="W128" s="189"/>
      <c r="X128" s="228"/>
      <c r="Y128" s="64"/>
      <c r="Z128" s="64"/>
      <c r="AA128" s="64"/>
      <c r="AB128" s="64"/>
      <c r="AC128" s="229"/>
    </row>
    <row r="129" spans="1:41">
      <c r="A129" s="51">
        <v>39981</v>
      </c>
      <c r="B129" s="106">
        <v>10</v>
      </c>
      <c r="C129" s="105"/>
      <c r="D129" s="105"/>
      <c r="E129" s="105"/>
      <c r="F129" s="106">
        <v>2</v>
      </c>
      <c r="G129" s="105"/>
      <c r="H129" s="105"/>
      <c r="I129" s="105"/>
      <c r="J129" s="117"/>
      <c r="K129" s="117"/>
      <c r="L129" s="118"/>
      <c r="M129" s="107"/>
      <c r="N129" s="108"/>
      <c r="O129" s="108"/>
      <c r="P129" s="108"/>
      <c r="Q129" s="109"/>
      <c r="R129" s="108"/>
      <c r="S129" s="108"/>
      <c r="T129" s="108"/>
      <c r="U129" s="133"/>
      <c r="V129" s="133"/>
      <c r="W129" s="189"/>
      <c r="X129" s="228"/>
      <c r="Y129" s="64"/>
      <c r="Z129" s="64"/>
      <c r="AA129" s="64"/>
      <c r="AB129" s="64"/>
      <c r="AC129" s="231"/>
    </row>
    <row r="130" spans="1:41">
      <c r="A130" s="51">
        <v>39982</v>
      </c>
      <c r="B130" s="106"/>
      <c r="C130" s="105"/>
      <c r="D130" s="105"/>
      <c r="E130" s="105"/>
      <c r="F130" s="106">
        <v>7</v>
      </c>
      <c r="G130" s="105"/>
      <c r="H130" s="105"/>
      <c r="I130" s="105"/>
      <c r="J130" s="123"/>
      <c r="K130" s="117"/>
      <c r="L130" s="118"/>
      <c r="M130" s="107"/>
      <c r="N130" s="108"/>
      <c r="O130" s="108"/>
      <c r="P130" s="108"/>
      <c r="Q130" s="109"/>
      <c r="R130" s="108"/>
      <c r="S130" s="108"/>
      <c r="T130" s="108"/>
      <c r="U130" s="134"/>
      <c r="V130" s="133"/>
      <c r="W130" s="189"/>
      <c r="X130" s="228"/>
      <c r="Y130" s="64"/>
      <c r="Z130" s="64"/>
      <c r="AA130" s="64"/>
      <c r="AB130" s="64"/>
      <c r="AC130" s="229"/>
    </row>
    <row r="131" spans="1:41">
      <c r="A131" s="51">
        <v>39983</v>
      </c>
      <c r="B131" s="106"/>
      <c r="C131" s="105"/>
      <c r="D131" s="105"/>
      <c r="E131" s="105"/>
      <c r="F131" s="106">
        <v>1</v>
      </c>
      <c r="G131" s="105"/>
      <c r="H131" s="105"/>
      <c r="I131" s="105"/>
      <c r="J131" s="117"/>
      <c r="K131" s="117"/>
      <c r="L131" s="118"/>
      <c r="M131" s="107"/>
      <c r="N131" s="108"/>
      <c r="O131" s="108"/>
      <c r="P131" s="108"/>
      <c r="Q131" s="109"/>
      <c r="R131" s="108"/>
      <c r="S131" s="108"/>
      <c r="T131" s="108"/>
      <c r="U131" s="133"/>
      <c r="V131" s="133"/>
      <c r="W131" s="189"/>
      <c r="X131" s="228"/>
      <c r="Y131" s="64"/>
      <c r="Z131" s="64"/>
      <c r="AA131" s="64"/>
      <c r="AB131" s="64"/>
      <c r="AC131" s="229"/>
    </row>
    <row r="132" spans="1:41">
      <c r="A132" s="51">
        <v>39984</v>
      </c>
      <c r="B132" s="106"/>
      <c r="C132" s="105"/>
      <c r="D132" s="105"/>
      <c r="E132" s="105"/>
      <c r="F132" s="106">
        <v>1</v>
      </c>
      <c r="G132" s="105"/>
      <c r="H132" s="105"/>
      <c r="I132" s="105"/>
      <c r="J132" s="117"/>
      <c r="K132" s="117"/>
      <c r="L132" s="118"/>
      <c r="M132" s="107"/>
      <c r="N132" s="108"/>
      <c r="O132" s="108"/>
      <c r="P132" s="108"/>
      <c r="Q132" s="109"/>
      <c r="R132" s="108"/>
      <c r="S132" s="108"/>
      <c r="T132" s="108"/>
      <c r="U132" s="133"/>
      <c r="V132" s="133"/>
      <c r="W132" s="189"/>
      <c r="X132" s="228"/>
      <c r="Y132" s="64"/>
      <c r="Z132" s="64"/>
      <c r="AA132" s="64"/>
      <c r="AB132" s="64"/>
      <c r="AC132" s="229"/>
    </row>
    <row r="133" spans="1:41" ht="15" thickBot="1">
      <c r="A133" s="72">
        <v>39985</v>
      </c>
      <c r="B133" s="100"/>
      <c r="C133" s="99"/>
      <c r="D133" s="99"/>
      <c r="E133" s="99"/>
      <c r="F133" s="100"/>
      <c r="G133" s="99"/>
      <c r="H133" s="99"/>
      <c r="I133" s="99"/>
      <c r="J133" s="121"/>
      <c r="K133" s="121"/>
      <c r="L133" s="122"/>
      <c r="M133" s="101"/>
      <c r="N133" s="102"/>
      <c r="O133" s="102"/>
      <c r="P133" s="102"/>
      <c r="Q133" s="103"/>
      <c r="R133" s="102"/>
      <c r="S133" s="102"/>
      <c r="T133" s="102"/>
      <c r="U133" s="327"/>
      <c r="V133" s="327"/>
      <c r="W133" s="328"/>
      <c r="X133" s="228"/>
      <c r="Y133" s="64"/>
      <c r="Z133" s="64"/>
      <c r="AA133" s="64"/>
      <c r="AB133" s="64"/>
      <c r="AC133" s="229"/>
    </row>
    <row r="134" spans="1:41" ht="27.75" customHeight="1" thickTop="1" thickBot="1">
      <c r="A134" s="72" t="s">
        <v>59</v>
      </c>
      <c r="B134" s="99">
        <f>SUM(B5:B133)</f>
        <v>127</v>
      </c>
      <c r="C134" s="99">
        <f t="shared" ref="C134:I134" si="4">SUM(C5:C133)</f>
        <v>271</v>
      </c>
      <c r="D134" s="99">
        <f t="shared" si="4"/>
        <v>101</v>
      </c>
      <c r="E134" s="99">
        <f t="shared" si="4"/>
        <v>208</v>
      </c>
      <c r="F134" s="100">
        <f t="shared" si="4"/>
        <v>77</v>
      </c>
      <c r="G134" s="99">
        <f t="shared" si="4"/>
        <v>140</v>
      </c>
      <c r="H134" s="99">
        <f t="shared" si="4"/>
        <v>74</v>
      </c>
      <c r="I134" s="99">
        <f t="shared" si="4"/>
        <v>120</v>
      </c>
      <c r="J134" s="121">
        <f t="shared" ref="J134" si="5">SUM(J5:J133)</f>
        <v>0</v>
      </c>
      <c r="K134" s="121">
        <f t="shared" ref="K134" si="6">SUM(K5:K133)</f>
        <v>0</v>
      </c>
      <c r="L134" s="185" t="e">
        <f>K134/J134</f>
        <v>#DIV/0!</v>
      </c>
      <c r="M134" s="103">
        <f t="shared" ref="M134:T134" si="7">SUM(M5:M133)</f>
        <v>144</v>
      </c>
      <c r="N134" s="102">
        <f t="shared" si="7"/>
        <v>293</v>
      </c>
      <c r="O134" s="102">
        <f t="shared" si="7"/>
        <v>128</v>
      </c>
      <c r="P134" s="208">
        <f t="shared" si="7"/>
        <v>332</v>
      </c>
      <c r="Q134" s="101">
        <f t="shared" si="7"/>
        <v>42</v>
      </c>
      <c r="R134" s="102">
        <f t="shared" si="7"/>
        <v>145</v>
      </c>
      <c r="S134" s="102">
        <f t="shared" si="7"/>
        <v>58</v>
      </c>
      <c r="T134" s="102">
        <f t="shared" si="7"/>
        <v>97</v>
      </c>
      <c r="U134" s="206">
        <f t="shared" ref="U134" si="8">SUM(U5:U133)</f>
        <v>0</v>
      </c>
      <c r="V134" s="206">
        <f t="shared" ref="V134" si="9">SUM(V5:V133)</f>
        <v>0</v>
      </c>
      <c r="W134" s="207" t="e">
        <f>V134/U134</f>
        <v>#DIV/0!</v>
      </c>
      <c r="X134" s="74"/>
      <c r="Y134" s="75"/>
      <c r="Z134" s="75"/>
      <c r="AA134" s="75"/>
      <c r="AB134" s="75"/>
      <c r="AC134" s="76"/>
    </row>
    <row r="135" spans="1:41" ht="15" thickTop="1">
      <c r="A135" s="51"/>
      <c r="B135" s="104"/>
      <c r="C135" s="105"/>
      <c r="D135" s="105"/>
      <c r="E135" s="105"/>
      <c r="F135" s="106"/>
      <c r="G135" s="105"/>
      <c r="H135" s="105"/>
      <c r="I135" s="105"/>
      <c r="J135" s="117"/>
      <c r="K135" s="117"/>
      <c r="L135" s="118"/>
      <c r="M135" s="107"/>
      <c r="N135" s="108"/>
      <c r="O135" s="108"/>
      <c r="P135" s="108"/>
      <c r="Q135" s="67"/>
      <c r="R135" s="68"/>
      <c r="S135" s="68"/>
      <c r="T135" s="68"/>
      <c r="U135" s="127"/>
      <c r="V135" s="127"/>
      <c r="W135" s="190"/>
      <c r="X135" s="228"/>
      <c r="Y135" s="64"/>
      <c r="Z135" s="64"/>
      <c r="AA135" s="64"/>
      <c r="AB135" s="64"/>
      <c r="AC135" s="229"/>
    </row>
    <row r="136" spans="1:41">
      <c r="A136" s="51" t="s">
        <v>60</v>
      </c>
      <c r="B136" s="104"/>
      <c r="C136" s="105"/>
      <c r="D136" s="105"/>
      <c r="E136" s="105"/>
      <c r="F136" s="65">
        <f>F134/B134</f>
        <v>0.60629921259842523</v>
      </c>
      <c r="G136" s="66">
        <f>G134/C134</f>
        <v>0.51660516605166051</v>
      </c>
      <c r="H136" s="66">
        <f>H134/D134</f>
        <v>0.73267326732673266</v>
      </c>
      <c r="I136" s="66">
        <f>I134/E134</f>
        <v>0.57692307692307687</v>
      </c>
      <c r="J136" s="117"/>
      <c r="K136" s="117"/>
      <c r="L136" s="118"/>
      <c r="M136" s="107"/>
      <c r="N136" s="108"/>
      <c r="O136" s="108"/>
      <c r="P136" s="108"/>
      <c r="Q136" s="67">
        <f>Q134/M134</f>
        <v>0.29166666666666669</v>
      </c>
      <c r="R136" s="68">
        <f>R134/N134</f>
        <v>0.4948805460750853</v>
      </c>
      <c r="S136" s="68">
        <f>S134/O134</f>
        <v>0.453125</v>
      </c>
      <c r="T136" s="68">
        <f>T134/P134</f>
        <v>0.29216867469879521</v>
      </c>
      <c r="U136" s="127"/>
      <c r="V136" s="127"/>
      <c r="W136" s="190"/>
      <c r="X136" s="228" t="s">
        <v>57</v>
      </c>
      <c r="Y136" s="64"/>
      <c r="Z136" s="64"/>
      <c r="AA136" s="64"/>
      <c r="AB136" s="64"/>
      <c r="AC136" s="229"/>
      <c r="AE136" s="180"/>
      <c r="AF136" s="180"/>
      <c r="AG136" s="180"/>
      <c r="AH136" s="180"/>
      <c r="AI136" s="180"/>
      <c r="AJ136" s="182"/>
    </row>
    <row r="137" spans="1:41">
      <c r="A137" s="51"/>
      <c r="B137" s="104"/>
      <c r="C137" s="105"/>
      <c r="D137" s="105"/>
      <c r="E137" s="105"/>
      <c r="F137" s="106"/>
      <c r="G137" s="105"/>
      <c r="H137" s="105"/>
      <c r="I137" s="105"/>
      <c r="J137" s="117"/>
      <c r="K137" s="117"/>
      <c r="L137" s="118"/>
      <c r="M137" s="107"/>
      <c r="N137" s="108"/>
      <c r="O137" s="108"/>
      <c r="P137" s="108"/>
      <c r="Q137" s="67"/>
      <c r="R137" s="68"/>
      <c r="S137" s="68"/>
      <c r="T137" s="68"/>
      <c r="U137" s="127"/>
      <c r="V137" s="127"/>
      <c r="W137" s="190"/>
      <c r="X137" s="228"/>
      <c r="Y137" s="64"/>
      <c r="Z137" s="64"/>
      <c r="AA137" s="64"/>
      <c r="AB137" s="64"/>
      <c r="AC137" s="229"/>
      <c r="AK137" s="180"/>
      <c r="AL137" s="452"/>
      <c r="AM137" s="452"/>
      <c r="AN137" s="180"/>
      <c r="AO137" s="180"/>
    </row>
    <row r="138" spans="1:41" s="53" customFormat="1" ht="23.25" customHeight="1" thickBot="1">
      <c r="A138" s="73" t="s">
        <v>61</v>
      </c>
      <c r="B138" s="110"/>
      <c r="C138" s="111"/>
      <c r="D138" s="111"/>
      <c r="E138" s="111"/>
      <c r="F138" s="112"/>
      <c r="G138" s="111"/>
      <c r="H138" s="111"/>
      <c r="I138" s="111"/>
      <c r="J138" s="119"/>
      <c r="K138" s="119"/>
      <c r="L138" s="120"/>
      <c r="M138" s="113"/>
      <c r="N138" s="114"/>
      <c r="O138" s="114"/>
      <c r="P138" s="114"/>
      <c r="Q138" s="69"/>
      <c r="R138" s="94"/>
      <c r="S138" s="94"/>
      <c r="T138" s="94"/>
      <c r="U138" s="128"/>
      <c r="V138" s="128"/>
      <c r="W138" s="191"/>
      <c r="X138" s="193" t="s">
        <v>58</v>
      </c>
      <c r="Y138" s="70"/>
      <c r="Z138" s="70"/>
      <c r="AA138" s="70"/>
      <c r="AB138" s="70"/>
      <c r="AC138" s="71"/>
      <c r="AD138"/>
      <c r="AE138" s="19"/>
      <c r="AF138" s="19"/>
      <c r="AG138" s="19"/>
      <c r="AH138" s="19"/>
      <c r="AI138" s="19"/>
      <c r="AJ138" s="92"/>
      <c r="AK138" s="19"/>
      <c r="AL138" s="444"/>
      <c r="AM138" s="444"/>
      <c r="AN138" s="19"/>
      <c r="AO138" s="19"/>
    </row>
    <row r="139" spans="1:41" ht="21.75" customHeight="1" thickTop="1">
      <c r="A139" s="142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209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209"/>
      <c r="X139" s="219"/>
      <c r="Y139" s="184"/>
      <c r="Z139" s="19"/>
      <c r="AA139" s="19"/>
      <c r="AB139" s="19"/>
      <c r="AC139" s="19"/>
      <c r="AD139" s="53"/>
      <c r="AE139"/>
      <c r="AF139" s="92"/>
      <c r="AJ139" s="19"/>
      <c r="AL139" s="41"/>
      <c r="AM139" s="41"/>
    </row>
    <row r="140" spans="1:41">
      <c r="A140" s="142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209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209"/>
      <c r="X140" s="219"/>
      <c r="Y140" s="184"/>
      <c r="Z140" s="19"/>
      <c r="AA140" s="19"/>
      <c r="AB140" s="19"/>
      <c r="AC140" s="19"/>
      <c r="AE140"/>
      <c r="AF140" s="92"/>
      <c r="AJ140" s="19"/>
      <c r="AL140" s="41"/>
      <c r="AM140" s="41"/>
      <c r="AO140"/>
    </row>
    <row r="141" spans="1:41">
      <c r="A141" s="142"/>
      <c r="B141" s="220"/>
      <c r="C141" s="212"/>
      <c r="D141" s="212"/>
      <c r="E141" s="212"/>
      <c r="F141" s="220"/>
      <c r="G141" s="212"/>
      <c r="H141" s="212"/>
      <c r="I141" s="212"/>
      <c r="J141" s="178"/>
      <c r="K141" s="210"/>
      <c r="L141" s="221"/>
      <c r="M141" s="210"/>
      <c r="N141" s="210"/>
      <c r="O141" s="211"/>
      <c r="P141" s="210"/>
      <c r="Q141" s="210"/>
      <c r="R141" s="210"/>
      <c r="S141" s="210"/>
      <c r="T141" s="210"/>
      <c r="U141" s="210"/>
      <c r="V141" s="178"/>
      <c r="W141" s="210"/>
      <c r="X141" s="221"/>
      <c r="Y141" s="219"/>
      <c r="AE141"/>
      <c r="AF141" s="92"/>
      <c r="AJ141" s="19"/>
      <c r="AL141" s="41"/>
      <c r="AM141" s="41"/>
      <c r="AO141"/>
    </row>
    <row r="142" spans="1:41">
      <c r="A142" s="142"/>
      <c r="B142" s="222"/>
      <c r="C142" s="222"/>
      <c r="D142" s="222"/>
      <c r="E142" s="222"/>
      <c r="F142" s="222"/>
      <c r="G142" s="222"/>
      <c r="H142" s="222"/>
      <c r="I142" s="222"/>
      <c r="J142" s="178"/>
      <c r="K142" s="210"/>
      <c r="L142" s="221"/>
      <c r="M142" s="210"/>
      <c r="N142" s="210"/>
      <c r="O142" s="212"/>
      <c r="P142" s="210"/>
      <c r="Q142" s="210"/>
      <c r="R142" s="210"/>
      <c r="S142" s="210"/>
      <c r="T142" s="210"/>
      <c r="U142" s="210"/>
      <c r="V142" s="178"/>
      <c r="W142" s="210"/>
      <c r="X142" s="221"/>
      <c r="Y142" s="219"/>
      <c r="AE142"/>
      <c r="AF142" s="92"/>
      <c r="AJ142" s="19"/>
      <c r="AL142" s="41"/>
      <c r="AM142" s="41"/>
      <c r="AO142"/>
    </row>
    <row r="143" spans="1:41">
      <c r="A143" s="142"/>
      <c r="B143" s="184"/>
      <c r="C143" s="184"/>
      <c r="D143" s="184"/>
      <c r="E143" s="184"/>
      <c r="F143" s="184"/>
      <c r="G143" s="184"/>
      <c r="H143" s="184"/>
      <c r="I143" s="184"/>
      <c r="J143" s="178"/>
      <c r="K143" s="210"/>
      <c r="L143" s="221"/>
      <c r="M143" s="210"/>
      <c r="N143" s="210"/>
      <c r="O143" s="223"/>
      <c r="P143" s="210"/>
      <c r="Q143" s="210"/>
      <c r="R143" s="210"/>
      <c r="S143" s="210"/>
      <c r="T143" s="210"/>
      <c r="U143" s="210"/>
      <c r="V143" s="178"/>
      <c r="W143" s="210"/>
      <c r="X143" s="221"/>
      <c r="Y143" s="219"/>
      <c r="AE143"/>
      <c r="AF143" s="92"/>
      <c r="AJ143" s="19"/>
      <c r="AL143" s="41"/>
      <c r="AM143" s="41"/>
      <c r="AO143"/>
    </row>
    <row r="144" spans="1:41">
      <c r="A144" s="142"/>
      <c r="B144" s="184"/>
      <c r="C144" s="184"/>
      <c r="D144" s="184"/>
      <c r="E144" s="184"/>
      <c r="F144" s="184"/>
      <c r="G144" s="184"/>
      <c r="H144" s="184"/>
      <c r="I144" s="184"/>
      <c r="J144" s="178"/>
      <c r="K144" s="210"/>
      <c r="L144" s="221"/>
      <c r="M144" s="210"/>
      <c r="N144" s="210"/>
      <c r="O144" s="223"/>
      <c r="P144" s="210"/>
      <c r="Q144" s="210"/>
      <c r="R144" s="210"/>
      <c r="S144" s="210"/>
      <c r="T144" s="210"/>
      <c r="U144" s="210"/>
      <c r="V144" s="178"/>
      <c r="W144" s="210"/>
      <c r="X144" s="221"/>
      <c r="Y144" s="219"/>
      <c r="AE144"/>
      <c r="AF144" s="92"/>
      <c r="AJ144" s="19"/>
      <c r="AL144" s="41"/>
      <c r="AM144" s="41"/>
      <c r="AO144"/>
    </row>
    <row r="145" spans="1:41">
      <c r="A145" s="142"/>
      <c r="B145" s="184"/>
      <c r="C145" s="184"/>
      <c r="D145" s="184"/>
      <c r="E145" s="184"/>
      <c r="F145" s="184"/>
      <c r="G145" s="184"/>
      <c r="H145" s="184"/>
      <c r="I145" s="184"/>
      <c r="J145" s="178"/>
      <c r="K145" s="210"/>
      <c r="L145" s="221"/>
      <c r="M145" s="210"/>
      <c r="N145" s="210"/>
      <c r="O145" s="223"/>
      <c r="P145" s="210"/>
      <c r="Q145" s="210"/>
      <c r="R145" s="210"/>
      <c r="S145" s="210"/>
      <c r="T145" s="210"/>
      <c r="U145" s="210"/>
      <c r="V145" s="178"/>
      <c r="W145" s="210"/>
      <c r="X145" s="221"/>
      <c r="Y145" s="219"/>
      <c r="AE145"/>
      <c r="AF145" s="92"/>
      <c r="AJ145" s="19"/>
      <c r="AL145" s="41"/>
      <c r="AM145" s="41"/>
      <c r="AO145"/>
    </row>
    <row r="146" spans="1:41">
      <c r="A146" s="142"/>
      <c r="B146" s="184"/>
      <c r="C146" s="184"/>
      <c r="D146" s="184"/>
      <c r="E146" s="184"/>
      <c r="F146" s="184"/>
      <c r="G146" s="184"/>
      <c r="H146" s="184"/>
      <c r="I146" s="184"/>
      <c r="J146" s="178"/>
      <c r="K146" s="210"/>
      <c r="L146" s="221"/>
      <c r="M146" s="210"/>
      <c r="N146" s="210"/>
      <c r="O146" s="223"/>
      <c r="P146" s="210"/>
      <c r="Q146" s="210"/>
      <c r="R146" s="210"/>
      <c r="S146" s="210"/>
      <c r="T146" s="210"/>
      <c r="U146" s="210"/>
      <c r="V146" s="178"/>
      <c r="W146" s="210"/>
      <c r="X146" s="221"/>
      <c r="Y146" s="219"/>
      <c r="AE146"/>
      <c r="AF146" s="92"/>
      <c r="AJ146" s="19"/>
      <c r="AL146" s="41"/>
      <c r="AM146" s="41"/>
      <c r="AO146"/>
    </row>
    <row r="147" spans="1:41">
      <c r="A147" s="142"/>
      <c r="B147" s="184"/>
      <c r="C147" s="184"/>
      <c r="D147" s="184"/>
      <c r="E147" s="184"/>
      <c r="F147" s="184"/>
      <c r="G147" s="184"/>
      <c r="H147" s="184"/>
      <c r="I147" s="184"/>
      <c r="J147" s="178"/>
      <c r="K147" s="210"/>
      <c r="L147" s="221"/>
      <c r="M147" s="210"/>
      <c r="N147" s="210"/>
      <c r="O147" s="223"/>
      <c r="P147" s="210"/>
      <c r="Q147" s="210"/>
      <c r="R147" s="210"/>
      <c r="S147" s="210"/>
      <c r="T147" s="210"/>
      <c r="U147" s="210"/>
      <c r="V147" s="178"/>
      <c r="W147" s="210"/>
      <c r="X147" s="221"/>
      <c r="Y147" s="219"/>
      <c r="AE147"/>
      <c r="AF147" s="92"/>
      <c r="AJ147" s="19"/>
      <c r="AL147" s="41"/>
      <c r="AM147" s="41"/>
      <c r="AO147"/>
    </row>
    <row r="148" spans="1:41">
      <c r="A148" s="142"/>
      <c r="B148" s="184"/>
      <c r="C148" s="184"/>
      <c r="D148" s="184"/>
      <c r="E148" s="184"/>
      <c r="F148" s="184"/>
      <c r="G148" s="184"/>
      <c r="H148" s="184"/>
      <c r="I148" s="184"/>
      <c r="J148" s="178"/>
      <c r="K148" s="210"/>
      <c r="L148" s="221"/>
      <c r="M148" s="210"/>
      <c r="N148" s="210"/>
      <c r="O148" s="223"/>
      <c r="P148" s="210"/>
      <c r="Q148" s="210"/>
      <c r="R148" s="210"/>
      <c r="S148" s="210"/>
      <c r="T148" s="210"/>
      <c r="U148" s="210"/>
      <c r="V148" s="178"/>
      <c r="W148" s="210"/>
      <c r="X148" s="221"/>
      <c r="Y148" s="219"/>
      <c r="AE148"/>
      <c r="AF148" s="92"/>
      <c r="AJ148" s="19"/>
      <c r="AL148" s="41"/>
      <c r="AM148" s="41"/>
      <c r="AO148"/>
    </row>
    <row r="149" spans="1:41">
      <c r="A149" s="142"/>
      <c r="B149" s="184"/>
      <c r="C149" s="184"/>
      <c r="D149" s="184"/>
      <c r="E149" s="184"/>
      <c r="F149" s="184"/>
      <c r="G149" s="184"/>
      <c r="H149" s="184"/>
      <c r="I149" s="184"/>
      <c r="J149" s="178"/>
      <c r="K149" s="210"/>
      <c r="L149" s="221"/>
      <c r="M149" s="210"/>
      <c r="N149" s="210"/>
      <c r="O149" s="223"/>
      <c r="P149" s="210"/>
      <c r="Q149" s="210"/>
      <c r="R149" s="210"/>
      <c r="S149" s="210"/>
      <c r="T149" s="210"/>
      <c r="U149" s="210"/>
      <c r="V149" s="178"/>
      <c r="W149" s="210"/>
      <c r="X149" s="221"/>
      <c r="Y149" s="219"/>
      <c r="AE149"/>
      <c r="AF149" s="92"/>
      <c r="AJ149" s="19"/>
      <c r="AL149" s="41"/>
      <c r="AM149" s="41"/>
      <c r="AO149"/>
    </row>
    <row r="150" spans="1:41">
      <c r="A150" s="142"/>
      <c r="B150" s="184"/>
      <c r="C150" s="184"/>
      <c r="D150" s="184"/>
      <c r="E150" s="184"/>
      <c r="F150" s="184"/>
      <c r="G150" s="184"/>
      <c r="H150" s="184"/>
      <c r="I150" s="184"/>
      <c r="J150" s="178"/>
      <c r="K150" s="210"/>
      <c r="L150" s="221"/>
      <c r="M150" s="210"/>
      <c r="N150" s="210"/>
      <c r="O150" s="223"/>
      <c r="P150" s="210"/>
      <c r="Q150" s="210"/>
      <c r="R150" s="210"/>
      <c r="S150" s="210"/>
      <c r="T150" s="210"/>
      <c r="U150" s="210"/>
      <c r="V150" s="178"/>
      <c r="W150" s="210"/>
      <c r="X150" s="221"/>
      <c r="Y150" s="219"/>
      <c r="AE150"/>
      <c r="AF150" s="92"/>
      <c r="AJ150" s="19"/>
      <c r="AL150" s="41"/>
      <c r="AM150" s="41"/>
      <c r="AO150"/>
    </row>
    <row r="151" spans="1:41">
      <c r="A151" s="142"/>
      <c r="B151" s="184"/>
      <c r="C151" s="184"/>
      <c r="D151" s="184"/>
      <c r="E151" s="184"/>
      <c r="F151" s="184"/>
      <c r="G151" s="184"/>
      <c r="H151" s="184"/>
      <c r="I151" s="184"/>
      <c r="J151" s="178"/>
      <c r="K151" s="210"/>
      <c r="L151" s="221"/>
      <c r="M151" s="210"/>
      <c r="N151" s="210"/>
      <c r="O151" s="223"/>
      <c r="P151" s="210"/>
      <c r="Q151" s="210"/>
      <c r="R151" s="210"/>
      <c r="S151" s="210"/>
      <c r="T151" s="210"/>
      <c r="U151" s="210"/>
      <c r="V151" s="178"/>
      <c r="W151" s="210"/>
      <c r="X151" s="221"/>
      <c r="Y151" s="219"/>
      <c r="AE151"/>
      <c r="AF151" s="92"/>
      <c r="AJ151" s="19"/>
      <c r="AL151" s="41"/>
      <c r="AM151" s="41"/>
      <c r="AO151"/>
    </row>
    <row r="152" spans="1:41">
      <c r="A152" s="142"/>
      <c r="B152" s="184"/>
      <c r="C152" s="184"/>
      <c r="D152" s="184"/>
      <c r="E152" s="184"/>
      <c r="F152" s="184"/>
      <c r="G152" s="184"/>
      <c r="H152" s="184"/>
      <c r="I152" s="184"/>
      <c r="J152" s="178"/>
      <c r="K152" s="210"/>
      <c r="L152" s="221"/>
      <c r="M152" s="210"/>
      <c r="N152" s="210"/>
      <c r="O152" s="223"/>
      <c r="P152" s="210"/>
      <c r="Q152" s="210"/>
      <c r="R152" s="210"/>
      <c r="S152" s="210"/>
      <c r="T152" s="210"/>
      <c r="U152" s="210"/>
      <c r="V152" s="178"/>
      <c r="W152" s="210"/>
      <c r="X152" s="221"/>
      <c r="Y152" s="219"/>
      <c r="AE152"/>
      <c r="AF152" s="92"/>
      <c r="AJ152" s="19"/>
      <c r="AL152" s="41"/>
      <c r="AM152" s="41"/>
      <c r="AO152"/>
    </row>
    <row r="153" spans="1:41">
      <c r="A153" s="142"/>
      <c r="B153" s="184"/>
      <c r="C153" s="184"/>
      <c r="D153" s="184"/>
      <c r="E153" s="184"/>
      <c r="F153" s="184"/>
      <c r="G153" s="184"/>
      <c r="H153" s="184"/>
      <c r="I153" s="184"/>
      <c r="J153" s="178"/>
      <c r="K153" s="210"/>
      <c r="L153" s="221"/>
      <c r="M153" s="210"/>
      <c r="N153" s="210"/>
      <c r="O153" s="223"/>
      <c r="P153" s="210"/>
      <c r="Q153" s="210"/>
      <c r="R153" s="210"/>
      <c r="S153" s="210"/>
      <c r="T153" s="210"/>
      <c r="U153" s="210"/>
      <c r="V153" s="178"/>
      <c r="W153" s="210"/>
      <c r="X153" s="221"/>
      <c r="Y153" s="219"/>
      <c r="AE153"/>
      <c r="AF153" s="92"/>
      <c r="AJ153" s="19"/>
      <c r="AL153" s="41"/>
      <c r="AM153" s="41"/>
      <c r="AO153"/>
    </row>
    <row r="154" spans="1:41">
      <c r="A154" s="142"/>
      <c r="B154" s="184"/>
      <c r="C154" s="184"/>
      <c r="D154" s="184"/>
      <c r="E154" s="184"/>
      <c r="F154" s="184"/>
      <c r="G154" s="184"/>
      <c r="H154" s="184"/>
      <c r="I154" s="184"/>
      <c r="J154" s="178"/>
      <c r="K154" s="210"/>
      <c r="L154" s="221"/>
      <c r="M154" s="210"/>
      <c r="N154" s="210"/>
      <c r="O154" s="223"/>
      <c r="P154" s="210"/>
      <c r="Q154" s="210"/>
      <c r="R154" s="210"/>
      <c r="S154" s="210"/>
      <c r="T154" s="210"/>
      <c r="U154" s="210"/>
      <c r="V154" s="178"/>
      <c r="W154" s="210"/>
      <c r="X154" s="221"/>
      <c r="Y154" s="219"/>
      <c r="AE154"/>
      <c r="AF154" s="92"/>
      <c r="AJ154" s="19"/>
      <c r="AL154" s="41"/>
      <c r="AM154" s="41"/>
      <c r="AO154"/>
    </row>
    <row r="155" spans="1:41">
      <c r="A155" s="142"/>
      <c r="B155" s="184"/>
      <c r="C155" s="184"/>
      <c r="D155" s="184"/>
      <c r="E155" s="184"/>
      <c r="F155" s="184"/>
      <c r="G155" s="184"/>
      <c r="H155" s="184"/>
      <c r="I155" s="184"/>
      <c r="J155" s="178"/>
      <c r="K155" s="210"/>
      <c r="L155" s="221"/>
      <c r="M155" s="210"/>
      <c r="N155" s="210"/>
      <c r="O155" s="223"/>
      <c r="P155" s="210"/>
      <c r="Q155" s="210"/>
      <c r="R155" s="210"/>
      <c r="S155" s="210"/>
      <c r="T155" s="210"/>
      <c r="U155" s="210"/>
      <c r="V155" s="178"/>
      <c r="W155" s="210"/>
      <c r="X155" s="221"/>
      <c r="Y155" s="219"/>
      <c r="AE155"/>
      <c r="AF155" s="92"/>
      <c r="AJ155" s="19"/>
      <c r="AL155" s="41"/>
      <c r="AM155" s="41"/>
      <c r="AO155"/>
    </row>
    <row r="156" spans="1:41">
      <c r="A156" s="142"/>
      <c r="B156" s="184"/>
      <c r="C156" s="184"/>
      <c r="D156" s="184"/>
      <c r="E156" s="184"/>
      <c r="F156" s="184"/>
      <c r="G156" s="184"/>
      <c r="H156" s="184"/>
      <c r="I156" s="184"/>
      <c r="J156" s="178"/>
      <c r="K156" s="210"/>
      <c r="L156" s="221"/>
      <c r="M156" s="210"/>
      <c r="N156" s="210"/>
      <c r="O156" s="223"/>
      <c r="P156" s="210"/>
      <c r="Q156" s="210"/>
      <c r="R156" s="210"/>
      <c r="S156" s="210"/>
      <c r="T156" s="210"/>
      <c r="U156" s="210"/>
      <c r="V156" s="178"/>
      <c r="W156" s="210"/>
      <c r="X156" s="221"/>
      <c r="Y156" s="219"/>
      <c r="AE156"/>
      <c r="AF156" s="92"/>
      <c r="AJ156" s="19"/>
      <c r="AL156" s="41"/>
      <c r="AM156" s="41"/>
      <c r="AO156"/>
    </row>
    <row r="157" spans="1:41">
      <c r="A157" s="142"/>
      <c r="B157" s="184"/>
      <c r="C157" s="184"/>
      <c r="D157" s="184"/>
      <c r="E157" s="184"/>
      <c r="F157" s="184"/>
      <c r="G157" s="184"/>
      <c r="H157" s="184"/>
      <c r="I157" s="184"/>
      <c r="J157" s="178"/>
      <c r="K157" s="210"/>
      <c r="L157" s="221"/>
      <c r="M157" s="210"/>
      <c r="N157" s="210"/>
      <c r="O157" s="223"/>
      <c r="P157" s="210"/>
      <c r="Q157" s="210"/>
      <c r="R157" s="210"/>
      <c r="S157" s="210"/>
      <c r="T157" s="210"/>
      <c r="U157" s="210"/>
      <c r="V157" s="178"/>
      <c r="W157" s="210"/>
      <c r="X157" s="221"/>
      <c r="Y157" s="219"/>
      <c r="AE157"/>
      <c r="AF157" s="92"/>
      <c r="AJ157" s="19"/>
      <c r="AL157" s="41"/>
      <c r="AM157" s="41"/>
      <c r="AO157"/>
    </row>
    <row r="158" spans="1:41">
      <c r="A158" s="142"/>
      <c r="B158" s="184"/>
      <c r="C158" s="184"/>
      <c r="D158" s="184"/>
      <c r="E158" s="184"/>
      <c r="F158" s="184"/>
      <c r="G158" s="184"/>
      <c r="H158" s="184"/>
      <c r="I158" s="184"/>
      <c r="J158" s="178"/>
      <c r="K158" s="210"/>
      <c r="L158" s="221"/>
      <c r="M158" s="210"/>
      <c r="N158" s="210"/>
      <c r="O158" s="223"/>
      <c r="P158" s="210"/>
      <c r="Q158" s="210"/>
      <c r="R158" s="210"/>
      <c r="S158" s="210"/>
      <c r="T158" s="210"/>
      <c r="U158" s="210"/>
      <c r="V158" s="178"/>
      <c r="W158" s="210"/>
      <c r="X158" s="221"/>
      <c r="Y158" s="219"/>
      <c r="AE158"/>
      <c r="AF158" s="92"/>
      <c r="AJ158" s="19"/>
      <c r="AL158" s="41"/>
      <c r="AM158" s="41"/>
      <c r="AO158"/>
    </row>
    <row r="159" spans="1:41">
      <c r="A159" s="142"/>
      <c r="B159" s="184"/>
      <c r="C159" s="184"/>
      <c r="D159" s="184"/>
      <c r="E159" s="184"/>
      <c r="F159" s="184"/>
      <c r="G159" s="184"/>
      <c r="H159" s="184"/>
      <c r="I159" s="184"/>
      <c r="J159" s="178"/>
      <c r="K159" s="210"/>
      <c r="L159" s="221"/>
      <c r="M159" s="210"/>
      <c r="N159" s="210"/>
      <c r="O159" s="223"/>
      <c r="P159" s="210"/>
      <c r="Q159" s="210"/>
      <c r="R159" s="210"/>
      <c r="S159" s="210"/>
      <c r="T159" s="210"/>
      <c r="U159" s="210"/>
      <c r="V159" s="178"/>
      <c r="W159" s="210"/>
      <c r="X159" s="221"/>
      <c r="Y159" s="219"/>
      <c r="AE159"/>
      <c r="AF159" s="92"/>
      <c r="AJ159" s="19"/>
      <c r="AL159" s="41"/>
      <c r="AM159" s="41"/>
      <c r="AO159"/>
    </row>
    <row r="160" spans="1:41">
      <c r="A160" s="142"/>
      <c r="B160" s="184"/>
      <c r="C160" s="184"/>
      <c r="D160" s="184"/>
      <c r="E160" s="184"/>
      <c r="F160" s="184"/>
      <c r="G160" s="184"/>
      <c r="H160" s="184"/>
      <c r="I160" s="184"/>
      <c r="J160" s="178"/>
      <c r="K160" s="210"/>
      <c r="L160" s="221"/>
      <c r="M160" s="210"/>
      <c r="N160" s="210"/>
      <c r="O160" s="223"/>
      <c r="P160" s="210"/>
      <c r="Q160" s="210"/>
      <c r="R160" s="210"/>
      <c r="S160" s="210"/>
      <c r="T160" s="210"/>
      <c r="U160" s="210"/>
      <c r="V160" s="178"/>
      <c r="W160" s="210"/>
      <c r="X160" s="221"/>
      <c r="Y160" s="219"/>
      <c r="AE160"/>
      <c r="AF160" s="92"/>
      <c r="AJ160" s="19"/>
      <c r="AL160" s="41"/>
      <c r="AM160" s="41"/>
      <c r="AO160"/>
    </row>
    <row r="161" spans="1:41">
      <c r="A161" s="142"/>
      <c r="B161" s="184"/>
      <c r="C161" s="184"/>
      <c r="D161" s="184"/>
      <c r="E161" s="184"/>
      <c r="F161" s="184"/>
      <c r="G161" s="184"/>
      <c r="H161" s="184"/>
      <c r="I161" s="184"/>
      <c r="J161" s="178"/>
      <c r="K161" s="210"/>
      <c r="L161" s="221"/>
      <c r="M161" s="210"/>
      <c r="N161" s="210"/>
      <c r="O161" s="223"/>
      <c r="P161" s="210"/>
      <c r="Q161" s="210"/>
      <c r="R161" s="210"/>
      <c r="S161" s="210"/>
      <c r="T161" s="210"/>
      <c r="U161" s="210"/>
      <c r="V161" s="178"/>
      <c r="W161" s="210"/>
      <c r="X161" s="221"/>
      <c r="Y161" s="219"/>
      <c r="AE161"/>
      <c r="AF161" s="92"/>
      <c r="AJ161" s="19"/>
      <c r="AL161" s="41"/>
      <c r="AM161" s="41"/>
      <c r="AO161"/>
    </row>
    <row r="162" spans="1:41">
      <c r="A162" s="142"/>
      <c r="B162" s="184"/>
      <c r="C162" s="184"/>
      <c r="D162" s="184"/>
      <c r="E162" s="184"/>
      <c r="F162" s="184"/>
      <c r="G162" s="184"/>
      <c r="H162" s="184"/>
      <c r="I162" s="184"/>
      <c r="J162" s="178"/>
      <c r="K162" s="210"/>
      <c r="L162" s="221"/>
      <c r="M162" s="210"/>
      <c r="N162" s="210"/>
      <c r="O162" s="223"/>
      <c r="P162" s="210"/>
      <c r="Q162" s="210"/>
      <c r="R162" s="210"/>
      <c r="S162" s="210"/>
      <c r="T162" s="210"/>
      <c r="U162" s="210"/>
      <c r="V162" s="178"/>
      <c r="W162" s="210"/>
      <c r="X162" s="221"/>
      <c r="Y162" s="219"/>
      <c r="AE162"/>
      <c r="AF162" s="92"/>
      <c r="AJ162" s="19"/>
      <c r="AL162" s="41"/>
      <c r="AM162" s="41"/>
      <c r="AO162"/>
    </row>
    <row r="163" spans="1:41">
      <c r="A163" s="142"/>
      <c r="B163" s="184"/>
      <c r="C163" s="184"/>
      <c r="D163" s="184"/>
      <c r="E163" s="184"/>
      <c r="F163" s="184"/>
      <c r="G163" s="184"/>
      <c r="H163" s="184"/>
      <c r="I163" s="184"/>
      <c r="J163" s="178"/>
      <c r="K163" s="210"/>
      <c r="L163" s="221"/>
      <c r="M163" s="210"/>
      <c r="N163" s="210"/>
      <c r="O163" s="223"/>
      <c r="P163" s="210"/>
      <c r="Q163" s="210"/>
      <c r="R163" s="210"/>
      <c r="S163" s="210"/>
      <c r="T163" s="210"/>
      <c r="U163" s="210"/>
      <c r="V163" s="178"/>
      <c r="W163" s="210"/>
      <c r="X163" s="221"/>
      <c r="Y163" s="219"/>
      <c r="AE163"/>
      <c r="AF163" s="92"/>
      <c r="AJ163" s="19"/>
      <c r="AL163" s="41"/>
      <c r="AM163" s="41"/>
      <c r="AO163"/>
    </row>
    <row r="164" spans="1:41">
      <c r="A164" s="142"/>
      <c r="B164" s="184"/>
      <c r="C164" s="184"/>
      <c r="D164" s="184"/>
      <c r="E164" s="184"/>
      <c r="F164" s="184"/>
      <c r="G164" s="184"/>
      <c r="H164" s="184"/>
      <c r="I164" s="184"/>
      <c r="J164" s="178"/>
      <c r="K164" s="210"/>
      <c r="L164" s="221"/>
      <c r="M164" s="210"/>
      <c r="N164" s="210"/>
      <c r="O164" s="223"/>
      <c r="P164" s="210"/>
      <c r="Q164" s="210"/>
      <c r="R164" s="210"/>
      <c r="S164" s="210"/>
      <c r="T164" s="210"/>
      <c r="U164" s="210"/>
      <c r="V164" s="178"/>
      <c r="W164" s="210"/>
      <c r="X164" s="221"/>
      <c r="Y164" s="219"/>
      <c r="AE164"/>
      <c r="AF164" s="92"/>
      <c r="AJ164" s="19"/>
      <c r="AL164" s="41"/>
      <c r="AM164" s="41"/>
      <c r="AO164"/>
    </row>
    <row r="165" spans="1:41">
      <c r="A165" s="142"/>
      <c r="B165" s="184"/>
      <c r="C165" s="184"/>
      <c r="D165" s="184"/>
      <c r="E165" s="184"/>
      <c r="F165" s="184"/>
      <c r="G165" s="184"/>
      <c r="H165" s="184"/>
      <c r="I165" s="184"/>
      <c r="J165" s="178"/>
      <c r="K165" s="210"/>
      <c r="L165" s="221"/>
      <c r="M165" s="210"/>
      <c r="N165" s="210"/>
      <c r="O165" s="223"/>
      <c r="P165" s="210"/>
      <c r="Q165" s="210"/>
      <c r="R165" s="210"/>
      <c r="S165" s="210"/>
      <c r="T165" s="210"/>
      <c r="U165" s="210"/>
      <c r="V165" s="178"/>
      <c r="W165" s="210"/>
      <c r="X165" s="221"/>
      <c r="Y165" s="219"/>
      <c r="AE165"/>
      <c r="AF165" s="92"/>
      <c r="AJ165" s="19"/>
      <c r="AL165" s="41"/>
      <c r="AM165" s="41"/>
      <c r="AO165"/>
    </row>
    <row r="166" spans="1:41">
      <c r="A166" s="142"/>
      <c r="B166" s="184"/>
      <c r="C166" s="184"/>
      <c r="D166" s="184"/>
      <c r="E166" s="184"/>
      <c r="F166" s="184"/>
      <c r="G166" s="184"/>
      <c r="H166" s="184"/>
      <c r="I166" s="184"/>
      <c r="J166" s="178"/>
      <c r="K166" s="210"/>
      <c r="L166" s="221"/>
      <c r="M166" s="210"/>
      <c r="N166" s="210"/>
      <c r="O166" s="223"/>
      <c r="P166" s="210"/>
      <c r="Q166" s="210"/>
      <c r="R166" s="210"/>
      <c r="S166" s="210"/>
      <c r="T166" s="210"/>
      <c r="U166" s="210"/>
      <c r="V166" s="178"/>
      <c r="W166" s="210"/>
      <c r="X166" s="221"/>
      <c r="Y166" s="219"/>
      <c r="AE166"/>
      <c r="AF166" s="92"/>
      <c r="AJ166" s="19"/>
      <c r="AL166" s="41"/>
      <c r="AM166" s="41"/>
      <c r="AO166"/>
    </row>
    <row r="167" spans="1:41">
      <c r="A167" s="142"/>
      <c r="B167" s="184"/>
      <c r="C167" s="184"/>
      <c r="D167" s="184"/>
      <c r="E167" s="184"/>
      <c r="F167" s="184"/>
      <c r="G167" s="184"/>
      <c r="H167" s="184"/>
      <c r="I167" s="184"/>
      <c r="J167" s="178"/>
      <c r="K167" s="210"/>
      <c r="L167" s="221"/>
      <c r="M167" s="210"/>
      <c r="N167" s="210"/>
      <c r="O167" s="223"/>
      <c r="P167" s="210"/>
      <c r="Q167" s="210"/>
      <c r="R167" s="210"/>
      <c r="S167" s="210"/>
      <c r="T167" s="210"/>
      <c r="U167" s="210"/>
      <c r="V167" s="178"/>
      <c r="W167" s="210"/>
      <c r="X167" s="221"/>
      <c r="Y167" s="219"/>
      <c r="AE167"/>
      <c r="AF167" s="92"/>
      <c r="AJ167" s="19"/>
      <c r="AL167" s="41"/>
      <c r="AM167" s="41"/>
      <c r="AO167"/>
    </row>
    <row r="168" spans="1:41">
      <c r="A168" s="142"/>
      <c r="B168" s="184"/>
      <c r="C168" s="184"/>
      <c r="D168" s="184"/>
      <c r="E168" s="184"/>
      <c r="F168" s="184"/>
      <c r="G168" s="184"/>
      <c r="H168" s="184"/>
      <c r="I168" s="184"/>
      <c r="J168" s="178"/>
      <c r="K168" s="210"/>
      <c r="L168" s="221"/>
      <c r="M168" s="210"/>
      <c r="N168" s="210"/>
      <c r="O168" s="223"/>
      <c r="P168" s="210"/>
      <c r="Q168" s="210"/>
      <c r="R168" s="210"/>
      <c r="S168" s="210"/>
      <c r="T168" s="210"/>
      <c r="U168" s="210"/>
      <c r="V168" s="178"/>
      <c r="W168" s="210"/>
      <c r="X168" s="221"/>
      <c r="Y168" s="219"/>
      <c r="AE168"/>
      <c r="AF168" s="92"/>
      <c r="AJ168" s="19"/>
      <c r="AL168" s="41"/>
      <c r="AM168" s="41"/>
      <c r="AO168"/>
    </row>
    <row r="169" spans="1:41">
      <c r="A169" s="142"/>
      <c r="B169" s="184"/>
      <c r="C169" s="184"/>
      <c r="D169" s="184"/>
      <c r="E169" s="184"/>
      <c r="F169" s="184"/>
      <c r="G169" s="184"/>
      <c r="H169" s="184"/>
      <c r="I169" s="184"/>
      <c r="J169" s="178"/>
      <c r="K169" s="210"/>
      <c r="L169" s="221"/>
      <c r="M169" s="210"/>
      <c r="N169" s="210"/>
      <c r="O169" s="223"/>
      <c r="P169" s="210"/>
      <c r="Q169" s="210"/>
      <c r="R169" s="210"/>
      <c r="S169" s="210"/>
      <c r="T169" s="210"/>
      <c r="U169" s="210"/>
      <c r="V169" s="178"/>
      <c r="W169" s="210"/>
      <c r="X169" s="221"/>
      <c r="Y169" s="219"/>
      <c r="AE169"/>
      <c r="AF169" s="92"/>
      <c r="AJ169" s="19"/>
      <c r="AL169" s="41"/>
      <c r="AM169" s="41"/>
      <c r="AO169"/>
    </row>
    <row r="170" spans="1:41">
      <c r="A170" s="142"/>
      <c r="B170" s="184"/>
      <c r="C170" s="184"/>
      <c r="D170" s="184"/>
      <c r="E170" s="184"/>
      <c r="F170" s="184"/>
      <c r="G170" s="184"/>
      <c r="H170" s="184"/>
      <c r="I170" s="184"/>
      <c r="J170" s="178"/>
      <c r="K170" s="210"/>
      <c r="L170" s="221"/>
      <c r="M170" s="210"/>
      <c r="N170" s="210"/>
      <c r="O170" s="223"/>
      <c r="P170" s="210"/>
      <c r="Q170" s="210"/>
      <c r="R170" s="210"/>
      <c r="S170" s="210"/>
      <c r="T170" s="210"/>
      <c r="U170" s="210"/>
      <c r="V170" s="178"/>
      <c r="W170" s="210"/>
      <c r="X170" s="221"/>
      <c r="Y170" s="219"/>
      <c r="AE170"/>
      <c r="AF170" s="92"/>
      <c r="AJ170" s="19"/>
      <c r="AL170" s="41"/>
      <c r="AM170" s="41"/>
      <c r="AO170"/>
    </row>
    <row r="171" spans="1:41">
      <c r="A171" s="142"/>
      <c r="B171" s="184"/>
      <c r="C171" s="184"/>
      <c r="D171" s="184"/>
      <c r="E171" s="184"/>
      <c r="F171" s="184"/>
      <c r="G171" s="184"/>
      <c r="H171" s="184"/>
      <c r="I171" s="184"/>
      <c r="J171" s="178"/>
      <c r="K171" s="210"/>
      <c r="L171" s="221"/>
      <c r="M171" s="210"/>
      <c r="N171" s="210"/>
      <c r="O171" s="223"/>
      <c r="P171" s="210"/>
      <c r="Q171" s="210"/>
      <c r="R171" s="210"/>
      <c r="S171" s="210"/>
      <c r="T171" s="210"/>
      <c r="U171" s="210"/>
      <c r="V171" s="178"/>
      <c r="W171" s="210"/>
      <c r="X171" s="221"/>
      <c r="Y171" s="219"/>
      <c r="AE171"/>
      <c r="AF171" s="92"/>
      <c r="AJ171" s="19"/>
      <c r="AL171" s="41"/>
      <c r="AM171" s="41"/>
      <c r="AO171"/>
    </row>
    <row r="172" spans="1:41">
      <c r="A172" s="142"/>
      <c r="B172" s="184"/>
      <c r="C172" s="184"/>
      <c r="D172" s="184"/>
      <c r="E172" s="184"/>
      <c r="F172" s="184"/>
      <c r="G172" s="184"/>
      <c r="H172" s="184"/>
      <c r="I172" s="184"/>
      <c r="J172" s="178"/>
      <c r="K172" s="210"/>
      <c r="L172" s="221"/>
      <c r="M172" s="210"/>
      <c r="N172" s="210"/>
      <c r="O172" s="223"/>
      <c r="P172" s="210"/>
      <c r="Q172" s="210"/>
      <c r="R172" s="210"/>
      <c r="S172" s="210"/>
      <c r="T172" s="210"/>
      <c r="U172" s="210"/>
      <c r="V172" s="178"/>
      <c r="W172" s="210"/>
      <c r="X172" s="221"/>
      <c r="Y172" s="219"/>
      <c r="AE172"/>
      <c r="AF172" s="92"/>
      <c r="AJ172" s="19"/>
      <c r="AL172" s="41"/>
      <c r="AM172" s="41"/>
      <c r="AO172"/>
    </row>
    <row r="173" spans="1:41">
      <c r="A173" s="142"/>
      <c r="B173" s="184"/>
      <c r="C173" s="184"/>
      <c r="D173" s="184"/>
      <c r="E173" s="184"/>
      <c r="F173" s="184"/>
      <c r="G173" s="184"/>
      <c r="H173" s="184"/>
      <c r="I173" s="184"/>
      <c r="J173" s="178"/>
      <c r="K173" s="210"/>
      <c r="L173" s="221"/>
      <c r="M173" s="210"/>
      <c r="N173" s="210"/>
      <c r="O173" s="223"/>
      <c r="P173" s="210"/>
      <c r="Q173" s="210"/>
      <c r="R173" s="210"/>
      <c r="S173" s="210"/>
      <c r="T173" s="210"/>
      <c r="U173" s="210"/>
      <c r="V173" s="178"/>
      <c r="W173" s="210"/>
      <c r="X173" s="221"/>
      <c r="Y173" s="219"/>
      <c r="AE173"/>
      <c r="AF173" s="92"/>
      <c r="AJ173" s="19"/>
      <c r="AL173" s="41"/>
      <c r="AM173" s="41"/>
      <c r="AO173"/>
    </row>
    <row r="174" spans="1:41">
      <c r="A174" s="142"/>
      <c r="B174" s="184"/>
      <c r="C174" s="184"/>
      <c r="D174" s="184"/>
      <c r="E174" s="184"/>
      <c r="F174" s="184"/>
      <c r="G174" s="184"/>
      <c r="H174" s="184"/>
      <c r="I174" s="184"/>
      <c r="J174" s="178"/>
      <c r="K174" s="210"/>
      <c r="L174" s="221"/>
      <c r="M174" s="210"/>
      <c r="N174" s="210"/>
      <c r="O174" s="223"/>
      <c r="P174" s="210"/>
      <c r="Q174" s="210"/>
      <c r="R174" s="210"/>
      <c r="S174" s="210"/>
      <c r="T174" s="210"/>
      <c r="U174" s="210"/>
      <c r="V174" s="178"/>
      <c r="W174" s="210"/>
      <c r="X174" s="221"/>
      <c r="Y174" s="219"/>
      <c r="AE174"/>
      <c r="AF174" s="92"/>
      <c r="AJ174" s="19"/>
      <c r="AL174" s="41"/>
      <c r="AM174" s="41"/>
      <c r="AO174"/>
    </row>
    <row r="175" spans="1:41">
      <c r="A175" s="142"/>
      <c r="B175" s="184"/>
      <c r="C175" s="184"/>
      <c r="D175" s="184"/>
      <c r="E175" s="184"/>
      <c r="F175" s="184"/>
      <c r="G175" s="184"/>
      <c r="H175" s="184"/>
      <c r="I175" s="184"/>
      <c r="J175" s="178"/>
      <c r="K175" s="210"/>
      <c r="L175" s="221"/>
      <c r="M175" s="210"/>
      <c r="N175" s="210"/>
      <c r="O175" s="223"/>
      <c r="P175" s="210"/>
      <c r="Q175" s="210"/>
      <c r="R175" s="210"/>
      <c r="S175" s="210"/>
      <c r="T175" s="210"/>
      <c r="U175" s="210"/>
      <c r="V175" s="178"/>
      <c r="W175" s="210"/>
      <c r="X175" s="221"/>
      <c r="Y175" s="219"/>
      <c r="AE175"/>
      <c r="AF175" s="92"/>
      <c r="AJ175" s="19"/>
      <c r="AL175" s="41"/>
      <c r="AM175" s="41"/>
      <c r="AO175"/>
    </row>
    <row r="176" spans="1:41">
      <c r="A176" s="142"/>
      <c r="B176" s="184"/>
      <c r="C176" s="184"/>
      <c r="D176" s="184"/>
      <c r="E176" s="184"/>
      <c r="F176" s="184"/>
      <c r="G176" s="184"/>
      <c r="H176" s="184"/>
      <c r="I176" s="184"/>
      <c r="J176" s="178"/>
      <c r="K176" s="210"/>
      <c r="L176" s="221"/>
      <c r="M176" s="210"/>
      <c r="N176" s="210"/>
      <c r="O176" s="223"/>
      <c r="P176" s="210"/>
      <c r="Q176" s="210"/>
      <c r="R176" s="210"/>
      <c r="S176" s="210"/>
      <c r="T176" s="210"/>
      <c r="U176" s="210"/>
      <c r="V176" s="178"/>
      <c r="W176" s="210"/>
      <c r="X176" s="221"/>
      <c r="Y176" s="219"/>
      <c r="AE176"/>
      <c r="AF176" s="92"/>
      <c r="AJ176" s="19"/>
      <c r="AL176" s="41"/>
      <c r="AM176" s="41"/>
      <c r="AO176"/>
    </row>
    <row r="177" spans="1:41">
      <c r="A177" s="142"/>
      <c r="B177" s="184"/>
      <c r="C177" s="184"/>
      <c r="D177" s="184"/>
      <c r="E177" s="184"/>
      <c r="F177" s="184"/>
      <c r="G177" s="184"/>
      <c r="H177" s="184"/>
      <c r="I177" s="184"/>
      <c r="J177" s="178"/>
      <c r="K177" s="210"/>
      <c r="L177" s="221"/>
      <c r="M177" s="210"/>
      <c r="N177" s="210"/>
      <c r="O177" s="223"/>
      <c r="P177" s="210"/>
      <c r="Q177" s="210"/>
      <c r="R177" s="210"/>
      <c r="S177" s="210"/>
      <c r="T177" s="210"/>
      <c r="U177" s="210"/>
      <c r="V177" s="178"/>
      <c r="W177" s="210"/>
      <c r="X177" s="221"/>
      <c r="Y177" s="219"/>
      <c r="AE177"/>
      <c r="AF177" s="92"/>
      <c r="AJ177" s="19"/>
      <c r="AL177" s="41"/>
      <c r="AM177" s="41"/>
      <c r="AO177"/>
    </row>
    <row r="178" spans="1:41">
      <c r="A178" s="142"/>
      <c r="B178" s="184"/>
      <c r="C178" s="184"/>
      <c r="D178" s="184"/>
      <c r="E178" s="184"/>
      <c r="F178" s="184"/>
      <c r="G178" s="184"/>
      <c r="H178" s="184"/>
      <c r="I178" s="184"/>
      <c r="J178" s="178"/>
      <c r="K178" s="210"/>
      <c r="L178" s="221"/>
      <c r="M178" s="210"/>
      <c r="N178" s="210"/>
      <c r="O178" s="223"/>
      <c r="P178" s="210"/>
      <c r="Q178" s="210"/>
      <c r="R178" s="210"/>
      <c r="S178" s="210"/>
      <c r="T178" s="210"/>
      <c r="U178" s="210"/>
      <c r="V178" s="178"/>
      <c r="W178" s="210"/>
      <c r="X178" s="221"/>
      <c r="Y178" s="219"/>
      <c r="AE178"/>
      <c r="AF178" s="92"/>
      <c r="AJ178" s="19"/>
      <c r="AL178" s="41"/>
      <c r="AM178" s="41"/>
      <c r="AO178"/>
    </row>
    <row r="179" spans="1:41">
      <c r="A179" s="142"/>
      <c r="B179" s="184"/>
      <c r="C179" s="184"/>
      <c r="D179" s="184"/>
      <c r="E179" s="184"/>
      <c r="F179" s="184"/>
      <c r="G179" s="184"/>
      <c r="H179" s="184"/>
      <c r="I179" s="184"/>
      <c r="J179" s="178"/>
      <c r="K179" s="210"/>
      <c r="L179" s="221"/>
      <c r="M179" s="210"/>
      <c r="N179" s="210"/>
      <c r="O179" s="223"/>
      <c r="P179" s="210"/>
      <c r="Q179" s="210"/>
      <c r="R179" s="210"/>
      <c r="S179" s="210"/>
      <c r="T179" s="210"/>
      <c r="U179" s="210"/>
      <c r="V179" s="178"/>
      <c r="W179" s="210"/>
      <c r="X179" s="221"/>
      <c r="Y179" s="219"/>
      <c r="AE179"/>
      <c r="AF179" s="92"/>
      <c r="AJ179" s="19"/>
      <c r="AL179" s="41"/>
      <c r="AM179" s="41"/>
      <c r="AO179"/>
    </row>
    <row r="180" spans="1:41">
      <c r="A180" s="142"/>
      <c r="B180" s="184"/>
      <c r="C180" s="184"/>
      <c r="D180" s="184"/>
      <c r="E180" s="184"/>
      <c r="F180" s="184"/>
      <c r="G180" s="184"/>
      <c r="H180" s="184"/>
      <c r="I180" s="184"/>
      <c r="J180" s="178"/>
      <c r="K180" s="210"/>
      <c r="L180" s="221"/>
      <c r="M180" s="210"/>
      <c r="N180" s="210"/>
      <c r="O180" s="223"/>
      <c r="P180" s="210"/>
      <c r="Q180" s="210"/>
      <c r="R180" s="210"/>
      <c r="S180" s="210"/>
      <c r="T180" s="210"/>
      <c r="U180" s="210"/>
      <c r="V180" s="178"/>
      <c r="W180" s="210"/>
      <c r="X180" s="221"/>
      <c r="Y180" s="219"/>
      <c r="AE180"/>
      <c r="AF180" s="92"/>
      <c r="AJ180" s="19"/>
      <c r="AL180" s="41"/>
      <c r="AM180" s="41"/>
      <c r="AO180"/>
    </row>
    <row r="181" spans="1:41">
      <c r="A181" s="142"/>
      <c r="B181" s="184"/>
      <c r="C181" s="184"/>
      <c r="D181" s="184"/>
      <c r="E181" s="184"/>
      <c r="F181" s="184"/>
      <c r="G181" s="184"/>
      <c r="H181" s="184"/>
      <c r="I181" s="184"/>
      <c r="J181" s="178"/>
      <c r="K181" s="210"/>
      <c r="L181" s="221"/>
      <c r="M181" s="210"/>
      <c r="N181" s="210"/>
      <c r="O181" s="223"/>
      <c r="P181" s="210"/>
      <c r="Q181" s="210"/>
      <c r="R181" s="210"/>
      <c r="S181" s="210"/>
      <c r="T181" s="210"/>
      <c r="U181" s="210"/>
      <c r="V181" s="178"/>
      <c r="W181" s="210"/>
      <c r="X181" s="221"/>
      <c r="Y181" s="219"/>
      <c r="AE181"/>
      <c r="AF181" s="92"/>
      <c r="AJ181" s="19"/>
      <c r="AL181" s="41"/>
      <c r="AM181" s="41"/>
      <c r="AO181"/>
    </row>
    <row r="182" spans="1:41">
      <c r="A182" s="142"/>
      <c r="B182" s="184"/>
      <c r="C182" s="184"/>
      <c r="D182" s="184"/>
      <c r="E182" s="184"/>
      <c r="F182" s="184"/>
      <c r="G182" s="184"/>
      <c r="H182" s="184"/>
      <c r="I182" s="184"/>
      <c r="J182" s="178"/>
      <c r="K182" s="210"/>
      <c r="L182" s="221"/>
      <c r="M182" s="210"/>
      <c r="N182" s="210"/>
      <c r="O182" s="223"/>
      <c r="P182" s="210"/>
      <c r="Q182" s="210"/>
      <c r="R182" s="210"/>
      <c r="S182" s="210"/>
      <c r="T182" s="210"/>
      <c r="U182" s="210"/>
      <c r="V182" s="178"/>
      <c r="W182" s="210"/>
      <c r="X182" s="221"/>
      <c r="Y182" s="219"/>
      <c r="AE182"/>
      <c r="AF182" s="92"/>
      <c r="AJ182" s="19"/>
      <c r="AL182" s="41"/>
      <c r="AM182" s="41"/>
      <c r="AO182"/>
    </row>
    <row r="183" spans="1:41">
      <c r="A183" s="142"/>
      <c r="B183" s="184"/>
      <c r="C183" s="184"/>
      <c r="D183" s="184"/>
      <c r="E183" s="184"/>
      <c r="F183" s="184"/>
      <c r="G183" s="184"/>
      <c r="H183" s="184"/>
      <c r="I183" s="184"/>
      <c r="J183" s="178"/>
      <c r="K183" s="210"/>
      <c r="L183" s="221"/>
      <c r="M183" s="210"/>
      <c r="N183" s="210"/>
      <c r="O183" s="223"/>
      <c r="P183" s="210"/>
      <c r="Q183" s="210"/>
      <c r="R183" s="210"/>
      <c r="S183" s="210"/>
      <c r="T183" s="210"/>
      <c r="U183" s="210"/>
      <c r="V183" s="178"/>
      <c r="W183" s="210"/>
      <c r="X183" s="221"/>
      <c r="Y183" s="219"/>
      <c r="AE183"/>
      <c r="AF183" s="92"/>
      <c r="AJ183" s="19"/>
      <c r="AL183" s="41"/>
      <c r="AM183" s="41"/>
      <c r="AO183"/>
    </row>
    <row r="184" spans="1:41">
      <c r="A184" s="142"/>
      <c r="B184" s="184"/>
      <c r="C184" s="184"/>
      <c r="D184" s="184"/>
      <c r="E184" s="184"/>
      <c r="F184" s="184"/>
      <c r="G184" s="184"/>
      <c r="H184" s="184"/>
      <c r="I184" s="184"/>
      <c r="J184" s="178"/>
      <c r="K184" s="210"/>
      <c r="L184" s="221"/>
      <c r="M184" s="210"/>
      <c r="N184" s="210"/>
      <c r="O184" s="223"/>
      <c r="P184" s="210"/>
      <c r="Q184" s="210"/>
      <c r="R184" s="210"/>
      <c r="S184" s="210"/>
      <c r="T184" s="210"/>
      <c r="U184" s="210"/>
      <c r="V184" s="178"/>
      <c r="W184" s="210"/>
      <c r="X184" s="221"/>
      <c r="Y184" s="219"/>
      <c r="AE184"/>
      <c r="AF184" s="92"/>
      <c r="AJ184" s="19"/>
      <c r="AL184" s="41"/>
      <c r="AM184" s="41"/>
      <c r="AO184"/>
    </row>
    <row r="185" spans="1:41">
      <c r="A185" s="142"/>
      <c r="B185" s="184"/>
      <c r="C185" s="184"/>
      <c r="D185" s="184"/>
      <c r="E185" s="184"/>
      <c r="F185" s="184"/>
      <c r="G185" s="184"/>
      <c r="H185" s="184"/>
      <c r="I185" s="184"/>
      <c r="J185" s="178"/>
      <c r="K185" s="210"/>
      <c r="L185" s="221"/>
      <c r="M185" s="210"/>
      <c r="N185" s="210"/>
      <c r="O185" s="223"/>
      <c r="P185" s="210"/>
      <c r="Q185" s="210"/>
      <c r="R185" s="210"/>
      <c r="S185" s="210"/>
      <c r="T185" s="210"/>
      <c r="U185" s="210"/>
      <c r="V185" s="178"/>
      <c r="W185" s="210"/>
      <c r="X185" s="221"/>
      <c r="Y185" s="219"/>
      <c r="AE185"/>
      <c r="AF185" s="92"/>
      <c r="AJ185" s="19"/>
      <c r="AL185" s="41"/>
      <c r="AM185" s="41"/>
      <c r="AO185"/>
    </row>
    <row r="186" spans="1:41">
      <c r="A186" s="142"/>
      <c r="B186" s="184"/>
      <c r="C186" s="184"/>
      <c r="D186" s="184"/>
      <c r="E186" s="184"/>
      <c r="F186" s="184"/>
      <c r="G186" s="184"/>
      <c r="H186" s="184"/>
      <c r="I186" s="184"/>
      <c r="J186" s="178"/>
      <c r="K186" s="210"/>
      <c r="L186" s="221"/>
      <c r="M186" s="210"/>
      <c r="N186" s="210"/>
      <c r="O186" s="223"/>
      <c r="P186" s="210"/>
      <c r="Q186" s="210"/>
      <c r="R186" s="210"/>
      <c r="S186" s="210"/>
      <c r="T186" s="210"/>
      <c r="U186" s="210"/>
      <c r="V186" s="178"/>
      <c r="W186" s="210"/>
      <c r="X186" s="221"/>
      <c r="Y186" s="219"/>
      <c r="AE186"/>
      <c r="AF186" s="92"/>
      <c r="AJ186" s="19"/>
      <c r="AL186" s="41"/>
      <c r="AM186" s="41"/>
      <c r="AO186"/>
    </row>
    <row r="187" spans="1:41">
      <c r="A187" s="142"/>
      <c r="B187" s="184"/>
      <c r="C187" s="184"/>
      <c r="D187" s="184"/>
      <c r="E187" s="184"/>
      <c r="F187" s="184"/>
      <c r="G187" s="184"/>
      <c r="H187" s="184"/>
      <c r="I187" s="184"/>
      <c r="J187" s="178"/>
      <c r="K187" s="210"/>
      <c r="L187" s="221"/>
      <c r="M187" s="210"/>
      <c r="N187" s="210"/>
      <c r="O187" s="223"/>
      <c r="P187" s="210"/>
      <c r="Q187" s="210"/>
      <c r="R187" s="210"/>
      <c r="S187" s="210"/>
      <c r="T187" s="210"/>
      <c r="U187" s="210"/>
      <c r="V187" s="178"/>
      <c r="W187" s="210"/>
      <c r="X187" s="221"/>
      <c r="Y187" s="219"/>
      <c r="AE187"/>
      <c r="AF187" s="92"/>
      <c r="AJ187" s="19"/>
      <c r="AL187" s="41"/>
      <c r="AM187" s="41"/>
      <c r="AO187"/>
    </row>
    <row r="188" spans="1:41">
      <c r="A188" s="142"/>
      <c r="B188" s="184"/>
      <c r="C188" s="184"/>
      <c r="D188" s="184"/>
      <c r="E188" s="184"/>
      <c r="F188" s="184"/>
      <c r="G188" s="184"/>
      <c r="H188" s="184"/>
      <c r="I188" s="184"/>
      <c r="J188" s="178"/>
      <c r="K188" s="210"/>
      <c r="L188" s="221"/>
      <c r="M188" s="210"/>
      <c r="N188" s="210"/>
      <c r="O188" s="223"/>
      <c r="P188" s="210"/>
      <c r="Q188" s="210"/>
      <c r="R188" s="210"/>
      <c r="S188" s="210"/>
      <c r="T188" s="210"/>
      <c r="U188" s="210"/>
      <c r="V188" s="178"/>
      <c r="W188" s="210"/>
      <c r="X188" s="221"/>
      <c r="Y188" s="219"/>
      <c r="AE188"/>
      <c r="AF188" s="92"/>
      <c r="AJ188" s="19"/>
      <c r="AL188" s="41"/>
      <c r="AM188" s="41"/>
      <c r="AO188"/>
    </row>
    <row r="189" spans="1:41">
      <c r="A189" s="142"/>
      <c r="B189" s="184"/>
      <c r="C189" s="184"/>
      <c r="D189" s="184"/>
      <c r="E189" s="184"/>
      <c r="F189" s="184"/>
      <c r="G189" s="184"/>
      <c r="H189" s="184"/>
      <c r="I189" s="184"/>
      <c r="J189" s="178"/>
      <c r="K189" s="210"/>
      <c r="L189" s="221"/>
      <c r="M189" s="210"/>
      <c r="N189" s="210"/>
      <c r="O189" s="223"/>
      <c r="P189" s="210"/>
      <c r="Q189" s="210"/>
      <c r="R189" s="210"/>
      <c r="S189" s="210"/>
      <c r="T189" s="210"/>
      <c r="U189" s="210"/>
      <c r="V189" s="178"/>
      <c r="W189" s="210"/>
      <c r="X189" s="221"/>
      <c r="Y189" s="219"/>
      <c r="AE189"/>
      <c r="AF189" s="92"/>
      <c r="AJ189" s="19"/>
      <c r="AL189" s="41"/>
      <c r="AM189" s="41"/>
      <c r="AO189"/>
    </row>
    <row r="190" spans="1:41">
      <c r="A190" s="142"/>
      <c r="B190" s="184"/>
      <c r="C190" s="184"/>
      <c r="D190" s="184"/>
      <c r="E190" s="184"/>
      <c r="F190" s="184"/>
      <c r="G190" s="184"/>
      <c r="H190" s="184"/>
      <c r="I190" s="184"/>
      <c r="J190" s="178"/>
      <c r="K190" s="210"/>
      <c r="L190" s="221"/>
      <c r="M190" s="210"/>
      <c r="N190" s="210"/>
      <c r="O190" s="223"/>
      <c r="P190" s="210"/>
      <c r="Q190" s="210"/>
      <c r="R190" s="210"/>
      <c r="S190" s="210"/>
      <c r="T190" s="210"/>
      <c r="U190" s="210"/>
      <c r="V190" s="178"/>
      <c r="W190" s="210"/>
      <c r="X190" s="221"/>
      <c r="Y190" s="219"/>
      <c r="AE190"/>
      <c r="AF190" s="92"/>
      <c r="AJ190" s="19"/>
      <c r="AL190" s="41"/>
      <c r="AM190" s="41"/>
      <c r="AO190"/>
    </row>
    <row r="191" spans="1:41">
      <c r="A191" s="142"/>
      <c r="B191" s="184"/>
      <c r="C191" s="184"/>
      <c r="D191" s="184"/>
      <c r="E191" s="184"/>
      <c r="F191" s="184"/>
      <c r="G191" s="184"/>
      <c r="H191" s="184"/>
      <c r="I191" s="184"/>
      <c r="J191" s="178"/>
      <c r="K191" s="210"/>
      <c r="L191" s="221"/>
      <c r="M191" s="210"/>
      <c r="N191" s="210"/>
      <c r="O191" s="223"/>
      <c r="P191" s="210"/>
      <c r="Q191" s="210"/>
      <c r="R191" s="210"/>
      <c r="S191" s="210"/>
      <c r="T191" s="210"/>
      <c r="U191" s="210"/>
      <c r="V191" s="178"/>
      <c r="W191" s="210"/>
      <c r="X191" s="221"/>
      <c r="Y191" s="219"/>
      <c r="AE191"/>
      <c r="AF191" s="92"/>
      <c r="AJ191" s="19"/>
      <c r="AL191" s="41"/>
      <c r="AM191" s="41"/>
      <c r="AO191"/>
    </row>
    <row r="192" spans="1:41">
      <c r="A192" s="142"/>
      <c r="B192" s="184"/>
      <c r="C192" s="184"/>
      <c r="D192" s="184"/>
      <c r="E192" s="184"/>
      <c r="F192" s="184"/>
      <c r="G192" s="184"/>
      <c r="H192" s="184"/>
      <c r="I192" s="184"/>
      <c r="J192" s="178"/>
      <c r="K192" s="210"/>
      <c r="L192" s="221"/>
      <c r="M192" s="210"/>
      <c r="N192" s="210"/>
      <c r="O192" s="223"/>
      <c r="P192" s="210"/>
      <c r="Q192" s="210"/>
      <c r="R192" s="210"/>
      <c r="S192" s="210"/>
      <c r="T192" s="210"/>
      <c r="U192" s="210"/>
      <c r="V192" s="178"/>
      <c r="W192" s="210"/>
      <c r="X192" s="221"/>
      <c r="Y192" s="219"/>
      <c r="AE192"/>
      <c r="AF192" s="92"/>
      <c r="AJ192" s="19"/>
      <c r="AL192" s="41"/>
      <c r="AM192" s="41"/>
      <c r="AO192"/>
    </row>
    <row r="193" spans="1:41">
      <c r="A193" s="142"/>
      <c r="B193" s="184"/>
      <c r="C193" s="184"/>
      <c r="D193" s="184"/>
      <c r="E193" s="224"/>
      <c r="F193" s="184"/>
      <c r="G193" s="184"/>
      <c r="H193" s="184"/>
      <c r="I193" s="184"/>
      <c r="J193" s="178"/>
      <c r="K193" s="210"/>
      <c r="L193" s="221"/>
      <c r="M193" s="210"/>
      <c r="N193" s="210"/>
      <c r="O193" s="223"/>
      <c r="P193" s="210"/>
      <c r="Q193" s="210"/>
      <c r="R193" s="210"/>
      <c r="S193" s="210"/>
      <c r="T193" s="210"/>
      <c r="U193" s="210"/>
      <c r="V193" s="178"/>
      <c r="W193" s="210"/>
      <c r="X193" s="221"/>
      <c r="Y193" s="219"/>
      <c r="AE193"/>
      <c r="AF193" s="92"/>
      <c r="AJ193" s="19"/>
      <c r="AL193" s="41"/>
      <c r="AM193" s="41"/>
      <c r="AO193"/>
    </row>
    <row r="194" spans="1:41">
      <c r="A194" s="142"/>
      <c r="B194" s="184"/>
      <c r="C194" s="184"/>
      <c r="D194" s="184"/>
      <c r="E194" s="184"/>
      <c r="F194" s="184"/>
      <c r="G194" s="184"/>
      <c r="H194" s="184"/>
      <c r="I194" s="184"/>
      <c r="J194" s="178"/>
      <c r="K194" s="210"/>
      <c r="L194" s="221"/>
      <c r="M194" s="210"/>
      <c r="N194" s="210"/>
      <c r="O194" s="223"/>
      <c r="P194" s="210"/>
      <c r="Q194" s="210"/>
      <c r="R194" s="210"/>
      <c r="S194" s="210"/>
      <c r="T194" s="210"/>
      <c r="U194" s="210"/>
      <c r="V194" s="178"/>
      <c r="W194" s="210"/>
      <c r="X194" s="221"/>
      <c r="Y194" s="219"/>
      <c r="AE194"/>
      <c r="AF194" s="92"/>
      <c r="AJ194" s="19"/>
      <c r="AL194" s="41"/>
      <c r="AM194" s="41"/>
      <c r="AO194"/>
    </row>
    <row r="195" spans="1:41">
      <c r="A195" s="142"/>
      <c r="B195" s="184"/>
      <c r="C195" s="184"/>
      <c r="D195" s="184"/>
      <c r="E195" s="184"/>
      <c r="F195" s="184"/>
      <c r="G195" s="184"/>
      <c r="H195" s="184"/>
      <c r="I195" s="184"/>
      <c r="J195" s="178"/>
      <c r="K195" s="210"/>
      <c r="L195" s="221"/>
      <c r="M195" s="210"/>
      <c r="N195" s="210"/>
      <c r="O195" s="223"/>
      <c r="P195" s="210"/>
      <c r="Q195" s="210"/>
      <c r="R195" s="210"/>
      <c r="S195" s="210"/>
      <c r="T195" s="210"/>
      <c r="U195" s="210"/>
      <c r="V195" s="178"/>
      <c r="W195" s="210"/>
      <c r="X195" s="221"/>
      <c r="Y195" s="219"/>
      <c r="AE195"/>
      <c r="AF195" s="92"/>
      <c r="AJ195" s="19"/>
      <c r="AL195" s="41"/>
      <c r="AM195" s="41"/>
      <c r="AO195"/>
    </row>
    <row r="196" spans="1:41">
      <c r="A196" s="142"/>
      <c r="B196" s="184"/>
      <c r="C196" s="184"/>
      <c r="D196" s="184"/>
      <c r="E196" s="184"/>
      <c r="F196" s="184"/>
      <c r="G196" s="184"/>
      <c r="H196" s="184"/>
      <c r="I196" s="184"/>
      <c r="J196" s="178"/>
      <c r="K196" s="210"/>
      <c r="L196" s="221"/>
      <c r="M196" s="210"/>
      <c r="N196" s="210"/>
      <c r="O196" s="223"/>
      <c r="P196" s="210"/>
      <c r="Q196" s="210"/>
      <c r="R196" s="210"/>
      <c r="S196" s="210"/>
      <c r="T196" s="210"/>
      <c r="U196" s="210"/>
      <c r="V196" s="178"/>
      <c r="W196" s="210"/>
      <c r="X196" s="221"/>
      <c r="Y196" s="219"/>
      <c r="AE196"/>
      <c r="AF196" s="92"/>
      <c r="AJ196" s="19"/>
      <c r="AL196" s="41"/>
      <c r="AM196" s="41"/>
      <c r="AO196"/>
    </row>
    <row r="197" spans="1:41">
      <c r="A197" s="142"/>
      <c r="B197" s="184"/>
      <c r="C197" s="184"/>
      <c r="D197" s="184"/>
      <c r="E197" s="184"/>
      <c r="F197" s="184"/>
      <c r="G197" s="184"/>
      <c r="H197" s="184"/>
      <c r="I197" s="184"/>
      <c r="J197" s="178"/>
      <c r="K197" s="210"/>
      <c r="L197" s="221"/>
      <c r="M197" s="210"/>
      <c r="N197" s="210"/>
      <c r="O197" s="223"/>
      <c r="P197" s="210"/>
      <c r="Q197" s="210"/>
      <c r="R197" s="210"/>
      <c r="S197" s="210"/>
      <c r="T197" s="210"/>
      <c r="U197" s="210"/>
      <c r="V197" s="178"/>
      <c r="W197" s="210"/>
      <c r="X197" s="221"/>
      <c r="Y197" s="219"/>
      <c r="AE197"/>
      <c r="AF197" s="92"/>
      <c r="AJ197" s="19"/>
      <c r="AL197" s="41"/>
      <c r="AM197" s="41"/>
      <c r="AO197"/>
    </row>
    <row r="198" spans="1:41">
      <c r="A198" s="142"/>
      <c r="B198" s="184"/>
      <c r="C198" s="184"/>
      <c r="D198" s="184"/>
      <c r="E198" s="184"/>
      <c r="F198" s="184"/>
      <c r="G198" s="184"/>
      <c r="H198" s="184"/>
      <c r="I198" s="184"/>
      <c r="J198" s="178"/>
      <c r="K198" s="210"/>
      <c r="L198" s="221"/>
      <c r="M198" s="210"/>
      <c r="N198" s="210"/>
      <c r="O198" s="223"/>
      <c r="P198" s="210"/>
      <c r="Q198" s="210"/>
      <c r="R198" s="210"/>
      <c r="S198" s="210"/>
      <c r="T198" s="210"/>
      <c r="U198" s="210"/>
      <c r="V198" s="178"/>
      <c r="W198" s="210"/>
      <c r="X198" s="221"/>
      <c r="Y198" s="219"/>
      <c r="AE198"/>
      <c r="AF198" s="92"/>
      <c r="AJ198" s="19"/>
      <c r="AL198" s="41"/>
      <c r="AM198" s="41"/>
      <c r="AO198"/>
    </row>
    <row r="199" spans="1:41">
      <c r="A199" s="142"/>
      <c r="B199" s="184"/>
      <c r="C199" s="184"/>
      <c r="D199" s="184"/>
      <c r="E199" s="184"/>
      <c r="F199" s="184"/>
      <c r="G199" s="184"/>
      <c r="H199" s="184"/>
      <c r="I199" s="184"/>
      <c r="J199" s="178"/>
      <c r="K199" s="210"/>
      <c r="L199" s="221"/>
      <c r="M199" s="210"/>
      <c r="N199" s="210"/>
      <c r="O199" s="223"/>
      <c r="P199" s="210"/>
      <c r="Q199" s="210"/>
      <c r="R199" s="210"/>
      <c r="S199" s="210"/>
      <c r="T199" s="210"/>
      <c r="U199" s="210"/>
      <c r="V199" s="178"/>
      <c r="W199" s="210"/>
      <c r="X199" s="221"/>
      <c r="Y199" s="219"/>
      <c r="AE199"/>
      <c r="AF199" s="92"/>
      <c r="AJ199" s="19"/>
      <c r="AL199" s="41"/>
      <c r="AM199" s="41"/>
      <c r="AO199"/>
    </row>
    <row r="200" spans="1:41">
      <c r="A200" s="142"/>
      <c r="B200" s="184"/>
      <c r="C200" s="184"/>
      <c r="D200" s="184"/>
      <c r="E200" s="184"/>
      <c r="F200" s="184"/>
      <c r="G200" s="184"/>
      <c r="H200" s="184"/>
      <c r="I200" s="184"/>
      <c r="J200" s="178"/>
      <c r="K200" s="210"/>
      <c r="L200" s="221"/>
      <c r="M200" s="210"/>
      <c r="N200" s="210"/>
      <c r="O200" s="223"/>
      <c r="P200" s="210"/>
      <c r="Q200" s="210"/>
      <c r="R200" s="210"/>
      <c r="S200" s="210"/>
      <c r="T200" s="210"/>
      <c r="U200" s="210"/>
      <c r="V200" s="178"/>
      <c r="W200" s="210"/>
      <c r="X200" s="221"/>
      <c r="Y200" s="219"/>
      <c r="AE200"/>
      <c r="AF200" s="92"/>
      <c r="AJ200" s="19"/>
      <c r="AL200" s="41"/>
      <c r="AM200" s="41"/>
      <c r="AO200"/>
    </row>
    <row r="201" spans="1:41">
      <c r="A201" s="142"/>
      <c r="B201" s="184"/>
      <c r="C201" s="184"/>
      <c r="D201" s="184"/>
      <c r="E201" s="184"/>
      <c r="F201" s="184"/>
      <c r="G201" s="184"/>
      <c r="H201" s="184"/>
      <c r="I201" s="184"/>
      <c r="J201" s="178"/>
      <c r="K201" s="210"/>
      <c r="L201" s="221"/>
      <c r="M201" s="210"/>
      <c r="N201" s="210"/>
      <c r="O201" s="223"/>
      <c r="P201" s="210"/>
      <c r="Q201" s="210"/>
      <c r="R201" s="210"/>
      <c r="S201" s="210"/>
      <c r="T201" s="210"/>
      <c r="U201" s="210"/>
      <c r="V201" s="178"/>
      <c r="W201" s="210"/>
      <c r="X201" s="221"/>
      <c r="Y201" s="219"/>
      <c r="AE201"/>
      <c r="AF201" s="92"/>
      <c r="AJ201" s="19"/>
      <c r="AL201" s="41"/>
      <c r="AM201" s="41"/>
      <c r="AO201"/>
    </row>
    <row r="202" spans="1:41">
      <c r="A202" s="142"/>
      <c r="B202" s="184"/>
      <c r="C202" s="184"/>
      <c r="D202" s="184"/>
      <c r="E202" s="184"/>
      <c r="F202" s="184"/>
      <c r="G202" s="184"/>
      <c r="H202" s="184"/>
      <c r="I202" s="184"/>
      <c r="J202" s="178"/>
      <c r="K202" s="210"/>
      <c r="L202" s="221"/>
      <c r="M202" s="210"/>
      <c r="N202" s="210"/>
      <c r="O202" s="223"/>
      <c r="P202" s="210"/>
      <c r="Q202" s="210"/>
      <c r="R202" s="210"/>
      <c r="S202" s="210"/>
      <c r="T202" s="210"/>
      <c r="U202" s="210"/>
      <c r="V202" s="178"/>
      <c r="W202" s="210"/>
      <c r="X202" s="221"/>
      <c r="Y202" s="219"/>
      <c r="AE202"/>
      <c r="AF202" s="92"/>
      <c r="AJ202" s="19"/>
      <c r="AL202" s="41"/>
      <c r="AM202" s="41"/>
      <c r="AO202"/>
    </row>
    <row r="203" spans="1:41">
      <c r="A203" s="142"/>
      <c r="B203" s="184"/>
      <c r="C203" s="184"/>
      <c r="D203" s="184"/>
      <c r="E203" s="184"/>
      <c r="F203" s="184"/>
      <c r="G203" s="184"/>
      <c r="H203" s="184"/>
      <c r="I203" s="184"/>
      <c r="J203" s="178"/>
      <c r="K203" s="210"/>
      <c r="L203" s="221"/>
      <c r="M203" s="210"/>
      <c r="N203" s="210"/>
      <c r="O203" s="223"/>
      <c r="P203" s="210"/>
      <c r="Q203" s="210"/>
      <c r="R203" s="210"/>
      <c r="S203" s="210"/>
      <c r="T203" s="210"/>
      <c r="U203" s="210"/>
      <c r="V203" s="178"/>
      <c r="W203" s="210"/>
      <c r="X203" s="221"/>
      <c r="Y203" s="219"/>
      <c r="AE203"/>
      <c r="AF203" s="92"/>
      <c r="AJ203" s="19"/>
      <c r="AL203" s="41"/>
      <c r="AM203" s="41"/>
      <c r="AO203"/>
    </row>
    <row r="204" spans="1:41">
      <c r="A204" s="142"/>
      <c r="B204" s="184"/>
      <c r="C204" s="184"/>
      <c r="D204" s="184"/>
      <c r="E204" s="184"/>
      <c r="F204" s="184"/>
      <c r="G204" s="184"/>
      <c r="H204" s="184"/>
      <c r="I204" s="184"/>
      <c r="J204" s="178"/>
      <c r="K204" s="210"/>
      <c r="L204" s="221"/>
      <c r="M204" s="210"/>
      <c r="N204" s="210"/>
      <c r="O204" s="223"/>
      <c r="P204" s="210"/>
      <c r="Q204" s="210"/>
      <c r="R204" s="210"/>
      <c r="S204" s="210"/>
      <c r="T204" s="210"/>
      <c r="U204" s="210"/>
      <c r="V204" s="178"/>
      <c r="W204" s="210"/>
      <c r="X204" s="221"/>
      <c r="Y204" s="219"/>
      <c r="AE204"/>
      <c r="AF204" s="92"/>
      <c r="AJ204" s="19"/>
      <c r="AL204" s="41"/>
      <c r="AM204" s="41"/>
      <c r="AO204"/>
    </row>
    <row r="205" spans="1:41">
      <c r="A205" s="142"/>
      <c r="B205" s="184"/>
      <c r="C205" s="184"/>
      <c r="D205" s="184"/>
      <c r="E205" s="184"/>
      <c r="F205" s="184"/>
      <c r="G205" s="184"/>
      <c r="H205" s="184"/>
      <c r="I205" s="184"/>
      <c r="J205" s="178"/>
      <c r="K205" s="210"/>
      <c r="L205" s="221"/>
      <c r="M205" s="210"/>
      <c r="N205" s="210"/>
      <c r="O205" s="223"/>
      <c r="P205" s="210"/>
      <c r="Q205" s="210"/>
      <c r="R205" s="210"/>
      <c r="S205" s="210"/>
      <c r="T205" s="210"/>
      <c r="U205" s="210"/>
      <c r="V205" s="178"/>
      <c r="W205" s="210"/>
      <c r="X205" s="221"/>
      <c r="Y205" s="219"/>
      <c r="AE205"/>
      <c r="AF205" s="92"/>
      <c r="AJ205" s="19"/>
      <c r="AL205" s="41"/>
      <c r="AM205" s="41"/>
      <c r="AO205"/>
    </row>
    <row r="206" spans="1:41">
      <c r="A206" s="142"/>
      <c r="B206" s="184"/>
      <c r="C206" s="184"/>
      <c r="D206" s="184"/>
      <c r="E206" s="184"/>
      <c r="F206" s="184"/>
      <c r="G206" s="184"/>
      <c r="H206" s="184"/>
      <c r="I206" s="184"/>
      <c r="J206" s="178"/>
      <c r="K206" s="210"/>
      <c r="L206" s="221"/>
      <c r="M206" s="210"/>
      <c r="N206" s="210"/>
      <c r="O206" s="223"/>
      <c r="P206" s="210"/>
      <c r="Q206" s="210"/>
      <c r="R206" s="210"/>
      <c r="S206" s="210"/>
      <c r="T206" s="210"/>
      <c r="U206" s="210"/>
      <c r="V206" s="178"/>
      <c r="W206" s="210"/>
      <c r="X206" s="221"/>
      <c r="Y206" s="219"/>
      <c r="AE206"/>
      <c r="AF206" s="92"/>
      <c r="AJ206" s="19"/>
      <c r="AL206" s="41"/>
      <c r="AM206" s="41"/>
      <c r="AO206"/>
    </row>
    <row r="207" spans="1:41">
      <c r="A207" s="142"/>
      <c r="B207" s="184"/>
      <c r="C207" s="184"/>
      <c r="D207" s="184"/>
      <c r="E207" s="184"/>
      <c r="F207" s="184"/>
      <c r="G207" s="184"/>
      <c r="H207" s="184"/>
      <c r="I207" s="184"/>
      <c r="J207" s="178"/>
      <c r="K207" s="210"/>
      <c r="L207" s="221"/>
      <c r="M207" s="210"/>
      <c r="N207" s="210"/>
      <c r="O207" s="223"/>
      <c r="P207" s="210"/>
      <c r="Q207" s="210"/>
      <c r="R207" s="210"/>
      <c r="S207" s="210"/>
      <c r="T207" s="210"/>
      <c r="U207" s="210"/>
      <c r="V207" s="178"/>
      <c r="W207" s="210"/>
      <c r="X207" s="221"/>
      <c r="Y207" s="219"/>
      <c r="AE207"/>
      <c r="AF207" s="92"/>
      <c r="AJ207" s="19"/>
      <c r="AL207" s="41"/>
      <c r="AM207" s="41"/>
      <c r="AO207"/>
    </row>
    <row r="208" spans="1:41">
      <c r="A208" s="142"/>
      <c r="B208" s="184"/>
      <c r="C208" s="184"/>
      <c r="D208" s="184"/>
      <c r="E208" s="184"/>
      <c r="F208" s="184"/>
      <c r="G208" s="184"/>
      <c r="H208" s="184"/>
      <c r="I208" s="184"/>
      <c r="J208" s="178"/>
      <c r="K208" s="210"/>
      <c r="L208" s="221"/>
      <c r="M208" s="210"/>
      <c r="N208" s="210"/>
      <c r="O208" s="223"/>
      <c r="P208" s="210"/>
      <c r="Q208" s="210"/>
      <c r="R208" s="210"/>
      <c r="S208" s="210"/>
      <c r="T208" s="210"/>
      <c r="U208" s="210"/>
      <c r="V208" s="178"/>
      <c r="W208" s="210"/>
      <c r="X208" s="221"/>
      <c r="Y208" s="219"/>
      <c r="AE208"/>
      <c r="AF208" s="92"/>
      <c r="AJ208" s="19"/>
      <c r="AL208" s="41"/>
      <c r="AM208" s="41"/>
      <c r="AO208"/>
    </row>
    <row r="209" spans="1:41">
      <c r="A209" s="142"/>
      <c r="B209" s="184"/>
      <c r="C209" s="184"/>
      <c r="D209" s="184"/>
      <c r="E209" s="184"/>
      <c r="F209" s="184"/>
      <c r="G209" s="184"/>
      <c r="H209" s="184"/>
      <c r="I209" s="184"/>
      <c r="J209" s="178"/>
      <c r="K209" s="210"/>
      <c r="L209" s="221"/>
      <c r="M209" s="210"/>
      <c r="N209" s="210"/>
      <c r="O209" s="223"/>
      <c r="P209" s="210"/>
      <c r="Q209" s="210"/>
      <c r="R209" s="210"/>
      <c r="S209" s="210"/>
      <c r="T209" s="210"/>
      <c r="U209" s="210"/>
      <c r="V209" s="178"/>
      <c r="W209" s="210"/>
      <c r="X209" s="221"/>
      <c r="Y209" s="219"/>
      <c r="AE209"/>
      <c r="AF209" s="92"/>
      <c r="AJ209" s="19"/>
      <c r="AL209" s="41"/>
      <c r="AM209" s="41"/>
      <c r="AO209"/>
    </row>
    <row r="210" spans="1:41">
      <c r="A210" s="142"/>
      <c r="B210" s="184"/>
      <c r="C210" s="184"/>
      <c r="D210" s="184"/>
      <c r="E210" s="184"/>
      <c r="F210" s="184"/>
      <c r="G210" s="184"/>
      <c r="H210" s="184"/>
      <c r="I210" s="184"/>
      <c r="J210" s="178"/>
      <c r="K210" s="210"/>
      <c r="L210" s="221"/>
      <c r="M210" s="210"/>
      <c r="N210" s="210"/>
      <c r="O210" s="223"/>
      <c r="P210" s="210"/>
      <c r="Q210" s="210"/>
      <c r="R210" s="210"/>
      <c r="S210" s="210"/>
      <c r="T210" s="210"/>
      <c r="U210" s="210"/>
      <c r="V210" s="178"/>
      <c r="W210" s="210"/>
      <c r="X210" s="221"/>
      <c r="Y210" s="219"/>
      <c r="AE210"/>
      <c r="AF210" s="92"/>
      <c r="AJ210" s="19"/>
      <c r="AL210" s="41"/>
      <c r="AM210" s="41"/>
      <c r="AO210"/>
    </row>
    <row r="211" spans="1:41">
      <c r="A211" s="142"/>
      <c r="B211" s="184"/>
      <c r="C211" s="184"/>
      <c r="D211" s="184"/>
      <c r="E211" s="184"/>
      <c r="F211" s="184"/>
      <c r="G211" s="184"/>
      <c r="H211" s="184"/>
      <c r="I211" s="184"/>
      <c r="J211" s="178"/>
      <c r="K211" s="210"/>
      <c r="L211" s="221"/>
      <c r="M211" s="210"/>
      <c r="N211" s="210"/>
      <c r="O211" s="223"/>
      <c r="P211" s="210"/>
      <c r="Q211" s="210"/>
      <c r="R211" s="210"/>
      <c r="S211" s="210"/>
      <c r="T211" s="210"/>
      <c r="U211" s="210"/>
      <c r="V211" s="178"/>
      <c r="W211" s="210"/>
      <c r="X211" s="221"/>
      <c r="Y211" s="219"/>
      <c r="AE211"/>
      <c r="AF211" s="92"/>
      <c r="AJ211" s="19"/>
      <c r="AL211" s="41"/>
      <c r="AM211" s="41"/>
      <c r="AO211"/>
    </row>
    <row r="212" spans="1:41">
      <c r="A212" s="142"/>
      <c r="B212" s="184"/>
      <c r="C212" s="184"/>
      <c r="D212" s="184"/>
      <c r="E212" s="184"/>
      <c r="F212" s="184"/>
      <c r="G212" s="184"/>
      <c r="H212" s="184"/>
      <c r="I212" s="184"/>
      <c r="J212" s="178"/>
      <c r="K212" s="210"/>
      <c r="L212" s="221"/>
      <c r="M212" s="210"/>
      <c r="N212" s="210"/>
      <c r="O212" s="223"/>
      <c r="P212" s="210"/>
      <c r="Q212" s="210"/>
      <c r="R212" s="210"/>
      <c r="S212" s="210"/>
      <c r="T212" s="210"/>
      <c r="U212" s="210"/>
      <c r="V212" s="178"/>
      <c r="W212" s="210"/>
      <c r="X212" s="221"/>
      <c r="Y212" s="219"/>
      <c r="AE212"/>
      <c r="AF212" s="92"/>
      <c r="AJ212" s="19"/>
      <c r="AL212" s="41"/>
      <c r="AM212" s="41"/>
      <c r="AO212"/>
    </row>
    <row r="213" spans="1:41">
      <c r="A213" s="142"/>
      <c r="B213" s="184"/>
      <c r="C213" s="184"/>
      <c r="D213" s="184"/>
      <c r="E213" s="184"/>
      <c r="F213" s="184"/>
      <c r="G213" s="184"/>
      <c r="H213" s="184"/>
      <c r="I213" s="184"/>
      <c r="J213" s="178"/>
      <c r="K213" s="210"/>
      <c r="L213" s="221"/>
      <c r="M213" s="210"/>
      <c r="N213" s="210"/>
      <c r="O213" s="223"/>
      <c r="P213" s="210"/>
      <c r="Q213" s="210"/>
      <c r="R213" s="210"/>
      <c r="S213" s="210"/>
      <c r="T213" s="210"/>
      <c r="U213" s="210"/>
      <c r="V213" s="178"/>
      <c r="W213" s="210"/>
      <c r="X213" s="221"/>
      <c r="Y213" s="219"/>
      <c r="AE213"/>
      <c r="AF213" s="92"/>
      <c r="AJ213" s="19"/>
      <c r="AL213" s="41"/>
      <c r="AM213" s="41"/>
      <c r="AO213"/>
    </row>
    <row r="214" spans="1:41">
      <c r="A214" s="142"/>
      <c r="B214" s="184"/>
      <c r="C214" s="184"/>
      <c r="D214" s="184"/>
      <c r="E214" s="184"/>
      <c r="F214" s="184"/>
      <c r="G214" s="184"/>
      <c r="H214" s="184"/>
      <c r="I214" s="184"/>
      <c r="J214" s="178"/>
      <c r="K214" s="210"/>
      <c r="L214" s="221"/>
      <c r="M214" s="210"/>
      <c r="N214" s="210"/>
      <c r="O214" s="223"/>
      <c r="P214" s="210"/>
      <c r="Q214" s="210"/>
      <c r="R214" s="210"/>
      <c r="S214" s="210"/>
      <c r="T214" s="210"/>
      <c r="U214" s="210"/>
      <c r="V214" s="178"/>
      <c r="W214" s="210"/>
      <c r="X214" s="221"/>
      <c r="Y214" s="219"/>
      <c r="AE214"/>
      <c r="AF214" s="92"/>
      <c r="AJ214" s="19"/>
      <c r="AL214" s="41"/>
      <c r="AM214" s="41"/>
      <c r="AO214"/>
    </row>
    <row r="215" spans="1:41">
      <c r="A215" s="142"/>
      <c r="B215" s="184"/>
      <c r="C215" s="184"/>
      <c r="D215" s="184"/>
      <c r="E215" s="184"/>
      <c r="F215" s="184"/>
      <c r="G215" s="184"/>
      <c r="H215" s="184"/>
      <c r="I215" s="184"/>
      <c r="J215" s="178"/>
      <c r="K215" s="210"/>
      <c r="L215" s="221"/>
      <c r="M215" s="210"/>
      <c r="N215" s="210"/>
      <c r="O215" s="223"/>
      <c r="P215" s="210"/>
      <c r="Q215" s="210"/>
      <c r="R215" s="210"/>
      <c r="S215" s="210"/>
      <c r="T215" s="210"/>
      <c r="U215" s="210"/>
      <c r="V215" s="178"/>
      <c r="W215" s="210"/>
      <c r="X215" s="221"/>
      <c r="Y215" s="219"/>
      <c r="AE215"/>
      <c r="AF215" s="92"/>
      <c r="AJ215" s="19"/>
      <c r="AL215" s="41"/>
      <c r="AM215" s="41"/>
      <c r="AO215"/>
    </row>
    <row r="216" spans="1:41">
      <c r="A216" s="142"/>
      <c r="B216" s="184"/>
      <c r="C216" s="184"/>
      <c r="D216" s="184"/>
      <c r="E216" s="184"/>
      <c r="F216" s="184"/>
      <c r="G216" s="184"/>
      <c r="H216" s="184"/>
      <c r="I216" s="184"/>
      <c r="J216" s="178"/>
      <c r="K216" s="210"/>
      <c r="L216" s="221"/>
      <c r="M216" s="210"/>
      <c r="N216" s="210"/>
      <c r="O216" s="223"/>
      <c r="P216" s="210"/>
      <c r="Q216" s="210"/>
      <c r="R216" s="210"/>
      <c r="S216" s="210"/>
      <c r="T216" s="210"/>
      <c r="U216" s="210"/>
      <c r="V216" s="178"/>
      <c r="W216" s="210"/>
      <c r="X216" s="221"/>
      <c r="Y216" s="219"/>
      <c r="AE216"/>
      <c r="AF216" s="92"/>
      <c r="AJ216" s="19"/>
      <c r="AL216" s="41"/>
      <c r="AM216" s="41"/>
      <c r="AO216"/>
    </row>
    <row r="217" spans="1:41">
      <c r="A217" s="142"/>
      <c r="B217" s="184"/>
      <c r="C217" s="184"/>
      <c r="D217" s="184"/>
      <c r="E217" s="184"/>
      <c r="F217" s="184"/>
      <c r="G217" s="184"/>
      <c r="H217" s="184"/>
      <c r="I217" s="184"/>
      <c r="J217" s="178"/>
      <c r="K217" s="210"/>
      <c r="L217" s="221"/>
      <c r="M217" s="210"/>
      <c r="N217" s="210"/>
      <c r="O217" s="223"/>
      <c r="P217" s="210"/>
      <c r="Q217" s="210"/>
      <c r="R217" s="210"/>
      <c r="S217" s="210"/>
      <c r="T217" s="210"/>
      <c r="U217" s="210"/>
      <c r="V217" s="178"/>
      <c r="W217" s="210"/>
      <c r="X217" s="221"/>
      <c r="Y217" s="219"/>
      <c r="AE217"/>
      <c r="AF217" s="92"/>
      <c r="AJ217" s="19"/>
      <c r="AL217" s="41"/>
      <c r="AM217" s="41"/>
      <c r="AO217"/>
    </row>
    <row r="218" spans="1:41">
      <c r="A218" s="142"/>
      <c r="B218" s="184"/>
      <c r="C218" s="184"/>
      <c r="D218" s="184"/>
      <c r="E218" s="184"/>
      <c r="F218" s="184"/>
      <c r="G218" s="184"/>
      <c r="H218" s="184"/>
      <c r="I218" s="184"/>
      <c r="J218" s="178"/>
      <c r="K218" s="210"/>
      <c r="L218" s="221"/>
      <c r="M218" s="210"/>
      <c r="N218" s="210"/>
      <c r="O218" s="223"/>
      <c r="P218" s="210"/>
      <c r="Q218" s="210"/>
      <c r="R218" s="210"/>
      <c r="S218" s="210"/>
      <c r="T218" s="210"/>
      <c r="U218" s="210"/>
      <c r="V218" s="178"/>
      <c r="W218" s="210"/>
      <c r="X218" s="221"/>
      <c r="Y218" s="219"/>
      <c r="AE218"/>
      <c r="AF218" s="92"/>
      <c r="AJ218" s="19"/>
      <c r="AL218" s="41"/>
      <c r="AM218" s="41"/>
      <c r="AO218"/>
    </row>
    <row r="219" spans="1:41">
      <c r="A219" s="142"/>
      <c r="B219" s="184"/>
      <c r="C219" s="184"/>
      <c r="D219" s="184"/>
      <c r="E219" s="184"/>
      <c r="F219" s="184"/>
      <c r="G219" s="184"/>
      <c r="H219" s="184"/>
      <c r="I219" s="184"/>
      <c r="J219" s="178"/>
      <c r="K219" s="210"/>
      <c r="L219" s="221"/>
      <c r="M219" s="210"/>
      <c r="N219" s="210"/>
      <c r="O219" s="223"/>
      <c r="P219" s="210"/>
      <c r="Q219" s="210"/>
      <c r="R219" s="210"/>
      <c r="S219" s="210"/>
      <c r="T219" s="210"/>
      <c r="U219" s="210"/>
      <c r="V219" s="178"/>
      <c r="W219" s="210"/>
      <c r="X219" s="221"/>
      <c r="Y219" s="219"/>
      <c r="AE219"/>
      <c r="AF219" s="92"/>
      <c r="AJ219" s="19"/>
      <c r="AL219" s="41"/>
      <c r="AM219" s="41"/>
      <c r="AO219"/>
    </row>
    <row r="220" spans="1:41">
      <c r="A220" s="142"/>
      <c r="B220" s="184"/>
      <c r="C220" s="184"/>
      <c r="D220" s="184"/>
      <c r="E220" s="184"/>
      <c r="F220" s="184"/>
      <c r="G220" s="184"/>
      <c r="H220" s="184"/>
      <c r="I220" s="184"/>
      <c r="J220" s="178"/>
      <c r="K220" s="210"/>
      <c r="L220" s="221"/>
      <c r="M220" s="210"/>
      <c r="N220" s="210"/>
      <c r="O220" s="223"/>
      <c r="P220" s="210"/>
      <c r="Q220" s="210"/>
      <c r="R220" s="210"/>
      <c r="S220" s="210"/>
      <c r="T220" s="210"/>
      <c r="U220" s="210"/>
      <c r="V220" s="178"/>
      <c r="W220" s="210"/>
      <c r="X220" s="221"/>
      <c r="Y220" s="219"/>
      <c r="AE220"/>
      <c r="AF220" s="92"/>
      <c r="AJ220" s="19"/>
      <c r="AL220" s="41"/>
      <c r="AM220" s="41"/>
      <c r="AO220"/>
    </row>
    <row r="221" spans="1:41">
      <c r="A221" s="142"/>
      <c r="B221" s="184"/>
      <c r="C221" s="184"/>
      <c r="D221" s="184"/>
      <c r="E221" s="184"/>
      <c r="F221" s="184"/>
      <c r="G221" s="184"/>
      <c r="H221" s="184"/>
      <c r="I221" s="184"/>
      <c r="J221" s="178"/>
      <c r="K221" s="210"/>
      <c r="L221" s="221"/>
      <c r="M221" s="210"/>
      <c r="N221" s="210"/>
      <c r="O221" s="223"/>
      <c r="P221" s="210"/>
      <c r="Q221" s="210"/>
      <c r="R221" s="210"/>
      <c r="S221" s="210"/>
      <c r="T221" s="210"/>
      <c r="U221" s="210"/>
      <c r="V221" s="178"/>
      <c r="W221" s="210"/>
      <c r="X221" s="221"/>
      <c r="Y221" s="219"/>
      <c r="AE221"/>
      <c r="AF221" s="92"/>
      <c r="AJ221" s="19"/>
      <c r="AL221" s="41"/>
      <c r="AM221" s="41"/>
      <c r="AO221"/>
    </row>
    <row r="222" spans="1:41">
      <c r="A222" s="142"/>
      <c r="B222" s="184"/>
      <c r="C222" s="184"/>
      <c r="D222" s="184"/>
      <c r="E222" s="184"/>
      <c r="F222" s="184"/>
      <c r="G222" s="184"/>
      <c r="H222" s="184"/>
      <c r="I222" s="184"/>
      <c r="J222" s="178"/>
      <c r="K222" s="210"/>
      <c r="L222" s="221"/>
      <c r="M222" s="210"/>
      <c r="N222" s="210"/>
      <c r="O222" s="223"/>
      <c r="P222" s="210"/>
      <c r="Q222" s="210"/>
      <c r="R222" s="210"/>
      <c r="S222" s="210"/>
      <c r="T222" s="210"/>
      <c r="U222" s="210"/>
      <c r="V222" s="178"/>
      <c r="W222" s="210"/>
      <c r="X222" s="221"/>
      <c r="Y222" s="219"/>
      <c r="AE222"/>
      <c r="AF222" s="92"/>
      <c r="AJ222" s="19"/>
      <c r="AL222" s="41"/>
      <c r="AM222" s="41"/>
      <c r="AO222"/>
    </row>
    <row r="223" spans="1:41">
      <c r="A223" s="142"/>
      <c r="B223" s="184"/>
      <c r="C223" s="184"/>
      <c r="D223" s="184"/>
      <c r="E223" s="184"/>
      <c r="F223" s="184"/>
      <c r="G223" s="184"/>
      <c r="H223" s="184"/>
      <c r="I223" s="184"/>
      <c r="J223" s="178"/>
      <c r="K223" s="210"/>
      <c r="L223" s="221"/>
      <c r="M223" s="210"/>
      <c r="N223" s="210"/>
      <c r="O223" s="223"/>
      <c r="P223" s="210"/>
      <c r="Q223" s="210"/>
      <c r="R223" s="210"/>
      <c r="S223" s="210"/>
      <c r="T223" s="210"/>
      <c r="U223" s="210"/>
      <c r="V223" s="178"/>
      <c r="W223" s="210"/>
      <c r="X223" s="221"/>
      <c r="Y223" s="219"/>
      <c r="AE223"/>
      <c r="AF223" s="92"/>
      <c r="AJ223" s="19"/>
      <c r="AL223" s="41"/>
      <c r="AM223" s="41"/>
      <c r="AO223"/>
    </row>
    <row r="224" spans="1:41">
      <c r="A224" s="142"/>
      <c r="B224" s="184"/>
      <c r="C224" s="184"/>
      <c r="D224" s="184"/>
      <c r="E224" s="184"/>
      <c r="F224" s="184"/>
      <c r="G224" s="184"/>
      <c r="H224" s="184"/>
      <c r="I224" s="184"/>
      <c r="J224" s="178"/>
      <c r="K224" s="210"/>
      <c r="L224" s="221"/>
      <c r="M224" s="210"/>
      <c r="N224" s="210"/>
      <c r="O224" s="223"/>
      <c r="P224" s="210"/>
      <c r="Q224" s="210"/>
      <c r="R224" s="210"/>
      <c r="S224" s="210"/>
      <c r="T224" s="210"/>
      <c r="U224" s="210"/>
      <c r="V224" s="178"/>
      <c r="W224" s="210"/>
      <c r="X224" s="221"/>
      <c r="Y224" s="219"/>
      <c r="AE224"/>
      <c r="AF224" s="92"/>
      <c r="AJ224" s="19"/>
      <c r="AL224" s="41"/>
      <c r="AM224" s="41"/>
      <c r="AO224"/>
    </row>
    <row r="225" spans="1:41">
      <c r="A225" s="142"/>
      <c r="B225" s="184"/>
      <c r="C225" s="184"/>
      <c r="D225" s="184"/>
      <c r="E225" s="184"/>
      <c r="F225" s="184"/>
      <c r="G225" s="184"/>
      <c r="H225" s="184"/>
      <c r="I225" s="184"/>
      <c r="J225" s="178"/>
      <c r="K225" s="210"/>
      <c r="L225" s="221"/>
      <c r="M225" s="210"/>
      <c r="N225" s="210"/>
      <c r="O225" s="223"/>
      <c r="P225" s="210"/>
      <c r="Q225" s="210"/>
      <c r="R225" s="210"/>
      <c r="S225" s="210"/>
      <c r="T225" s="210"/>
      <c r="U225" s="210"/>
      <c r="V225" s="178"/>
      <c r="W225" s="210"/>
      <c r="X225" s="221"/>
      <c r="Y225" s="219"/>
      <c r="AE225"/>
      <c r="AF225" s="92"/>
      <c r="AJ225" s="19"/>
      <c r="AL225" s="41"/>
      <c r="AM225" s="41"/>
      <c r="AO225"/>
    </row>
    <row r="226" spans="1:41">
      <c r="A226" s="142"/>
      <c r="B226" s="184"/>
      <c r="C226" s="184"/>
      <c r="D226" s="184"/>
      <c r="E226" s="184"/>
      <c r="F226" s="184"/>
      <c r="G226" s="184"/>
      <c r="H226" s="184"/>
      <c r="I226" s="184"/>
      <c r="J226" s="178"/>
      <c r="K226" s="210"/>
      <c r="L226" s="221"/>
      <c r="M226" s="210"/>
      <c r="N226" s="210"/>
      <c r="O226" s="223"/>
      <c r="P226" s="210"/>
      <c r="Q226" s="210"/>
      <c r="R226" s="210"/>
      <c r="S226" s="210"/>
      <c r="T226" s="210"/>
      <c r="U226" s="210"/>
      <c r="V226" s="178"/>
      <c r="W226" s="210"/>
      <c r="X226" s="221"/>
      <c r="Y226" s="219"/>
      <c r="AE226"/>
      <c r="AF226" s="92"/>
      <c r="AJ226" s="19"/>
      <c r="AL226" s="41"/>
      <c r="AM226" s="41"/>
      <c r="AO226"/>
    </row>
    <row r="227" spans="1:41">
      <c r="A227" s="142"/>
      <c r="B227" s="184"/>
      <c r="C227" s="184"/>
      <c r="D227" s="184"/>
      <c r="E227" s="184"/>
      <c r="F227" s="184"/>
      <c r="G227" s="184"/>
      <c r="H227" s="184"/>
      <c r="I227" s="184"/>
      <c r="J227" s="178"/>
      <c r="K227" s="210"/>
      <c r="L227" s="221"/>
      <c r="M227" s="210"/>
      <c r="N227" s="210"/>
      <c r="O227" s="223"/>
      <c r="P227" s="210"/>
      <c r="Q227" s="210"/>
      <c r="R227" s="210"/>
      <c r="S227" s="210"/>
      <c r="T227" s="210"/>
      <c r="U227" s="210"/>
      <c r="V227" s="178"/>
      <c r="W227" s="210"/>
      <c r="X227" s="221"/>
      <c r="Y227" s="219"/>
      <c r="AE227"/>
      <c r="AF227" s="92"/>
      <c r="AJ227" s="19"/>
      <c r="AL227" s="41"/>
      <c r="AM227" s="41"/>
      <c r="AO227"/>
    </row>
    <row r="228" spans="1:41">
      <c r="A228" s="142"/>
      <c r="B228" s="184"/>
      <c r="C228" s="184"/>
      <c r="D228" s="184"/>
      <c r="E228" s="184"/>
      <c r="F228" s="184"/>
      <c r="G228" s="184"/>
      <c r="H228" s="184"/>
      <c r="I228" s="184"/>
      <c r="J228" s="178"/>
      <c r="K228" s="210"/>
      <c r="L228" s="221"/>
      <c r="M228" s="210"/>
      <c r="N228" s="210"/>
      <c r="O228" s="223"/>
      <c r="P228" s="210"/>
      <c r="Q228" s="210"/>
      <c r="R228" s="210"/>
      <c r="S228" s="210"/>
      <c r="T228" s="210"/>
      <c r="U228" s="210"/>
      <c r="V228" s="178"/>
      <c r="W228" s="210"/>
      <c r="X228" s="221"/>
      <c r="Y228" s="219"/>
      <c r="AE228"/>
      <c r="AF228" s="92"/>
      <c r="AJ228" s="19"/>
      <c r="AL228" s="41"/>
      <c r="AM228" s="41"/>
      <c r="AO228"/>
    </row>
    <row r="229" spans="1:41">
      <c r="A229" s="142"/>
      <c r="B229" s="184"/>
      <c r="C229" s="184"/>
      <c r="D229" s="184"/>
      <c r="E229" s="184"/>
      <c r="F229" s="184"/>
      <c r="G229" s="184"/>
      <c r="H229" s="184"/>
      <c r="I229" s="184"/>
      <c r="J229" s="178"/>
      <c r="K229" s="210"/>
      <c r="L229" s="221"/>
      <c r="M229" s="210"/>
      <c r="N229" s="210"/>
      <c r="O229" s="223"/>
      <c r="P229" s="210"/>
      <c r="Q229" s="210"/>
      <c r="R229" s="210"/>
      <c r="S229" s="210"/>
      <c r="T229" s="210"/>
      <c r="U229" s="210"/>
      <c r="V229" s="178"/>
      <c r="W229" s="210"/>
      <c r="X229" s="221"/>
      <c r="Y229" s="219"/>
      <c r="AE229"/>
      <c r="AF229" s="92"/>
      <c r="AJ229" s="19"/>
      <c r="AL229" s="41"/>
      <c r="AM229" s="41"/>
      <c r="AO229"/>
    </row>
    <row r="230" spans="1:41">
      <c r="A230" s="142"/>
      <c r="B230" s="184"/>
      <c r="C230" s="184"/>
      <c r="D230" s="184"/>
      <c r="E230" s="184"/>
      <c r="F230" s="184"/>
      <c r="G230" s="184"/>
      <c r="H230" s="184"/>
      <c r="I230" s="184"/>
      <c r="J230" s="178"/>
      <c r="K230" s="210"/>
      <c r="L230" s="221"/>
      <c r="M230" s="210"/>
      <c r="N230" s="210"/>
      <c r="O230" s="223"/>
      <c r="P230" s="210"/>
      <c r="Q230" s="210"/>
      <c r="R230" s="210"/>
      <c r="S230" s="210"/>
      <c r="T230" s="210"/>
      <c r="U230" s="210"/>
      <c r="V230" s="178"/>
      <c r="W230" s="210"/>
      <c r="X230" s="221"/>
      <c r="Y230" s="219"/>
      <c r="AE230"/>
      <c r="AF230" s="92"/>
      <c r="AJ230" s="19"/>
      <c r="AL230" s="41"/>
      <c r="AM230" s="41"/>
      <c r="AO230"/>
    </row>
    <row r="231" spans="1:41">
      <c r="A231" s="142"/>
      <c r="B231" s="184"/>
      <c r="C231" s="184"/>
      <c r="D231" s="184"/>
      <c r="E231" s="184"/>
      <c r="F231" s="184"/>
      <c r="G231" s="184"/>
      <c r="H231" s="184"/>
      <c r="I231" s="184"/>
      <c r="J231" s="178"/>
      <c r="K231" s="210"/>
      <c r="L231" s="221"/>
      <c r="M231" s="210"/>
      <c r="N231" s="210"/>
      <c r="O231" s="223"/>
      <c r="P231" s="210"/>
      <c r="Q231" s="210"/>
      <c r="R231" s="210"/>
      <c r="S231" s="210"/>
      <c r="T231" s="210"/>
      <c r="U231" s="210"/>
      <c r="V231" s="178"/>
      <c r="W231" s="210"/>
      <c r="X231" s="221"/>
      <c r="Y231" s="219"/>
      <c r="AE231"/>
      <c r="AF231" s="92"/>
      <c r="AJ231" s="19"/>
      <c r="AL231" s="41"/>
      <c r="AM231" s="41"/>
      <c r="AO231"/>
    </row>
    <row r="232" spans="1:41">
      <c r="A232" s="142"/>
      <c r="B232" s="184"/>
      <c r="C232" s="184"/>
      <c r="D232" s="184"/>
      <c r="E232" s="184"/>
      <c r="F232" s="184"/>
      <c r="G232" s="184"/>
      <c r="H232" s="184"/>
      <c r="I232" s="184"/>
      <c r="J232" s="178"/>
      <c r="K232" s="210"/>
      <c r="L232" s="221"/>
      <c r="M232" s="210"/>
      <c r="N232" s="210"/>
      <c r="O232" s="223"/>
      <c r="P232" s="210"/>
      <c r="Q232" s="210"/>
      <c r="R232" s="210"/>
      <c r="S232" s="210"/>
      <c r="T232" s="210"/>
      <c r="U232" s="210"/>
      <c r="V232" s="178"/>
      <c r="W232" s="210"/>
      <c r="X232" s="221"/>
      <c r="Y232" s="219"/>
      <c r="AE232"/>
      <c r="AF232" s="92"/>
      <c r="AJ232" s="19"/>
      <c r="AL232" s="41"/>
      <c r="AM232" s="41"/>
      <c r="AO232"/>
    </row>
    <row r="233" spans="1:41">
      <c r="A233" s="142"/>
      <c r="B233" s="184"/>
      <c r="C233" s="184"/>
      <c r="D233" s="184"/>
      <c r="E233" s="184"/>
      <c r="F233" s="184"/>
      <c r="G233" s="184"/>
      <c r="H233" s="184"/>
      <c r="I233" s="184"/>
      <c r="J233" s="178"/>
      <c r="K233" s="210"/>
      <c r="L233" s="221"/>
      <c r="M233" s="210"/>
      <c r="N233" s="210"/>
      <c r="O233" s="223"/>
      <c r="P233" s="210"/>
      <c r="Q233" s="210"/>
      <c r="R233" s="210"/>
      <c r="S233" s="210"/>
      <c r="T233" s="210"/>
      <c r="U233" s="210"/>
      <c r="V233" s="178"/>
      <c r="W233" s="210"/>
      <c r="X233" s="221"/>
      <c r="Y233" s="219"/>
      <c r="AE233"/>
      <c r="AF233" s="92"/>
      <c r="AJ233" s="19"/>
      <c r="AL233" s="41"/>
      <c r="AM233" s="41"/>
      <c r="AO233"/>
    </row>
    <row r="234" spans="1:41">
      <c r="A234" s="142"/>
      <c r="B234" s="184"/>
      <c r="C234" s="184"/>
      <c r="D234" s="184"/>
      <c r="E234" s="184"/>
      <c r="F234" s="184"/>
      <c r="G234" s="184"/>
      <c r="H234" s="184"/>
      <c r="I234" s="184"/>
      <c r="J234" s="178"/>
      <c r="K234" s="210"/>
      <c r="L234" s="221"/>
      <c r="M234" s="210"/>
      <c r="N234" s="210"/>
      <c r="O234" s="223"/>
      <c r="P234" s="210"/>
      <c r="Q234" s="210"/>
      <c r="R234" s="210"/>
      <c r="S234" s="210"/>
      <c r="T234" s="210"/>
      <c r="U234" s="210"/>
      <c r="V234" s="178"/>
      <c r="W234" s="210"/>
      <c r="X234" s="221"/>
      <c r="Y234" s="219"/>
      <c r="AE234"/>
      <c r="AF234" s="92"/>
      <c r="AJ234" s="19"/>
      <c r="AL234" s="41"/>
      <c r="AM234" s="41"/>
      <c r="AO234"/>
    </row>
    <row r="235" spans="1:41">
      <c r="A235" s="142"/>
      <c r="B235" s="184"/>
      <c r="C235" s="184"/>
      <c r="D235" s="184"/>
      <c r="E235" s="184"/>
      <c r="F235" s="184"/>
      <c r="G235" s="184"/>
      <c r="H235" s="184"/>
      <c r="I235" s="184"/>
      <c r="J235" s="178"/>
      <c r="K235" s="210"/>
      <c r="L235" s="221"/>
      <c r="M235" s="210"/>
      <c r="N235" s="210"/>
      <c r="O235" s="223"/>
      <c r="P235" s="210"/>
      <c r="Q235" s="210"/>
      <c r="R235" s="210"/>
      <c r="S235" s="210"/>
      <c r="T235" s="210"/>
      <c r="U235" s="210"/>
      <c r="V235" s="178"/>
      <c r="W235" s="210"/>
      <c r="X235" s="221"/>
      <c r="Y235" s="219"/>
      <c r="AE235"/>
      <c r="AF235" s="92"/>
      <c r="AJ235" s="19"/>
      <c r="AL235" s="41"/>
      <c r="AM235" s="41"/>
      <c r="AO235"/>
    </row>
    <row r="236" spans="1:41">
      <c r="A236" s="142"/>
      <c r="B236" s="184"/>
      <c r="C236" s="184"/>
      <c r="D236" s="184"/>
      <c r="E236" s="184"/>
      <c r="F236" s="184"/>
      <c r="G236" s="184"/>
      <c r="H236" s="184"/>
      <c r="I236" s="184"/>
      <c r="J236" s="178"/>
      <c r="K236" s="210"/>
      <c r="L236" s="221"/>
      <c r="M236" s="210"/>
      <c r="N236" s="210"/>
      <c r="O236" s="223"/>
      <c r="P236" s="210"/>
      <c r="Q236" s="210"/>
      <c r="R236" s="210"/>
      <c r="S236" s="210"/>
      <c r="T236" s="210"/>
      <c r="U236" s="210"/>
      <c r="V236" s="178"/>
      <c r="W236" s="210"/>
      <c r="X236" s="221"/>
      <c r="Y236" s="219"/>
      <c r="AE236"/>
      <c r="AF236" s="92"/>
      <c r="AJ236" s="19"/>
      <c r="AL236" s="41"/>
      <c r="AM236" s="41"/>
      <c r="AO236"/>
    </row>
    <row r="237" spans="1:41">
      <c r="A237" s="142"/>
      <c r="B237" s="184"/>
      <c r="C237" s="184"/>
      <c r="D237" s="184"/>
      <c r="E237" s="184"/>
      <c r="F237" s="184"/>
      <c r="G237" s="184"/>
      <c r="H237" s="184"/>
      <c r="I237" s="184"/>
      <c r="J237" s="178"/>
      <c r="K237" s="210"/>
      <c r="L237" s="221"/>
      <c r="M237" s="210"/>
      <c r="N237" s="210"/>
      <c r="O237" s="223"/>
      <c r="P237" s="210"/>
      <c r="Q237" s="210"/>
      <c r="R237" s="210"/>
      <c r="S237" s="210"/>
      <c r="T237" s="210"/>
      <c r="U237" s="210"/>
      <c r="V237" s="178"/>
      <c r="W237" s="210"/>
      <c r="X237" s="221"/>
      <c r="Y237" s="219"/>
      <c r="AE237"/>
      <c r="AF237" s="92"/>
      <c r="AJ237" s="19"/>
      <c r="AL237" s="41"/>
      <c r="AM237" s="41"/>
      <c r="AO237"/>
    </row>
    <row r="238" spans="1:41">
      <c r="A238" s="142"/>
      <c r="B238" s="184"/>
      <c r="C238" s="184"/>
      <c r="D238" s="184"/>
      <c r="E238" s="184"/>
      <c r="F238" s="184"/>
      <c r="G238" s="184"/>
      <c r="H238" s="184"/>
      <c r="I238" s="184"/>
      <c r="J238" s="178"/>
      <c r="K238" s="210"/>
      <c r="L238" s="221"/>
      <c r="M238" s="210"/>
      <c r="N238" s="210"/>
      <c r="O238" s="223"/>
      <c r="P238" s="210"/>
      <c r="Q238" s="210"/>
      <c r="R238" s="210"/>
      <c r="S238" s="210"/>
      <c r="T238" s="210"/>
      <c r="U238" s="210"/>
      <c r="V238" s="178"/>
      <c r="W238" s="210"/>
      <c r="X238" s="221"/>
      <c r="Y238" s="219"/>
      <c r="AE238"/>
      <c r="AF238" s="92"/>
      <c r="AJ238" s="19"/>
      <c r="AL238" s="41"/>
      <c r="AM238" s="41"/>
      <c r="AO238"/>
    </row>
    <row r="239" spans="1:41">
      <c r="A239" s="142"/>
      <c r="B239" s="184"/>
      <c r="C239" s="184"/>
      <c r="D239" s="184"/>
      <c r="E239" s="184"/>
      <c r="F239" s="184"/>
      <c r="G239" s="184"/>
      <c r="H239" s="184"/>
      <c r="I239" s="184"/>
      <c r="J239" s="178"/>
      <c r="K239" s="210"/>
      <c r="L239" s="221"/>
      <c r="M239" s="210"/>
      <c r="N239" s="210"/>
      <c r="O239" s="223"/>
      <c r="P239" s="210"/>
      <c r="Q239" s="210"/>
      <c r="R239" s="210"/>
      <c r="S239" s="210"/>
      <c r="T239" s="210"/>
      <c r="U239" s="210"/>
      <c r="V239" s="178"/>
      <c r="W239" s="210"/>
      <c r="X239" s="221"/>
      <c r="Y239" s="219"/>
      <c r="AE239"/>
      <c r="AF239" s="92"/>
      <c r="AJ239" s="19"/>
      <c r="AL239" s="41"/>
      <c r="AM239" s="41"/>
      <c r="AO239"/>
    </row>
    <row r="240" spans="1:41">
      <c r="A240" s="142"/>
      <c r="B240" s="184"/>
      <c r="C240" s="184"/>
      <c r="D240" s="184"/>
      <c r="E240" s="184"/>
      <c r="F240" s="184"/>
      <c r="G240" s="184"/>
      <c r="H240" s="184"/>
      <c r="I240" s="184"/>
      <c r="J240" s="178"/>
      <c r="K240" s="210"/>
      <c r="L240" s="221"/>
      <c r="M240" s="210"/>
      <c r="N240" s="210"/>
      <c r="O240" s="223"/>
      <c r="P240" s="210"/>
      <c r="Q240" s="210"/>
      <c r="R240" s="210"/>
      <c r="S240" s="210"/>
      <c r="T240" s="210"/>
      <c r="U240" s="210"/>
      <c r="V240" s="178"/>
      <c r="W240" s="210"/>
      <c r="X240" s="221"/>
      <c r="Y240" s="219"/>
      <c r="AE240"/>
      <c r="AF240" s="92"/>
      <c r="AJ240" s="19"/>
      <c r="AL240" s="41"/>
      <c r="AM240" s="41"/>
      <c r="AO240"/>
    </row>
    <row r="241" spans="1:41">
      <c r="A241" s="142"/>
      <c r="B241" s="184"/>
      <c r="C241" s="184"/>
      <c r="D241" s="184"/>
      <c r="E241" s="184"/>
      <c r="F241" s="184"/>
      <c r="G241" s="184"/>
      <c r="H241" s="184"/>
      <c r="I241" s="184"/>
      <c r="J241" s="178"/>
      <c r="K241" s="210"/>
      <c r="L241" s="221"/>
      <c r="M241" s="210"/>
      <c r="N241" s="210"/>
      <c r="O241" s="223"/>
      <c r="P241" s="210"/>
      <c r="Q241" s="210"/>
      <c r="R241" s="210"/>
      <c r="S241" s="210"/>
      <c r="T241" s="210"/>
      <c r="U241" s="210"/>
      <c r="V241" s="178"/>
      <c r="W241" s="210"/>
      <c r="X241" s="221"/>
      <c r="Y241" s="219"/>
      <c r="AE241"/>
      <c r="AF241" s="92"/>
      <c r="AJ241" s="19"/>
      <c r="AL241" s="41"/>
      <c r="AM241" s="41"/>
      <c r="AO241"/>
    </row>
    <row r="242" spans="1:41">
      <c r="A242" s="142"/>
      <c r="B242" s="184"/>
      <c r="C242" s="184"/>
      <c r="D242" s="184"/>
      <c r="E242" s="184"/>
      <c r="F242" s="184"/>
      <c r="G242" s="184"/>
      <c r="H242" s="184"/>
      <c r="I242" s="184"/>
      <c r="J242" s="178"/>
      <c r="K242" s="210"/>
      <c r="L242" s="221"/>
      <c r="M242" s="210"/>
      <c r="N242" s="210"/>
      <c r="O242" s="223"/>
      <c r="P242" s="210"/>
      <c r="Q242" s="210"/>
      <c r="R242" s="210"/>
      <c r="S242" s="210"/>
      <c r="T242" s="210"/>
      <c r="U242" s="210"/>
      <c r="V242" s="178"/>
      <c r="W242" s="210"/>
      <c r="X242" s="221"/>
      <c r="Y242" s="219"/>
      <c r="AE242"/>
      <c r="AF242" s="92"/>
      <c r="AJ242" s="19"/>
      <c r="AL242" s="41"/>
      <c r="AM242" s="41"/>
      <c r="AO242"/>
    </row>
    <row r="243" spans="1:41">
      <c r="A243" s="142"/>
      <c r="B243" s="184"/>
      <c r="C243" s="184"/>
      <c r="D243" s="184"/>
      <c r="E243" s="184"/>
      <c r="F243" s="184"/>
      <c r="G243" s="184"/>
      <c r="H243" s="184"/>
      <c r="I243" s="184"/>
      <c r="J243" s="178"/>
      <c r="K243" s="210"/>
      <c r="L243" s="221"/>
      <c r="M243" s="210"/>
      <c r="N243" s="210"/>
      <c r="O243" s="223"/>
      <c r="P243" s="210"/>
      <c r="Q243" s="210"/>
      <c r="R243" s="210"/>
      <c r="S243" s="210"/>
      <c r="T243" s="210"/>
      <c r="U243" s="210"/>
      <c r="V243" s="178"/>
      <c r="W243" s="210"/>
      <c r="X243" s="221"/>
      <c r="Y243" s="219"/>
      <c r="AE243"/>
      <c r="AF243" s="92"/>
      <c r="AJ243" s="19"/>
      <c r="AL243" s="41"/>
      <c r="AM243" s="41"/>
      <c r="AO243"/>
    </row>
    <row r="244" spans="1:41">
      <c r="A244" s="142"/>
      <c r="B244" s="184"/>
      <c r="C244" s="184"/>
      <c r="D244" s="184"/>
      <c r="E244" s="184"/>
      <c r="F244" s="184"/>
      <c r="G244" s="184"/>
      <c r="H244" s="184"/>
      <c r="I244" s="184"/>
      <c r="J244" s="178"/>
      <c r="K244" s="210"/>
      <c r="L244" s="221"/>
      <c r="M244" s="210"/>
      <c r="N244" s="210"/>
      <c r="O244" s="223"/>
      <c r="P244" s="210"/>
      <c r="Q244" s="210"/>
      <c r="R244" s="210"/>
      <c r="S244" s="210"/>
      <c r="T244" s="210"/>
      <c r="U244" s="210"/>
      <c r="V244" s="178"/>
      <c r="W244" s="210"/>
      <c r="X244" s="221"/>
      <c r="Y244" s="219"/>
      <c r="AE244"/>
      <c r="AF244" s="92"/>
      <c r="AJ244" s="19"/>
      <c r="AL244" s="41"/>
      <c r="AM244" s="41"/>
      <c r="AO244"/>
    </row>
    <row r="245" spans="1:41">
      <c r="A245" s="142"/>
      <c r="B245" s="184"/>
      <c r="C245" s="184"/>
      <c r="D245" s="184"/>
      <c r="E245" s="184"/>
      <c r="F245" s="184"/>
      <c r="G245" s="184"/>
      <c r="H245" s="184"/>
      <c r="I245" s="184"/>
      <c r="J245" s="178"/>
      <c r="K245" s="210"/>
      <c r="L245" s="221"/>
      <c r="M245" s="210"/>
      <c r="N245" s="210"/>
      <c r="O245" s="223"/>
      <c r="P245" s="210"/>
      <c r="Q245" s="210"/>
      <c r="R245" s="210"/>
      <c r="S245" s="210"/>
      <c r="T245" s="210"/>
      <c r="U245" s="210"/>
      <c r="V245" s="178"/>
      <c r="W245" s="210"/>
      <c r="X245" s="221"/>
      <c r="Y245" s="219"/>
      <c r="AE245"/>
      <c r="AF245" s="92"/>
      <c r="AJ245" s="19"/>
      <c r="AL245" s="41"/>
      <c r="AM245" s="41"/>
      <c r="AO245"/>
    </row>
    <row r="246" spans="1:41">
      <c r="A246" s="142"/>
      <c r="B246" s="184"/>
      <c r="C246" s="184"/>
      <c r="D246" s="184"/>
      <c r="E246" s="184"/>
      <c r="F246" s="184"/>
      <c r="G246" s="184"/>
      <c r="H246" s="184"/>
      <c r="I246" s="184"/>
      <c r="J246" s="178"/>
      <c r="K246" s="210"/>
      <c r="L246" s="221"/>
      <c r="M246" s="210"/>
      <c r="N246" s="210"/>
      <c r="O246" s="223"/>
      <c r="P246" s="210"/>
      <c r="Q246" s="210"/>
      <c r="R246" s="210"/>
      <c r="S246" s="210"/>
      <c r="T246" s="210"/>
      <c r="U246" s="210"/>
      <c r="V246" s="178"/>
      <c r="W246" s="210"/>
      <c r="X246" s="221"/>
      <c r="Y246" s="219"/>
      <c r="AE246"/>
      <c r="AF246" s="92"/>
      <c r="AJ246" s="19"/>
      <c r="AL246" s="41"/>
      <c r="AM246" s="41"/>
      <c r="AO246"/>
    </row>
    <row r="247" spans="1:41">
      <c r="A247" s="142"/>
      <c r="B247" s="184"/>
      <c r="C247" s="184"/>
      <c r="D247" s="184"/>
      <c r="E247" s="184"/>
      <c r="F247" s="184"/>
      <c r="G247" s="184"/>
      <c r="H247" s="184"/>
      <c r="I247" s="184"/>
      <c r="J247" s="178"/>
      <c r="K247" s="210"/>
      <c r="L247" s="221"/>
      <c r="M247" s="210"/>
      <c r="N247" s="210"/>
      <c r="O247" s="223"/>
      <c r="P247" s="210"/>
      <c r="Q247" s="210"/>
      <c r="R247" s="210"/>
      <c r="S247" s="210"/>
      <c r="T247" s="210"/>
      <c r="U247" s="210"/>
      <c r="V247" s="178"/>
      <c r="W247" s="210"/>
      <c r="X247" s="221"/>
      <c r="Y247" s="219"/>
      <c r="AE247"/>
      <c r="AF247" s="92"/>
      <c r="AJ247" s="19"/>
      <c r="AL247" s="41"/>
      <c r="AM247" s="41"/>
      <c r="AO247"/>
    </row>
    <row r="248" spans="1:41">
      <c r="A248" s="142"/>
      <c r="B248" s="184"/>
      <c r="C248" s="184"/>
      <c r="D248" s="184"/>
      <c r="E248" s="184"/>
      <c r="F248" s="184"/>
      <c r="G248" s="184"/>
      <c r="H248" s="184"/>
      <c r="I248" s="184"/>
      <c r="J248" s="178"/>
      <c r="K248" s="210"/>
      <c r="L248" s="221"/>
      <c r="M248" s="210"/>
      <c r="N248" s="210"/>
      <c r="O248" s="223"/>
      <c r="P248" s="210"/>
      <c r="Q248" s="210"/>
      <c r="R248" s="210"/>
      <c r="S248" s="210"/>
      <c r="T248" s="210"/>
      <c r="U248" s="210"/>
      <c r="V248" s="178"/>
      <c r="W248" s="210"/>
      <c r="X248" s="221"/>
      <c r="Y248" s="219"/>
      <c r="AE248"/>
      <c r="AF248" s="92"/>
      <c r="AJ248" s="19"/>
      <c r="AL248" s="41"/>
      <c r="AM248" s="41"/>
      <c r="AO248"/>
    </row>
    <row r="249" spans="1:41">
      <c r="A249" s="142"/>
      <c r="B249" s="184"/>
      <c r="C249" s="184"/>
      <c r="D249" s="184"/>
      <c r="E249" s="184"/>
      <c r="F249" s="184"/>
      <c r="G249" s="184"/>
      <c r="H249" s="184"/>
      <c r="I249" s="184"/>
      <c r="J249" s="178"/>
      <c r="K249" s="210"/>
      <c r="L249" s="221"/>
      <c r="M249" s="210"/>
      <c r="N249" s="210"/>
      <c r="O249" s="223"/>
      <c r="P249" s="210"/>
      <c r="Q249" s="210"/>
      <c r="R249" s="210"/>
      <c r="S249" s="210"/>
      <c r="T249" s="210"/>
      <c r="U249" s="210"/>
      <c r="V249" s="178"/>
      <c r="W249" s="210"/>
      <c r="X249" s="221"/>
      <c r="Y249" s="219"/>
      <c r="AE249"/>
      <c r="AF249" s="92"/>
      <c r="AJ249" s="19"/>
      <c r="AL249" s="41"/>
      <c r="AM249" s="41"/>
      <c r="AO249"/>
    </row>
    <row r="250" spans="1:41">
      <c r="A250" s="142"/>
      <c r="B250" s="184"/>
      <c r="C250" s="184"/>
      <c r="D250" s="184"/>
      <c r="E250" s="184"/>
      <c r="F250" s="184"/>
      <c r="G250" s="184"/>
      <c r="H250" s="184"/>
      <c r="I250" s="184"/>
      <c r="J250" s="178"/>
      <c r="K250" s="210"/>
      <c r="L250" s="221"/>
      <c r="M250" s="210"/>
      <c r="N250" s="210"/>
      <c r="O250" s="223"/>
      <c r="P250" s="210"/>
      <c r="Q250" s="210"/>
      <c r="R250" s="210"/>
      <c r="S250" s="210"/>
      <c r="T250" s="210"/>
      <c r="U250" s="210"/>
      <c r="V250" s="178"/>
      <c r="W250" s="210"/>
      <c r="X250" s="221"/>
      <c r="Y250" s="219"/>
      <c r="AE250"/>
      <c r="AF250" s="92"/>
      <c r="AJ250" s="19"/>
      <c r="AL250" s="41"/>
      <c r="AM250" s="41"/>
      <c r="AO250"/>
    </row>
    <row r="251" spans="1:41">
      <c r="A251" s="142"/>
      <c r="B251" s="184"/>
      <c r="C251" s="184"/>
      <c r="D251" s="184"/>
      <c r="E251" s="184"/>
      <c r="F251" s="184"/>
      <c r="G251" s="184"/>
      <c r="H251" s="184"/>
      <c r="I251" s="184"/>
      <c r="J251" s="178"/>
      <c r="K251" s="210"/>
      <c r="L251" s="221"/>
      <c r="M251" s="210"/>
      <c r="N251" s="210"/>
      <c r="O251" s="223"/>
      <c r="P251" s="210"/>
      <c r="Q251" s="210"/>
      <c r="R251" s="210"/>
      <c r="S251" s="210"/>
      <c r="T251" s="210"/>
      <c r="U251" s="210"/>
      <c r="V251" s="178"/>
      <c r="W251" s="210"/>
      <c r="X251" s="221"/>
      <c r="Y251" s="219"/>
      <c r="AE251"/>
      <c r="AF251" s="92"/>
      <c r="AJ251" s="19"/>
      <c r="AL251" s="41"/>
      <c r="AM251" s="41"/>
      <c r="AO251"/>
    </row>
    <row r="252" spans="1:41">
      <c r="A252" s="142"/>
      <c r="B252" s="184"/>
      <c r="C252" s="184"/>
      <c r="D252" s="184"/>
      <c r="E252" s="184"/>
      <c r="F252" s="184"/>
      <c r="G252" s="184"/>
      <c r="H252" s="184"/>
      <c r="I252" s="184"/>
      <c r="J252" s="178"/>
      <c r="K252" s="210"/>
      <c r="L252" s="221"/>
      <c r="M252" s="210"/>
      <c r="N252" s="210"/>
      <c r="O252" s="223"/>
      <c r="P252" s="210"/>
      <c r="Q252" s="210"/>
      <c r="R252" s="210"/>
      <c r="S252" s="210"/>
      <c r="T252" s="210"/>
      <c r="U252" s="210"/>
      <c r="V252" s="178"/>
      <c r="W252" s="210"/>
      <c r="X252" s="221"/>
      <c r="Y252" s="219"/>
      <c r="AE252"/>
      <c r="AF252" s="92"/>
      <c r="AJ252" s="19"/>
      <c r="AL252" s="41"/>
      <c r="AM252" s="41"/>
      <c r="AO252"/>
    </row>
    <row r="253" spans="1:41">
      <c r="A253" s="142"/>
      <c r="B253" s="184"/>
      <c r="C253" s="184"/>
      <c r="D253" s="184"/>
      <c r="E253" s="184"/>
      <c r="F253" s="184"/>
      <c r="G253" s="184"/>
      <c r="H253" s="184"/>
      <c r="I253" s="184"/>
      <c r="J253" s="178"/>
      <c r="K253" s="210"/>
      <c r="L253" s="221"/>
      <c r="M253" s="210"/>
      <c r="N253" s="210"/>
      <c r="O253" s="223"/>
      <c r="P253" s="210"/>
      <c r="Q253" s="210"/>
      <c r="R253" s="210"/>
      <c r="S253" s="210"/>
      <c r="T253" s="210"/>
      <c r="U253" s="210"/>
      <c r="V253" s="178"/>
      <c r="W253" s="210"/>
      <c r="X253" s="221"/>
      <c r="Y253" s="219"/>
      <c r="AE253"/>
      <c r="AF253" s="92"/>
      <c r="AJ253" s="19"/>
      <c r="AL253" s="41"/>
      <c r="AM253" s="41"/>
      <c r="AO253"/>
    </row>
    <row r="254" spans="1:41">
      <c r="A254" s="142"/>
      <c r="B254" s="184"/>
      <c r="C254" s="184"/>
      <c r="D254" s="184"/>
      <c r="E254" s="184"/>
      <c r="F254" s="184"/>
      <c r="G254" s="184"/>
      <c r="H254" s="184"/>
      <c r="I254" s="184"/>
      <c r="J254" s="178"/>
      <c r="K254" s="210"/>
      <c r="L254" s="221"/>
      <c r="M254" s="210"/>
      <c r="N254" s="210"/>
      <c r="O254" s="223"/>
      <c r="P254" s="210"/>
      <c r="Q254" s="210"/>
      <c r="R254" s="210"/>
      <c r="S254" s="210"/>
      <c r="T254" s="210"/>
      <c r="U254" s="210"/>
      <c r="V254" s="178"/>
      <c r="W254" s="210"/>
      <c r="X254" s="221"/>
      <c r="Y254" s="219"/>
      <c r="AE254"/>
      <c r="AF254" s="92"/>
      <c r="AJ254" s="19"/>
      <c r="AL254" s="41"/>
      <c r="AM254" s="41"/>
      <c r="AO254"/>
    </row>
    <row r="255" spans="1:41">
      <c r="A255" s="142"/>
      <c r="B255" s="184"/>
      <c r="C255" s="184"/>
      <c r="D255" s="184"/>
      <c r="E255" s="184"/>
      <c r="F255" s="184"/>
      <c r="G255" s="184"/>
      <c r="H255" s="184"/>
      <c r="I255" s="184"/>
      <c r="J255" s="178"/>
      <c r="K255" s="210"/>
      <c r="L255" s="221"/>
      <c r="M255" s="210"/>
      <c r="N255" s="210"/>
      <c r="O255" s="223"/>
      <c r="P255" s="210"/>
      <c r="Q255" s="210"/>
      <c r="R255" s="210"/>
      <c r="S255" s="210"/>
      <c r="T255" s="210"/>
      <c r="U255" s="210"/>
      <c r="V255" s="178"/>
      <c r="W255" s="210"/>
      <c r="X255" s="221"/>
      <c r="Y255" s="219"/>
      <c r="AE255"/>
      <c r="AF255" s="92"/>
      <c r="AJ255" s="19"/>
      <c r="AL255" s="41"/>
      <c r="AM255" s="41"/>
      <c r="AO255"/>
    </row>
    <row r="256" spans="1:41">
      <c r="A256" s="142"/>
      <c r="B256" s="184"/>
      <c r="C256" s="184"/>
      <c r="D256" s="225"/>
      <c r="E256" s="184"/>
      <c r="F256" s="184"/>
      <c r="G256" s="184"/>
      <c r="H256" s="184"/>
      <c r="I256" s="184"/>
      <c r="J256" s="178"/>
      <c r="K256" s="210"/>
      <c r="L256" s="221"/>
      <c r="M256" s="210"/>
      <c r="N256" s="210"/>
      <c r="O256" s="223"/>
      <c r="P256" s="210"/>
      <c r="Q256" s="210"/>
      <c r="R256" s="210"/>
      <c r="S256" s="210"/>
      <c r="T256" s="210"/>
      <c r="U256" s="210"/>
      <c r="V256" s="178"/>
      <c r="W256" s="210"/>
      <c r="X256" s="221"/>
      <c r="Y256" s="219"/>
      <c r="AE256"/>
      <c r="AF256" s="92"/>
      <c r="AJ256" s="19"/>
      <c r="AL256" s="41"/>
      <c r="AM256" s="41"/>
      <c r="AO256"/>
    </row>
    <row r="257" spans="1:41">
      <c r="A257" s="142"/>
      <c r="B257" s="184"/>
      <c r="C257" s="184"/>
      <c r="D257" s="184"/>
      <c r="E257" s="184"/>
      <c r="F257" s="184"/>
      <c r="G257" s="184"/>
      <c r="H257" s="184"/>
      <c r="I257" s="184"/>
      <c r="J257" s="178"/>
      <c r="K257" s="210"/>
      <c r="L257" s="221"/>
      <c r="M257" s="210"/>
      <c r="N257" s="210"/>
      <c r="O257" s="223"/>
      <c r="P257" s="210"/>
      <c r="Q257" s="210"/>
      <c r="R257" s="210"/>
      <c r="S257" s="210"/>
      <c r="T257" s="210"/>
      <c r="U257" s="210"/>
      <c r="V257" s="178"/>
      <c r="W257" s="210"/>
      <c r="X257" s="221"/>
      <c r="Y257" s="219"/>
      <c r="AE257"/>
      <c r="AF257" s="92"/>
      <c r="AJ257" s="19"/>
      <c r="AL257" s="41"/>
      <c r="AM257" s="41"/>
      <c r="AO257"/>
    </row>
    <row r="258" spans="1:41">
      <c r="A258" s="142"/>
      <c r="B258" s="184"/>
      <c r="C258" s="184"/>
      <c r="D258" s="184"/>
      <c r="E258" s="184"/>
      <c r="F258" s="184"/>
      <c r="G258" s="184"/>
      <c r="H258" s="184"/>
      <c r="I258" s="184"/>
      <c r="J258" s="178"/>
      <c r="K258" s="210"/>
      <c r="L258" s="221"/>
      <c r="M258" s="210"/>
      <c r="N258" s="210"/>
      <c r="O258" s="223"/>
      <c r="P258" s="210"/>
      <c r="Q258" s="210"/>
      <c r="R258" s="210"/>
      <c r="S258" s="210"/>
      <c r="T258" s="210"/>
      <c r="U258" s="210"/>
      <c r="V258" s="178"/>
      <c r="W258" s="210"/>
      <c r="X258" s="221"/>
      <c r="Y258" s="219"/>
      <c r="AE258"/>
      <c r="AF258" s="92"/>
      <c r="AJ258" s="19"/>
      <c r="AL258" s="41"/>
      <c r="AM258" s="41"/>
      <c r="AO258"/>
    </row>
    <row r="259" spans="1:41">
      <c r="A259" s="142"/>
      <c r="B259" s="184"/>
      <c r="C259" s="184"/>
      <c r="D259" s="184"/>
      <c r="E259" s="184"/>
      <c r="F259" s="184"/>
      <c r="G259" s="184"/>
      <c r="H259" s="184"/>
      <c r="I259" s="184"/>
      <c r="J259" s="178"/>
      <c r="K259" s="210"/>
      <c r="L259" s="221"/>
      <c r="M259" s="210"/>
      <c r="N259" s="210"/>
      <c r="O259" s="223"/>
      <c r="P259" s="210"/>
      <c r="Q259" s="210"/>
      <c r="R259" s="210"/>
      <c r="S259" s="210"/>
      <c r="T259" s="210"/>
      <c r="U259" s="210"/>
      <c r="V259" s="178"/>
      <c r="W259" s="210"/>
      <c r="X259" s="221"/>
      <c r="Y259" s="219"/>
      <c r="AE259"/>
      <c r="AF259" s="92"/>
      <c r="AJ259" s="19"/>
      <c r="AL259" s="41"/>
      <c r="AM259" s="41"/>
      <c r="AO259"/>
    </row>
    <row r="260" spans="1:41">
      <c r="A260" s="142"/>
      <c r="B260" s="184"/>
      <c r="C260" s="184"/>
      <c r="D260" s="184"/>
      <c r="E260" s="184"/>
      <c r="F260" s="184"/>
      <c r="G260" s="184"/>
      <c r="H260" s="184"/>
      <c r="I260" s="184"/>
      <c r="J260" s="178"/>
      <c r="K260" s="210"/>
      <c r="L260" s="221"/>
      <c r="M260" s="210"/>
      <c r="N260" s="210"/>
      <c r="O260" s="223"/>
      <c r="P260" s="210"/>
      <c r="Q260" s="210"/>
      <c r="R260" s="210"/>
      <c r="S260" s="210"/>
      <c r="T260" s="210"/>
      <c r="U260" s="210"/>
      <c r="V260" s="178"/>
      <c r="W260" s="210"/>
      <c r="X260" s="221"/>
      <c r="Y260" s="219"/>
      <c r="AE260"/>
      <c r="AF260" s="92"/>
      <c r="AJ260" s="19"/>
      <c r="AL260" s="41"/>
      <c r="AM260" s="41"/>
      <c r="AO260"/>
    </row>
    <row r="261" spans="1:41">
      <c r="A261" s="142"/>
      <c r="B261" s="184"/>
      <c r="C261" s="184"/>
      <c r="D261" s="184"/>
      <c r="E261" s="184"/>
      <c r="F261" s="184"/>
      <c r="G261" s="184"/>
      <c r="H261" s="184"/>
      <c r="I261" s="184"/>
      <c r="J261" s="178"/>
      <c r="K261" s="210"/>
      <c r="L261" s="221"/>
      <c r="M261" s="210"/>
      <c r="N261" s="210"/>
      <c r="O261" s="223"/>
      <c r="P261" s="210"/>
      <c r="Q261" s="210"/>
      <c r="R261" s="210"/>
      <c r="S261" s="210"/>
      <c r="T261" s="210"/>
      <c r="U261" s="210"/>
      <c r="V261" s="178"/>
      <c r="W261" s="210"/>
      <c r="X261" s="221"/>
      <c r="Y261" s="219"/>
      <c r="AE261"/>
      <c r="AF261" s="92"/>
      <c r="AJ261" s="19"/>
      <c r="AL261" s="41"/>
      <c r="AM261" s="41"/>
      <c r="AO261"/>
    </row>
    <row r="262" spans="1:41">
      <c r="A262" s="142"/>
      <c r="B262" s="184"/>
      <c r="C262" s="184"/>
      <c r="D262" s="184"/>
      <c r="E262" s="184"/>
      <c r="F262" s="184"/>
      <c r="G262" s="184"/>
      <c r="H262" s="184"/>
      <c r="I262" s="184"/>
      <c r="J262" s="178"/>
      <c r="K262" s="210"/>
      <c r="L262" s="221"/>
      <c r="M262" s="210"/>
      <c r="N262" s="210"/>
      <c r="O262" s="223"/>
      <c r="P262" s="210"/>
      <c r="Q262" s="210"/>
      <c r="R262" s="210"/>
      <c r="S262" s="210"/>
      <c r="T262" s="210"/>
      <c r="U262" s="210"/>
      <c r="V262" s="178"/>
      <c r="W262" s="210"/>
      <c r="X262" s="221"/>
      <c r="Y262" s="219"/>
      <c r="AE262"/>
      <c r="AF262" s="92"/>
      <c r="AJ262" s="19"/>
      <c r="AL262" s="41"/>
      <c r="AM262" s="41"/>
      <c r="AO262"/>
    </row>
    <row r="263" spans="1:41">
      <c r="A263" s="142"/>
      <c r="B263" s="184"/>
      <c r="C263" s="184"/>
      <c r="D263" s="184"/>
      <c r="E263" s="184"/>
      <c r="F263" s="184"/>
      <c r="G263" s="184"/>
      <c r="H263" s="184"/>
      <c r="I263" s="184"/>
      <c r="J263" s="178"/>
      <c r="K263" s="210"/>
      <c r="L263" s="221"/>
      <c r="M263" s="210"/>
      <c r="N263" s="210"/>
      <c r="O263" s="223"/>
      <c r="P263" s="210"/>
      <c r="Q263" s="210"/>
      <c r="R263" s="210"/>
      <c r="S263" s="210"/>
      <c r="T263" s="210"/>
      <c r="U263" s="210"/>
      <c r="V263" s="178"/>
      <c r="W263" s="210"/>
      <c r="X263" s="221"/>
      <c r="Y263" s="219"/>
      <c r="AE263"/>
      <c r="AF263" s="92"/>
      <c r="AJ263" s="19"/>
      <c r="AL263" s="41"/>
      <c r="AM263" s="41"/>
      <c r="AO263"/>
    </row>
    <row r="264" spans="1:41">
      <c r="A264" s="142"/>
      <c r="B264" s="184"/>
      <c r="C264" s="184"/>
      <c r="D264" s="184"/>
      <c r="E264" s="184"/>
      <c r="F264" s="184"/>
      <c r="G264" s="184"/>
      <c r="H264" s="184"/>
      <c r="I264" s="184"/>
      <c r="J264" s="178"/>
      <c r="K264" s="210"/>
      <c r="L264" s="221"/>
      <c r="M264" s="210"/>
      <c r="N264" s="210"/>
      <c r="O264" s="223"/>
      <c r="P264" s="210"/>
      <c r="Q264" s="210"/>
      <c r="R264" s="210"/>
      <c r="S264" s="210"/>
      <c r="T264" s="210"/>
      <c r="U264" s="210"/>
      <c r="V264" s="178"/>
      <c r="W264" s="210"/>
      <c r="X264" s="221"/>
      <c r="Y264" s="219"/>
      <c r="AE264"/>
      <c r="AF264" s="92"/>
      <c r="AJ264" s="19"/>
      <c r="AL264" s="41"/>
      <c r="AM264" s="41"/>
      <c r="AO264"/>
    </row>
    <row r="265" spans="1:41">
      <c r="A265" s="142"/>
      <c r="B265" s="184"/>
      <c r="C265" s="184"/>
      <c r="D265" s="184"/>
      <c r="E265" s="184"/>
      <c r="F265" s="184"/>
      <c r="G265" s="184"/>
      <c r="H265" s="184"/>
      <c r="I265" s="184"/>
      <c r="J265" s="178"/>
      <c r="K265" s="210"/>
      <c r="L265" s="221"/>
      <c r="M265" s="210"/>
      <c r="N265" s="210"/>
      <c r="O265" s="223"/>
      <c r="P265" s="210"/>
      <c r="Q265" s="210"/>
      <c r="R265" s="210"/>
      <c r="S265" s="210"/>
      <c r="T265" s="210"/>
      <c r="U265" s="210"/>
      <c r="V265" s="178"/>
      <c r="W265" s="210"/>
      <c r="X265" s="221"/>
      <c r="Y265" s="219"/>
      <c r="AE265"/>
      <c r="AF265" s="92"/>
      <c r="AJ265" s="19"/>
      <c r="AL265" s="41"/>
      <c r="AM265" s="41"/>
      <c r="AO265"/>
    </row>
    <row r="266" spans="1:41">
      <c r="A266" s="142"/>
      <c r="B266" s="184"/>
      <c r="C266" s="184"/>
      <c r="D266" s="184"/>
      <c r="E266" s="184"/>
      <c r="F266" s="184"/>
      <c r="G266" s="184"/>
      <c r="H266" s="184"/>
      <c r="I266" s="184"/>
      <c r="J266" s="178"/>
      <c r="K266" s="210"/>
      <c r="L266" s="221"/>
      <c r="M266" s="210"/>
      <c r="N266" s="210"/>
      <c r="O266" s="223"/>
      <c r="P266" s="210"/>
      <c r="Q266" s="210"/>
      <c r="R266" s="210"/>
      <c r="S266" s="210"/>
      <c r="T266" s="210"/>
      <c r="U266" s="210"/>
      <c r="V266" s="178"/>
      <c r="W266" s="210"/>
      <c r="X266" s="221"/>
      <c r="Y266" s="219"/>
      <c r="AE266"/>
      <c r="AF266" s="92"/>
      <c r="AJ266" s="19"/>
      <c r="AL266" s="41"/>
      <c r="AM266" s="41"/>
      <c r="AO266"/>
    </row>
    <row r="267" spans="1:41">
      <c r="A267" s="142"/>
      <c r="B267" s="184"/>
      <c r="C267" s="184"/>
      <c r="D267" s="184"/>
      <c r="E267" s="184"/>
      <c r="F267" s="184"/>
      <c r="G267" s="184"/>
      <c r="H267" s="184"/>
      <c r="I267" s="184"/>
      <c r="J267" s="178"/>
      <c r="K267" s="210"/>
      <c r="L267" s="221"/>
      <c r="M267" s="210"/>
      <c r="N267" s="210"/>
      <c r="O267" s="223"/>
      <c r="P267" s="210"/>
      <c r="Q267" s="210"/>
      <c r="R267" s="210"/>
      <c r="S267" s="210"/>
      <c r="T267" s="210"/>
      <c r="U267" s="210"/>
      <c r="V267" s="178"/>
      <c r="W267" s="210"/>
      <c r="X267" s="221"/>
      <c r="Y267" s="219"/>
      <c r="AE267"/>
      <c r="AF267" s="92"/>
      <c r="AJ267" s="19"/>
      <c r="AL267" s="41"/>
      <c r="AM267" s="41"/>
      <c r="AO267"/>
    </row>
    <row r="268" spans="1:41">
      <c r="A268" s="142"/>
      <c r="B268" s="184"/>
      <c r="C268" s="184"/>
      <c r="D268" s="184"/>
      <c r="E268" s="184"/>
      <c r="F268" s="184"/>
      <c r="G268" s="184"/>
      <c r="H268" s="184"/>
      <c r="I268" s="184"/>
      <c r="J268" s="178"/>
      <c r="K268" s="210"/>
      <c r="L268" s="221"/>
      <c r="M268" s="210"/>
      <c r="N268" s="210"/>
      <c r="O268" s="223"/>
      <c r="P268" s="210"/>
      <c r="Q268" s="210"/>
      <c r="R268" s="210"/>
      <c r="S268" s="210"/>
      <c r="T268" s="210"/>
      <c r="U268" s="210"/>
      <c r="V268" s="178"/>
      <c r="W268" s="210"/>
      <c r="X268" s="221"/>
      <c r="Y268" s="219"/>
      <c r="AE268"/>
      <c r="AF268" s="92"/>
      <c r="AJ268" s="19"/>
      <c r="AL268" s="41"/>
      <c r="AM268" s="41"/>
      <c r="AO268"/>
    </row>
    <row r="269" spans="1:41">
      <c r="A269" s="142"/>
      <c r="B269" s="184"/>
      <c r="C269" s="184"/>
      <c r="D269" s="184"/>
      <c r="E269" s="184"/>
      <c r="F269" s="184"/>
      <c r="G269" s="184"/>
      <c r="H269" s="184"/>
      <c r="I269" s="184"/>
      <c r="J269" s="178"/>
      <c r="K269" s="210"/>
      <c r="L269" s="221"/>
      <c r="M269" s="210"/>
      <c r="N269" s="210"/>
      <c r="O269" s="223"/>
      <c r="P269" s="210"/>
      <c r="Q269" s="210"/>
      <c r="R269" s="210"/>
      <c r="S269" s="210"/>
      <c r="T269" s="210"/>
      <c r="U269" s="210"/>
      <c r="V269" s="178"/>
      <c r="W269" s="210"/>
      <c r="X269" s="221"/>
      <c r="Y269" s="219"/>
      <c r="AE269"/>
      <c r="AF269" s="92"/>
      <c r="AJ269" s="19"/>
      <c r="AL269" s="41"/>
      <c r="AM269" s="41"/>
      <c r="AO269"/>
    </row>
    <row r="270" spans="1:41">
      <c r="A270" s="142"/>
      <c r="B270" s="184"/>
      <c r="C270" s="184"/>
      <c r="D270" s="184"/>
      <c r="E270" s="184"/>
      <c r="F270" s="184"/>
      <c r="G270" s="184"/>
      <c r="H270" s="184"/>
      <c r="I270" s="184"/>
      <c r="J270" s="178"/>
      <c r="K270" s="210"/>
      <c r="L270" s="221"/>
      <c r="M270" s="210"/>
      <c r="N270" s="210"/>
      <c r="O270" s="223"/>
      <c r="P270" s="210"/>
      <c r="Q270" s="210"/>
      <c r="R270" s="210"/>
      <c r="S270" s="210"/>
      <c r="T270" s="210"/>
      <c r="U270" s="210"/>
      <c r="V270" s="178"/>
      <c r="W270" s="210"/>
      <c r="X270" s="221"/>
      <c r="Y270" s="219"/>
      <c r="AE270"/>
      <c r="AF270" s="92"/>
      <c r="AJ270" s="19"/>
      <c r="AL270" s="41"/>
      <c r="AM270" s="41"/>
      <c r="AO270"/>
    </row>
    <row r="271" spans="1:41">
      <c r="A271" s="142"/>
      <c r="B271" s="184"/>
      <c r="C271" s="184"/>
      <c r="D271" s="184"/>
      <c r="E271" s="184"/>
      <c r="F271" s="184"/>
      <c r="G271" s="184"/>
      <c r="H271" s="184"/>
      <c r="I271" s="184"/>
      <c r="J271" s="178"/>
      <c r="K271" s="210"/>
      <c r="L271" s="221"/>
      <c r="M271" s="210"/>
      <c r="N271" s="210"/>
      <c r="O271" s="223"/>
      <c r="P271" s="210"/>
      <c r="Q271" s="210"/>
      <c r="R271" s="210"/>
      <c r="S271" s="210"/>
      <c r="T271" s="210"/>
      <c r="U271" s="210"/>
      <c r="V271" s="178"/>
      <c r="W271" s="210"/>
      <c r="X271" s="221"/>
      <c r="Y271" s="219"/>
      <c r="AE271"/>
      <c r="AF271" s="92"/>
      <c r="AJ271" s="19"/>
      <c r="AL271" s="41"/>
      <c r="AM271" s="41"/>
      <c r="AO271"/>
    </row>
    <row r="272" spans="1:41">
      <c r="A272" s="142"/>
      <c r="B272" s="184"/>
      <c r="C272" s="184"/>
      <c r="D272" s="184"/>
      <c r="E272" s="184"/>
      <c r="F272" s="184"/>
      <c r="G272" s="184"/>
      <c r="H272" s="184"/>
      <c r="I272" s="184"/>
      <c r="J272" s="178"/>
      <c r="K272" s="210"/>
      <c r="L272" s="221"/>
      <c r="M272" s="210"/>
      <c r="N272" s="210"/>
      <c r="O272" s="223"/>
      <c r="P272" s="210"/>
      <c r="Q272" s="210"/>
      <c r="R272" s="210"/>
      <c r="S272" s="210"/>
      <c r="T272" s="210"/>
      <c r="U272" s="210"/>
      <c r="V272" s="178"/>
      <c r="W272" s="210"/>
      <c r="X272" s="221"/>
      <c r="Y272" s="219"/>
      <c r="AE272"/>
      <c r="AF272" s="92"/>
      <c r="AJ272" s="19"/>
      <c r="AL272" s="41"/>
      <c r="AM272" s="41"/>
      <c r="AO272"/>
    </row>
    <row r="273" spans="1:41">
      <c r="A273" s="142"/>
      <c r="B273" s="184"/>
      <c r="C273" s="184"/>
      <c r="D273" s="184"/>
      <c r="E273" s="184"/>
      <c r="F273" s="184"/>
      <c r="G273" s="184"/>
      <c r="H273" s="184"/>
      <c r="I273" s="184"/>
      <c r="J273" s="178"/>
      <c r="K273" s="210"/>
      <c r="L273" s="221"/>
      <c r="M273" s="210"/>
      <c r="N273" s="210"/>
      <c r="O273" s="223"/>
      <c r="P273" s="210"/>
      <c r="Q273" s="210"/>
      <c r="R273" s="210"/>
      <c r="S273" s="210"/>
      <c r="T273" s="210"/>
      <c r="U273" s="210"/>
      <c r="V273" s="178"/>
      <c r="W273" s="210"/>
      <c r="X273" s="221"/>
      <c r="Y273" s="219"/>
      <c r="AE273"/>
      <c r="AF273" s="92"/>
      <c r="AJ273" s="19"/>
      <c r="AL273" s="41"/>
      <c r="AM273" s="41"/>
      <c r="AO273"/>
    </row>
    <row r="274" spans="1:41">
      <c r="A274" s="142"/>
      <c r="B274" s="184"/>
      <c r="C274" s="184"/>
      <c r="D274" s="184"/>
      <c r="E274" s="184"/>
      <c r="F274" s="184"/>
      <c r="G274" s="184"/>
      <c r="H274" s="184"/>
      <c r="I274" s="184"/>
      <c r="J274" s="178"/>
      <c r="K274" s="210"/>
      <c r="L274" s="221"/>
      <c r="M274" s="210"/>
      <c r="N274" s="210"/>
      <c r="O274" s="223"/>
      <c r="P274" s="210"/>
      <c r="Q274" s="210"/>
      <c r="R274" s="210"/>
      <c r="S274" s="210"/>
      <c r="T274" s="210"/>
      <c r="U274" s="210"/>
      <c r="V274" s="178"/>
      <c r="W274" s="210"/>
      <c r="X274" s="221"/>
      <c r="Y274" s="219"/>
      <c r="AE274"/>
      <c r="AF274" s="92"/>
      <c r="AJ274" s="19"/>
      <c r="AL274" s="41"/>
      <c r="AM274" s="41"/>
      <c r="AO274"/>
    </row>
    <row r="275" spans="1:41">
      <c r="A275" s="142"/>
      <c r="B275" s="184"/>
      <c r="C275" s="184"/>
      <c r="D275" s="184"/>
      <c r="E275" s="184"/>
      <c r="F275" s="184"/>
      <c r="G275" s="184"/>
      <c r="H275" s="184"/>
      <c r="I275" s="184"/>
      <c r="J275" s="178"/>
      <c r="K275" s="210"/>
      <c r="L275" s="221"/>
      <c r="M275" s="210"/>
      <c r="N275" s="210"/>
      <c r="O275" s="223"/>
      <c r="P275" s="210"/>
      <c r="Q275" s="210"/>
      <c r="R275" s="210"/>
      <c r="S275" s="210"/>
      <c r="T275" s="210"/>
      <c r="U275" s="210"/>
      <c r="V275" s="178"/>
      <c r="W275" s="210"/>
      <c r="X275" s="221"/>
      <c r="Y275" s="219"/>
      <c r="AE275"/>
      <c r="AF275" s="92"/>
      <c r="AJ275" s="19"/>
      <c r="AL275" s="41"/>
      <c r="AM275" s="41"/>
      <c r="AO275"/>
    </row>
    <row r="276" spans="1:41">
      <c r="A276" s="142"/>
      <c r="B276" s="184"/>
      <c r="C276" s="184"/>
      <c r="D276" s="184"/>
      <c r="E276" s="184"/>
      <c r="F276" s="184"/>
      <c r="G276" s="184"/>
      <c r="H276" s="184"/>
      <c r="I276" s="184"/>
      <c r="J276" s="178"/>
      <c r="K276" s="210"/>
      <c r="L276" s="221"/>
      <c r="M276" s="210"/>
      <c r="N276" s="210"/>
      <c r="O276" s="223"/>
      <c r="P276" s="210"/>
      <c r="Q276" s="210"/>
      <c r="R276" s="210"/>
      <c r="S276" s="210"/>
      <c r="T276" s="210"/>
      <c r="U276" s="210"/>
      <c r="V276" s="178"/>
      <c r="W276" s="210"/>
      <c r="X276" s="221"/>
      <c r="Y276" s="219"/>
      <c r="AE276"/>
      <c r="AF276" s="92"/>
      <c r="AJ276" s="19"/>
      <c r="AL276" s="41"/>
      <c r="AM276" s="41"/>
      <c r="AO276"/>
    </row>
    <row r="277" spans="1:41">
      <c r="A277" s="142"/>
      <c r="B277" s="184"/>
      <c r="C277" s="184"/>
      <c r="D277" s="184"/>
      <c r="E277" s="184"/>
      <c r="F277" s="184"/>
      <c r="G277" s="184"/>
      <c r="H277" s="184"/>
      <c r="I277" s="184"/>
      <c r="J277" s="178"/>
      <c r="K277" s="210"/>
      <c r="L277" s="221"/>
      <c r="M277" s="210"/>
      <c r="N277" s="210"/>
      <c r="O277" s="223"/>
      <c r="P277" s="210"/>
      <c r="Q277" s="210"/>
      <c r="R277" s="210"/>
      <c r="S277" s="210"/>
      <c r="T277" s="210"/>
      <c r="U277" s="210"/>
      <c r="V277" s="178"/>
      <c r="W277" s="210"/>
      <c r="X277" s="221"/>
      <c r="Y277" s="219"/>
      <c r="AE277"/>
      <c r="AF277" s="92"/>
      <c r="AJ277" s="19"/>
      <c r="AL277" s="41"/>
      <c r="AM277" s="41"/>
      <c r="AO277"/>
    </row>
    <row r="278" spans="1:41">
      <c r="A278" s="142"/>
      <c r="B278" s="184"/>
      <c r="C278" s="184"/>
      <c r="D278" s="184"/>
      <c r="E278" s="184"/>
      <c r="F278" s="184"/>
      <c r="G278" s="184"/>
      <c r="H278" s="184"/>
      <c r="I278" s="184"/>
      <c r="J278" s="178"/>
      <c r="K278" s="210"/>
      <c r="L278" s="221"/>
      <c r="M278" s="210"/>
      <c r="N278" s="210"/>
      <c r="O278" s="223"/>
      <c r="P278" s="210"/>
      <c r="Q278" s="210"/>
      <c r="R278" s="210"/>
      <c r="S278" s="210"/>
      <c r="T278" s="210"/>
      <c r="U278" s="210"/>
      <c r="V278" s="178"/>
      <c r="W278" s="210"/>
      <c r="X278" s="221"/>
      <c r="Y278" s="219"/>
      <c r="AE278"/>
      <c r="AF278" s="92"/>
      <c r="AJ278" s="19"/>
      <c r="AL278" s="41"/>
      <c r="AM278" s="41"/>
      <c r="AO278"/>
    </row>
    <row r="279" spans="1:41">
      <c r="A279" s="142"/>
      <c r="B279" s="184"/>
      <c r="C279" s="184"/>
      <c r="D279" s="184"/>
      <c r="E279" s="184"/>
      <c r="F279" s="184"/>
      <c r="G279" s="184"/>
      <c r="H279" s="184"/>
      <c r="I279" s="184"/>
      <c r="J279" s="178"/>
      <c r="K279" s="210"/>
      <c r="L279" s="221"/>
      <c r="M279" s="210"/>
      <c r="N279" s="210"/>
      <c r="O279" s="223"/>
      <c r="P279" s="210"/>
      <c r="Q279" s="210"/>
      <c r="R279" s="210"/>
      <c r="S279" s="210"/>
      <c r="T279" s="210"/>
      <c r="U279" s="210"/>
      <c r="V279" s="178"/>
      <c r="W279" s="210"/>
      <c r="X279" s="221"/>
      <c r="Y279" s="219"/>
      <c r="AE279"/>
      <c r="AF279" s="92"/>
      <c r="AJ279" s="19"/>
      <c r="AL279" s="41"/>
      <c r="AM279" s="41"/>
      <c r="AO279"/>
    </row>
    <row r="280" spans="1:41">
      <c r="A280" s="142"/>
      <c r="B280" s="184"/>
      <c r="C280" s="184"/>
      <c r="D280" s="184"/>
      <c r="E280" s="184"/>
      <c r="F280" s="184"/>
      <c r="G280" s="184"/>
      <c r="H280" s="184"/>
      <c r="I280" s="184"/>
      <c r="J280" s="178"/>
      <c r="K280" s="210"/>
      <c r="L280" s="221"/>
      <c r="M280" s="210"/>
      <c r="N280" s="210"/>
      <c r="O280" s="223"/>
      <c r="P280" s="210"/>
      <c r="Q280" s="210"/>
      <c r="R280" s="210"/>
      <c r="S280" s="210"/>
      <c r="T280" s="210"/>
      <c r="U280" s="210"/>
      <c r="V280" s="178"/>
      <c r="W280" s="210"/>
      <c r="X280" s="221"/>
      <c r="Y280" s="219"/>
      <c r="AE280"/>
      <c r="AF280" s="92"/>
      <c r="AJ280" s="19"/>
      <c r="AL280" s="41"/>
      <c r="AM280" s="41"/>
      <c r="AO280"/>
    </row>
    <row r="281" spans="1:41">
      <c r="A281" s="142"/>
      <c r="B281" s="184"/>
      <c r="C281" s="184"/>
      <c r="D281" s="184"/>
      <c r="E281" s="184"/>
      <c r="F281" s="184"/>
      <c r="G281" s="184"/>
      <c r="H281" s="184"/>
      <c r="I281" s="184"/>
      <c r="J281" s="178"/>
      <c r="K281" s="210"/>
      <c r="L281" s="221"/>
      <c r="M281" s="210"/>
      <c r="N281" s="210"/>
      <c r="O281" s="223"/>
      <c r="P281" s="210"/>
      <c r="Q281" s="210"/>
      <c r="R281" s="210"/>
      <c r="S281" s="210"/>
      <c r="T281" s="210"/>
      <c r="U281" s="210"/>
      <c r="V281" s="178"/>
      <c r="W281" s="210"/>
      <c r="X281" s="221"/>
      <c r="Y281" s="219"/>
      <c r="AE281"/>
      <c r="AF281" s="92"/>
      <c r="AJ281" s="19"/>
      <c r="AL281" s="41"/>
      <c r="AM281" s="41"/>
      <c r="AO281"/>
    </row>
    <row r="282" spans="1:41">
      <c r="A282" s="142"/>
      <c r="B282" s="184"/>
      <c r="C282" s="184"/>
      <c r="D282" s="184"/>
      <c r="E282" s="184"/>
      <c r="F282" s="184"/>
      <c r="G282" s="184"/>
      <c r="H282" s="184"/>
      <c r="I282" s="184"/>
      <c r="J282" s="178"/>
      <c r="K282" s="210"/>
      <c r="L282" s="221"/>
      <c r="M282" s="210"/>
      <c r="N282" s="210"/>
      <c r="O282" s="223"/>
      <c r="P282" s="210"/>
      <c r="Q282" s="210"/>
      <c r="R282" s="210"/>
      <c r="S282" s="210"/>
      <c r="T282" s="210"/>
      <c r="U282" s="210"/>
      <c r="V282" s="178"/>
      <c r="W282" s="210"/>
      <c r="X282" s="221"/>
      <c r="Y282" s="219"/>
      <c r="AO282"/>
    </row>
    <row r="283" spans="1:41">
      <c r="A283" s="142"/>
      <c r="B283" s="226"/>
      <c r="C283" s="226"/>
      <c r="D283" s="226"/>
      <c r="E283" s="226"/>
      <c r="F283" s="226"/>
      <c r="G283" s="226"/>
      <c r="H283" s="226"/>
      <c r="I283" s="226"/>
      <c r="J283" s="178"/>
      <c r="K283" s="210"/>
      <c r="L283" s="221"/>
      <c r="M283" s="210"/>
      <c r="N283" s="210"/>
      <c r="O283" s="223"/>
      <c r="P283" s="210"/>
      <c r="Q283" s="210"/>
      <c r="R283" s="210"/>
      <c r="S283" s="210"/>
      <c r="T283" s="210"/>
      <c r="U283" s="210"/>
      <c r="V283" s="178"/>
      <c r="W283" s="210"/>
      <c r="X283" s="221"/>
      <c r="Y283" s="219"/>
    </row>
    <row r="284" spans="1:41">
      <c r="A284" s="142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223"/>
      <c r="O284" s="210"/>
      <c r="P284" s="210"/>
      <c r="Q284" s="210"/>
      <c r="R284" s="210"/>
      <c r="S284" s="210"/>
      <c r="T284" s="210"/>
      <c r="U284" s="178"/>
      <c r="V284" s="210"/>
      <c r="W284" s="221"/>
      <c r="X284" s="219"/>
      <c r="Y284" s="11"/>
    </row>
    <row r="285" spans="1:41">
      <c r="A285" s="142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223"/>
      <c r="O285" s="210"/>
      <c r="P285" s="210"/>
      <c r="Q285" s="210"/>
      <c r="R285" s="210"/>
      <c r="S285" s="210"/>
      <c r="T285" s="210"/>
      <c r="U285" s="178"/>
      <c r="V285" s="210"/>
      <c r="W285" s="221"/>
      <c r="X285" s="219"/>
      <c r="Y285" s="11"/>
    </row>
    <row r="286" spans="1:41">
      <c r="A286" s="142"/>
      <c r="B286" s="184"/>
      <c r="C286" s="184"/>
      <c r="D286" s="184"/>
      <c r="E286" s="184"/>
      <c r="F286" s="184"/>
      <c r="G286" s="184"/>
      <c r="H286" s="227"/>
      <c r="I286" s="227"/>
      <c r="J286" s="227"/>
      <c r="K286" s="227"/>
      <c r="L286" s="184"/>
      <c r="M286" s="184"/>
      <c r="N286" s="223"/>
      <c r="O286" s="210"/>
      <c r="P286" s="210"/>
      <c r="Q286" s="210"/>
      <c r="R286" s="210"/>
      <c r="S286" s="210"/>
      <c r="T286" s="210"/>
      <c r="U286" s="178"/>
      <c r="V286" s="210"/>
      <c r="W286" s="221"/>
      <c r="X286" s="219"/>
      <c r="Y286" s="11"/>
    </row>
    <row r="287" spans="1:41">
      <c r="A287" s="142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223"/>
      <c r="O287" s="210"/>
      <c r="P287" s="210"/>
      <c r="Q287" s="210"/>
      <c r="R287" s="210"/>
      <c r="S287" s="210"/>
      <c r="T287" s="210"/>
      <c r="U287" s="178"/>
      <c r="V287" s="210"/>
      <c r="W287" s="221"/>
      <c r="X287" s="219"/>
      <c r="Y287" s="11"/>
    </row>
    <row r="288" spans="1:41">
      <c r="A288" s="142"/>
      <c r="B288" s="184"/>
      <c r="C288" s="184"/>
      <c r="D288" s="184"/>
      <c r="E288" s="184"/>
      <c r="F288" s="184"/>
      <c r="G288" s="184"/>
      <c r="H288" s="227"/>
      <c r="I288" s="184"/>
      <c r="J288" s="184"/>
      <c r="K288" s="184"/>
      <c r="L288" s="184"/>
      <c r="M288" s="184"/>
      <c r="N288" s="223"/>
      <c r="O288" s="210"/>
      <c r="P288" s="210"/>
      <c r="Q288" s="210"/>
      <c r="R288" s="210"/>
      <c r="S288" s="210"/>
      <c r="T288" s="210"/>
      <c r="U288" s="178"/>
      <c r="V288" s="210"/>
      <c r="W288" s="221"/>
      <c r="X288" s="219"/>
      <c r="Y288" s="11"/>
    </row>
    <row r="289" spans="1:25">
      <c r="A289" s="142"/>
      <c r="B289" s="210"/>
      <c r="C289" s="210"/>
      <c r="D289" s="210"/>
      <c r="E289" s="210"/>
      <c r="F289" s="210"/>
      <c r="G289" s="210"/>
      <c r="H289" s="210"/>
      <c r="I289" s="210"/>
      <c r="J289" s="178"/>
      <c r="K289" s="210"/>
      <c r="L289" s="221"/>
      <c r="M289" s="210"/>
      <c r="N289" s="210"/>
      <c r="O289" s="210"/>
      <c r="P289" s="210"/>
      <c r="Q289" s="210"/>
      <c r="R289" s="210"/>
      <c r="S289" s="210"/>
      <c r="T289" s="210"/>
      <c r="U289" s="178"/>
      <c r="V289" s="210"/>
      <c r="W289" s="221"/>
      <c r="X289" s="219"/>
      <c r="Y289" s="11"/>
    </row>
    <row r="290" spans="1:25">
      <c r="A290" s="142"/>
      <c r="B290" s="210"/>
      <c r="C290" s="210"/>
      <c r="D290" s="210"/>
      <c r="E290" s="210"/>
      <c r="F290" s="210"/>
      <c r="G290" s="210"/>
      <c r="H290" s="210"/>
      <c r="I290" s="210"/>
      <c r="J290" s="178"/>
      <c r="K290" s="210"/>
      <c r="L290" s="221"/>
      <c r="M290" s="210"/>
      <c r="N290" s="210"/>
      <c r="O290" s="210"/>
      <c r="P290" s="210"/>
      <c r="Q290" s="210"/>
      <c r="R290" s="210"/>
      <c r="S290" s="210"/>
      <c r="T290" s="210"/>
      <c r="U290" s="178"/>
      <c r="V290" s="210"/>
      <c r="W290" s="221"/>
      <c r="X290" s="219"/>
      <c r="Y290" s="11"/>
    </row>
    <row r="291" spans="1:25">
      <c r="A291" s="142"/>
      <c r="B291" s="210"/>
      <c r="C291" s="210"/>
      <c r="D291" s="210"/>
      <c r="E291" s="210"/>
      <c r="F291" s="210"/>
      <c r="G291" s="210"/>
      <c r="H291" s="210"/>
      <c r="I291" s="210"/>
      <c r="J291" s="178"/>
      <c r="K291" s="210"/>
      <c r="L291" s="221"/>
      <c r="M291" s="210"/>
      <c r="N291" s="210"/>
      <c r="O291" s="210"/>
      <c r="P291" s="210"/>
      <c r="Q291" s="210"/>
      <c r="R291" s="210"/>
      <c r="S291" s="210"/>
      <c r="T291" s="210"/>
      <c r="U291" s="178"/>
      <c r="V291" s="210"/>
      <c r="W291" s="221"/>
      <c r="X291" s="219"/>
      <c r="Y291" s="11"/>
    </row>
    <row r="292" spans="1:25">
      <c r="A292" s="142"/>
      <c r="B292" s="210"/>
      <c r="C292" s="210"/>
      <c r="D292" s="210"/>
      <c r="E292" s="210"/>
      <c r="F292" s="210"/>
      <c r="G292" s="210"/>
      <c r="H292" s="210"/>
      <c r="I292" s="210"/>
      <c r="J292" s="178"/>
      <c r="K292" s="210"/>
      <c r="L292" s="221"/>
      <c r="M292" s="210"/>
      <c r="N292" s="210"/>
      <c r="O292" s="210"/>
      <c r="P292" s="210"/>
      <c r="Q292" s="210"/>
      <c r="R292" s="210"/>
      <c r="S292" s="210"/>
      <c r="T292" s="210"/>
      <c r="U292" s="178"/>
      <c r="V292" s="210"/>
      <c r="W292" s="221"/>
      <c r="X292" s="219"/>
      <c r="Y292" s="11"/>
    </row>
    <row r="293" spans="1:25">
      <c r="A293" s="142"/>
      <c r="B293" s="210"/>
      <c r="C293" s="210"/>
      <c r="D293" s="210"/>
      <c r="E293" s="210"/>
      <c r="F293" s="210"/>
      <c r="G293" s="210"/>
      <c r="H293" s="210"/>
      <c r="I293" s="210"/>
      <c r="J293" s="178"/>
      <c r="K293" s="210"/>
      <c r="L293" s="221"/>
      <c r="M293" s="210"/>
      <c r="N293" s="210"/>
      <c r="O293" s="210"/>
      <c r="P293" s="210"/>
      <c r="Q293" s="210"/>
      <c r="R293" s="210"/>
      <c r="S293" s="210"/>
      <c r="T293" s="210"/>
      <c r="U293" s="178"/>
      <c r="V293" s="210"/>
      <c r="W293" s="221"/>
      <c r="X293" s="219"/>
      <c r="Y293" s="11"/>
    </row>
    <row r="294" spans="1:25">
      <c r="A294" s="142"/>
      <c r="B294" s="210"/>
      <c r="C294" s="210"/>
      <c r="D294" s="210"/>
      <c r="E294" s="210"/>
      <c r="F294" s="210"/>
      <c r="G294" s="210"/>
      <c r="H294" s="210"/>
      <c r="I294" s="210"/>
      <c r="J294" s="178"/>
      <c r="K294" s="210"/>
      <c r="L294" s="221"/>
      <c r="M294" s="210"/>
      <c r="N294" s="210"/>
      <c r="O294" s="210"/>
      <c r="P294" s="210"/>
      <c r="Q294" s="210"/>
      <c r="R294" s="210"/>
      <c r="S294" s="210"/>
      <c r="T294" s="210"/>
      <c r="U294" s="178"/>
      <c r="V294" s="210"/>
      <c r="W294" s="221"/>
      <c r="X294" s="219"/>
      <c r="Y294" s="11"/>
    </row>
    <row r="295" spans="1:25">
      <c r="A295" s="142"/>
      <c r="B295" s="210"/>
      <c r="C295" s="210"/>
      <c r="D295" s="210"/>
      <c r="E295" s="210"/>
      <c r="F295" s="210"/>
      <c r="G295" s="210"/>
      <c r="H295" s="210"/>
      <c r="I295" s="210"/>
      <c r="J295" s="178"/>
      <c r="K295" s="210"/>
      <c r="L295" s="221"/>
      <c r="M295" s="210"/>
      <c r="N295" s="210"/>
      <c r="O295" s="210"/>
      <c r="P295" s="210"/>
      <c r="Q295" s="210"/>
      <c r="R295" s="210"/>
      <c r="S295" s="210"/>
      <c r="T295" s="210"/>
      <c r="U295" s="178"/>
      <c r="V295" s="210"/>
      <c r="W295" s="221"/>
      <c r="X295" s="219"/>
      <c r="Y295" s="11"/>
    </row>
    <row r="296" spans="1:25">
      <c r="A296" s="142"/>
      <c r="B296" s="210"/>
      <c r="C296" s="210"/>
      <c r="D296" s="210"/>
      <c r="E296" s="210"/>
      <c r="F296" s="210"/>
      <c r="G296" s="210"/>
      <c r="H296" s="210"/>
      <c r="I296" s="210"/>
      <c r="J296" s="178"/>
      <c r="K296" s="210"/>
      <c r="L296" s="221"/>
      <c r="M296" s="210"/>
      <c r="N296" s="210"/>
      <c r="O296" s="210"/>
      <c r="P296" s="210"/>
      <c r="Q296" s="210"/>
      <c r="R296" s="210"/>
      <c r="S296" s="210"/>
      <c r="T296" s="210"/>
      <c r="U296" s="178"/>
      <c r="V296" s="210"/>
      <c r="W296" s="221"/>
      <c r="X296" s="219"/>
      <c r="Y296" s="11"/>
    </row>
    <row r="297" spans="1:25">
      <c r="A297" s="142"/>
      <c r="B297" s="210"/>
      <c r="C297" s="210"/>
      <c r="D297" s="210"/>
      <c r="E297" s="210"/>
      <c r="F297" s="210"/>
      <c r="G297" s="210"/>
      <c r="H297" s="210"/>
      <c r="I297" s="210"/>
      <c r="J297" s="178"/>
      <c r="K297" s="210"/>
      <c r="L297" s="221"/>
      <c r="M297" s="210"/>
      <c r="N297" s="210"/>
      <c r="O297" s="210"/>
      <c r="P297" s="210"/>
      <c r="Q297" s="210"/>
      <c r="R297" s="210"/>
      <c r="S297" s="210"/>
      <c r="T297" s="210"/>
      <c r="U297" s="178"/>
      <c r="V297" s="210"/>
      <c r="W297" s="221"/>
      <c r="X297" s="219"/>
      <c r="Y297" s="11"/>
    </row>
    <row r="298" spans="1:25">
      <c r="A298" s="142"/>
      <c r="B298" s="210"/>
      <c r="C298" s="210"/>
      <c r="D298" s="210"/>
      <c r="E298" s="210"/>
      <c r="F298" s="210"/>
      <c r="G298" s="210"/>
      <c r="H298" s="210"/>
      <c r="I298" s="210"/>
      <c r="J298" s="178"/>
      <c r="K298" s="210"/>
      <c r="L298" s="221"/>
      <c r="M298" s="210"/>
      <c r="N298" s="210"/>
      <c r="O298" s="210"/>
      <c r="P298" s="210"/>
      <c r="Q298" s="210"/>
      <c r="R298" s="210"/>
      <c r="S298" s="210"/>
      <c r="T298" s="210"/>
      <c r="U298" s="178"/>
      <c r="V298" s="210"/>
      <c r="W298" s="221"/>
      <c r="X298" s="219"/>
      <c r="Y298" s="11"/>
    </row>
    <row r="299" spans="1:25">
      <c r="A299" s="142"/>
      <c r="B299" s="210"/>
      <c r="C299" s="210"/>
      <c r="D299" s="210"/>
      <c r="E299" s="210"/>
      <c r="F299" s="210"/>
      <c r="G299" s="210"/>
      <c r="H299" s="210"/>
      <c r="I299" s="210"/>
      <c r="J299" s="178"/>
      <c r="K299" s="210"/>
      <c r="L299" s="221"/>
      <c r="M299" s="210"/>
      <c r="N299" s="210"/>
      <c r="O299" s="210"/>
      <c r="P299" s="210"/>
      <c r="Q299" s="210"/>
      <c r="R299" s="210"/>
      <c r="S299" s="210"/>
      <c r="T299" s="210"/>
      <c r="U299" s="178"/>
      <c r="V299" s="210"/>
      <c r="W299" s="221"/>
      <c r="X299" s="219"/>
      <c r="Y299" s="11"/>
    </row>
    <row r="300" spans="1:25">
      <c r="A300" s="142"/>
      <c r="B300" s="210"/>
      <c r="C300" s="210"/>
      <c r="D300" s="210"/>
      <c r="E300" s="210"/>
      <c r="F300" s="210"/>
      <c r="G300" s="210"/>
      <c r="H300" s="210"/>
      <c r="I300" s="210"/>
      <c r="J300" s="178"/>
      <c r="K300" s="210"/>
      <c r="L300" s="221"/>
      <c r="M300" s="210"/>
      <c r="N300" s="210"/>
      <c r="O300" s="210"/>
      <c r="P300" s="210"/>
      <c r="Q300" s="210"/>
      <c r="R300" s="210"/>
      <c r="S300" s="210"/>
      <c r="T300" s="210"/>
      <c r="U300" s="178"/>
      <c r="V300" s="210"/>
      <c r="W300" s="221"/>
      <c r="X300" s="219"/>
      <c r="Y300" s="11"/>
    </row>
    <row r="301" spans="1:25">
      <c r="A301" s="142"/>
      <c r="B301" s="210"/>
      <c r="C301" s="210"/>
      <c r="D301" s="210"/>
      <c r="E301" s="210"/>
      <c r="F301" s="210"/>
      <c r="G301" s="210"/>
      <c r="H301" s="210"/>
      <c r="I301" s="210"/>
      <c r="J301" s="178"/>
      <c r="K301" s="210"/>
      <c r="L301" s="221"/>
      <c r="M301" s="210"/>
      <c r="N301" s="210"/>
      <c r="O301" s="210"/>
      <c r="P301" s="210"/>
      <c r="Q301" s="210"/>
      <c r="R301" s="210"/>
      <c r="S301" s="210"/>
      <c r="T301" s="210"/>
      <c r="U301" s="178"/>
      <c r="V301" s="210"/>
      <c r="W301" s="221"/>
      <c r="X301" s="219"/>
      <c r="Y301" s="11"/>
    </row>
    <row r="302" spans="1:25">
      <c r="A302" s="142"/>
      <c r="B302" s="210"/>
      <c r="C302" s="210"/>
      <c r="D302" s="210"/>
      <c r="E302" s="210"/>
      <c r="F302" s="210"/>
      <c r="G302" s="210"/>
      <c r="H302" s="210"/>
      <c r="I302" s="210"/>
      <c r="J302" s="178"/>
      <c r="K302" s="210"/>
      <c r="L302" s="221"/>
      <c r="M302" s="210"/>
      <c r="N302" s="210"/>
      <c r="O302" s="210"/>
      <c r="P302" s="210"/>
      <c r="Q302" s="210"/>
      <c r="R302" s="210"/>
      <c r="S302" s="210"/>
      <c r="T302" s="210"/>
      <c r="U302" s="178"/>
      <c r="V302" s="210"/>
      <c r="W302" s="221"/>
      <c r="X302" s="219"/>
      <c r="Y302" s="11"/>
    </row>
  </sheetData>
  <mergeCells count="5">
    <mergeCell ref="B3:E3"/>
    <mergeCell ref="F3:I3"/>
    <mergeCell ref="M3:P3"/>
    <mergeCell ref="Q3:T3"/>
    <mergeCell ref="X3:AC3"/>
  </mergeCells>
  <phoneticPr fontId="40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C00000"/>
  </sheetPr>
  <dimension ref="A1:E32"/>
  <sheetViews>
    <sheetView workbookViewId="0">
      <selection activeCell="K30" sqref="K30"/>
    </sheetView>
  </sheetViews>
  <sheetFormatPr baseColWidth="10" defaultColWidth="8.83203125" defaultRowHeight="14"/>
  <sheetData>
    <row r="1" spans="1:5">
      <c r="A1" s="45"/>
      <c r="B1" s="45" t="s">
        <v>99</v>
      </c>
      <c r="C1" s="45"/>
      <c r="D1" s="45"/>
      <c r="E1" s="45"/>
    </row>
    <row r="2" spans="1:5">
      <c r="A2" s="45"/>
      <c r="B2" s="45"/>
      <c r="C2" s="45"/>
      <c r="D2" s="45"/>
      <c r="E2" s="45"/>
    </row>
    <row r="3" spans="1:5">
      <c r="A3" s="45"/>
      <c r="B3" s="45"/>
      <c r="C3" s="45"/>
      <c r="D3" s="45"/>
      <c r="E3" s="45"/>
    </row>
    <row r="4" spans="1:5">
      <c r="A4" s="329" t="s">
        <v>100</v>
      </c>
      <c r="B4" s="223"/>
      <c r="C4" s="329" t="s">
        <v>101</v>
      </c>
      <c r="D4" s="45"/>
      <c r="E4" s="330"/>
    </row>
    <row r="5" spans="1:5" ht="15" thickBot="1">
      <c r="A5" s="331" t="s">
        <v>102</v>
      </c>
      <c r="B5" s="332" t="s">
        <v>103</v>
      </c>
      <c r="C5" s="331" t="s">
        <v>104</v>
      </c>
      <c r="D5" s="332" t="s">
        <v>103</v>
      </c>
      <c r="E5" s="333" t="s">
        <v>105</v>
      </c>
    </row>
    <row r="6" spans="1:5">
      <c r="A6" s="19"/>
      <c r="B6" s="334"/>
      <c r="C6" s="335"/>
      <c r="D6" s="306"/>
      <c r="E6" s="336"/>
    </row>
    <row r="7" spans="1:5">
      <c r="A7" s="44">
        <v>39905</v>
      </c>
      <c r="B7" s="334">
        <v>0.5625</v>
      </c>
      <c r="C7" s="337">
        <v>39906</v>
      </c>
      <c r="D7" s="338">
        <v>0.75</v>
      </c>
      <c r="E7" s="336" t="s">
        <v>106</v>
      </c>
    </row>
    <row r="8" spans="1:5">
      <c r="A8" s="19"/>
      <c r="B8" s="334"/>
      <c r="C8" s="335"/>
      <c r="D8" s="306"/>
      <c r="E8" s="336"/>
    </row>
    <row r="9" spans="1:5">
      <c r="A9" s="44">
        <v>39914</v>
      </c>
      <c r="B9" s="334">
        <v>1830</v>
      </c>
      <c r="C9" s="337">
        <v>39915</v>
      </c>
      <c r="D9" s="338">
        <v>1430</v>
      </c>
      <c r="E9" s="336" t="s">
        <v>107</v>
      </c>
    </row>
    <row r="10" spans="1:5">
      <c r="A10" s="19"/>
      <c r="B10" s="334"/>
      <c r="C10" s="335"/>
      <c r="D10" s="306"/>
      <c r="E10" s="336"/>
    </row>
    <row r="11" spans="1:5">
      <c r="A11" s="44">
        <v>39915</v>
      </c>
      <c r="B11" s="334">
        <v>0.60416666666666663</v>
      </c>
      <c r="C11" s="337">
        <v>39916</v>
      </c>
      <c r="D11" s="334">
        <v>0.77083333333333337</v>
      </c>
      <c r="E11" s="336" t="s">
        <v>108</v>
      </c>
    </row>
    <row r="12" spans="1:5">
      <c r="A12" s="19"/>
      <c r="B12" s="334"/>
      <c r="C12" s="335"/>
      <c r="D12" s="306"/>
      <c r="E12" s="336"/>
    </row>
    <row r="13" spans="1:5">
      <c r="A13" s="44">
        <v>39938</v>
      </c>
      <c r="B13" s="334" t="s">
        <v>109</v>
      </c>
      <c r="C13" s="337">
        <v>39938</v>
      </c>
      <c r="D13" s="338">
        <v>0.14583333333333334</v>
      </c>
      <c r="E13" s="336" t="s">
        <v>110</v>
      </c>
    </row>
    <row r="14" spans="1:5">
      <c r="A14" s="19"/>
      <c r="B14" s="334"/>
      <c r="C14" s="335"/>
      <c r="D14" s="306"/>
      <c r="E14" s="336"/>
    </row>
    <row r="15" spans="1:5">
      <c r="A15" s="44">
        <v>39939</v>
      </c>
      <c r="B15" s="334">
        <v>0.58333333333333337</v>
      </c>
      <c r="C15" s="337">
        <v>39939</v>
      </c>
      <c r="D15" s="338">
        <v>0.83333333333333337</v>
      </c>
      <c r="E15" s="336" t="s">
        <v>111</v>
      </c>
    </row>
    <row r="16" spans="1:5">
      <c r="A16" s="19"/>
      <c r="B16" s="334"/>
      <c r="C16" s="335"/>
      <c r="D16" s="306"/>
      <c r="E16" s="336"/>
    </row>
    <row r="17" spans="1:5">
      <c r="A17" s="44">
        <v>39947</v>
      </c>
      <c r="B17" s="334">
        <v>0</v>
      </c>
      <c r="C17" s="337">
        <v>39948</v>
      </c>
      <c r="D17" s="306">
        <v>2100</v>
      </c>
      <c r="E17" s="336" t="s">
        <v>112</v>
      </c>
    </row>
    <row r="18" spans="1:5">
      <c r="A18" s="45"/>
      <c r="B18" s="334"/>
      <c r="C18" s="339"/>
      <c r="D18" s="306"/>
      <c r="E18" s="336"/>
    </row>
    <row r="19" spans="1:5">
      <c r="A19" s="44">
        <v>39964</v>
      </c>
      <c r="B19" s="334">
        <v>1.0416666666666666E-2</v>
      </c>
      <c r="C19" s="337">
        <v>39964</v>
      </c>
      <c r="D19" s="338">
        <v>0.45833333333333331</v>
      </c>
      <c r="E19" s="336" t="s">
        <v>113</v>
      </c>
    </row>
    <row r="20" spans="1:5">
      <c r="A20" s="19"/>
      <c r="B20" s="334"/>
      <c r="C20" s="335"/>
      <c r="D20" s="306"/>
      <c r="E20" s="336"/>
    </row>
    <row r="21" spans="1:5">
      <c r="A21" s="19"/>
      <c r="B21" s="334"/>
      <c r="C21" s="335"/>
      <c r="D21" s="306"/>
      <c r="E21" s="336"/>
    </row>
    <row r="22" spans="1:5">
      <c r="A22" s="19"/>
      <c r="B22" s="334"/>
      <c r="C22" s="335"/>
      <c r="D22" s="306"/>
      <c r="E22" s="336"/>
    </row>
    <row r="23" spans="1:5">
      <c r="A23" s="19"/>
      <c r="B23" s="334"/>
      <c r="C23" s="335"/>
      <c r="D23" s="306"/>
      <c r="E23" s="336"/>
    </row>
    <row r="24" spans="1:5">
      <c r="A24" s="19"/>
      <c r="B24" s="334"/>
      <c r="C24" s="335"/>
      <c r="D24" s="306"/>
      <c r="E24" s="336"/>
    </row>
    <row r="25" spans="1:5">
      <c r="A25" s="19"/>
      <c r="B25" s="334"/>
      <c r="C25" s="335"/>
      <c r="D25" s="19"/>
      <c r="E25" s="340"/>
    </row>
    <row r="26" spans="1:5">
      <c r="A26" s="19"/>
      <c r="B26" s="334"/>
      <c r="C26" s="335"/>
      <c r="D26" s="19"/>
      <c r="E26" s="340"/>
    </row>
    <row r="27" spans="1:5">
      <c r="A27" s="19"/>
      <c r="B27" s="334"/>
      <c r="C27" s="335"/>
      <c r="D27" s="19"/>
      <c r="E27" s="340"/>
    </row>
    <row r="28" spans="1:5">
      <c r="A28" s="19"/>
      <c r="B28" s="334"/>
      <c r="C28" s="335"/>
      <c r="D28" s="19"/>
      <c r="E28" s="340"/>
    </row>
    <row r="29" spans="1:5">
      <c r="A29" s="19"/>
      <c r="B29" s="334"/>
      <c r="C29" s="335"/>
      <c r="D29" s="19"/>
      <c r="E29" s="340"/>
    </row>
    <row r="30" spans="1:5">
      <c r="A30" s="19"/>
      <c r="B30" s="334"/>
      <c r="C30" s="335"/>
      <c r="D30" s="19"/>
      <c r="E30" s="340"/>
    </row>
    <row r="31" spans="1:5">
      <c r="A31" s="19"/>
      <c r="B31" s="334"/>
      <c r="C31" s="335"/>
      <c r="D31" s="19"/>
      <c r="E31" s="340"/>
    </row>
    <row r="32" spans="1:5">
      <c r="A32" s="19"/>
      <c r="B32" s="19"/>
      <c r="C32" s="19"/>
      <c r="D32" s="19"/>
      <c r="E32" s="340"/>
    </row>
  </sheetData>
  <phoneticPr fontId="4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Catch</vt:lpstr>
      <vt:lpstr>CHIN M-R--Eff</vt:lpstr>
      <vt:lpstr>COHO &amp; STHD M-R--Eff</vt:lpstr>
      <vt:lpstr>SCRW STOP</vt:lpstr>
    </vt:vector>
  </TitlesOfParts>
  <Company>WDFW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CSJ</cp:lastModifiedBy>
  <cp:lastPrinted>2009-04-10T20:26:06Z</cp:lastPrinted>
  <dcterms:created xsi:type="dcterms:W3CDTF">2009-03-12T22:14:07Z</dcterms:created>
  <dcterms:modified xsi:type="dcterms:W3CDTF">2011-09-24T18:09:53Z</dcterms:modified>
</cp:coreProperties>
</file>