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99 - Excel\0015-尾牙抽獎程式\v1.3\"/>
    </mc:Choice>
  </mc:AlternateContent>
  <xr:revisionPtr revIDLastSave="0" documentId="13_ncr:1_{7A2F0ED7-C189-4584-B1FB-52B998BA9854}" xr6:coauthVersionLast="46" xr6:coauthVersionMax="46" xr10:uidLastSave="{00000000-0000-0000-0000-000000000000}"/>
  <bookViews>
    <workbookView xWindow="-108" yWindow="-108" windowWidth="23256" windowHeight="12720" activeTab="1" xr2:uid="{00000000-000D-0000-FFFF-FFFF00000000}"/>
  </bookViews>
  <sheets>
    <sheet name="員工名單" sheetId="2" r:id="rId1"/>
    <sheet name="抽獎頁面" sheetId="3" r:id="rId2"/>
    <sheet name="抽獎結果" sheetId="7" r:id="rId3"/>
    <sheet name="獎項設定" sheetId="6" r:id="rId4"/>
    <sheet name="Setup" sheetId="1" r:id="rId5"/>
    <sheet name="History" sheetId="8" r:id="rId6"/>
  </sheets>
  <definedNames>
    <definedName name="Animation_Num">Setup!$B$11</definedName>
    <definedName name="award_1st">獎項設定!$B$3</definedName>
    <definedName name="award_page">抽獎頁面!$A$4</definedName>
    <definedName name="award_pos">獎項設定!$A$1</definedName>
    <definedName name="awards">INDIRECT(name_award_set&amp;"!$B$3:$B$"&amp; COUNTA(獎項設定!$B$3:$B$103) +2)</definedName>
    <definedName name="awards_counts">COUNTIF(INDIRECT("B3:B" &amp; ROW()),抽獎結果!$B1)</definedName>
    <definedName name="awards_list">OFFSET(Setup!$F$3,0,0,COUNTA(Setup!$F$3:$F$1000)-COUNTIF(INDIRECT("Setup!$F$2:$F$"&amp;COUNTA(Setup!$F$3:$F$1000)+2),""),1)</definedName>
    <definedName name="check_win">抽獎頁面!$B$18</definedName>
    <definedName name="company_name">Setup!$B$8</definedName>
    <definedName name="cur_award">抽獎頁面!$T$3</definedName>
    <definedName name="cur_award_1st_win">OFFSET(抽獎結果!$A$1,MATCH(cur_award,抽獎結果!$B:$B,0)-1,3)</definedName>
    <definedName name="cur_award_quantity">COUNTIF(INDIRECT("B"&amp;cur_award_row &amp;":B"&amp;ROW()),cur_award)</definedName>
    <definedName name="cur_award_row">MATCH(cur_award,抽獎結果!$B:$B,0)</definedName>
    <definedName name="cur_awards_num">OFFSET(Setup!$D$2,MATCH(cur_award,表格3[獎項],0),0)</definedName>
    <definedName name="cur_win_id_row">MATCH(cur_award_1st_win,員工名單!$C:$C,0)</definedName>
    <definedName name="event_name">Setup!$B$9</definedName>
    <definedName name="item_name">OFFSET(獎項設定!$C$2,MATCH(抽獎頁面!$T$3,獎項設定!$B$3:$B$102,0),0)</definedName>
    <definedName name="item_pic">OFFSET(獎項設定!$A$2,MATCH(抽獎頁面!$T$3,獎項設定!$B$3:$B$102,0),0)</definedName>
    <definedName name="item_quota">OFFSET(獎項設定!$D$2,MATCH(抽獎頁面!$T$3,獎項設定!$B$3:$B$102,0),0)</definedName>
    <definedName name="item_show_mode">OFFSET(獎項設定!$F$2,MATCH(抽獎頁面!$T$3,獎項設定!$B$3:$B$102,0),0)</definedName>
    <definedName name="item_title">OFFSET(獎項設定!$B$2,MATCH(抽獎頁面!$T$3,獎項設定!$B$3:$B$102,0),0)</definedName>
    <definedName name="item_type">OFFSET(獎項設定!$E$2,MATCH(抽獎頁面!$T$3,獎項設定!$B$3:$B$102,0),0)</definedName>
    <definedName name="left_emp">COUNT(員工名單!$A:$A)</definedName>
    <definedName name="list_row">IF(ROW(抽獎頁面!1048560:1048560)+((award_page-1)*10)&lt;=item_quota,ROW(抽獎頁面!1048560:1048560)+((award_page-1)*10),"")</definedName>
    <definedName name="logo">Setup!$A$2</definedName>
    <definedName name="lot_result_1">IFERROR(INDEX(抽獎結果!$B:$B,MATCH(員工名單!$C1,抽獎結果!$F:$F,0),1),"")</definedName>
    <definedName name="lot_result_2">IF(員工名單!$F1="","",IFERROR(INDEX(INDIRECT(name_lot_result &amp; "!$B$3:$B$10000"),SMALL(IF(INDIRECT(name_lot_result &amp; "!$F$3:$F$10000")=員工名單!$C1,ROW(員工名單!$1:$9997)),2)),""))</definedName>
    <definedName name="lot_result_3">IF(員工名單!$F1="","",IFERROR(INDEX(INDIRECT(name_lot_result &amp; "!$B$3:$B$10000"),SMALL(IF(INDIRECT(name_lot_result &amp; "!$F$3:$F$10000")=員工名單!$C1,ROW(員工名單!$1:$9997)),3)),""))</definedName>
    <definedName name="lot_result_4">IF(員工名單!$F1="","",IFERROR(INDEX(INDIRECT(name_lot_result &amp; "!$B$3:$B$10000"),SMALL(IF(INDIRECT(name_lot_result &amp; "!$F$3:$F$10000")=員工名單!$C1,ROW(員工名單!$1:$9997)),4)),""))</definedName>
    <definedName name="lot_result_5">IF(員工名單!$F1="","",IFERROR(INDEX(INDIRECT(name_lot_result &amp; "!$B$3:$B$10000"),SMALL(IF(INDIRECT(name_lot_result &amp; "!$F$3:$F$10000")=員工名單!$C1,ROW(員工名單!$1:$9997)),5)),""))</definedName>
    <definedName name="lot_result_id">IFERROR(IF(AND(抽獎結果!$F1="",抽獎結果!$B1=cur_award),INDEX(staff_no,MATCH(LARGE(rand_check,IF(left_emp&lt;cur_award_quantity,1,cur_award_quantity)),rand_check,0)),IF(抽獎結果!$F1="","",抽獎結果!$F1)),"")</definedName>
    <definedName name="lot_result_name2">IF(表格2[[#This Row],[中獎員編]]="","",INDEX(staff_name,MATCH(抽獎結果!$F1,staff_no,0)))</definedName>
    <definedName name="lot_reult_name">IF(抽獎結果!$D1="","",IF(抽獎結果!$B1="","",IF(抽獎結果!$F1="",INDEX(staff_name,MATCH(LARGE(rand_check,awards_counts),rand_check,0)),INDEX(staff_name,MATCH(抽獎結果!$F1,staff_no,0)))))</definedName>
    <definedName name="max_awards">MAX(Setup!$D:$D)</definedName>
    <definedName name="max_awards_set">COUNTA(獎項設定!$B$3:$B$102)</definedName>
    <definedName name="max_item">MAX(抽獎結果!$A:$A)</definedName>
    <definedName name="max_page">ROUNDUP(item_quota/10,0)</definedName>
    <definedName name="name_award_set">Setup!$B$28</definedName>
    <definedName name="name_emp">Setup!$B$25</definedName>
    <definedName name="name_lot_page">Setup!$B$26</definedName>
    <definedName name="name_lot_result">Setup!$B$27</definedName>
    <definedName name="_xlnm.Print_Titles" localSheetId="0">員工名單!$1:$1</definedName>
    <definedName name="rand_check">IF(rand_type="排除中獎",INDIRECT(name_emp &amp; "!A$2:A$"&amp;員工總數+1),INDIRECT(name_emp &amp; "!B$2:B$"&amp;員工總數+1))</definedName>
    <definedName name="rand_forall">INDIRECT(name_emp &amp; "!B$2:B$"&amp;員工總數+1)</definedName>
    <definedName name="rand_type">抽獎頁面!$T$9</definedName>
    <definedName name="Refresh_Time">Setup!$B$12</definedName>
    <definedName name="show_ID">INDEX(抽獎結果!$A$1:$F$9999,MATCH(item_title,抽獎結果!$B:$B,0)+5-1,4)</definedName>
    <definedName name="staff_dep">INDIRECT(name_emp &amp; "!D$2:D$"&amp;員工總數+1)</definedName>
    <definedName name="staff_name">INDIRECT(name_emp &amp; "!E$2:E$"&amp;員工總數+1)</definedName>
    <definedName name="staff_no">INDIRECT(name_emp &amp; "!C$2:C$"&amp;員工總數+1)</definedName>
    <definedName name="win_check">IF(INDEX(抽獎結果!$A$1:$F$9999,MATCH(item_title,抽獎結果!$B:$B,0)+list_row-1,6)="","",INDEX(抽獎結果!$A$1:$F$9999,MATCH(item_title,抽獎結果!$B:$B,0)+list_row-1,4))</definedName>
    <definedName name="win_department">""</definedName>
    <definedName name="win_id_before">INDEX(抽獎結果!$A$1:$F$9999,MATCH(item_title,抽獎結果!$B:$B,0)+list_row-1,4)</definedName>
    <definedName name="win_id_num">抽獎頁面!$A$1</definedName>
    <definedName name="winner">""</definedName>
    <definedName name="員工總數">COUNTA(員工名單!$C$2:$C$99999)</definedName>
  </definedNames>
  <calcPr calcId="191029" calcMode="manual"/>
</workbook>
</file>

<file path=xl/calcChain.xml><?xml version="1.0" encoding="utf-8"?>
<calcChain xmlns="http://schemas.openxmlformats.org/spreadsheetml/2006/main">
  <c r="G23" i="7" l="1"/>
  <c r="G24" i="7"/>
  <c r="G25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55" i="7"/>
  <c r="G56" i="7"/>
  <c r="G57" i="7"/>
  <c r="G58" i="7"/>
  <c r="G59" i="7"/>
  <c r="G54" i="7"/>
  <c r="G29" i="7"/>
  <c r="G28" i="7"/>
  <c r="G27" i="7"/>
  <c r="G26" i="7"/>
  <c r="G22" i="7"/>
  <c r="G21" i="7"/>
  <c r="G20" i="7"/>
  <c r="G19" i="7"/>
  <c r="G16" i="7"/>
  <c r="G17" i="7"/>
  <c r="G18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B2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6" i="1" l="1"/>
  <c r="B17" i="1"/>
  <c r="A4" i="8"/>
  <c r="H2" i="8" l="1"/>
  <c r="H1" i="8"/>
  <c r="E1" i="8"/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D103" i="1" l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4" i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A27" i="3"/>
  <c r="A26" i="3"/>
  <c r="A25" i="3"/>
  <c r="A24" i="3"/>
  <c r="A23" i="3"/>
  <c r="A22" i="3"/>
  <c r="A21" i="3"/>
  <c r="A20" i="3"/>
  <c r="A19" i="3"/>
  <c r="A18" i="3"/>
  <c r="E14" i="3"/>
  <c r="B14" i="3"/>
  <c r="T11" i="3"/>
  <c r="T9" i="3"/>
  <c r="T7" i="3"/>
  <c r="T5" i="3"/>
  <c r="T1" i="3"/>
  <c r="F101" i="2"/>
  <c r="A101" i="2" s="1"/>
  <c r="F100" i="2"/>
  <c r="A100" i="2" s="1"/>
  <c r="F99" i="2"/>
  <c r="A99" i="2" s="1"/>
  <c r="F98" i="2"/>
  <c r="A98" i="2" s="1"/>
  <c r="F97" i="2"/>
  <c r="A97" i="2" s="1"/>
  <c r="F96" i="2"/>
  <c r="A96" i="2" s="1"/>
  <c r="F95" i="2"/>
  <c r="A95" i="2" s="1"/>
  <c r="F94" i="2"/>
  <c r="A94" i="2" s="1"/>
  <c r="F93" i="2"/>
  <c r="A93" i="2" s="1"/>
  <c r="F92" i="2"/>
  <c r="A92" i="2" s="1"/>
  <c r="F91" i="2"/>
  <c r="A91" i="2" s="1"/>
  <c r="F90" i="2"/>
  <c r="A90" i="2" s="1"/>
  <c r="F89" i="2"/>
  <c r="A89" i="2" s="1"/>
  <c r="F88" i="2"/>
  <c r="A88" i="2" s="1"/>
  <c r="F87" i="2"/>
  <c r="A87" i="2" s="1"/>
  <c r="F86" i="2"/>
  <c r="A86" i="2" s="1"/>
  <c r="F85" i="2"/>
  <c r="A85" i="2" s="1"/>
  <c r="F84" i="2"/>
  <c r="A84" i="2" s="1"/>
  <c r="F83" i="2"/>
  <c r="A83" i="2" s="1"/>
  <c r="F82" i="2"/>
  <c r="A82" i="2" s="1"/>
  <c r="F81" i="2"/>
  <c r="A81" i="2" s="1"/>
  <c r="F80" i="2"/>
  <c r="A80" i="2" s="1"/>
  <c r="F79" i="2"/>
  <c r="A79" i="2" s="1"/>
  <c r="F78" i="2"/>
  <c r="A78" i="2" s="1"/>
  <c r="F77" i="2"/>
  <c r="A77" i="2" s="1"/>
  <c r="F76" i="2"/>
  <c r="A76" i="2" s="1"/>
  <c r="F75" i="2"/>
  <c r="A75" i="2" s="1"/>
  <c r="F74" i="2"/>
  <c r="A74" i="2" s="1"/>
  <c r="F73" i="2"/>
  <c r="A73" i="2" s="1"/>
  <c r="F72" i="2"/>
  <c r="A72" i="2" s="1"/>
  <c r="F71" i="2"/>
  <c r="A71" i="2" s="1"/>
  <c r="F70" i="2"/>
  <c r="A70" i="2" s="1"/>
  <c r="F69" i="2"/>
  <c r="A69" i="2" s="1"/>
  <c r="F68" i="2"/>
  <c r="A68" i="2" s="1"/>
  <c r="F67" i="2"/>
  <c r="A67" i="2" s="1"/>
  <c r="F66" i="2"/>
  <c r="A66" i="2" s="1"/>
  <c r="F65" i="2"/>
  <c r="A65" i="2" s="1"/>
  <c r="F64" i="2"/>
  <c r="A64" i="2" s="1"/>
  <c r="F63" i="2"/>
  <c r="A63" i="2" s="1"/>
  <c r="F62" i="2"/>
  <c r="A62" i="2" s="1"/>
  <c r="F61" i="2"/>
  <c r="A61" i="2" s="1"/>
  <c r="F60" i="2"/>
  <c r="A60" i="2" s="1"/>
  <c r="F59" i="2"/>
  <c r="A59" i="2" s="1"/>
  <c r="F58" i="2"/>
  <c r="A58" i="2" s="1"/>
  <c r="F57" i="2"/>
  <c r="A57" i="2" s="1"/>
  <c r="F56" i="2"/>
  <c r="A56" i="2" s="1"/>
  <c r="F55" i="2"/>
  <c r="A55" i="2" s="1"/>
  <c r="F54" i="2"/>
  <c r="A54" i="2" s="1"/>
  <c r="F53" i="2"/>
  <c r="A53" i="2" s="1"/>
  <c r="F52" i="2"/>
  <c r="A52" i="2" s="1"/>
  <c r="F51" i="2"/>
  <c r="A51" i="2" s="1"/>
  <c r="F50" i="2"/>
  <c r="A50" i="2" s="1"/>
  <c r="F49" i="2"/>
  <c r="A49" i="2" s="1"/>
  <c r="F48" i="2"/>
  <c r="A48" i="2" s="1"/>
  <c r="F47" i="2"/>
  <c r="A47" i="2" s="1"/>
  <c r="F46" i="2"/>
  <c r="A46" i="2" s="1"/>
  <c r="F45" i="2"/>
  <c r="A45" i="2" s="1"/>
  <c r="F44" i="2"/>
  <c r="A44" i="2" s="1"/>
  <c r="F43" i="2"/>
  <c r="A43" i="2" s="1"/>
  <c r="F42" i="2"/>
  <c r="A42" i="2" s="1"/>
  <c r="F41" i="2"/>
  <c r="A41" i="2" s="1"/>
  <c r="F40" i="2"/>
  <c r="A40" i="2" s="1"/>
  <c r="F39" i="2"/>
  <c r="A39" i="2" s="1"/>
  <c r="F38" i="2"/>
  <c r="A38" i="2" s="1"/>
  <c r="F37" i="2"/>
  <c r="A37" i="2" s="1"/>
  <c r="F36" i="2"/>
  <c r="A36" i="2" s="1"/>
  <c r="F35" i="2"/>
  <c r="A35" i="2" s="1"/>
  <c r="F34" i="2"/>
  <c r="A34" i="2" s="1"/>
  <c r="F33" i="2"/>
  <c r="A33" i="2" s="1"/>
  <c r="F32" i="2"/>
  <c r="A32" i="2" s="1"/>
  <c r="F31" i="2"/>
  <c r="A31" i="2" s="1"/>
  <c r="F30" i="2"/>
  <c r="A30" i="2" s="1"/>
  <c r="F29" i="2"/>
  <c r="A29" i="2" s="1"/>
  <c r="F28" i="2"/>
  <c r="A28" i="2" s="1"/>
  <c r="F27" i="2"/>
  <c r="A27" i="2" s="1"/>
  <c r="F26" i="2"/>
  <c r="A26" i="2" s="1"/>
  <c r="F25" i="2"/>
  <c r="A25" i="2" s="1"/>
  <c r="F24" i="2"/>
  <c r="A24" i="2" s="1"/>
  <c r="F23" i="2"/>
  <c r="A23" i="2" s="1"/>
  <c r="F22" i="2"/>
  <c r="A22" i="2" s="1"/>
  <c r="F21" i="2"/>
  <c r="A21" i="2" s="1"/>
  <c r="F20" i="2"/>
  <c r="A20" i="2" s="1"/>
  <c r="F19" i="2"/>
  <c r="A19" i="2" s="1"/>
  <c r="F18" i="2"/>
  <c r="A18" i="2" s="1"/>
  <c r="F17" i="2"/>
  <c r="A17" i="2" s="1"/>
  <c r="F16" i="2"/>
  <c r="A16" i="2" s="1"/>
  <c r="F15" i="2"/>
  <c r="A15" i="2" s="1"/>
  <c r="F14" i="2"/>
  <c r="A14" i="2" s="1"/>
  <c r="F13" i="2"/>
  <c r="A13" i="2" s="1"/>
  <c r="F12" i="2"/>
  <c r="A12" i="2" s="1"/>
  <c r="F11" i="2"/>
  <c r="A11" i="2" s="1"/>
  <c r="F10" i="2"/>
  <c r="A10" i="2" s="1"/>
  <c r="F9" i="2"/>
  <c r="A9" i="2" s="1"/>
  <c r="F8" i="2"/>
  <c r="A8" i="2" s="1"/>
  <c r="F7" i="2"/>
  <c r="A7" i="2" s="1"/>
  <c r="F6" i="2"/>
  <c r="A6" i="2" s="1"/>
  <c r="F5" i="2"/>
  <c r="A5" i="2" s="1"/>
  <c r="F4" i="2"/>
  <c r="A4" i="2" s="1"/>
  <c r="F3" i="2"/>
  <c r="A3" i="2" s="1"/>
  <c r="F2" i="2"/>
  <c r="A2" i="2" s="1"/>
  <c r="F56" i="1" a="1"/>
  <c r="F27" i="1" a="1"/>
  <c r="F83" i="1" a="1"/>
  <c r="F3" i="1" a="1"/>
  <c r="F22" i="1" a="1"/>
  <c r="F32" i="1" a="1"/>
  <c r="F86" i="1" a="1"/>
  <c r="H18" i="1" a="1"/>
  <c r="H82" i="1" a="1"/>
  <c r="H97" i="1" a="1"/>
  <c r="F54" i="1" a="1"/>
  <c r="F49" i="1" a="1"/>
  <c r="H33" i="1" a="1"/>
  <c r="F63" i="1" a="1"/>
  <c r="H70" i="1" a="1"/>
  <c r="H63" i="1" a="1"/>
  <c r="H39" i="1" a="1"/>
  <c r="F51" i="1" a="1"/>
  <c r="F76" i="1" a="1"/>
  <c r="F21" i="1" a="1"/>
  <c r="H66" i="1" a="1"/>
  <c r="H31" i="1" a="1"/>
  <c r="H61" i="1" a="1"/>
  <c r="H22" i="1" a="1"/>
  <c r="F7" i="1" a="1"/>
  <c r="H59" i="1" a="1"/>
  <c r="H48" i="1" a="1"/>
  <c r="H20" i="1" a="1"/>
  <c r="F25" i="1" a="1"/>
  <c r="H53" i="1" a="1"/>
  <c r="H49" i="1" a="1"/>
  <c r="H9" i="1" a="1"/>
  <c r="H91" i="1" a="1"/>
  <c r="F102" i="1" a="1"/>
  <c r="F61" i="1" a="1"/>
  <c r="F73" i="1" a="1"/>
  <c r="H54" i="1" a="1"/>
  <c r="F78" i="1" a="1"/>
  <c r="H100" i="1" a="1"/>
  <c r="F74" i="1" a="1"/>
  <c r="F28" i="1" a="1"/>
  <c r="F33" i="1" a="1"/>
  <c r="H92" i="1" a="1"/>
  <c r="H62" i="1" a="1"/>
  <c r="F13" i="1" a="1"/>
  <c r="F77" i="1" a="1"/>
  <c r="H14" i="1" a="1"/>
  <c r="F30" i="1" a="1"/>
  <c r="F19" i="1" a="1"/>
  <c r="H81" i="1" a="1"/>
  <c r="H11" i="1" a="1"/>
  <c r="F92" i="1" a="1"/>
  <c r="F69" i="1" a="1"/>
  <c r="F58" i="1" a="1"/>
  <c r="H38" i="1" a="1"/>
  <c r="F50" i="1" a="1"/>
  <c r="F97" i="1" a="1"/>
  <c r="H34" i="1" a="1"/>
  <c r="F6" i="1" a="1"/>
  <c r="H12" i="1" a="1"/>
  <c r="H42" i="1" a="1"/>
  <c r="F57" i="1" a="1"/>
  <c r="F29" i="1" a="1"/>
  <c r="H41" i="1" a="1"/>
  <c r="F94" i="1" a="1"/>
  <c r="F100" i="1" a="1"/>
  <c r="F55" i="1" a="1"/>
  <c r="F37" i="1" a="1"/>
  <c r="F71" i="1" a="1"/>
  <c r="H13" i="1" a="1"/>
  <c r="F85" i="1" a="1"/>
  <c r="H60" i="1" a="1"/>
  <c r="H6" i="1" a="1"/>
  <c r="F5" i="1" a="1"/>
  <c r="F95" i="1" a="1"/>
  <c r="F75" i="1" a="1"/>
  <c r="H19" i="1" a="1"/>
  <c r="F12" i="1" a="1"/>
  <c r="F88" i="1" a="1"/>
  <c r="F101" i="1" a="1"/>
  <c r="F42" i="1" a="1"/>
  <c r="H8" i="1" a="1"/>
  <c r="F26" i="1" a="1"/>
  <c r="F39" i="1" a="1"/>
  <c r="F103" i="1" a="1"/>
  <c r="H73" i="1" a="1"/>
  <c r="H45" i="1" a="1"/>
  <c r="H46" i="1" a="1"/>
  <c r="F81" i="1" a="1"/>
  <c r="F43" i="1" a="1"/>
  <c r="F90" i="1" a="1"/>
  <c r="F45" i="1" a="1"/>
  <c r="H79" i="1" a="1"/>
  <c r="H77" i="1" a="1"/>
  <c r="F82" i="1" a="1"/>
  <c r="F98" i="1" a="1"/>
  <c r="F44" i="1" a="1"/>
  <c r="H7" i="1" a="1"/>
  <c r="H32" i="1" a="1"/>
  <c r="F35" i="1" a="1"/>
  <c r="H65" i="1" a="1"/>
  <c r="H103" i="1" a="1"/>
  <c r="F62" i="1" a="1"/>
  <c r="F84" i="1" a="1"/>
  <c r="F41" i="1" a="1"/>
  <c r="H74" i="1" a="1"/>
  <c r="F59" i="1" a="1"/>
  <c r="F47" i="1" a="1"/>
  <c r="H64" i="1" a="1"/>
  <c r="H68" i="1" a="1"/>
  <c r="F40" i="1" a="1"/>
  <c r="F70" i="1" a="1"/>
  <c r="H55" i="1" a="1"/>
  <c r="F53" i="1" a="1"/>
  <c r="H23" i="1" a="1"/>
  <c r="F89" i="1" a="1"/>
  <c r="H4" i="1" a="1"/>
  <c r="H98" i="1" a="1"/>
  <c r="F15" i="1" a="1"/>
  <c r="F10" i="1" a="1"/>
  <c r="H43" i="1" a="1"/>
  <c r="H75" i="1" a="1"/>
  <c r="H3" i="1" a="1"/>
  <c r="F31" i="1" a="1"/>
  <c r="H69" i="1" a="1"/>
  <c r="F18" i="1" a="1"/>
  <c r="H99" i="1" a="1"/>
  <c r="H78" i="1" a="1"/>
  <c r="H96" i="1" a="1"/>
  <c r="H102" i="1" a="1"/>
  <c r="H72" i="1" a="1"/>
  <c r="H84" i="1" a="1"/>
  <c r="F34" i="1" a="1"/>
  <c r="H17" i="1" a="1"/>
  <c r="H89" i="1" a="1"/>
  <c r="H83" i="1" a="1"/>
  <c r="F80" i="1" a="1"/>
  <c r="H15" i="1" a="1"/>
  <c r="H37" i="1" a="1"/>
  <c r="F66" i="1" a="1"/>
  <c r="H90" i="1" a="1"/>
  <c r="H27" i="1" a="1"/>
  <c r="H56" i="1" a="1"/>
  <c r="H29" i="1" a="1"/>
  <c r="F87" i="1" a="1"/>
  <c r="H101" i="1" a="1"/>
  <c r="H51" i="1" a="1"/>
  <c r="F46" i="1" a="1"/>
  <c r="F24" i="1" a="1"/>
  <c r="H35" i="1" a="1"/>
  <c r="F16" i="1" a="1"/>
  <c r="F65" i="1" a="1"/>
  <c r="F20" i="1" a="1"/>
  <c r="F14" i="1" a="1"/>
  <c r="F91" i="1" a="1"/>
  <c r="H10" i="1" a="1"/>
  <c r="H21" i="1" a="1"/>
  <c r="F9" i="1" a="1"/>
  <c r="F96" i="1" a="1"/>
  <c r="H95" i="1" a="1"/>
  <c r="H86" i="1" a="1"/>
  <c r="F67" i="1" a="1"/>
  <c r="F38" i="1" a="1"/>
  <c r="H52" i="1" a="1"/>
  <c r="F93" i="1" a="1"/>
  <c r="H47" i="1" a="1"/>
  <c r="H25" i="1" a="1"/>
  <c r="H85" i="1" a="1"/>
  <c r="F99" i="1" a="1"/>
  <c r="H87" i="1" a="1"/>
  <c r="F17" i="1" a="1"/>
  <c r="H30" i="1" a="1"/>
  <c r="F36" i="1" a="1"/>
  <c r="F48" i="1" a="1"/>
  <c r="H76" i="1" a="1"/>
  <c r="F4" i="1" a="1"/>
  <c r="H67" i="1" a="1"/>
  <c r="F68" i="1" a="1"/>
  <c r="F8" i="1" a="1"/>
  <c r="H36" i="1" a="1"/>
  <c r="H5" i="1" a="1"/>
  <c r="F79" i="1" a="1"/>
  <c r="H80" i="1" a="1"/>
  <c r="H58" i="1" a="1"/>
  <c r="H24" i="1" a="1"/>
  <c r="F23" i="1" a="1"/>
  <c r="H93" i="1" a="1"/>
  <c r="F52" i="1" a="1"/>
  <c r="H71" i="1" a="1"/>
  <c r="H44" i="1" a="1"/>
  <c r="F72" i="1" a="1"/>
  <c r="H26" i="1" a="1"/>
  <c r="F11" i="1" a="1"/>
  <c r="H57" i="1" a="1"/>
  <c r="H40" i="1" a="1"/>
  <c r="H88" i="1" a="1"/>
  <c r="F60" i="1" a="1"/>
  <c r="F64" i="1" a="1"/>
  <c r="H16" i="1" a="1"/>
  <c r="H28" i="1" a="1"/>
  <c r="H94" i="1" a="1"/>
  <c r="H50" i="1" a="1"/>
  <c r="G41" i="2" l="1"/>
  <c r="G27" i="2"/>
  <c r="G52" i="2"/>
  <c r="I14" i="2"/>
  <c r="G62" i="2"/>
  <c r="G38" i="2"/>
  <c r="G98" i="2"/>
  <c r="G86" i="2"/>
  <c r="G67" i="2"/>
  <c r="I90" i="2"/>
  <c r="G70" i="2"/>
  <c r="J91" i="2"/>
  <c r="G66" i="2"/>
  <c r="G80" i="2"/>
  <c r="H3" i="1"/>
  <c r="H9" i="1"/>
  <c r="H15" i="1"/>
  <c r="H21" i="1"/>
  <c r="H27" i="1"/>
  <c r="H33" i="1"/>
  <c r="H39" i="1"/>
  <c r="H45" i="1"/>
  <c r="H51" i="1"/>
  <c r="H57" i="1"/>
  <c r="H63" i="1"/>
  <c r="H69" i="1"/>
  <c r="H75" i="1"/>
  <c r="H81" i="1"/>
  <c r="H87" i="1"/>
  <c r="H99" i="1"/>
  <c r="H77" i="1"/>
  <c r="H50" i="1"/>
  <c r="H98" i="1"/>
  <c r="H4" i="1"/>
  <c r="H10" i="1"/>
  <c r="H16" i="1"/>
  <c r="H22" i="1"/>
  <c r="H28" i="1"/>
  <c r="H34" i="1"/>
  <c r="H40" i="1"/>
  <c r="H46" i="1"/>
  <c r="H52" i="1"/>
  <c r="H58" i="1"/>
  <c r="H64" i="1"/>
  <c r="H70" i="1"/>
  <c r="H76" i="1"/>
  <c r="H82" i="1"/>
  <c r="H88" i="1"/>
  <c r="H94" i="1"/>
  <c r="H100" i="1"/>
  <c r="H83" i="1"/>
  <c r="H101" i="1"/>
  <c r="H44" i="1"/>
  <c r="H92" i="1"/>
  <c r="H80" i="1"/>
  <c r="H17" i="1"/>
  <c r="H41" i="1"/>
  <c r="H53" i="1"/>
  <c r="H59" i="1"/>
  <c r="H71" i="1"/>
  <c r="H95" i="1"/>
  <c r="H74" i="1"/>
  <c r="H5" i="1"/>
  <c r="H11" i="1"/>
  <c r="H23" i="1"/>
  <c r="H29" i="1"/>
  <c r="H35" i="1"/>
  <c r="H47" i="1"/>
  <c r="H65" i="1"/>
  <c r="H89" i="1"/>
  <c r="H12" i="1"/>
  <c r="H48" i="1"/>
  <c r="H66" i="1"/>
  <c r="H78" i="1"/>
  <c r="H90" i="1"/>
  <c r="H102" i="1"/>
  <c r="H79" i="1"/>
  <c r="H91" i="1"/>
  <c r="H103" i="1"/>
  <c r="H68" i="1"/>
  <c r="H6" i="1"/>
  <c r="H18" i="1"/>
  <c r="H24" i="1"/>
  <c r="H30" i="1"/>
  <c r="H36" i="1"/>
  <c r="H42" i="1"/>
  <c r="H54" i="1"/>
  <c r="H60" i="1"/>
  <c r="H72" i="1"/>
  <c r="H84" i="1"/>
  <c r="H96" i="1"/>
  <c r="H73" i="1"/>
  <c r="H97" i="1"/>
  <c r="H62" i="1"/>
  <c r="H7" i="1"/>
  <c r="H13" i="1"/>
  <c r="H19" i="1"/>
  <c r="H25" i="1"/>
  <c r="H31" i="1"/>
  <c r="H37" i="1"/>
  <c r="H43" i="1"/>
  <c r="H49" i="1"/>
  <c r="H55" i="1"/>
  <c r="H61" i="1"/>
  <c r="H67" i="1"/>
  <c r="H85" i="1"/>
  <c r="H56" i="1"/>
  <c r="H8" i="1"/>
  <c r="H14" i="1"/>
  <c r="H20" i="1"/>
  <c r="H26" i="1"/>
  <c r="H32" i="1"/>
  <c r="H38" i="1"/>
  <c r="H86" i="1"/>
  <c r="H93" i="1"/>
  <c r="F69" i="1"/>
  <c r="F45" i="1"/>
  <c r="F27" i="1"/>
  <c r="F92" i="1"/>
  <c r="F80" i="1"/>
  <c r="F68" i="1"/>
  <c r="F62" i="1"/>
  <c r="F50" i="1"/>
  <c r="F38" i="1"/>
  <c r="F26" i="1"/>
  <c r="F14" i="1"/>
  <c r="F87" i="1"/>
  <c r="F51" i="1"/>
  <c r="F33" i="1"/>
  <c r="F98" i="1"/>
  <c r="F86" i="1"/>
  <c r="F74" i="1"/>
  <c r="F56" i="1"/>
  <c r="F44" i="1"/>
  <c r="F32" i="1"/>
  <c r="F20" i="1"/>
  <c r="F8" i="1"/>
  <c r="F82" i="1"/>
  <c r="F97" i="1"/>
  <c r="F85" i="1"/>
  <c r="F73" i="1"/>
  <c r="F61" i="1"/>
  <c r="F37" i="1"/>
  <c r="F99" i="1"/>
  <c r="F103" i="1"/>
  <c r="F91" i="1"/>
  <c r="F79" i="1"/>
  <c r="F67" i="1"/>
  <c r="F55" i="1"/>
  <c r="F49" i="1"/>
  <c r="F43" i="1"/>
  <c r="F31" i="1"/>
  <c r="F25" i="1"/>
  <c r="F19" i="1"/>
  <c r="F13" i="1"/>
  <c r="F7" i="1"/>
  <c r="F100" i="1"/>
  <c r="F75" i="1"/>
  <c r="F96" i="1"/>
  <c r="F84" i="1"/>
  <c r="F72" i="1"/>
  <c r="F66" i="1"/>
  <c r="F54" i="1"/>
  <c r="F48" i="1"/>
  <c r="F36" i="1"/>
  <c r="F30" i="1"/>
  <c r="F24" i="1"/>
  <c r="F18" i="1"/>
  <c r="F12" i="1"/>
  <c r="F6" i="1"/>
  <c r="F94" i="1"/>
  <c r="F57" i="1"/>
  <c r="F90" i="1"/>
  <c r="F78" i="1"/>
  <c r="F60" i="1"/>
  <c r="F42" i="1"/>
  <c r="F81" i="1"/>
  <c r="F101" i="1"/>
  <c r="F89" i="1"/>
  <c r="F77" i="1"/>
  <c r="F59" i="1"/>
  <c r="F29" i="1"/>
  <c r="F93" i="1"/>
  <c r="F102" i="1"/>
  <c r="F95" i="1"/>
  <c r="F83" i="1"/>
  <c r="F71" i="1"/>
  <c r="F65" i="1"/>
  <c r="F53" i="1"/>
  <c r="F47" i="1"/>
  <c r="F41" i="1"/>
  <c r="F35" i="1"/>
  <c r="F23" i="1"/>
  <c r="F17" i="1"/>
  <c r="F11" i="1"/>
  <c r="F5" i="1"/>
  <c r="F76" i="1"/>
  <c r="F64" i="1"/>
  <c r="F52" i="1"/>
  <c r="F34" i="1"/>
  <c r="F22" i="1"/>
  <c r="F16" i="1"/>
  <c r="F4" i="1"/>
  <c r="F88" i="1"/>
  <c r="F70" i="1"/>
  <c r="F58" i="1"/>
  <c r="F46" i="1"/>
  <c r="F40" i="1"/>
  <c r="F28" i="1"/>
  <c r="F10" i="1"/>
  <c r="F63" i="1"/>
  <c r="F39" i="1"/>
  <c r="F21" i="1"/>
  <c r="F15" i="1"/>
  <c r="F9" i="1"/>
  <c r="F3" i="1"/>
  <c r="G101" i="2"/>
  <c r="I101" i="2"/>
  <c r="J101" i="2"/>
  <c r="H101" i="2"/>
  <c r="H80" i="2"/>
  <c r="J80" i="2"/>
  <c r="I80" i="2"/>
  <c r="H91" i="2"/>
  <c r="I91" i="2"/>
  <c r="G91" i="2"/>
  <c r="J69" i="2"/>
  <c r="H71" i="2"/>
  <c r="I60" i="2"/>
  <c r="G71" i="2"/>
  <c r="J82" i="2"/>
  <c r="J71" i="2"/>
  <c r="J60" i="2"/>
  <c r="I71" i="2"/>
  <c r="G82" i="2"/>
  <c r="I82" i="2"/>
  <c r="G69" i="2"/>
  <c r="H60" i="2"/>
  <c r="H82" i="2"/>
  <c r="I69" i="2"/>
  <c r="G60" i="2"/>
  <c r="H69" i="2"/>
  <c r="H73" i="2"/>
  <c r="G73" i="2"/>
  <c r="J73" i="2"/>
  <c r="I73" i="2"/>
  <c r="H74" i="2"/>
  <c r="I74" i="2"/>
  <c r="J74" i="2"/>
  <c r="G74" i="2"/>
  <c r="I66" i="2"/>
  <c r="J66" i="2"/>
  <c r="H66" i="2"/>
  <c r="H85" i="2"/>
  <c r="J85" i="2"/>
  <c r="G85" i="2"/>
  <c r="I85" i="2"/>
  <c r="I76" i="2"/>
  <c r="G76" i="2"/>
  <c r="J76" i="2"/>
  <c r="H76" i="2"/>
  <c r="G75" i="2"/>
  <c r="H75" i="2"/>
  <c r="I75" i="2"/>
  <c r="J75" i="2"/>
  <c r="J64" i="2"/>
  <c r="H64" i="2"/>
  <c r="G64" i="2"/>
  <c r="I64" i="2"/>
  <c r="J96" i="2"/>
  <c r="I96" i="2"/>
  <c r="G96" i="2"/>
  <c r="J98" i="2"/>
  <c r="H98" i="2"/>
  <c r="I98" i="2"/>
  <c r="H96" i="2"/>
  <c r="I83" i="2"/>
  <c r="G77" i="2"/>
  <c r="G83" i="2"/>
  <c r="H83" i="2"/>
  <c r="I77" i="2"/>
  <c r="H77" i="2"/>
  <c r="J83" i="2"/>
  <c r="J77" i="2"/>
  <c r="I63" i="2"/>
  <c r="J100" i="2"/>
  <c r="I100" i="2"/>
  <c r="J63" i="2"/>
  <c r="G100" i="2"/>
  <c r="G63" i="2"/>
  <c r="H63" i="2"/>
  <c r="H100" i="2"/>
  <c r="I59" i="2"/>
  <c r="H86" i="2"/>
  <c r="H70" i="2"/>
  <c r="H59" i="2"/>
  <c r="J88" i="2"/>
  <c r="J97" i="2"/>
  <c r="G59" i="2"/>
  <c r="I88" i="2"/>
  <c r="J90" i="2"/>
  <c r="G65" i="2"/>
  <c r="H68" i="2"/>
  <c r="J99" i="2"/>
  <c r="I78" i="2"/>
  <c r="H97" i="2"/>
  <c r="J81" i="2"/>
  <c r="I81" i="2"/>
  <c r="I99" i="2"/>
  <c r="I67" i="2"/>
  <c r="G68" i="2"/>
  <c r="I72" i="2"/>
  <c r="J59" i="2"/>
  <c r="H99" i="2"/>
  <c r="J86" i="2"/>
  <c r="J92" i="2"/>
  <c r="I95" i="2"/>
  <c r="G61" i="2"/>
  <c r="H67" i="2"/>
  <c r="G93" i="2"/>
  <c r="H87" i="2"/>
  <c r="J89" i="2"/>
  <c r="G89" i="2"/>
  <c r="J94" i="2"/>
  <c r="I97" i="2"/>
  <c r="H88" i="2"/>
  <c r="G94" i="2"/>
  <c r="J68" i="2"/>
  <c r="I94" i="2"/>
  <c r="H62" i="2"/>
  <c r="G88" i="2"/>
  <c r="I89" i="2"/>
  <c r="G78" i="2"/>
  <c r="H79" i="2"/>
  <c r="I61" i="2"/>
  <c r="G79" i="2"/>
  <c r="H95" i="2"/>
  <c r="J72" i="2"/>
  <c r="I68" i="2"/>
  <c r="I93" i="2"/>
  <c r="H94" i="2"/>
  <c r="J67" i="2"/>
  <c r="J87" i="2"/>
  <c r="H92" i="2"/>
  <c r="G95" i="2"/>
  <c r="J65" i="2"/>
  <c r="H72" i="2"/>
  <c r="H81" i="2"/>
  <c r="I70" i="2"/>
  <c r="I84" i="2"/>
  <c r="J93" i="2"/>
  <c r="H93" i="2"/>
  <c r="H78" i="2"/>
  <c r="G90" i="2"/>
  <c r="J70" i="2"/>
  <c r="I86" i="2"/>
  <c r="J79" i="2"/>
  <c r="G97" i="2"/>
  <c r="H65" i="2"/>
  <c r="G92" i="2"/>
  <c r="I79" i="2"/>
  <c r="J78" i="2"/>
  <c r="I87" i="2"/>
  <c r="G87" i="2"/>
  <c r="I92" i="2"/>
  <c r="J61" i="2"/>
  <c r="G81" i="2"/>
  <c r="G72" i="2"/>
  <c r="I65" i="2"/>
  <c r="I62" i="2"/>
  <c r="H61" i="2"/>
  <c r="J95" i="2"/>
  <c r="G84" i="2"/>
  <c r="H84" i="2"/>
  <c r="H89" i="2"/>
  <c r="H90" i="2"/>
  <c r="G99" i="2"/>
  <c r="J62" i="2"/>
  <c r="J84" i="2"/>
  <c r="G39" i="2"/>
  <c r="H2" i="2"/>
  <c r="H44" i="2"/>
  <c r="G3" i="2"/>
  <c r="G46" i="2"/>
  <c r="J3" i="2"/>
  <c r="H21" i="2"/>
  <c r="G51" i="2"/>
  <c r="J14" i="2"/>
  <c r="G8" i="2"/>
  <c r="H41" i="2"/>
  <c r="H32" i="2"/>
  <c r="I41" i="2"/>
  <c r="I38" i="2"/>
  <c r="G7" i="2"/>
  <c r="J56" i="2"/>
  <c r="J51" i="2"/>
  <c r="I32" i="2"/>
  <c r="I19" i="2"/>
  <c r="H33" i="2"/>
  <c r="H7" i="2"/>
  <c r="G48" i="2"/>
  <c r="I3" i="2"/>
  <c r="J39" i="2"/>
  <c r="G5" i="2"/>
  <c r="G31" i="2"/>
  <c r="I2" i="2"/>
  <c r="I27" i="2"/>
  <c r="H5" i="2"/>
  <c r="G14" i="2"/>
  <c r="J49" i="2"/>
  <c r="J38" i="2"/>
  <c r="I31" i="2"/>
  <c r="I49" i="2"/>
  <c r="I8" i="2"/>
  <c r="I21" i="2"/>
  <c r="H51" i="2"/>
  <c r="H14" i="2"/>
  <c r="J37" i="2"/>
  <c r="H13" i="2"/>
  <c r="I37" i="2"/>
  <c r="J31" i="2"/>
  <c r="G33" i="2"/>
  <c r="H3" i="2"/>
  <c r="I51" i="2"/>
  <c r="H38" i="2"/>
  <c r="I6" i="2"/>
  <c r="J32" i="2"/>
  <c r="J27" i="2"/>
  <c r="I7" i="2"/>
  <c r="J46" i="2"/>
  <c r="G44" i="2"/>
  <c r="I39" i="2"/>
  <c r="H6" i="2"/>
  <c r="I5" i="2"/>
  <c r="J44" i="2"/>
  <c r="J19" i="2"/>
  <c r="J2" i="2"/>
  <c r="G19" i="2"/>
  <c r="H52" i="2"/>
  <c r="I33" i="2"/>
  <c r="J13" i="2"/>
  <c r="J5" i="2"/>
  <c r="H8" i="2"/>
  <c r="H49" i="2"/>
  <c r="I44" i="2"/>
  <c r="H56" i="2"/>
  <c r="J52" i="2"/>
  <c r="J8" i="2"/>
  <c r="I56" i="2"/>
  <c r="H31" i="2"/>
  <c r="H27" i="2"/>
  <c r="J41" i="2"/>
  <c r="J21" i="2"/>
  <c r="H39" i="2"/>
  <c r="G49" i="2"/>
  <c r="J33" i="2"/>
  <c r="G56" i="2"/>
  <c r="G37" i="2"/>
  <c r="I48" i="2"/>
  <c r="G13" i="2"/>
  <c r="G6" i="2"/>
  <c r="J48" i="2"/>
  <c r="H46" i="2"/>
  <c r="G32" i="2"/>
  <c r="H48" i="2"/>
  <c r="I13" i="2"/>
  <c r="I52" i="2"/>
  <c r="J7" i="2"/>
  <c r="I46" i="2"/>
  <c r="H37" i="2"/>
  <c r="G21" i="2"/>
  <c r="G2" i="2"/>
  <c r="J6" i="2"/>
  <c r="H19" i="2"/>
  <c r="G18" i="2"/>
  <c r="I18" i="2"/>
  <c r="H18" i="2"/>
  <c r="J18" i="2"/>
  <c r="J43" i="2"/>
  <c r="H43" i="2"/>
  <c r="I43" i="2"/>
  <c r="G43" i="2"/>
  <c r="I25" i="2"/>
  <c r="H25" i="2"/>
  <c r="G25" i="2"/>
  <c r="J25" i="2"/>
  <c r="G36" i="2"/>
  <c r="H36" i="2"/>
  <c r="J36" i="2"/>
  <c r="I36" i="2"/>
  <c r="H4" i="2"/>
  <c r="J4" i="2"/>
  <c r="I4" i="2"/>
  <c r="G4" i="2"/>
  <c r="G16" i="2"/>
  <c r="I16" i="2"/>
  <c r="H16" i="2"/>
  <c r="J16" i="2"/>
  <c r="H12" i="2"/>
  <c r="J12" i="2"/>
  <c r="I12" i="2"/>
  <c r="G12" i="2"/>
  <c r="J28" i="2"/>
  <c r="G28" i="2"/>
  <c r="H28" i="2"/>
  <c r="I28" i="2"/>
  <c r="J58" i="2"/>
  <c r="G58" i="2"/>
  <c r="H58" i="2"/>
  <c r="I58" i="2"/>
  <c r="G29" i="2"/>
  <c r="H29" i="2"/>
  <c r="J29" i="2"/>
  <c r="I29" i="2"/>
  <c r="H53" i="2"/>
  <c r="I53" i="2"/>
  <c r="G53" i="2"/>
  <c r="J53" i="2"/>
  <c r="H54" i="2"/>
  <c r="J54" i="2"/>
  <c r="G54" i="2"/>
  <c r="I54" i="2"/>
  <c r="I55" i="2"/>
  <c r="H55" i="2"/>
  <c r="G55" i="2"/>
  <c r="J55" i="2"/>
  <c r="J22" i="2"/>
  <c r="H22" i="2"/>
  <c r="I22" i="2"/>
  <c r="G22" i="2"/>
  <c r="I45" i="2"/>
  <c r="H45" i="2"/>
  <c r="G45" i="2"/>
  <c r="J45" i="2"/>
  <c r="I10" i="2"/>
  <c r="J10" i="2"/>
  <c r="H50" i="2"/>
  <c r="G26" i="2"/>
  <c r="G50" i="2"/>
  <c r="J50" i="2"/>
  <c r="I26" i="2"/>
  <c r="G10" i="2"/>
  <c r="I50" i="2"/>
  <c r="J26" i="2"/>
  <c r="H26" i="2"/>
  <c r="H10" i="2"/>
  <c r="I34" i="2"/>
  <c r="J34" i="2"/>
  <c r="G34" i="2"/>
  <c r="H34" i="2"/>
  <c r="G9" i="2"/>
  <c r="H9" i="2"/>
  <c r="J9" i="2"/>
  <c r="I9" i="2"/>
  <c r="G47" i="2"/>
  <c r="J47" i="2"/>
  <c r="I47" i="2"/>
  <c r="H47" i="2"/>
  <c r="H24" i="2"/>
  <c r="I24" i="2"/>
  <c r="J24" i="2"/>
  <c r="G24" i="2"/>
  <c r="H57" i="2"/>
  <c r="I57" i="2"/>
  <c r="G57" i="2"/>
  <c r="J57" i="2"/>
  <c r="I40" i="2"/>
  <c r="G40" i="2"/>
  <c r="J40" i="2"/>
  <c r="H40" i="2"/>
  <c r="I15" i="2"/>
  <c r="G15" i="2"/>
  <c r="J15" i="2"/>
  <c r="H15" i="2"/>
  <c r="J30" i="2"/>
  <c r="G30" i="2"/>
  <c r="H30" i="2"/>
  <c r="I30" i="2"/>
  <c r="J11" i="2"/>
  <c r="G11" i="2"/>
  <c r="H11" i="2"/>
  <c r="I11" i="2"/>
  <c r="G23" i="2"/>
  <c r="I23" i="2"/>
  <c r="H23" i="2"/>
  <c r="J23" i="2"/>
  <c r="H20" i="2"/>
  <c r="I20" i="2"/>
  <c r="G20" i="2"/>
  <c r="J20" i="2"/>
  <c r="J35" i="2"/>
  <c r="H35" i="2"/>
  <c r="G35" i="2"/>
  <c r="I35" i="2"/>
  <c r="G17" i="2"/>
  <c r="H17" i="2"/>
  <c r="J17" i="2"/>
  <c r="I17" i="2"/>
  <c r="J42" i="2"/>
  <c r="G42" i="2"/>
  <c r="I42" i="2"/>
  <c r="H42" i="2"/>
  <c r="B27" i="3" l="1"/>
  <c r="C27" i="3" s="1"/>
  <c r="B26" i="3"/>
  <c r="C26" i="3" s="1"/>
  <c r="B25" i="3"/>
  <c r="C25" i="3" s="1"/>
  <c r="B24" i="3"/>
  <c r="E24" i="3" s="1"/>
  <c r="D56" i="7"/>
  <c r="D54" i="7"/>
  <c r="D58" i="7"/>
  <c r="D55" i="7"/>
  <c r="D59" i="7"/>
  <c r="D57" i="7"/>
  <c r="D51" i="7"/>
  <c r="D50" i="7"/>
  <c r="D53" i="7"/>
  <c r="D48" i="7"/>
  <c r="D49" i="7"/>
  <c r="D52" i="7"/>
  <c r="D43" i="7"/>
  <c r="D47" i="7"/>
  <c r="D44" i="7"/>
  <c r="D46" i="7"/>
  <c r="D45" i="7"/>
  <c r="D42" i="7"/>
  <c r="D40" i="7"/>
  <c r="D39" i="7"/>
  <c r="D38" i="7"/>
  <c r="D36" i="7"/>
  <c r="D37" i="7"/>
  <c r="D41" i="7"/>
  <c r="B23" i="3" l="1"/>
  <c r="E23" i="3" s="1"/>
  <c r="D201" i="7"/>
  <c r="E201" i="7" s="1"/>
  <c r="D200" i="7"/>
  <c r="E200" i="7" s="1"/>
  <c r="D202" i="7"/>
  <c r="E202" i="7" s="1"/>
  <c r="D206" i="7"/>
  <c r="E206" i="7" s="1"/>
  <c r="D208" i="7"/>
  <c r="E208" i="7" s="1"/>
  <c r="D209" i="7"/>
  <c r="E209" i="7" s="1"/>
  <c r="D207" i="7"/>
  <c r="E207" i="7" s="1"/>
  <c r="D205" i="7"/>
  <c r="E205" i="7" s="1"/>
  <c r="D204" i="7"/>
  <c r="E204" i="7" s="1"/>
  <c r="D203" i="7"/>
  <c r="E203" i="7" s="1"/>
  <c r="D189" i="7"/>
  <c r="E189" i="7" s="1"/>
  <c r="D177" i="7"/>
  <c r="E177" i="7" s="1"/>
  <c r="D105" i="7"/>
  <c r="E105" i="7" s="1"/>
  <c r="D139" i="7"/>
  <c r="E139" i="7" s="1"/>
  <c r="D137" i="7"/>
  <c r="E137" i="7" s="1"/>
  <c r="D147" i="7"/>
  <c r="E147" i="7" s="1"/>
  <c r="D169" i="7"/>
  <c r="E169" i="7" s="1"/>
  <c r="D120" i="7"/>
  <c r="E120" i="7" s="1"/>
  <c r="D142" i="7"/>
  <c r="E142" i="7" s="1"/>
  <c r="D190" i="7"/>
  <c r="E190" i="7" s="1"/>
  <c r="D151" i="7"/>
  <c r="E151" i="7" s="1"/>
  <c r="D188" i="7"/>
  <c r="E188" i="7" s="1"/>
  <c r="D176" i="7"/>
  <c r="E176" i="7" s="1"/>
  <c r="D99" i="7"/>
  <c r="E99" i="7" s="1"/>
  <c r="D127" i="7"/>
  <c r="E127" i="7" s="1"/>
  <c r="D125" i="7"/>
  <c r="E125" i="7" s="1"/>
  <c r="D135" i="7"/>
  <c r="E135" i="7" s="1"/>
  <c r="D157" i="7"/>
  <c r="E157" i="7" s="1"/>
  <c r="D108" i="7"/>
  <c r="E108" i="7" s="1"/>
  <c r="D132" i="7"/>
  <c r="E132" i="7" s="1"/>
  <c r="D199" i="7"/>
  <c r="E199" i="7" s="1"/>
  <c r="D187" i="7"/>
  <c r="E187" i="7" s="1"/>
  <c r="D175" i="7"/>
  <c r="E175" i="7" s="1"/>
  <c r="D107" i="7"/>
  <c r="E107" i="7" s="1"/>
  <c r="D115" i="7"/>
  <c r="E115" i="7" s="1"/>
  <c r="D113" i="7"/>
  <c r="E113" i="7" s="1"/>
  <c r="D123" i="7"/>
  <c r="E123" i="7" s="1"/>
  <c r="D145" i="7"/>
  <c r="E145" i="7" s="1"/>
  <c r="D166" i="7"/>
  <c r="E166" i="7" s="1"/>
  <c r="D154" i="7"/>
  <c r="E154" i="7" s="1"/>
  <c r="D149" i="7"/>
  <c r="E149" i="7" s="1"/>
  <c r="D198" i="7"/>
  <c r="E198" i="7" s="1"/>
  <c r="D186" i="7"/>
  <c r="E186" i="7" s="1"/>
  <c r="D174" i="7"/>
  <c r="E174" i="7" s="1"/>
  <c r="D164" i="7"/>
  <c r="E164" i="7" s="1"/>
  <c r="D103" i="7"/>
  <c r="E103" i="7" s="1"/>
  <c r="D101" i="7"/>
  <c r="E101" i="7" s="1"/>
  <c r="D111" i="7"/>
  <c r="E111" i="7" s="1"/>
  <c r="D133" i="7"/>
  <c r="E133" i="7" s="1"/>
  <c r="D197" i="7"/>
  <c r="E197" i="7" s="1"/>
  <c r="D185" i="7"/>
  <c r="E185" i="7" s="1"/>
  <c r="D173" i="7"/>
  <c r="E173" i="7" s="1"/>
  <c r="D152" i="7"/>
  <c r="E152" i="7" s="1"/>
  <c r="D162" i="7"/>
  <c r="E162" i="7" s="1"/>
  <c r="D119" i="7"/>
  <c r="E119" i="7" s="1"/>
  <c r="D96" i="7"/>
  <c r="E96" i="7" s="1"/>
  <c r="D121" i="7"/>
  <c r="E121" i="7" s="1"/>
  <c r="D178" i="7"/>
  <c r="E178" i="7" s="1"/>
  <c r="D196" i="7"/>
  <c r="E196" i="7" s="1"/>
  <c r="D184" i="7"/>
  <c r="E184" i="7" s="1"/>
  <c r="D172" i="7"/>
  <c r="E172" i="7" s="1"/>
  <c r="D140" i="7"/>
  <c r="E140" i="7" s="1"/>
  <c r="D150" i="7"/>
  <c r="E150" i="7" s="1"/>
  <c r="D160" i="7"/>
  <c r="E160" i="7" s="1"/>
  <c r="D155" i="7"/>
  <c r="E155" i="7" s="1"/>
  <c r="D109" i="7"/>
  <c r="E109" i="7" s="1"/>
  <c r="D130" i="7"/>
  <c r="E130" i="7" s="1"/>
  <c r="D95" i="7"/>
  <c r="E95" i="7" s="1"/>
  <c r="D195" i="7"/>
  <c r="E195" i="7" s="1"/>
  <c r="D183" i="7"/>
  <c r="E183" i="7" s="1"/>
  <c r="D171" i="7"/>
  <c r="E171" i="7" s="1"/>
  <c r="D128" i="7"/>
  <c r="E128" i="7" s="1"/>
  <c r="D138" i="7"/>
  <c r="E138" i="7" s="1"/>
  <c r="D148" i="7"/>
  <c r="E148" i="7" s="1"/>
  <c r="D158" i="7"/>
  <c r="E158" i="7" s="1"/>
  <c r="D94" i="7"/>
  <c r="E94" i="7" s="1"/>
  <c r="D118" i="7"/>
  <c r="E118" i="7" s="1"/>
  <c r="D194" i="7"/>
  <c r="E194" i="7" s="1"/>
  <c r="D182" i="7"/>
  <c r="E182" i="7" s="1"/>
  <c r="D170" i="7"/>
  <c r="E170" i="7" s="1"/>
  <c r="D165" i="7"/>
  <c r="E165" i="7" s="1"/>
  <c r="D116" i="7"/>
  <c r="E116" i="7" s="1"/>
  <c r="D126" i="7"/>
  <c r="E126" i="7" s="1"/>
  <c r="D136" i="7"/>
  <c r="E136" i="7" s="1"/>
  <c r="D146" i="7"/>
  <c r="E146" i="7" s="1"/>
  <c r="D143" i="7"/>
  <c r="E143" i="7" s="1"/>
  <c r="D106" i="7"/>
  <c r="E106" i="7" s="1"/>
  <c r="D193" i="7"/>
  <c r="E193" i="7" s="1"/>
  <c r="D181" i="7"/>
  <c r="E181" i="7" s="1"/>
  <c r="D153" i="7"/>
  <c r="E153" i="7" s="1"/>
  <c r="D104" i="7"/>
  <c r="E104" i="7" s="1"/>
  <c r="D114" i="7"/>
  <c r="E114" i="7" s="1"/>
  <c r="D124" i="7"/>
  <c r="E124" i="7" s="1"/>
  <c r="D134" i="7"/>
  <c r="E134" i="7" s="1"/>
  <c r="D168" i="7"/>
  <c r="E168" i="7" s="1"/>
  <c r="D131" i="7"/>
  <c r="E131" i="7" s="1"/>
  <c r="D192" i="7"/>
  <c r="E192" i="7" s="1"/>
  <c r="D180" i="7"/>
  <c r="E180" i="7" s="1"/>
  <c r="D141" i="7"/>
  <c r="E141" i="7" s="1"/>
  <c r="D167" i="7"/>
  <c r="E167" i="7" s="1"/>
  <c r="D102" i="7"/>
  <c r="E102" i="7" s="1"/>
  <c r="D112" i="7"/>
  <c r="E112" i="7" s="1"/>
  <c r="D122" i="7"/>
  <c r="E122" i="7" s="1"/>
  <c r="D156" i="7"/>
  <c r="E156" i="7" s="1"/>
  <c r="D191" i="7"/>
  <c r="E191" i="7" s="1"/>
  <c r="D179" i="7"/>
  <c r="E179" i="7" s="1"/>
  <c r="D129" i="7"/>
  <c r="E129" i="7" s="1"/>
  <c r="D163" i="7"/>
  <c r="E163" i="7" s="1"/>
  <c r="D161" i="7"/>
  <c r="E161" i="7" s="1"/>
  <c r="D100" i="7"/>
  <c r="E100" i="7" s="1"/>
  <c r="D110" i="7"/>
  <c r="E110" i="7" s="1"/>
  <c r="D144" i="7"/>
  <c r="E144" i="7" s="1"/>
  <c r="D117" i="7"/>
  <c r="E117" i="7" s="1"/>
  <c r="D159" i="7"/>
  <c r="E159" i="7" s="1"/>
  <c r="D71" i="7"/>
  <c r="E71" i="7" s="1"/>
  <c r="D88" i="7"/>
  <c r="E88" i="7" s="1"/>
  <c r="D67" i="7"/>
  <c r="E67" i="7" s="1"/>
  <c r="D91" i="7"/>
  <c r="E91" i="7" s="1"/>
  <c r="D93" i="7"/>
  <c r="E93" i="7" s="1"/>
  <c r="D82" i="7"/>
  <c r="E82" i="7" s="1"/>
  <c r="D87" i="7"/>
  <c r="E87" i="7" s="1"/>
  <c r="D64" i="7"/>
  <c r="E64" i="7" s="1"/>
  <c r="D68" i="7"/>
  <c r="E68" i="7" s="1"/>
  <c r="D79" i="7"/>
  <c r="E79" i="7" s="1"/>
  <c r="D72" i="7"/>
  <c r="E72" i="7" s="1"/>
  <c r="D70" i="7"/>
  <c r="E70" i="7" s="1"/>
  <c r="D60" i="7"/>
  <c r="E60" i="7" s="1"/>
  <c r="D89" i="7"/>
  <c r="E89" i="7" s="1"/>
  <c r="D84" i="7"/>
  <c r="E84" i="7" s="1"/>
  <c r="D66" i="7"/>
  <c r="E66" i="7" s="1"/>
  <c r="D81" i="7"/>
  <c r="E81" i="7" s="1"/>
  <c r="D83" i="7"/>
  <c r="E83" i="7" s="1"/>
  <c r="D76" i="7"/>
  <c r="E76" i="7" s="1"/>
  <c r="D61" i="7"/>
  <c r="E61" i="7" s="1"/>
  <c r="D97" i="7"/>
  <c r="E97" i="7" s="1"/>
  <c r="D62" i="7"/>
  <c r="E62" i="7" s="1"/>
  <c r="D86" i="7"/>
  <c r="E86" i="7" s="1"/>
  <c r="D80" i="7"/>
  <c r="E80" i="7" s="1"/>
  <c r="D74" i="7"/>
  <c r="E74" i="7" s="1"/>
  <c r="D98" i="7"/>
  <c r="E98" i="7" s="1"/>
  <c r="D77" i="7"/>
  <c r="E77" i="7" s="1"/>
  <c r="D63" i="7"/>
  <c r="E63" i="7" s="1"/>
  <c r="D75" i="7"/>
  <c r="E75" i="7" s="1"/>
  <c r="D92" i="7"/>
  <c r="E92" i="7" s="1"/>
  <c r="D78" i="7"/>
  <c r="E78" i="7" s="1"/>
  <c r="D85" i="7"/>
  <c r="E85" i="7" s="1"/>
  <c r="D90" i="7"/>
  <c r="E90" i="7" s="1"/>
  <c r="D73" i="7"/>
  <c r="E73" i="7" s="1"/>
  <c r="D69" i="7"/>
  <c r="E69" i="7" s="1"/>
  <c r="D65" i="7"/>
  <c r="E65" i="7" s="1"/>
  <c r="E25" i="3"/>
  <c r="E26" i="3"/>
  <c r="E27" i="3"/>
  <c r="C24" i="3"/>
  <c r="E58" i="7"/>
  <c r="E57" i="7"/>
  <c r="E59" i="7"/>
  <c r="E56" i="7"/>
  <c r="E54" i="7"/>
  <c r="E55" i="7"/>
  <c r="E50" i="7"/>
  <c r="E51" i="7"/>
  <c r="E52" i="7"/>
  <c r="E48" i="7"/>
  <c r="E53" i="7"/>
  <c r="E49" i="7"/>
  <c r="E42" i="7"/>
  <c r="E45" i="7"/>
  <c r="E46" i="7"/>
  <c r="E44" i="7"/>
  <c r="E43" i="7"/>
  <c r="E47" i="7"/>
  <c r="E41" i="7"/>
  <c r="E37" i="7"/>
  <c r="E36" i="7"/>
  <c r="E38" i="7"/>
  <c r="E39" i="7"/>
  <c r="E40" i="7"/>
  <c r="D35" i="7"/>
  <c r="D33" i="7"/>
  <c r="D31" i="7"/>
  <c r="D32" i="7"/>
  <c r="D34" i="7"/>
  <c r="D30" i="7"/>
  <c r="D29" i="7"/>
  <c r="D27" i="7"/>
  <c r="D28" i="7"/>
  <c r="D26" i="7"/>
  <c r="D25" i="7"/>
  <c r="D23" i="7"/>
  <c r="D24" i="7"/>
  <c r="D20" i="7"/>
  <c r="D22" i="7"/>
  <c r="D21" i="7"/>
  <c r="D19" i="7"/>
  <c r="D18" i="7"/>
  <c r="D17" i="7"/>
  <c r="D16" i="7"/>
  <c r="D15" i="7"/>
  <c r="D12" i="7"/>
  <c r="D11" i="7"/>
  <c r="D14" i="7"/>
  <c r="D13" i="7"/>
  <c r="D6" i="7"/>
  <c r="D8" i="7"/>
  <c r="D7" i="7"/>
  <c r="D9" i="7"/>
  <c r="D10" i="7"/>
  <c r="D5" i="7"/>
  <c r="D4" i="7"/>
  <c r="D3" i="7"/>
  <c r="B22" i="3" l="1"/>
  <c r="E22" i="3" s="1"/>
  <c r="B21" i="3"/>
  <c r="C21" i="3" s="1"/>
  <c r="B20" i="3"/>
  <c r="E20" i="3" s="1"/>
  <c r="B19" i="3"/>
  <c r="C19" i="3" s="1"/>
  <c r="C23" i="3"/>
  <c r="B18" i="3"/>
  <c r="C18" i="3" s="1"/>
  <c r="E30" i="7"/>
  <c r="E34" i="7"/>
  <c r="E32" i="7"/>
  <c r="E35" i="7"/>
  <c r="E33" i="7"/>
  <c r="E31" i="7"/>
  <c r="E26" i="7"/>
  <c r="E28" i="7"/>
  <c r="E27" i="7"/>
  <c r="E29" i="7"/>
  <c r="E24" i="7"/>
  <c r="E23" i="7"/>
  <c r="E25" i="7"/>
  <c r="E19" i="7"/>
  <c r="E22" i="7"/>
  <c r="E21" i="7"/>
  <c r="E20" i="7"/>
  <c r="E16" i="7"/>
  <c r="E17" i="7"/>
  <c r="E18" i="7"/>
  <c r="E12" i="7"/>
  <c r="E15" i="7"/>
  <c r="E13" i="7"/>
  <c r="E11" i="7"/>
  <c r="E14" i="7"/>
  <c r="E10" i="7"/>
  <c r="E9" i="7"/>
  <c r="E7" i="7"/>
  <c r="E8" i="7"/>
  <c r="E6" i="7"/>
  <c r="E4" i="7"/>
  <c r="E5" i="7"/>
  <c r="J21" i="3"/>
  <c r="M21" i="3"/>
  <c r="E3" i="7"/>
  <c r="E21" i="3" l="1"/>
  <c r="E19" i="3"/>
  <c r="C20" i="3"/>
  <c r="E18" i="3"/>
  <c r="C22" i="3"/>
</calcChain>
</file>

<file path=xl/sharedStrings.xml><?xml version="1.0" encoding="utf-8"?>
<sst xmlns="http://schemas.openxmlformats.org/spreadsheetml/2006/main" count="467" uniqueCount="254">
  <si>
    <t>員工編號</t>
    <phoneticPr fontId="2" type="noConversion"/>
  </si>
  <si>
    <t>姓名</t>
    <phoneticPr fontId="2" type="noConversion"/>
  </si>
  <si>
    <t>部門</t>
    <phoneticPr fontId="2" type="noConversion"/>
  </si>
  <si>
    <t>人事部</t>
    <phoneticPr fontId="2" type="noConversion"/>
  </si>
  <si>
    <t>黃泰林</t>
  </si>
  <si>
    <t>羅靜宜</t>
  </si>
  <si>
    <t>林文華</t>
  </si>
  <si>
    <t>林秀純</t>
  </si>
  <si>
    <t>陳辛玟</t>
  </si>
  <si>
    <t>鄭怡君</t>
  </si>
  <si>
    <t>陳昱舜</t>
  </si>
  <si>
    <t>李幼婷</t>
  </si>
  <si>
    <t>吳俊廷</t>
  </si>
  <si>
    <t>金丞群</t>
  </si>
  <si>
    <t>李于來</t>
  </si>
  <si>
    <t>蔡振宇</t>
  </si>
  <si>
    <t>馮瑤仲</t>
  </si>
  <si>
    <t>吳宜潔</t>
  </si>
  <si>
    <t>王志傑</t>
  </si>
  <si>
    <t>林剛達</t>
  </si>
  <si>
    <t>林詩婷</t>
  </si>
  <si>
    <t>曹信宏</t>
  </si>
  <si>
    <t>葉承穎</t>
  </si>
  <si>
    <t>陳星幸</t>
  </si>
  <si>
    <t>陳幸謙</t>
  </si>
  <si>
    <t>吳秀玲</t>
  </si>
  <si>
    <t>黃雅琪</t>
  </si>
  <si>
    <t>何和育</t>
  </si>
  <si>
    <t>王郁鈺</t>
  </si>
  <si>
    <t>張惠雯</t>
  </si>
  <si>
    <t>劉雅嵐</t>
  </si>
  <si>
    <t>吳哲銘</t>
  </si>
  <si>
    <t>簡佳忠</t>
  </si>
  <si>
    <t>祁倩麟</t>
  </si>
  <si>
    <t>林淑媛</t>
  </si>
  <si>
    <t>蔡思涵</t>
  </si>
  <si>
    <t>陳心霞</t>
  </si>
  <si>
    <t>黃于卿</t>
  </si>
  <si>
    <t>馮雅婷</t>
  </si>
  <si>
    <t>蔡嘉屏</t>
  </si>
  <si>
    <t>李俊諺</t>
  </si>
  <si>
    <t>謝智強</t>
  </si>
  <si>
    <t>何為學</t>
  </si>
  <si>
    <t>黃聖啟</t>
  </si>
  <si>
    <t>徐卉茂</t>
  </si>
  <si>
    <t>張彥安</t>
  </si>
  <si>
    <t>王昱枝</t>
  </si>
  <si>
    <t>吳勇映</t>
  </si>
  <si>
    <t>黃大枝</t>
  </si>
  <si>
    <t>黃嘉全</t>
  </si>
  <si>
    <t>黃子旺</t>
  </si>
  <si>
    <t>陳庭伯</t>
  </si>
  <si>
    <t>梁嘉祥</t>
  </si>
  <si>
    <t>張東士</t>
  </si>
  <si>
    <t>陳建緯</t>
  </si>
  <si>
    <t>黃心妹</t>
  </si>
  <si>
    <t>財務部</t>
    <phoneticPr fontId="2" type="noConversion"/>
  </si>
  <si>
    <t>管理部</t>
    <phoneticPr fontId="2" type="noConversion"/>
  </si>
  <si>
    <t>總管理處</t>
    <phoneticPr fontId="2" type="noConversion"/>
  </si>
  <si>
    <t>海外事業部</t>
    <phoneticPr fontId="2" type="noConversion"/>
  </si>
  <si>
    <t>技術支援部</t>
    <phoneticPr fontId="2" type="noConversion"/>
  </si>
  <si>
    <t>總經理室</t>
    <phoneticPr fontId="2" type="noConversion"/>
  </si>
  <si>
    <t>管理部</t>
    <phoneticPr fontId="2" type="noConversion"/>
  </si>
  <si>
    <t>整合行銷處</t>
    <phoneticPr fontId="2" type="noConversion"/>
  </si>
  <si>
    <t>整合行銷處</t>
    <phoneticPr fontId="2" type="noConversion"/>
  </si>
  <si>
    <t>行銷部</t>
    <phoneticPr fontId="2" type="noConversion"/>
  </si>
  <si>
    <t>營運部</t>
    <phoneticPr fontId="2" type="noConversion"/>
  </si>
  <si>
    <t>李帆</t>
    <phoneticPr fontId="2" type="noConversion"/>
  </si>
  <si>
    <t>趙均</t>
    <phoneticPr fontId="2" type="noConversion"/>
  </si>
  <si>
    <t>陳林依婷</t>
    <phoneticPr fontId="2" type="noConversion"/>
  </si>
  <si>
    <t>基本設定</t>
    <phoneticPr fontId="2" type="noConversion"/>
  </si>
  <si>
    <t>公司名稱</t>
    <phoneticPr fontId="2" type="noConversion"/>
  </si>
  <si>
    <t>Kiwi LIFE</t>
    <phoneticPr fontId="2" type="noConversion"/>
  </si>
  <si>
    <t>活動名稱</t>
    <phoneticPr fontId="2" type="noConversion"/>
  </si>
  <si>
    <t>獎項設定</t>
    <phoneticPr fontId="2" type="noConversion"/>
  </si>
  <si>
    <t>獎項</t>
    <phoneticPr fontId="2" type="noConversion"/>
  </si>
  <si>
    <t>3獎</t>
  </si>
  <si>
    <t>4獎</t>
  </si>
  <si>
    <t>5獎</t>
  </si>
  <si>
    <t>數量</t>
    <phoneticPr fontId="2" type="noConversion"/>
  </si>
  <si>
    <t>現金20萬</t>
    <phoneticPr fontId="2" type="noConversion"/>
  </si>
  <si>
    <t>Gogoro電動車 1台</t>
    <phoneticPr fontId="2" type="noConversion"/>
  </si>
  <si>
    <t>郵政禮券2萬元</t>
    <phoneticPr fontId="2" type="noConversion"/>
  </si>
  <si>
    <t>現金1萬元</t>
    <phoneticPr fontId="2" type="noConversion"/>
  </si>
  <si>
    <t>iPhone XR 1台</t>
    <phoneticPr fontId="2" type="noConversion"/>
  </si>
  <si>
    <t>現金5,000元</t>
    <phoneticPr fontId="2" type="noConversion"/>
  </si>
  <si>
    <t>華碩 / Notebook 1台</t>
    <phoneticPr fontId="2" type="noConversion"/>
  </si>
  <si>
    <t>SONY / 液晶電視 1台(55吋)</t>
    <phoneticPr fontId="2" type="noConversion"/>
  </si>
  <si>
    <t>任天堂 / Switch電視遊樂器 1台</t>
    <phoneticPr fontId="2" type="noConversion"/>
  </si>
  <si>
    <t>大同電鍋 1台</t>
    <phoneticPr fontId="2" type="noConversion"/>
  </si>
  <si>
    <t>Google Play 禮品卡 1,000元</t>
    <phoneticPr fontId="2" type="noConversion"/>
  </si>
  <si>
    <t>Google Play 禮品卡 500元</t>
    <phoneticPr fontId="2" type="noConversion"/>
  </si>
  <si>
    <t>飛利浦 / 電磁爐 1個</t>
    <phoneticPr fontId="2" type="noConversion"/>
  </si>
  <si>
    <t>獎品圖片</t>
    <phoneticPr fontId="2" type="noConversion"/>
  </si>
  <si>
    <t>頭獎</t>
  </si>
  <si>
    <t>廠商獎1</t>
  </si>
  <si>
    <t>廠商獎2</t>
  </si>
  <si>
    <t>廠商獎3</t>
  </si>
  <si>
    <t>廠商獎4</t>
  </si>
  <si>
    <t>廠商獎5</t>
  </si>
  <si>
    <t>廠商獎6</t>
  </si>
  <si>
    <t>廠商獎7</t>
  </si>
  <si>
    <t>2獎</t>
  </si>
  <si>
    <t>1獎</t>
  </si>
  <si>
    <t>順序</t>
    <phoneticPr fontId="2" type="noConversion"/>
  </si>
  <si>
    <t>獎項</t>
    <phoneticPr fontId="2" type="noConversion"/>
  </si>
  <si>
    <t>抽獎設定</t>
    <phoneticPr fontId="2" type="noConversion"/>
  </si>
  <si>
    <t>獎品名稱</t>
    <phoneticPr fontId="2" type="noConversion"/>
  </si>
  <si>
    <t>獎品名稱</t>
    <phoneticPr fontId="2" type="noConversion"/>
  </si>
  <si>
    <t>員工編號</t>
    <phoneticPr fontId="2" type="noConversion"/>
  </si>
  <si>
    <t>姓名</t>
    <phoneticPr fontId="2" type="noConversion"/>
  </si>
  <si>
    <t>流水號</t>
    <phoneticPr fontId="2" type="noConversion"/>
  </si>
  <si>
    <t>頭獎</t>
    <phoneticPr fontId="2" type="noConversion"/>
  </si>
  <si>
    <t>1獎</t>
    <phoneticPr fontId="2" type="noConversion"/>
  </si>
  <si>
    <t>廠商獎1</t>
    <phoneticPr fontId="2" type="noConversion"/>
  </si>
  <si>
    <t>獎項</t>
    <phoneticPr fontId="2" type="noConversion"/>
  </si>
  <si>
    <t>飛利浦 / 電磁爐 1個</t>
  </si>
  <si>
    <t>重抽</t>
    <phoneticPr fontId="2" type="noConversion"/>
  </si>
  <si>
    <t>首抽</t>
    <phoneticPr fontId="2" type="noConversion"/>
  </si>
  <si>
    <t>中獎員編</t>
    <phoneticPr fontId="2" type="noConversion"/>
  </si>
  <si>
    <t>Google Play 禮品卡 500元</t>
  </si>
  <si>
    <t>Google Play 禮品卡 1,000元</t>
  </si>
  <si>
    <t>大同電鍋 1台</t>
  </si>
  <si>
    <t>任天堂 / Switch電視遊樂器 1台</t>
  </si>
  <si>
    <t>SONY / 液晶電視 1台(55吋)</t>
  </si>
  <si>
    <t>華碩 / Notebook 1台</t>
  </si>
  <si>
    <t>現金5,000元</t>
  </si>
  <si>
    <t>現金1萬元</t>
  </si>
  <si>
    <t>郵政禮券2萬元</t>
  </si>
  <si>
    <t>iPhone XR 1台</t>
  </si>
  <si>
    <t>Gogoro電動車 1台</t>
  </si>
  <si>
    <t>現金20萬</t>
  </si>
  <si>
    <t>中獎1</t>
    <phoneticPr fontId="2" type="noConversion"/>
  </si>
  <si>
    <t>中獎2</t>
    <phoneticPr fontId="2" type="noConversion"/>
  </si>
  <si>
    <t>中獎3</t>
    <phoneticPr fontId="2" type="noConversion"/>
  </si>
  <si>
    <t>中獎4</t>
    <phoneticPr fontId="2" type="noConversion"/>
  </si>
  <si>
    <t>中獎5</t>
    <phoneticPr fontId="2" type="noConversion"/>
  </si>
  <si>
    <t>演出次數</t>
    <phoneticPr fontId="2" type="noConversion"/>
  </si>
  <si>
    <t>雙胞胎拔拔</t>
    <phoneticPr fontId="2" type="noConversion"/>
  </si>
  <si>
    <t>中獎名額</t>
    <phoneticPr fontId="2" type="noConversion"/>
  </si>
  <si>
    <t>排除中獎</t>
  </si>
  <si>
    <t>抽獎規則</t>
    <phoneticPr fontId="2" type="noConversion"/>
  </si>
  <si>
    <t>K00000001</t>
    <phoneticPr fontId="2" type="noConversion"/>
  </si>
  <si>
    <t>K00000002</t>
  </si>
  <si>
    <t>K00000003</t>
  </si>
  <si>
    <t>K00000004</t>
  </si>
  <si>
    <t>K00000005</t>
  </si>
  <si>
    <t>K00000006</t>
  </si>
  <si>
    <t>K00000007</t>
  </si>
  <si>
    <t>K00000008</t>
  </si>
  <si>
    <t>K00000009</t>
  </si>
  <si>
    <t>K00000010</t>
  </si>
  <si>
    <t>K00000011</t>
  </si>
  <si>
    <t>K00000012</t>
  </si>
  <si>
    <t>K00000013</t>
  </si>
  <si>
    <t>K00000014</t>
  </si>
  <si>
    <t>K00000015</t>
  </si>
  <si>
    <t>K00000016</t>
  </si>
  <si>
    <t>K00000017</t>
  </si>
  <si>
    <t>K00000018</t>
  </si>
  <si>
    <t>K00000019</t>
  </si>
  <si>
    <t>K00000020</t>
  </si>
  <si>
    <t>K00000021</t>
  </si>
  <si>
    <t>K00000022</t>
  </si>
  <si>
    <t>K00000023</t>
  </si>
  <si>
    <t>K00000024</t>
  </si>
  <si>
    <t>K00000025</t>
  </si>
  <si>
    <t>K00000026</t>
  </si>
  <si>
    <t>K00000027</t>
  </si>
  <si>
    <t>K00000028</t>
  </si>
  <si>
    <t>K00000029</t>
  </si>
  <si>
    <t>K00000030</t>
  </si>
  <si>
    <t>K00000031</t>
  </si>
  <si>
    <t>K00000032</t>
  </si>
  <si>
    <t>K00000033</t>
  </si>
  <si>
    <t>K00000034</t>
  </si>
  <si>
    <t>K00000035</t>
  </si>
  <si>
    <t>K00000036</t>
  </si>
  <si>
    <t>K00000037</t>
  </si>
  <si>
    <t>K00000038</t>
  </si>
  <si>
    <t>K00000039</t>
  </si>
  <si>
    <t>K00000040</t>
  </si>
  <si>
    <t>K00000041</t>
  </si>
  <si>
    <t>K00000042</t>
  </si>
  <si>
    <t>K00000043</t>
  </si>
  <si>
    <t>K00000044</t>
  </si>
  <si>
    <t>K00000045</t>
  </si>
  <si>
    <t>K00000046</t>
  </si>
  <si>
    <t>K00000047</t>
  </si>
  <si>
    <t>K00000048</t>
  </si>
  <si>
    <t>K00000049</t>
  </si>
  <si>
    <t>K00000050</t>
  </si>
  <si>
    <t>K00000051</t>
  </si>
  <si>
    <t>K00000052</t>
  </si>
  <si>
    <t>K00000053</t>
  </si>
  <si>
    <t>K00000054</t>
  </si>
  <si>
    <t>K00000055</t>
  </si>
  <si>
    <t>K00000056</t>
  </si>
  <si>
    <t>K00000057</t>
  </si>
  <si>
    <t>逐次抽出</t>
  </si>
  <si>
    <t>中獎名單</t>
    <phoneticPr fontId="2" type="noConversion"/>
  </si>
  <si>
    <t>中獎人</t>
    <phoneticPr fontId="2" type="noConversion"/>
  </si>
  <si>
    <t>部門單位</t>
    <phoneticPr fontId="2" type="noConversion"/>
  </si>
  <si>
    <t>項次</t>
    <phoneticPr fontId="2" type="noConversion"/>
  </si>
  <si>
    <t>參數設定</t>
    <phoneticPr fontId="2" type="noConversion"/>
  </si>
  <si>
    <t>更新頻率</t>
    <phoneticPr fontId="2" type="noConversion"/>
  </si>
  <si>
    <t>頁數</t>
    <phoneticPr fontId="2" type="noConversion"/>
  </si>
  <si>
    <t>抽獎方式</t>
    <phoneticPr fontId="2" type="noConversion"/>
  </si>
  <si>
    <t>一次抽出</t>
  </si>
  <si>
    <t>未設定順序的獎項</t>
    <phoneticPr fontId="2" type="noConversion"/>
  </si>
  <si>
    <t>「獎項設定」中未設定的獎項</t>
    <phoneticPr fontId="2" type="noConversion"/>
  </si>
  <si>
    <t>獎項設定檢查</t>
    <phoneticPr fontId="2" type="noConversion"/>
  </si>
  <si>
    <t>※注意事項※</t>
    <phoneticPr fontId="2" type="noConversion"/>
  </si>
  <si>
    <t>檔案名稱</t>
    <phoneticPr fontId="2" type="noConversion"/>
  </si>
  <si>
    <t>尾牙抽獎程式</t>
    <phoneticPr fontId="2" type="noConversion"/>
  </si>
  <si>
    <t>版本編號</t>
    <phoneticPr fontId="2" type="noConversion"/>
  </si>
  <si>
    <t>●若「獎項設定」工作表中，有右方順序清單中【未設定】的獎項時，則無法產生獎項清單。</t>
    <phoneticPr fontId="2" type="noConversion"/>
  </si>
  <si>
    <t>基本資訊</t>
    <phoneticPr fontId="2" type="noConversion"/>
  </si>
  <si>
    <t>聯繫作者</t>
    <phoneticPr fontId="2" type="noConversion"/>
  </si>
  <si>
    <t>作品來源：</t>
    <phoneticPr fontId="2" type="noConversion"/>
  </si>
  <si>
    <t>粉絲團：</t>
    <phoneticPr fontId="2" type="noConversion"/>
  </si>
  <si>
    <t>設計作者：</t>
    <phoneticPr fontId="2" type="noConversion"/>
  </si>
  <si>
    <t>聯繫作者：</t>
    <phoneticPr fontId="2" type="noConversion"/>
  </si>
  <si>
    <r>
      <rPr>
        <b/>
        <sz val="10"/>
        <color rgb="FFC00000"/>
        <rFont val="微軟正黑體"/>
        <family val="2"/>
        <charset val="136"/>
      </rPr>
      <t>【版權聲明】</t>
    </r>
    <r>
      <rPr>
        <sz val="10"/>
        <color theme="1"/>
        <rFont val="微軟正黑體"/>
        <family val="2"/>
        <charset val="136"/>
      </rPr>
      <t xml:space="preserve">
本作品可適用於個人、工作中使用，並可自行依照需求進行修改，唯獨修改後的檔案，未經作者同意下，不可私自於「網際網路、Email、通訊軟體、媒體、社交網絡、討論區…等」公開環境，將檔案「單獨」進行公開散布，如欲「分享」此作品，請透過下面文章連結來進行分享。</t>
    </r>
    <phoneticPr fontId="2" type="noConversion"/>
  </si>
  <si>
    <t>更新日期</t>
    <phoneticPr fontId="2" type="noConversion"/>
  </si>
  <si>
    <t>V1.0</t>
    <phoneticPr fontId="2" type="noConversion"/>
  </si>
  <si>
    <t>正式發布</t>
    <phoneticPr fontId="2" type="noConversion"/>
  </si>
  <si>
    <t>作品來源</t>
    <phoneticPr fontId="2" type="noConversion"/>
  </si>
  <si>
    <t>工作表名稱設定</t>
    <phoneticPr fontId="2" type="noConversion"/>
  </si>
  <si>
    <t>員工名單</t>
    <phoneticPr fontId="2" type="noConversion"/>
  </si>
  <si>
    <t>抽獎頁面</t>
    <phoneticPr fontId="2" type="noConversion"/>
  </si>
  <si>
    <t>抽獎結果</t>
    <phoneticPr fontId="2" type="noConversion"/>
  </si>
  <si>
    <t>黃成明</t>
    <phoneticPr fontId="2" type="noConversion"/>
  </si>
  <si>
    <r>
      <t xml:space="preserve">※請透過此處來變更工作表名稱，以讓抽獎程式能夠正常運作。
</t>
    </r>
    <r>
      <rPr>
        <b/>
        <sz val="10"/>
        <color rgb="FFC00000"/>
        <rFont val="微軟正黑體"/>
        <family val="2"/>
        <charset val="136"/>
        <scheme val="minor"/>
      </rPr>
      <t>※請勿變動工作表的順序。</t>
    </r>
    <phoneticPr fontId="2" type="noConversion"/>
  </si>
  <si>
    <t>V1.1</t>
    <phoneticPr fontId="2" type="noConversion"/>
  </si>
  <si>
    <t>修正</t>
    <phoneticPr fontId="2" type="noConversion"/>
  </si>
  <si>
    <t>當獎項資料被重新變更後，「抽獎頁面」右上方獎項沒有跟著變動，導致抽獎發生錯誤的問題。</t>
    <phoneticPr fontId="2" type="noConversion"/>
  </si>
  <si>
    <t>廠商獎7</t>
    <phoneticPr fontId="2" type="noConversion"/>
  </si>
  <si>
    <t>當獎項的得獎數超過剩餘未抽出人數時，會發生無法正常抽出最後幾筆名單的問題。</t>
    <phoneticPr fontId="2" type="noConversion"/>
  </si>
  <si>
    <t>最後一個員工無法被抽出的問題。</t>
    <phoneticPr fontId="2" type="noConversion"/>
  </si>
  <si>
    <t>2020 尾牙聯歡晚會抽獎活動</t>
    <phoneticPr fontId="2" type="noConversion"/>
  </si>
  <si>
    <t>V1.2</t>
    <phoneticPr fontId="2" type="noConversion"/>
  </si>
  <si>
    <t>抽獎頁面的獎項變動時，沒有自動清除中獎人資訊的問題。</t>
    <phoneticPr fontId="2" type="noConversion"/>
  </si>
  <si>
    <t>關閉抽獎結果頁面的暫存計算區域，只顯示最終中獎結果。</t>
    <phoneticPr fontId="2" type="noConversion"/>
  </si>
  <si>
    <t>V1.2.1</t>
    <phoneticPr fontId="2" type="noConversion"/>
  </si>
  <si>
    <t>Setup工作表的下拉式清單中，多了一筆空資料的問題。</t>
    <phoneticPr fontId="2" type="noConversion"/>
  </si>
  <si>
    <t>V1.3</t>
    <phoneticPr fontId="2" type="noConversion"/>
  </si>
  <si>
    <t>「逐次抽出」模式下，未中獎人數少於剩餘獎項數量時，無法正常抽獎的問題。</t>
    <phoneticPr fontId="2" type="noConversion"/>
  </si>
  <si>
    <t>V1.4</t>
    <phoneticPr fontId="2" type="noConversion"/>
  </si>
  <si>
    <t>全部初始化無法使用的問題。</t>
    <phoneticPr fontId="2" type="noConversion"/>
  </si>
  <si>
    <t>※紅色中獎區塊請勿更動，以免發生錯誤！</t>
    <phoneticPr fontId="2" type="noConversion"/>
  </si>
  <si>
    <t>v1.5</t>
    <phoneticPr fontId="2" type="noConversion"/>
  </si>
  <si>
    <t>V1.5</t>
    <phoneticPr fontId="2" type="noConversion"/>
  </si>
  <si>
    <t>v1.4 超過第100個員工名單之後的名單無法計算的問題。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</si>
</sst>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00000000"/>
    <numFmt numFmtId="177" formatCode="0.000"/>
    <numFmt numFmtId="178" formatCode="General\ &quot;人&quot;"/>
  </numFmts>
  <fonts count="32" x14ac:knownFonts="1">
    <font>
      <sz val="12"/>
      <color theme="1"/>
      <name val="微軟正黑體"/>
      <family val="2"/>
      <charset val="136"/>
      <scheme val="minor"/>
    </font>
    <font>
      <b/>
      <sz val="12"/>
      <color theme="1"/>
      <name val="微軟正黑體"/>
      <family val="2"/>
      <charset val="136"/>
      <scheme val="minor"/>
    </font>
    <font>
      <sz val="9"/>
      <name val="微軟正黑體"/>
      <family val="2"/>
      <charset val="136"/>
      <scheme val="minor"/>
    </font>
    <font>
      <b/>
      <sz val="12"/>
      <color theme="0"/>
      <name val="微軟正黑體"/>
      <family val="2"/>
      <charset val="136"/>
      <scheme val="minor"/>
    </font>
    <font>
      <b/>
      <sz val="14"/>
      <color theme="0"/>
      <name val="微軟正黑體"/>
      <family val="2"/>
      <charset val="136"/>
      <scheme val="minor"/>
    </font>
    <font>
      <sz val="10"/>
      <color theme="1"/>
      <name val="微軟正黑體"/>
      <family val="2"/>
      <charset val="136"/>
      <scheme val="minor"/>
    </font>
    <font>
      <sz val="12"/>
      <color theme="0"/>
      <name val="微軟正黑體"/>
      <family val="2"/>
      <charset val="136"/>
      <scheme val="minor"/>
    </font>
    <font>
      <sz val="12"/>
      <color theme="1"/>
      <name val="微軟正黑體"/>
      <family val="2"/>
      <charset val="136"/>
    </font>
    <font>
      <b/>
      <sz val="14"/>
      <name val="微軟正黑體"/>
      <family val="2"/>
      <charset val="136"/>
      <scheme val="minor"/>
    </font>
    <font>
      <b/>
      <sz val="12"/>
      <name val="微軟正黑體"/>
      <family val="2"/>
      <charset val="136"/>
      <scheme val="minor"/>
    </font>
    <font>
      <b/>
      <sz val="14"/>
      <color theme="0"/>
      <name val="微軟正黑體"/>
      <family val="2"/>
      <charset val="136"/>
    </font>
    <font>
      <b/>
      <sz val="18"/>
      <color rgb="FFFFC000"/>
      <name val="微軟正黑體"/>
      <family val="2"/>
      <charset val="136"/>
      <scheme val="minor"/>
    </font>
    <font>
      <sz val="12"/>
      <color rgb="FFC00000"/>
      <name val="微軟正黑體"/>
      <family val="2"/>
      <charset val="136"/>
      <scheme val="minor"/>
    </font>
    <font>
      <b/>
      <sz val="12"/>
      <color rgb="FFFFFF00"/>
      <name val="微軟正黑體"/>
      <family val="2"/>
      <charset val="136"/>
      <scheme val="minor"/>
    </font>
    <font>
      <sz val="12"/>
      <color rgb="FFFFFF00"/>
      <name val="微軟正黑體"/>
      <family val="2"/>
      <charset val="136"/>
      <scheme val="minor"/>
    </font>
    <font>
      <b/>
      <sz val="12"/>
      <color theme="0"/>
      <name val="微軟正黑體"/>
      <family val="2"/>
      <charset val="136"/>
    </font>
    <font>
      <u/>
      <sz val="12"/>
      <color theme="10"/>
      <name val="微軟正黑體"/>
      <family val="2"/>
      <charset val="136"/>
      <scheme val="minor"/>
    </font>
    <font>
      <sz val="10"/>
      <color theme="1"/>
      <name val="微軟正黑體"/>
      <family val="2"/>
      <charset val="136"/>
    </font>
    <font>
      <b/>
      <sz val="10"/>
      <color rgb="FFFFFF00"/>
      <name val="微軟正黑體"/>
      <family val="2"/>
      <charset val="136"/>
    </font>
    <font>
      <u/>
      <sz val="10"/>
      <color theme="0"/>
      <name val="微軟正黑體"/>
      <family val="2"/>
      <charset val="136"/>
      <scheme val="minor"/>
    </font>
    <font>
      <b/>
      <sz val="10"/>
      <color theme="0"/>
      <name val="微軟正黑體"/>
      <family val="2"/>
      <charset val="136"/>
    </font>
    <font>
      <b/>
      <sz val="10"/>
      <color rgb="FFC00000"/>
      <name val="微軟正黑體"/>
      <family val="2"/>
      <charset val="136"/>
    </font>
    <font>
      <sz val="10"/>
      <color theme="0"/>
      <name val="微軟正黑體"/>
      <family val="2"/>
      <charset val="136"/>
    </font>
    <font>
      <sz val="11"/>
      <color theme="1"/>
      <name val="微軟正黑體"/>
      <family val="2"/>
      <charset val="136"/>
      <scheme val="minor"/>
    </font>
    <font>
      <b/>
      <sz val="10"/>
      <color theme="1"/>
      <name val="微軟正黑體"/>
      <family val="2"/>
      <charset val="136"/>
      <scheme val="minor"/>
    </font>
    <font>
      <u/>
      <sz val="11"/>
      <color theme="10"/>
      <name val="微軟正黑體"/>
      <family val="2"/>
      <charset val="136"/>
      <scheme val="minor"/>
    </font>
    <font>
      <u/>
      <sz val="12"/>
      <color rgb="FF0070C0"/>
      <name val="微軟正黑體"/>
      <family val="2"/>
      <charset val="136"/>
      <scheme val="minor"/>
    </font>
    <font>
      <b/>
      <sz val="18"/>
      <color theme="1"/>
      <name val="微軟正黑體"/>
      <family val="2"/>
      <charset val="136"/>
      <scheme val="minor"/>
    </font>
    <font>
      <sz val="12"/>
      <color rgb="FF810609"/>
      <name val="微軟正黑體"/>
      <family val="2"/>
      <charset val="136"/>
      <scheme val="minor"/>
    </font>
    <font>
      <sz val="12"/>
      <color rgb="FFFF0000"/>
      <name val="微軟正黑體"/>
      <family val="2"/>
      <charset val="136"/>
      <scheme val="minor"/>
    </font>
    <font>
      <b/>
      <sz val="10"/>
      <color rgb="FFC00000"/>
      <name val="微軟正黑體"/>
      <family val="2"/>
      <charset val="136"/>
      <scheme val="minor"/>
    </font>
    <font>
      <b/>
      <sz val="12"/>
      <color rgb="FFC00000"/>
      <name val="微軟正黑體"/>
      <family val="2"/>
      <charset val="136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5" tint="0.39994506668294322"/>
      </left>
      <right style="thin">
        <color theme="5" tint="0.39991454817346722"/>
      </right>
      <top/>
      <bottom/>
      <diagonal/>
    </border>
    <border>
      <left style="thin">
        <color theme="5" tint="0.39991454817346722"/>
      </left>
      <right style="thin">
        <color theme="5" tint="0.39988402966399123"/>
      </right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16" fillId="0" borderId="0" applyNumberFormat="0" applyFill="0" applyBorder="0" applyAlignment="0" applyProtection="0">
      <alignment vertical="center"/>
    </xf>
  </cellStyleXfs>
  <cellXfs count="10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right" vertical="center"/>
    </xf>
    <xf numFmtId="0" fontId="0" fillId="0" borderId="0" xfId="0" applyFill="1" applyAlignment="1">
      <alignment horizontal="center" vertical="center"/>
    </xf>
    <xf numFmtId="0" fontId="3" fillId="4" borderId="1" xfId="0" applyFont="1" applyFill="1" applyBorder="1" applyAlignment="1">
      <alignment horizontal="center" vertical="center" shrinkToFit="1"/>
    </xf>
    <xf numFmtId="176" fontId="0" fillId="0" borderId="0" xfId="0" applyNumberFormat="1">
      <alignment vertical="center"/>
    </xf>
    <xf numFmtId="177" fontId="5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6" fillId="7" borderId="0" xfId="0" applyNumberFormat="1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Fill="1">
      <alignment vertical="center"/>
    </xf>
    <xf numFmtId="0" fontId="0" fillId="0" borderId="0" xfId="0" applyFill="1" applyBorder="1">
      <alignment vertical="center"/>
    </xf>
    <xf numFmtId="0" fontId="3" fillId="4" borderId="4" xfId="0" applyFont="1" applyFill="1" applyBorder="1" applyAlignment="1">
      <alignment horizontal="center" vertical="center" shrinkToFit="1"/>
    </xf>
    <xf numFmtId="0" fontId="0" fillId="0" borderId="0" xfId="0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10" borderId="0" xfId="0" applyNumberFormat="1" applyFont="1" applyFill="1" applyAlignment="1">
      <alignment horizontal="center" vertical="center"/>
    </xf>
    <xf numFmtId="0" fontId="6" fillId="7" borderId="0" xfId="0" applyNumberFormat="1" applyFont="1" applyFill="1" applyAlignment="1">
      <alignment horizontal="center" vertical="center"/>
    </xf>
    <xf numFmtId="0" fontId="0" fillId="0" borderId="0" xfId="0" applyFill="1" applyAlignment="1">
      <alignment vertical="center" shrinkToFit="1"/>
    </xf>
    <xf numFmtId="0" fontId="0" fillId="3" borderId="0" xfId="0" applyFill="1" applyAlignment="1">
      <alignment vertical="center" shrinkToFit="1"/>
    </xf>
    <xf numFmtId="0" fontId="0" fillId="3" borderId="0" xfId="0" applyFill="1">
      <alignment vertical="center"/>
    </xf>
    <xf numFmtId="0" fontId="1" fillId="12" borderId="3" xfId="0" applyFont="1" applyFill="1" applyBorder="1" applyAlignment="1">
      <alignment vertical="center" shrinkToFit="1"/>
    </xf>
    <xf numFmtId="0" fontId="3" fillId="4" borderId="3" xfId="0" applyFont="1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 shrinkToFit="1"/>
    </xf>
    <xf numFmtId="0" fontId="6" fillId="0" borderId="0" xfId="0" applyFont="1" applyFill="1">
      <alignment vertical="center"/>
    </xf>
    <xf numFmtId="0" fontId="12" fillId="0" borderId="0" xfId="0" applyFont="1" applyFill="1">
      <alignment vertical="center"/>
    </xf>
    <xf numFmtId="0" fontId="13" fillId="0" borderId="0" xfId="0" applyFont="1" applyFill="1" applyAlignment="1">
      <alignment horizontal="right" vertical="center"/>
    </xf>
    <xf numFmtId="0" fontId="14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13" borderId="10" xfId="0" applyFill="1" applyBorder="1">
      <alignment vertical="center"/>
    </xf>
    <xf numFmtId="0" fontId="0" fillId="13" borderId="0" xfId="0" applyFill="1">
      <alignment vertical="center"/>
    </xf>
    <xf numFmtId="0" fontId="0" fillId="13" borderId="0" xfId="0" applyFill="1" applyAlignment="1">
      <alignment horizontal="center" vertical="center"/>
    </xf>
    <xf numFmtId="0" fontId="0" fillId="0" borderId="9" xfId="0" applyBorder="1" applyAlignment="1" applyProtection="1">
      <alignment horizontal="center" vertical="center"/>
      <protection locked="0"/>
    </xf>
    <xf numFmtId="0" fontId="3" fillId="7" borderId="3" xfId="0" applyFont="1" applyFill="1" applyBorder="1" applyAlignment="1">
      <alignment horizontal="center" vertical="center"/>
    </xf>
    <xf numFmtId="0" fontId="0" fillId="14" borderId="3" xfId="0" applyFill="1" applyBorder="1" applyAlignment="1">
      <alignment horizontal="right" vertical="center"/>
    </xf>
    <xf numFmtId="0" fontId="3" fillId="15" borderId="3" xfId="0" applyFont="1" applyFill="1" applyBorder="1" applyAlignment="1">
      <alignment horizontal="center" vertical="center"/>
    </xf>
    <xf numFmtId="0" fontId="0" fillId="11" borderId="3" xfId="0" applyFill="1" applyBorder="1" applyAlignment="1" applyProtection="1">
      <alignment horizontal="right" vertical="center"/>
      <protection locked="0"/>
    </xf>
    <xf numFmtId="0" fontId="0" fillId="0" borderId="0" xfId="0" applyAlignment="1">
      <alignment horizontal="center" vertical="center"/>
    </xf>
    <xf numFmtId="0" fontId="0" fillId="11" borderId="3" xfId="0" applyFill="1" applyBorder="1" applyAlignment="1" applyProtection="1">
      <alignment horizontal="right" vertical="center" shrinkToFit="1"/>
      <protection locked="0"/>
    </xf>
    <xf numFmtId="0" fontId="15" fillId="7" borderId="3" xfId="0" applyFont="1" applyFill="1" applyBorder="1" applyAlignment="1">
      <alignment horizontal="center" vertical="center"/>
    </xf>
    <xf numFmtId="0" fontId="17" fillId="3" borderId="0" xfId="0" applyFont="1" applyFill="1">
      <alignment vertical="center"/>
    </xf>
    <xf numFmtId="0" fontId="18" fillId="3" borderId="0" xfId="0" applyFont="1" applyFill="1" applyAlignment="1">
      <alignment horizontal="right" vertical="center"/>
    </xf>
    <xf numFmtId="0" fontId="17" fillId="0" borderId="0" xfId="0" applyFont="1">
      <alignment vertical="center"/>
    </xf>
    <xf numFmtId="0" fontId="18" fillId="4" borderId="0" xfId="0" applyFont="1" applyFill="1">
      <alignment vertical="center"/>
    </xf>
    <xf numFmtId="0" fontId="3" fillId="18" borderId="3" xfId="0" applyFont="1" applyFill="1" applyBorder="1" applyAlignment="1">
      <alignment horizontal="center" vertical="center"/>
    </xf>
    <xf numFmtId="0" fontId="0" fillId="19" borderId="0" xfId="0" applyFill="1">
      <alignment vertical="center"/>
    </xf>
    <xf numFmtId="0" fontId="28" fillId="0" borderId="0" xfId="0" applyFont="1" applyFill="1">
      <alignment vertical="center"/>
    </xf>
    <xf numFmtId="0" fontId="29" fillId="0" borderId="0" xfId="0" applyFont="1" applyFill="1" applyBorder="1" applyAlignment="1">
      <alignment horizontal="center" vertical="center" shrinkToFit="1"/>
    </xf>
    <xf numFmtId="0" fontId="7" fillId="11" borderId="3" xfId="0" applyFont="1" applyFill="1" applyBorder="1" applyAlignment="1" applyProtection="1">
      <alignment horizontal="center" vertical="center"/>
      <protection locked="0"/>
    </xf>
    <xf numFmtId="0" fontId="0" fillId="11" borderId="3" xfId="0" applyFill="1" applyBorder="1" applyAlignment="1" applyProtection="1">
      <alignment horizontal="center" vertical="center"/>
      <protection locked="0"/>
    </xf>
    <xf numFmtId="0" fontId="26" fillId="14" borderId="3" xfId="1" applyFont="1" applyFill="1" applyBorder="1" applyAlignment="1" applyProtection="1">
      <alignment horizontal="right" vertical="center"/>
    </xf>
    <xf numFmtId="0" fontId="0" fillId="0" borderId="0" xfId="0" applyAlignment="1" applyProtection="1">
      <alignment horizontal="center" vertical="center"/>
      <protection locked="0"/>
    </xf>
    <xf numFmtId="49" fontId="6" fillId="10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49" fontId="0" fillId="0" borderId="0" xfId="0" applyNumberFormat="1" applyProtection="1">
      <alignment vertical="center"/>
      <protection locked="0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0" fillId="0" borderId="0" xfId="0" applyNumberForma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NumberForma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 hidden="1"/>
    </xf>
    <xf numFmtId="0" fontId="0" fillId="0" borderId="0" xfId="0" applyProtection="1">
      <alignment vertical="center"/>
      <protection locked="0" hidden="1"/>
    </xf>
    <xf numFmtId="0" fontId="1" fillId="8" borderId="0" xfId="0" applyFont="1" applyFill="1" applyAlignment="1" applyProtection="1">
      <alignment horizontal="center" vertical="center"/>
      <protection locked="0" hidden="1"/>
    </xf>
    <xf numFmtId="0" fontId="31" fillId="0" borderId="0" xfId="0" applyFont="1" applyAlignment="1">
      <alignment horizontal="left" vertical="center"/>
    </xf>
    <xf numFmtId="0" fontId="0" fillId="13" borderId="3" xfId="0" applyFill="1" applyBorder="1" applyAlignment="1">
      <alignment horizontal="center" vertical="center" shrinkToFit="1"/>
    </xf>
    <xf numFmtId="0" fontId="10" fillId="2" borderId="5" xfId="0" applyFont="1" applyFill="1" applyBorder="1" applyAlignment="1">
      <alignment horizontal="center" vertical="center" shrinkToFit="1"/>
    </xf>
    <xf numFmtId="0" fontId="9" fillId="11" borderId="5" xfId="0" applyFont="1" applyFill="1" applyBorder="1" applyAlignment="1">
      <alignment horizontal="center" vertical="center" shrinkToFit="1"/>
    </xf>
    <xf numFmtId="0" fontId="27" fillId="13" borderId="0" xfId="0" applyFont="1" applyFill="1" applyAlignment="1">
      <alignment horizontal="center" vertical="center" shrinkToFit="1"/>
    </xf>
    <xf numFmtId="0" fontId="11" fillId="7" borderId="8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 shrinkToFit="1"/>
    </xf>
    <xf numFmtId="0" fontId="8" fillId="11" borderId="5" xfId="0" applyFont="1" applyFill="1" applyBorder="1" applyAlignment="1">
      <alignment horizontal="center" vertical="center" shrinkToFit="1"/>
    </xf>
    <xf numFmtId="0" fontId="8" fillId="20" borderId="5" xfId="0" applyFont="1" applyFill="1" applyBorder="1" applyAlignment="1">
      <alignment horizontal="center" vertical="center"/>
    </xf>
    <xf numFmtId="178" fontId="9" fillId="11" borderId="5" xfId="0" applyNumberFormat="1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24" fillId="16" borderId="11" xfId="0" applyFont="1" applyFill="1" applyBorder="1" applyAlignment="1">
      <alignment horizontal="left" vertical="center" wrapText="1"/>
    </xf>
    <xf numFmtId="0" fontId="24" fillId="16" borderId="0" xfId="0" applyFont="1" applyFill="1" applyBorder="1" applyAlignment="1">
      <alignment horizontal="left" vertical="center" wrapText="1"/>
    </xf>
    <xf numFmtId="0" fontId="15" fillId="17" borderId="0" xfId="0" applyFont="1" applyFill="1" applyAlignment="1">
      <alignment horizontal="center" vertical="center"/>
    </xf>
    <xf numFmtId="0" fontId="3" fillId="17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left" vertical="center" wrapText="1"/>
    </xf>
    <xf numFmtId="0" fontId="3" fillId="3" borderId="0" xfId="0" applyFont="1" applyFill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18" fillId="4" borderId="0" xfId="0" applyFont="1" applyFill="1" applyAlignment="1">
      <alignment horizontal="center" vertical="center"/>
    </xf>
    <xf numFmtId="0" fontId="22" fillId="4" borderId="0" xfId="0" applyFont="1" applyFill="1" applyAlignment="1">
      <alignment horizontal="left" vertical="center"/>
    </xf>
    <xf numFmtId="0" fontId="18" fillId="4" borderId="0" xfId="0" applyFont="1" applyFill="1" applyAlignment="1">
      <alignment horizontal="right" vertical="center"/>
    </xf>
    <xf numFmtId="14" fontId="22" fillId="4" borderId="0" xfId="0" applyNumberFormat="1" applyFont="1" applyFill="1" applyAlignment="1">
      <alignment horizontal="center" vertical="center"/>
    </xf>
    <xf numFmtId="0" fontId="25" fillId="14" borderId="0" xfId="1" applyFont="1" applyFill="1">
      <alignment vertical="center"/>
    </xf>
    <xf numFmtId="0" fontId="23" fillId="14" borderId="0" xfId="0" applyFont="1" applyFill="1">
      <alignment vertical="center"/>
    </xf>
    <xf numFmtId="0" fontId="19" fillId="3" borderId="0" xfId="1" applyFont="1" applyFill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17" fillId="16" borderId="0" xfId="0" applyFont="1" applyFill="1" applyAlignment="1">
      <alignment horizontal="left" vertical="center" wrapText="1"/>
    </xf>
    <xf numFmtId="0" fontId="17" fillId="16" borderId="0" xfId="0" applyFont="1" applyFill="1" applyAlignment="1">
      <alignment horizontal="left" vertical="center"/>
    </xf>
  </cellXfs>
  <cellStyles count="2">
    <cellStyle name="一般" xfId="0" builtinId="0"/>
    <cellStyle name="超連結" xfId="1" builtinId="8"/>
  </cellStyles>
  <dxfs count="35">
    <dxf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</dxf>
    <dxf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5" tint="0.39991454817346722"/>
        </left>
        <right style="thin">
          <color theme="5" tint="0.39988402966399123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5" tint="0.39994506668294322"/>
        </left>
        <right style="thin">
          <color theme="5" tint="0.39991454817346722"/>
        </right>
        <top/>
        <bottom/>
        <vertical/>
        <horizontal/>
      </border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strike val="0"/>
        <outline val="0"/>
        <shadow val="0"/>
        <u val="none"/>
        <vertAlign val="baseline"/>
        <sz val="12"/>
        <color theme="0"/>
        <name val="微軟正黑體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0000000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0"/>
        <name val="微軟正黑體"/>
        <family val="2"/>
        <charset val="136"/>
        <scheme val="minor"/>
      </font>
      <fill>
        <patternFill patternType="solid">
          <fgColor indexed="64"/>
          <bgColor theme="6" tint="-0.499984740745262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protection locked="0" hidden="1"/>
    </dxf>
    <dxf>
      <numFmt numFmtId="0" formatCode="General"/>
      <alignment horizontal="center" vertical="center" textRotation="0" wrapText="0" indent="0" justifyLastLine="0" shrinkToFit="0" readingOrder="0"/>
      <protection locked="0" hidden="1"/>
    </dxf>
    <dxf>
      <numFmt numFmtId="0" formatCode="General"/>
      <alignment horizontal="center" vertical="center" textRotation="0" wrapText="0" indent="0" justifyLastLine="0" shrinkToFit="0" readingOrder="0"/>
      <protection locked="0" hidden="1"/>
    </dxf>
    <dxf>
      <numFmt numFmtId="0" formatCode="General"/>
      <alignment horizontal="center" vertical="center" textRotation="0" wrapText="0" indent="0" justifyLastLine="0" shrinkToFit="0" readingOrder="0"/>
      <protection locked="0" hidden="1"/>
    </dxf>
    <dxf>
      <numFmt numFmtId="0" formatCode="General"/>
      <alignment horizontal="center" vertical="center" textRotation="0" wrapText="0" indent="0" justifyLastLine="0" shrinkToFit="0" readingOrder="0"/>
      <protection locked="0" hidden="1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微軟正黑體"/>
        <family val="2"/>
        <charset val="136"/>
        <scheme val="minor"/>
      </font>
      <numFmt numFmtId="177" formatCode="0.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微軟正黑體"/>
        <scheme val="minor"/>
      </font>
      <numFmt numFmtId="177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minor"/>
      </font>
      <fill>
        <patternFill patternType="solid">
          <fgColor indexed="64"/>
          <bgColor theme="6" tint="-0.249977111117893"/>
        </patternFill>
      </fill>
      <alignment horizontal="center" vertical="center" textRotation="0" wrapText="0" indent="0" justifyLastLine="0" shrinkToFit="0" readingOrder="0"/>
    </dxf>
    <dxf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</dxfs>
  <tableStyles count="1" defaultTableStyle="TableStyleMedium2" defaultPivotStyle="PivotStyleLight16">
    <tableStyle name="表格樣式 1" pivot="0" count="1" xr9:uid="{00000000-0011-0000-FFFF-FFFF00000000}">
      <tableStyleElement type="wholeTable" dxfId="34"/>
    </tableStyle>
  </tableStyles>
  <colors>
    <mruColors>
      <color rgb="FF810609"/>
      <color rgb="FFFFFFCC"/>
      <color rgb="FFFFCC00"/>
      <color rgb="FF973735"/>
      <color rgb="FFA50021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emf"/><Relationship Id="rId5" Type="http://schemas.openxmlformats.org/officeDocument/2006/relationships/image" Target="../media/image6.png"/><Relationship Id="rId4" Type="http://schemas.openxmlformats.org/officeDocument/2006/relationships/image" Target="../media/image5.emf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3" Type="http://schemas.openxmlformats.org/officeDocument/2006/relationships/image" Target="../media/image14.png"/><Relationship Id="rId7" Type="http://schemas.openxmlformats.org/officeDocument/2006/relationships/image" Target="../media/image18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10" Type="http://schemas.openxmlformats.org/officeDocument/2006/relationships/image" Target="../media/image21.png"/><Relationship Id="rId4" Type="http://schemas.openxmlformats.org/officeDocument/2006/relationships/image" Target="../media/image15.png"/><Relationship Id="rId9" Type="http://schemas.openxmlformats.org/officeDocument/2006/relationships/image" Target="../media/image20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hyperlink" Target="https://kiwislife.com/?utm_source=excel&amp;utm_medium=url&amp;utm_campaign=party_lottery_v1&amp;utm_content=LOGO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426720</xdr:colOff>
      <xdr:row>13</xdr:row>
      <xdr:rowOff>15239</xdr:rowOff>
    </xdr:from>
    <xdr:to>
      <xdr:col>13</xdr:col>
      <xdr:colOff>401619</xdr:colOff>
      <xdr:row>19</xdr:row>
      <xdr:rowOff>188259</xdr:rowOff>
    </xdr:to>
    <xdr:pic>
      <xdr:nvPicPr>
        <xdr:cNvPr id="35" name="圖片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1" b="35629"/>
        <a:stretch/>
      </xdr:blipFill>
      <xdr:spPr>
        <a:xfrm>
          <a:off x="5321449" y="2659827"/>
          <a:ext cx="4672405" cy="1392220"/>
        </a:xfrm>
        <a:prstGeom prst="rect">
          <a:avLst/>
        </a:prstGeom>
      </xdr:spPr>
    </xdr:pic>
    <xdr:clientData/>
  </xdr:twoCellAnchor>
  <xdr:twoCellAnchor editAs="oneCell">
    <xdr:from>
      <xdr:col>5</xdr:col>
      <xdr:colOff>580913</xdr:colOff>
      <xdr:row>2</xdr:row>
      <xdr:rowOff>125056</xdr:rowOff>
    </xdr:from>
    <xdr:to>
      <xdr:col>14</xdr:col>
      <xdr:colOff>527125</xdr:colOff>
      <xdr:row>19</xdr:row>
      <xdr:rowOff>136910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prstClr val="black"/>
            <a:schemeClr val="accent6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7454" y="600185"/>
          <a:ext cx="6400800" cy="340051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17</xdr:col>
      <xdr:colOff>779929</xdr:colOff>
      <xdr:row>12</xdr:row>
      <xdr:rowOff>118533</xdr:rowOff>
    </xdr:to>
    <xdr:pic>
      <xdr:nvPicPr>
        <xdr:cNvPr id="33" name="圖片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13886329" cy="256589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28898</xdr:colOff>
          <xdr:row>4</xdr:row>
          <xdr:rowOff>137359</xdr:rowOff>
        </xdr:from>
        <xdr:to>
          <xdr:col>12</xdr:col>
          <xdr:colOff>99493</xdr:colOff>
          <xdr:row>16</xdr:row>
          <xdr:rowOff>68672</xdr:rowOff>
        </xdr:to>
        <xdr:pic>
          <xdr:nvPicPr>
            <xdr:cNvPr id="5" name="item_image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tem_pic" spid="_x0000_s7335"/>
                </a:ext>
              </a:extLst>
            </xdr:cNvPicPr>
          </xdr:nvPicPr>
          <xdr:blipFill rotWithShape="1">
            <a:blip xmlns:r="http://schemas.openxmlformats.org/officeDocument/2006/relationships" r:embed="rId4"/>
            <a:srcRect l="1145" t="1180" r="2084" b="2256"/>
            <a:stretch>
              <a:fillRect/>
            </a:stretch>
          </xdr:blipFill>
          <xdr:spPr>
            <a:xfrm>
              <a:off x="6501416" y="1006935"/>
              <a:ext cx="2401418" cy="2333855"/>
            </a:xfrm>
            <a:prstGeom prst="rect">
              <a:avLst/>
            </a:prstGeom>
            <a:noFill/>
            <a:ln w="0" cmpd="sng">
              <a:noFill/>
            </a:ln>
          </xdr:spPr>
        </xdr:pic>
        <xdr:clientData fPrintsWithSheet="0"/>
      </xdr:twoCellAnchor>
    </mc:Choice>
    <mc:Fallback/>
  </mc:AlternateContent>
  <xdr:oneCellAnchor>
    <xdr:from>
      <xdr:col>5</xdr:col>
      <xdr:colOff>514350</xdr:colOff>
      <xdr:row>0</xdr:row>
      <xdr:rowOff>5715</xdr:rowOff>
    </xdr:from>
    <xdr:ext cx="6713220" cy="872826"/>
    <xdr:sp macro="" textlink="item_title">
      <xdr:nvSpPr>
        <xdr:cNvPr id="6" name="文字方塊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4440891" y="5715"/>
          <a:ext cx="6713220" cy="8728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marL="0" indent="0" algn="ctr"/>
          <a:fld id="{9FD321F3-9946-48BD-B5F9-B68A926BBC58}" type="TxLink">
            <a:rPr lang="en-US" altLang="en-US" sz="4800" b="1" i="0" u="none" strike="noStrike" cap="none" spc="0">
              <a:ln w="6600">
                <a:solidFill>
                  <a:schemeClr val="accent6">
                    <a:lumMod val="50000"/>
                  </a:schemeClr>
                </a:solidFill>
                <a:prstDash val="solid"/>
              </a:ln>
              <a:gradFill flip="none" rotWithShape="1">
                <a:gsLst>
                  <a:gs pos="0">
                    <a:schemeClr val="accent6">
                      <a:lumMod val="0"/>
                      <a:lumOff val="100000"/>
                    </a:schemeClr>
                  </a:gs>
                  <a:gs pos="42000">
                    <a:srgbClr val="FFFFCC"/>
                  </a:gs>
                  <a:gs pos="100000">
                    <a:srgbClr val="FFC000"/>
                  </a:gs>
                </a:gsLst>
                <a:path path="circle">
                  <a:fillToRect l="50000" t="50000" r="50000" b="50000"/>
                </a:path>
                <a:tileRect/>
              </a:gradFill>
              <a:effectLst>
                <a:glow rad="63500">
                  <a:schemeClr val="accent6">
                    <a:satMod val="175000"/>
                    <a:alpha val="40000"/>
                  </a:schemeClr>
                </a:glow>
                <a:outerShdw dist="38100" dir="2700000" algn="tl" rotWithShape="0">
                  <a:schemeClr val="accent2"/>
                </a:outerShdw>
              </a:effectLst>
              <a:latin typeface="微軟正黑體"/>
              <a:ea typeface="微軟正黑體"/>
              <a:cs typeface="+mn-cs"/>
            </a:rPr>
            <a:pPr marL="0" indent="0" algn="ctr"/>
            <a:t>廠商獎7</a:t>
          </a:fld>
          <a:endParaRPr lang="zh-TW" altLang="en-US" sz="4800" b="1" i="0" u="none" strike="noStrike" cap="none" spc="0">
            <a:ln w="6600">
              <a:solidFill>
                <a:schemeClr val="accent6">
                  <a:lumMod val="50000"/>
                </a:schemeClr>
              </a:solidFill>
              <a:prstDash val="solid"/>
            </a:ln>
            <a:gradFill flip="none" rotWithShape="1">
              <a:gsLst>
                <a:gs pos="0">
                  <a:schemeClr val="accent6">
                    <a:lumMod val="0"/>
                    <a:lumOff val="100000"/>
                  </a:schemeClr>
                </a:gs>
                <a:gs pos="42000">
                  <a:srgbClr val="FFFFCC"/>
                </a:gs>
                <a:gs pos="100000">
                  <a:srgbClr val="FFC000"/>
                </a:gs>
              </a:gsLst>
              <a:path path="circle">
                <a:fillToRect l="50000" t="50000" r="50000" b="50000"/>
              </a:path>
              <a:tileRect/>
            </a:gradFill>
            <a:effectLst>
              <a:glow rad="63500">
                <a:schemeClr val="accent6">
                  <a:satMod val="175000"/>
                  <a:alpha val="40000"/>
                </a:schemeClr>
              </a:glow>
              <a:outerShdw dist="38100" dir="2700000" algn="tl" rotWithShape="0">
                <a:schemeClr val="accent2"/>
              </a:outerShdw>
            </a:effectLst>
            <a:latin typeface="微軟正黑體"/>
            <a:ea typeface="微軟正黑體"/>
            <a:cs typeface="+mn-cs"/>
          </a:endParaRPr>
        </a:p>
      </xdr:txBody>
    </xdr:sp>
    <xdr:clientData/>
  </xdr:oneCellAnchor>
  <xdr:oneCellAnchor>
    <xdr:from>
      <xdr:col>16</xdr:col>
      <xdr:colOff>522643</xdr:colOff>
      <xdr:row>3</xdr:row>
      <xdr:rowOff>190500</xdr:rowOff>
    </xdr:from>
    <xdr:ext cx="693420" cy="5242560"/>
    <xdr:sp macro="" textlink="event_name">
      <xdr:nvSpPr>
        <xdr:cNvPr id="17" name="矩形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3028408" y="862853"/>
          <a:ext cx="693420" cy="5242560"/>
        </a:xfrm>
        <a:prstGeom prst="rect">
          <a:avLst/>
        </a:prstGeom>
        <a:solidFill>
          <a:srgbClr val="973735"/>
        </a:solidFill>
        <a:ln>
          <a:solidFill>
            <a:srgbClr val="FFCC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vert="eaVert" lIns="36000" tIns="180000" rIns="36000" bIns="0" rtlCol="0" anchor="ctr">
          <a:noAutofit/>
        </a:bodyPr>
        <a:lstStyle/>
        <a:p>
          <a:pPr algn="ctr"/>
          <a:fld id="{DD0CEE23-8F56-47CD-BE5A-F44AEA9E659A}" type="TxLink">
            <a:rPr lang="en-US" altLang="en-US" sz="2400" b="1" i="0" u="none" strike="noStrike">
              <a:solidFill>
                <a:srgbClr val="FFCC00"/>
              </a:solidFill>
              <a:latin typeface="微軟正黑體"/>
              <a:ea typeface="微軟正黑體"/>
            </a:rPr>
            <a:pPr algn="ctr"/>
            <a:t>2020 尾牙聯歡晚會抽獎活動</a:t>
          </a:fld>
          <a:endParaRPr lang="zh-TW" altLang="en-US" sz="2000" b="1">
            <a:solidFill>
              <a:srgbClr val="FFCC00"/>
            </a:solidFill>
          </a:endParaRPr>
        </a:p>
      </xdr:txBody>
    </xdr:sp>
    <xdr:clientData/>
  </xdr:oneCellAnchor>
  <xdr:twoCellAnchor editAs="oneCell">
    <xdr:from>
      <xdr:col>16</xdr:col>
      <xdr:colOff>240703</xdr:colOff>
      <xdr:row>0</xdr:row>
      <xdr:rowOff>99060</xdr:rowOff>
    </xdr:from>
    <xdr:to>
      <xdr:col>17</xdr:col>
      <xdr:colOff>758862</xdr:colOff>
      <xdr:row>6</xdr:row>
      <xdr:rowOff>141393</xdr:rowOff>
    </xdr:to>
    <xdr:pic>
      <xdr:nvPicPr>
        <xdr:cNvPr id="16" name="圖片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46468" y="99060"/>
          <a:ext cx="1307053" cy="1306357"/>
        </a:xfrm>
        <a:prstGeom prst="rect">
          <a:avLst/>
        </a:prstGeom>
      </xdr:spPr>
    </xdr:pic>
    <xdr:clientData/>
  </xdr:twoCellAnchor>
  <xdr:oneCellAnchor>
    <xdr:from>
      <xdr:col>5</xdr:col>
      <xdr:colOff>0</xdr:colOff>
      <xdr:row>15</xdr:row>
      <xdr:rowOff>62751</xdr:rowOff>
    </xdr:from>
    <xdr:ext cx="7485530" cy="923952"/>
    <xdr:sp macro="" textlink="item_name">
      <xdr:nvSpPr>
        <xdr:cNvPr id="18" name="文字方塊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3926541" y="3137645"/>
          <a:ext cx="7485530" cy="92395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81FD1161-1B3B-44C4-ABBB-9133535E4218}" type="TxLink">
            <a:rPr lang="en-US" altLang="en-US" sz="4000" b="1" i="0" u="none" strike="noStrike" cap="none" spc="0">
              <a:ln w="6600">
                <a:solidFill>
                  <a:schemeClr val="accent6">
                    <a:lumMod val="50000"/>
                  </a:schemeClr>
                </a:solidFill>
                <a:prstDash val="solid"/>
              </a:ln>
              <a:gradFill flip="none" rotWithShape="1">
                <a:gsLst>
                  <a:gs pos="0">
                    <a:schemeClr val="accent6">
                      <a:lumMod val="0"/>
                      <a:lumOff val="100000"/>
                    </a:schemeClr>
                  </a:gs>
                  <a:gs pos="42000">
                    <a:srgbClr val="FFFFCC"/>
                  </a:gs>
                  <a:gs pos="100000">
                    <a:srgbClr val="FFC000"/>
                  </a:gs>
                </a:gsLst>
                <a:path path="circle">
                  <a:fillToRect l="50000" t="50000" r="50000" b="50000"/>
                </a:path>
                <a:tileRect/>
              </a:gradFill>
              <a:effectLst>
                <a:glow rad="63500">
                  <a:schemeClr val="accent6">
                    <a:satMod val="175000"/>
                    <a:alpha val="40000"/>
                  </a:schemeClr>
                </a:glow>
                <a:outerShdw dist="38100" dir="2700000" algn="tl" rotWithShape="0">
                  <a:schemeClr val="accent2"/>
                </a:outerShdw>
              </a:effectLst>
              <a:latin typeface="微軟正黑體"/>
              <a:ea typeface="微軟正黑體"/>
            </a:rPr>
            <a:pPr algn="ctr"/>
            <a:t>飛利浦 / 電磁爐 1個</a:t>
          </a:fld>
          <a:endParaRPr lang="zh-TW" altLang="en-US" sz="16600" b="1" cap="none" spc="0">
            <a:ln w="6600">
              <a:solidFill>
                <a:schemeClr val="accent6">
                  <a:lumMod val="50000"/>
                </a:schemeClr>
              </a:solidFill>
              <a:prstDash val="solid"/>
            </a:ln>
            <a:gradFill flip="none" rotWithShape="1">
              <a:gsLst>
                <a:gs pos="0">
                  <a:schemeClr val="accent6">
                    <a:lumMod val="0"/>
                    <a:lumOff val="100000"/>
                  </a:schemeClr>
                </a:gs>
                <a:gs pos="42000">
                  <a:srgbClr val="FFFFCC"/>
                </a:gs>
                <a:gs pos="100000">
                  <a:srgbClr val="FFC000"/>
                </a:gs>
              </a:gsLst>
              <a:path path="circle">
                <a:fillToRect l="50000" t="50000" r="50000" b="50000"/>
              </a:path>
              <a:tileRect/>
            </a:gradFill>
            <a:effectLst>
              <a:glow rad="63500">
                <a:schemeClr val="accent6">
                  <a:satMod val="175000"/>
                  <a:alpha val="40000"/>
                </a:schemeClr>
              </a:glow>
              <a:outerShdw dist="38100" dir="2700000" algn="tl" rotWithShape="0">
                <a:schemeClr val="accent2"/>
              </a:outerShdw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293594</xdr:colOff>
          <xdr:row>0</xdr:row>
          <xdr:rowOff>233530</xdr:rowOff>
        </xdr:from>
        <xdr:to>
          <xdr:col>2</xdr:col>
          <xdr:colOff>661594</xdr:colOff>
          <xdr:row>4</xdr:row>
          <xdr:rowOff>40763</xdr:rowOff>
        </xdr:to>
        <xdr:pic>
          <xdr:nvPicPr>
            <xdr:cNvPr id="2" name="圖片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logo" spid="_x0000_s7336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293594" y="233530"/>
              <a:ext cx="1829247" cy="676809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>
    <xdr:from>
      <xdr:col>13</xdr:col>
      <xdr:colOff>482599</xdr:colOff>
      <xdr:row>7</xdr:row>
      <xdr:rowOff>76201</xdr:rowOff>
    </xdr:from>
    <xdr:to>
      <xdr:col>14</xdr:col>
      <xdr:colOff>100105</xdr:colOff>
      <xdr:row>12</xdr:row>
      <xdr:rowOff>177800</xdr:rowOff>
    </xdr:to>
    <xdr:sp macro="[0]!Next_Award" textlink="">
      <xdr:nvSpPr>
        <xdr:cNvPr id="3" name="箭號: ＞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074834" y="1537448"/>
          <a:ext cx="406400" cy="1087717"/>
        </a:xfrm>
        <a:prstGeom prst="chevron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111062</xdr:colOff>
      <xdr:row>7</xdr:row>
      <xdr:rowOff>76201</xdr:rowOff>
    </xdr:from>
    <xdr:to>
      <xdr:col>6</xdr:col>
      <xdr:colOff>510490</xdr:colOff>
      <xdr:row>12</xdr:row>
      <xdr:rowOff>177800</xdr:rowOff>
    </xdr:to>
    <xdr:sp macro="[0]!Prev_Award" textlink="">
      <xdr:nvSpPr>
        <xdr:cNvPr id="26" name="箭號: ＞形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 rot="10800000">
          <a:off x="5005791" y="1537448"/>
          <a:ext cx="399428" cy="1087717"/>
        </a:xfrm>
        <a:prstGeom prst="chevron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839195</xdr:colOff>
      <xdr:row>20</xdr:row>
      <xdr:rowOff>21669</xdr:rowOff>
    </xdr:from>
    <xdr:to>
      <xdr:col>16</xdr:col>
      <xdr:colOff>216644</xdr:colOff>
      <xdr:row>26</xdr:row>
      <xdr:rowOff>174068</xdr:rowOff>
    </xdr:to>
    <xdr:grpSp>
      <xdr:nvGrpSpPr>
        <xdr:cNvPr id="10" name="群組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11220324" y="4082681"/>
          <a:ext cx="1313826" cy="1335740"/>
          <a:chOff x="10998199" y="4043335"/>
          <a:chExt cx="1320799" cy="1320799"/>
        </a:xfrm>
      </xdr:grpSpPr>
      <xdr:pic macro="[0]!Lot_Start">
        <xdr:nvPicPr>
          <xdr:cNvPr id="8" name="圖片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20000" contrast="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98199" y="4043335"/>
            <a:ext cx="1320799" cy="1320799"/>
          </a:xfrm>
          <a:prstGeom prst="rect">
            <a:avLst/>
          </a:prstGeom>
        </xdr:spPr>
      </xdr:pic>
      <xdr:sp macro="[0]!Lot_Start" textlink="">
        <xdr:nvSpPr>
          <xdr:cNvPr id="9" name="文字方塊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 txBox="1"/>
        </xdr:nvSpPr>
        <xdr:spPr>
          <a:xfrm>
            <a:off x="11328400" y="4368799"/>
            <a:ext cx="688256" cy="7892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36000" tIns="36000" rIns="36000" bIns="36000" rtlCol="0" anchor="t">
            <a:spAutoFit/>
          </a:bodyPr>
          <a:lstStyle/>
          <a:p>
            <a:pPr algn="ctr" defTabSz="360000">
              <a:lnSpc>
                <a:spcPts val="2600"/>
              </a:lnSpc>
            </a:pPr>
            <a:r>
              <a:rPr lang="zh-TW" altLang="en-US" sz="2400" b="1">
                <a:solidFill>
                  <a:schemeClr val="bg1"/>
                </a:solidFill>
              </a:rPr>
              <a:t>開始</a:t>
            </a:r>
            <a:endParaRPr lang="en-US" altLang="zh-TW" sz="2400" b="1">
              <a:solidFill>
                <a:schemeClr val="bg1"/>
              </a:solidFill>
            </a:endParaRPr>
          </a:p>
          <a:p>
            <a:pPr algn="ctr" defTabSz="360000">
              <a:lnSpc>
                <a:spcPts val="2600"/>
              </a:lnSpc>
            </a:pPr>
            <a:r>
              <a:rPr lang="zh-TW" altLang="en-US" sz="2400" b="1">
                <a:solidFill>
                  <a:schemeClr val="bg1"/>
                </a:solidFill>
              </a:rPr>
              <a:t>抽獎</a:t>
            </a:r>
          </a:p>
        </xdr:txBody>
      </xdr:sp>
    </xdr:grpSp>
    <xdr:clientData/>
  </xdr:twoCellAnchor>
  <xdr:twoCellAnchor>
    <xdr:from>
      <xdr:col>18</xdr:col>
      <xdr:colOff>343149</xdr:colOff>
      <xdr:row>16</xdr:row>
      <xdr:rowOff>101600</xdr:rowOff>
    </xdr:from>
    <xdr:to>
      <xdr:col>20</xdr:col>
      <xdr:colOff>709775</xdr:colOff>
      <xdr:row>19</xdr:row>
      <xdr:rowOff>16934</xdr:rowOff>
    </xdr:to>
    <xdr:sp macro="[0]!Clear_Win_Data" textlink="">
      <xdr:nvSpPr>
        <xdr:cNvPr id="13" name="矩形: 圓角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4238443" y="3373718"/>
          <a:ext cx="1792014" cy="507004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/>
            <a:t>清除中獎名單</a:t>
          </a:r>
        </a:p>
      </xdr:txBody>
    </xdr:sp>
    <xdr:clientData/>
  </xdr:twoCellAnchor>
  <xdr:twoCellAnchor>
    <xdr:from>
      <xdr:col>18</xdr:col>
      <xdr:colOff>343149</xdr:colOff>
      <xdr:row>13</xdr:row>
      <xdr:rowOff>8467</xdr:rowOff>
    </xdr:from>
    <xdr:to>
      <xdr:col>20</xdr:col>
      <xdr:colOff>700915</xdr:colOff>
      <xdr:row>15</xdr:row>
      <xdr:rowOff>84667</xdr:rowOff>
    </xdr:to>
    <xdr:sp macro="[0]!Create_AwardsList" textlink="">
      <xdr:nvSpPr>
        <xdr:cNvPr id="34" name="矩形: 圓角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14238443" y="2653055"/>
          <a:ext cx="1783154" cy="506506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/>
            <a:t>產生獎項清單</a:t>
          </a:r>
        </a:p>
      </xdr:txBody>
    </xdr:sp>
    <xdr:clientData/>
  </xdr:twoCellAnchor>
  <xdr:twoCellAnchor>
    <xdr:from>
      <xdr:col>18</xdr:col>
      <xdr:colOff>361078</xdr:colOff>
      <xdr:row>20</xdr:row>
      <xdr:rowOff>48542</xdr:rowOff>
    </xdr:from>
    <xdr:to>
      <xdr:col>20</xdr:col>
      <xdr:colOff>727704</xdr:colOff>
      <xdr:row>22</xdr:row>
      <xdr:rowOff>158806</xdr:rowOff>
    </xdr:to>
    <xdr:sp macro="[0]!Clear_All_Data" textlink="">
      <xdr:nvSpPr>
        <xdr:cNvPr id="27" name="矩形: 圓角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4256372" y="4109554"/>
          <a:ext cx="1792014" cy="504711"/>
        </a:xfrm>
        <a:prstGeom prst="roundRect">
          <a:avLst/>
        </a:prstGeom>
        <a:solidFill>
          <a:srgbClr val="00B0F0"/>
        </a:solidFill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/>
            <a:t>全部初始化</a:t>
          </a:r>
        </a:p>
      </xdr:txBody>
    </xdr:sp>
    <xdr:clientData/>
  </xdr:twoCellAnchor>
  <xdr:twoCellAnchor>
    <xdr:from>
      <xdr:col>5</xdr:col>
      <xdr:colOff>358590</xdr:colOff>
      <xdr:row>19</xdr:row>
      <xdr:rowOff>154194</xdr:rowOff>
    </xdr:from>
    <xdr:to>
      <xdr:col>14</xdr:col>
      <xdr:colOff>564778</xdr:colOff>
      <xdr:row>30</xdr:row>
      <xdr:rowOff>8965</xdr:rowOff>
    </xdr:to>
    <xdr:grpSp>
      <xdr:nvGrpSpPr>
        <xdr:cNvPr id="7" name="群組 6">
          <a:extLst>
            <a:ext uri="{FF2B5EF4-FFF2-40B4-BE49-F238E27FC236}">
              <a16:creationId xmlns:a16="http://schemas.microsoft.com/office/drawing/2014/main" id="{79ECA346-4E91-4D43-B777-9D351C281EE9}"/>
            </a:ext>
          </a:extLst>
        </xdr:cNvPr>
        <xdr:cNvGrpSpPr/>
      </xdr:nvGrpSpPr>
      <xdr:grpSpPr>
        <a:xfrm>
          <a:off x="4285131" y="4017982"/>
          <a:ext cx="6660776" cy="2024230"/>
          <a:chOff x="4482353" y="3980330"/>
          <a:chExt cx="6669741" cy="2024230"/>
        </a:xfrm>
      </xdr:grpSpPr>
      <xdr:sp macro="" textlink="">
        <xdr:nvSpPr>
          <xdr:cNvPr id="29" name="矩形: 圓角 28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SpPr/>
        </xdr:nvSpPr>
        <xdr:spPr>
          <a:xfrm>
            <a:off x="7012083" y="5428129"/>
            <a:ext cx="1683176" cy="576431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zh-TW" altLang="en-US" sz="1800" b="1"/>
              <a:t>部門單位</a:t>
            </a:r>
          </a:p>
        </xdr:txBody>
      </xdr:sp>
      <xdr:sp macro="" textlink="">
        <xdr:nvSpPr>
          <xdr:cNvPr id="31" name="矩形: 圓角 30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/>
        </xdr:nvSpPr>
        <xdr:spPr>
          <a:xfrm>
            <a:off x="8956122" y="5428129"/>
            <a:ext cx="1683177" cy="576431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zh-TW" altLang="en-US" sz="1800" b="1"/>
              <a:t>中獎人</a:t>
            </a:r>
          </a:p>
        </xdr:txBody>
      </xdr:sp>
      <xdr:sp macro="" textlink="">
        <xdr:nvSpPr>
          <xdr:cNvPr id="19" name="矩形: 圓角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>
            <a:off x="5034242" y="5428129"/>
            <a:ext cx="1684800" cy="576431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zh-TW" altLang="en-US" sz="1800" b="1"/>
              <a:t>員工編號</a:t>
            </a:r>
          </a:p>
        </xdr:txBody>
      </xdr:sp>
      <xdr:pic>
        <xdr:nvPicPr>
          <xdr:cNvPr id="39" name="圖片 38">
            <a:extLst>
              <a:ext uri="{FF2B5EF4-FFF2-40B4-BE49-F238E27FC236}">
                <a16:creationId xmlns:a16="http://schemas.microsoft.com/office/drawing/2014/main" id="{86CCC6DE-898A-4D4A-B478-D2C345A8D4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482353" y="3980330"/>
            <a:ext cx="6669741" cy="156882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3</xdr:row>
      <xdr:rowOff>0</xdr:rowOff>
    </xdr:from>
    <xdr:to>
      <xdr:col>1</xdr:col>
      <xdr:colOff>27716</xdr:colOff>
      <xdr:row>3</xdr:row>
      <xdr:rowOff>1080000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516380"/>
          <a:ext cx="1041175" cy="1080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0</xdr:col>
      <xdr:colOff>991130</xdr:colOff>
      <xdr:row>4</xdr:row>
      <xdr:rowOff>1080000</xdr:rowOff>
    </xdr:to>
    <xdr:pic>
      <xdr:nvPicPr>
        <xdr:cNvPr id="9" name="圖片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06040"/>
          <a:ext cx="991130" cy="1080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1008000</xdr:colOff>
      <xdr:row>2</xdr:row>
      <xdr:rowOff>1080000</xdr:rowOff>
    </xdr:to>
    <xdr:pic>
      <xdr:nvPicPr>
        <xdr:cNvPr id="14" name="圖片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26720"/>
          <a:ext cx="1008000" cy="1080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167641</xdr:rowOff>
    </xdr:from>
    <xdr:to>
      <xdr:col>0</xdr:col>
      <xdr:colOff>1008000</xdr:colOff>
      <xdr:row>5</xdr:row>
      <xdr:rowOff>985222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63341"/>
          <a:ext cx="1008000" cy="81758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1008000</xdr:colOff>
      <xdr:row>6</xdr:row>
      <xdr:rowOff>1080000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85360"/>
          <a:ext cx="1008000" cy="1080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1008000</xdr:colOff>
      <xdr:row>7</xdr:row>
      <xdr:rowOff>1080000</xdr:rowOff>
    </xdr:to>
    <xdr:pic>
      <xdr:nvPicPr>
        <xdr:cNvPr id="12" name="圖片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875020"/>
          <a:ext cx="1008000" cy="1080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411481</xdr:rowOff>
    </xdr:from>
    <xdr:to>
      <xdr:col>0</xdr:col>
      <xdr:colOff>1008000</xdr:colOff>
      <xdr:row>8</xdr:row>
      <xdr:rowOff>1024012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376161"/>
          <a:ext cx="1008000" cy="612531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</xdr:colOff>
      <xdr:row>9</xdr:row>
      <xdr:rowOff>114301</xdr:rowOff>
    </xdr:from>
    <xdr:to>
      <xdr:col>0</xdr:col>
      <xdr:colOff>987240</xdr:colOff>
      <xdr:row>10</xdr:row>
      <xdr:rowOff>45650</xdr:rowOff>
    </xdr:to>
    <xdr:pic>
      <xdr:nvPicPr>
        <xdr:cNvPr id="16" name="圖片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" y="8168641"/>
          <a:ext cx="972000" cy="1021009"/>
        </a:xfrm>
        <a:prstGeom prst="rect">
          <a:avLst/>
        </a:prstGeom>
      </xdr:spPr>
    </xdr:pic>
    <xdr:clientData/>
  </xdr:twoCellAnchor>
  <xdr:twoCellAnchor editAs="oneCell">
    <xdr:from>
      <xdr:col>0</xdr:col>
      <xdr:colOff>7620</xdr:colOff>
      <xdr:row>10</xdr:row>
      <xdr:rowOff>457201</xdr:rowOff>
    </xdr:from>
    <xdr:to>
      <xdr:col>0</xdr:col>
      <xdr:colOff>979620</xdr:colOff>
      <xdr:row>11</xdr:row>
      <xdr:rowOff>12052</xdr:rowOff>
    </xdr:to>
    <xdr:pic>
      <xdr:nvPicPr>
        <xdr:cNvPr id="18" name="圖片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" y="9601201"/>
          <a:ext cx="972000" cy="64451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1008000</xdr:colOff>
      <xdr:row>11</xdr:row>
      <xdr:rowOff>1080000</xdr:rowOff>
    </xdr:to>
    <xdr:pic>
      <xdr:nvPicPr>
        <xdr:cNvPr id="20" name="圖片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233660"/>
          <a:ext cx="1008000" cy="1080000"/>
        </a:xfrm>
        <a:prstGeom prst="rect">
          <a:avLst/>
        </a:prstGeom>
      </xdr:spPr>
    </xdr:pic>
    <xdr:clientData/>
  </xdr:twoCellAnchor>
  <xdr:twoCellAnchor editAs="oneCell">
    <xdr:from>
      <xdr:col>0</xdr:col>
      <xdr:colOff>137160</xdr:colOff>
      <xdr:row>12</xdr:row>
      <xdr:rowOff>0</xdr:rowOff>
    </xdr:from>
    <xdr:to>
      <xdr:col>0</xdr:col>
      <xdr:colOff>918060</xdr:colOff>
      <xdr:row>12</xdr:row>
      <xdr:rowOff>1080000</xdr:rowOff>
    </xdr:to>
    <xdr:pic>
      <xdr:nvPicPr>
        <xdr:cNvPr id="22" name="圖片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" y="11323320"/>
          <a:ext cx="780900" cy="1080000"/>
        </a:xfrm>
        <a:prstGeom prst="rect">
          <a:avLst/>
        </a:prstGeom>
      </xdr:spPr>
    </xdr:pic>
    <xdr:clientData/>
  </xdr:twoCellAnchor>
  <xdr:twoCellAnchor editAs="oneCell">
    <xdr:from>
      <xdr:col>0</xdr:col>
      <xdr:colOff>129538</xdr:colOff>
      <xdr:row>13</xdr:row>
      <xdr:rowOff>7620</xdr:rowOff>
    </xdr:from>
    <xdr:to>
      <xdr:col>0</xdr:col>
      <xdr:colOff>910438</xdr:colOff>
      <xdr:row>13</xdr:row>
      <xdr:rowOff>1087620</xdr:rowOff>
    </xdr:to>
    <xdr:pic>
      <xdr:nvPicPr>
        <xdr:cNvPr id="24" name="圖片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538" y="12420600"/>
          <a:ext cx="780900" cy="1080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1008000</xdr:colOff>
      <xdr:row>14</xdr:row>
      <xdr:rowOff>1080000</xdr:rowOff>
    </xdr:to>
    <xdr:pic>
      <xdr:nvPicPr>
        <xdr:cNvPr id="27" name="圖片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502640"/>
          <a:ext cx="1008000" cy="108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</xdr:col>
      <xdr:colOff>1884660</xdr:colOff>
      <xdr:row>4</xdr:row>
      <xdr:rowOff>183473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8120"/>
          <a:ext cx="2700000" cy="77783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342900</xdr:colOff>
      <xdr:row>0</xdr:row>
      <xdr:rowOff>114300</xdr:rowOff>
    </xdr:from>
    <xdr:to>
      <xdr:col>2</xdr:col>
      <xdr:colOff>409500</xdr:colOff>
      <xdr:row>1</xdr:row>
      <xdr:rowOff>181372</xdr:rowOff>
    </xdr:to>
    <xdr:pic>
      <xdr:nvPicPr>
        <xdr:cNvPr id="2" name="圖片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B80AC4B-74F1-4D54-A150-1194FECB2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114300"/>
          <a:ext cx="1407720" cy="37949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格1" displayName="表格1" ref="A1:J101" totalsRowShown="0" headerRowDxfId="33" dataDxfId="32">
  <autoFilter ref="A1:J101" xr:uid="{00000000-0009-0000-0100-000001000000}"/>
  <tableColumns count="10">
    <tableColumn id="9" xr3:uid="{00000000-0010-0000-0000-000009000000}" name="首抽" dataDxfId="31">
      <calculatedColumnFormula>IF(OR(C2="",表格1[[#This Row],[中獎1]]&lt;&gt;""),"",RAND())</calculatedColumnFormula>
    </tableColumn>
    <tableColumn id="10" xr3:uid="{00000000-0010-0000-0000-00000A000000}" name="重抽" dataDxfId="30">
      <calculatedColumnFormula>IF(C2="","",RAND())</calculatedColumnFormula>
    </tableColumn>
    <tableColumn id="1" xr3:uid="{00000000-0010-0000-0000-000001000000}" name="員工編號" dataDxfId="29"/>
    <tableColumn id="2" xr3:uid="{00000000-0010-0000-0000-000002000000}" name="部門" dataDxfId="28"/>
    <tableColumn id="3" xr3:uid="{00000000-0010-0000-0000-000003000000}" name="姓名" dataDxfId="27"/>
    <tableColumn id="4" xr3:uid="{00000000-0010-0000-0000-000004000000}" name="中獎1" dataDxfId="26">
      <calculatedColumnFormula>lot_result_1</calculatedColumnFormula>
    </tableColumn>
    <tableColumn id="5" xr3:uid="{00000000-0010-0000-0000-000005000000}" name="中獎2" dataDxfId="25">
      <calculatedColumnFormula>lot_result_2</calculatedColumnFormula>
    </tableColumn>
    <tableColumn id="6" xr3:uid="{00000000-0010-0000-0000-000006000000}" name="中獎3" dataDxfId="24">
      <calculatedColumnFormula>lot_result_3</calculatedColumnFormula>
    </tableColumn>
    <tableColumn id="7" xr3:uid="{00000000-0010-0000-0000-000007000000}" name="中獎4" dataDxfId="23">
      <calculatedColumnFormula>lot_result_4</calculatedColumnFormula>
    </tableColumn>
    <tableColumn id="8" xr3:uid="{00000000-0010-0000-0000-000008000000}" name="中獎5" dataDxfId="22">
      <calculatedColumnFormula>lot_result_5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表格2" displayName="表格2" ref="A2:G209" totalsRowShown="0" headerRowDxfId="21" dataDxfId="20">
  <tableColumns count="7">
    <tableColumn id="1" xr3:uid="{00000000-0010-0000-0100-000001000000}" name="流水號" dataDxfId="19"/>
    <tableColumn id="2" xr3:uid="{00000000-0010-0000-0100-000002000000}" name="獎項" dataDxfId="18"/>
    <tableColumn id="3" xr3:uid="{00000000-0010-0000-0100-000003000000}" name="獎品名稱"/>
    <tableColumn id="4" xr3:uid="{00000000-0010-0000-0100-000004000000}" name="員工編號" dataDxfId="17">
      <calculatedColumnFormula>lot_result_id</calculatedColumnFormula>
    </tableColumn>
    <tableColumn id="5" xr3:uid="{00000000-0010-0000-0100-000005000000}" name="姓名" dataDxfId="16">
      <calculatedColumnFormula>lot_reult_name</calculatedColumnFormula>
    </tableColumn>
    <tableColumn id="6" xr3:uid="{00000000-0010-0000-0100-000006000000}" name="中獎員編" dataDxfId="15"/>
    <tableColumn id="7" xr3:uid="{E662141C-7CCF-4113-BD87-1E4B04D3923E}" name="中獎人" dataDxfId="14">
      <calculatedColumnFormula>lot_result_name2</calculatedColumnFormula>
    </tableColumn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表格7" displayName="表格7" ref="A2:F103" totalsRowShown="0" headerRowDxfId="13" dataDxfId="11" headerRowBorderDxfId="12">
  <tableColumns count="6">
    <tableColumn id="1" xr3:uid="{00000000-0010-0000-0200-000001000000}" name="獎品圖片" dataDxfId="10"/>
    <tableColumn id="2" xr3:uid="{00000000-0010-0000-0200-000002000000}" name="獎項" dataDxfId="9"/>
    <tableColumn id="3" xr3:uid="{00000000-0010-0000-0200-000003000000}" name="獎品名稱" dataDxfId="8"/>
    <tableColumn id="4" xr3:uid="{00000000-0010-0000-0200-000004000000}" name="數量" dataDxfId="7"/>
    <tableColumn id="5" xr3:uid="{00000000-0010-0000-0200-000005000000}" name="抽獎規則" dataDxfId="6"/>
    <tableColumn id="6" xr3:uid="{00000000-0010-0000-0200-000006000000}" name="抽獎方式" dataDxfId="5"/>
  </tableColumns>
  <tableStyleInfo name="表格樣式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表格3" displayName="表格3" ref="D2:H103" totalsRowShown="0" headerRowDxfId="4">
  <tableColumns count="5">
    <tableColumn id="1" xr3:uid="{00000000-0010-0000-0300-000001000000}" name="順序">
      <calculatedColumnFormula>IF(E3="","",D2+1)</calculatedColumnFormula>
    </tableColumn>
    <tableColumn id="2" xr3:uid="{00000000-0010-0000-0300-000002000000}" name="獎項" dataDxfId="3"/>
    <tableColumn id="3" xr3:uid="{00000000-0010-0000-0300-000003000000}" name="未設定順序的獎項" dataDxfId="2">
      <calculatedColumnFormula array="1">IFERROR(OFFSET(award_pos,SMALL(IF(COUNTIF($E$3:$E$103,awards)=0,ROW(awards),""),ROW(1:1))-1,1),"")</calculatedColumnFormula>
    </tableColumn>
    <tableColumn id="4" xr3:uid="{BE1C5D59-F07F-4BE4-96E1-CEA4819BBFC6}" name="獎項設定檢查" dataDxfId="1">
      <calculatedColumnFormula>IF(E3="",99,COUNTIF(獎項設定!$B$1:$B$102,E3))</calculatedColumnFormula>
    </tableColumn>
    <tableColumn id="5" xr3:uid="{4582B3F9-17C3-4AF4-94E8-66C92A10068F}" name="「獎項設定」中未設定的獎項" dataDxfId="0">
      <calculatedColumnFormula array="1">IFERROR(OFFSET($E$2,SMALL(IF(COUNTIF(awards,INDIRECT("E3:E"&amp;max_awards+2))=0,ROW(INDIRECT("$E$3:$E$"&amp;max_awards+2)),""),ROW(1:1))-2,0),"")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古典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s://kiwislife.com/" TargetMode="External"/><Relationship Id="rId1" Type="http://schemas.openxmlformats.org/officeDocument/2006/relationships/hyperlink" Target="https://kiwislife.com/" TargetMode="External"/><Relationship Id="rId4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2">
    <tabColor rgb="FF00B050"/>
    <pageSetUpPr fitToPage="1"/>
  </sheetPr>
  <dimension ref="A1:M101"/>
  <sheetViews>
    <sheetView zoomScaleNormal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L1" sqref="L1"/>
    </sheetView>
  </sheetViews>
  <sheetFormatPr defaultColWidth="8.6640625" defaultRowHeight="15.6" x14ac:dyDescent="0.3"/>
  <cols>
    <col min="1" max="2" width="8.58203125" style="11" hidden="1" customWidth="1"/>
    <col min="3" max="3" width="10.75" style="66" customWidth="1"/>
    <col min="4" max="4" width="15.75" style="59" customWidth="1"/>
    <col min="5" max="5" width="10.58203125" style="67" customWidth="1"/>
    <col min="6" max="6" width="12.58203125" style="69" customWidth="1"/>
    <col min="7" max="10" width="12.58203125" style="68" customWidth="1"/>
    <col min="11" max="11" width="5.58203125" style="1" customWidth="1"/>
    <col min="12" max="12" width="7.5" style="1" customWidth="1"/>
    <col min="13" max="13" width="6.25" style="1" customWidth="1"/>
    <col min="14" max="16384" width="8.6640625" style="1"/>
  </cols>
  <sheetData>
    <row r="1" spans="1:13" s="2" customFormat="1" x14ac:dyDescent="0.3">
      <c r="A1" s="10" t="s">
        <v>118</v>
      </c>
      <c r="B1" s="10" t="s">
        <v>117</v>
      </c>
      <c r="C1" s="61" t="s">
        <v>0</v>
      </c>
      <c r="D1" s="62" t="s">
        <v>2</v>
      </c>
      <c r="E1" s="62" t="s">
        <v>1</v>
      </c>
      <c r="F1" s="70" t="s">
        <v>132</v>
      </c>
      <c r="G1" s="70" t="s">
        <v>133</v>
      </c>
      <c r="H1" s="70" t="s">
        <v>134</v>
      </c>
      <c r="I1" s="70" t="s">
        <v>135</v>
      </c>
      <c r="J1" s="70" t="s">
        <v>136</v>
      </c>
      <c r="L1" s="71" t="s">
        <v>250</v>
      </c>
    </row>
    <row r="2" spans="1:13" x14ac:dyDescent="0.3">
      <c r="A2" s="9">
        <f ca="1">IF(OR(C2="",表格1[[#This Row],[中獎1]]&lt;&gt;""),"",RAND())</f>
        <v>0.94389154329968272</v>
      </c>
      <c r="B2" s="9">
        <f t="shared" ref="B2:B33" ca="1" si="0">IF(C2="","",RAND())</f>
        <v>0.9055161669106625</v>
      </c>
      <c r="C2" s="63" t="s">
        <v>142</v>
      </c>
      <c r="D2" s="57" t="s">
        <v>61</v>
      </c>
      <c r="E2" s="64" t="s">
        <v>138</v>
      </c>
      <c r="F2" s="68" t="str">
        <f>lot_result_1</f>
        <v/>
      </c>
      <c r="G2" s="68" t="str">
        <f ca="1">lot_result_2</f>
        <v/>
      </c>
      <c r="H2" s="68" t="str">
        <f ca="1">lot_result_3</f>
        <v/>
      </c>
      <c r="I2" s="68" t="str">
        <f ca="1">lot_result_4</f>
        <v/>
      </c>
      <c r="J2" s="68" t="str">
        <f ca="1">lot_result_5</f>
        <v/>
      </c>
    </row>
    <row r="3" spans="1:13" x14ac:dyDescent="0.3">
      <c r="A3" s="9">
        <f ca="1">IF(OR(C3="",表格1[[#This Row],[中獎1]]&lt;&gt;""),"",RAND())</f>
        <v>0.60561665048663416</v>
      </c>
      <c r="B3" s="9">
        <f t="shared" ca="1" si="0"/>
        <v>0.17952209155577137</v>
      </c>
      <c r="C3" s="63" t="s">
        <v>143</v>
      </c>
      <c r="D3" s="57" t="s">
        <v>61</v>
      </c>
      <c r="E3" s="65" t="s">
        <v>4</v>
      </c>
      <c r="F3" s="68" t="str">
        <f>lot_result_1</f>
        <v/>
      </c>
      <c r="G3" s="68" t="str">
        <f ca="1">lot_result_2</f>
        <v/>
      </c>
      <c r="H3" s="68" t="str">
        <f ca="1">lot_result_3</f>
        <v/>
      </c>
      <c r="I3" s="68" t="str">
        <f ca="1">lot_result_4</f>
        <v/>
      </c>
      <c r="J3" s="68" t="str">
        <f ca="1">lot_result_5</f>
        <v/>
      </c>
      <c r="L3" s="3"/>
    </row>
    <row r="4" spans="1:13" x14ac:dyDescent="0.3">
      <c r="A4" s="9">
        <f ca="1">IF(OR(C4="",表格1[[#This Row],[中獎1]]&lt;&gt;""),"",RAND())</f>
        <v>1.3913388803418969E-2</v>
      </c>
      <c r="B4" s="9">
        <f t="shared" ca="1" si="0"/>
        <v>8.2266329438331676E-2</v>
      </c>
      <c r="C4" s="63" t="s">
        <v>144</v>
      </c>
      <c r="D4" s="57" t="s">
        <v>58</v>
      </c>
      <c r="E4" s="65" t="s">
        <v>5</v>
      </c>
      <c r="F4" s="68" t="str">
        <f>lot_result_1</f>
        <v/>
      </c>
      <c r="G4" s="68" t="str">
        <f ca="1">lot_result_2</f>
        <v/>
      </c>
      <c r="H4" s="68" t="str">
        <f ca="1">lot_result_3</f>
        <v/>
      </c>
      <c r="I4" s="68" t="str">
        <f ca="1">lot_result_4</f>
        <v/>
      </c>
      <c r="J4" s="68" t="str">
        <f ca="1">lot_result_5</f>
        <v/>
      </c>
      <c r="L4" s="3"/>
    </row>
    <row r="5" spans="1:13" x14ac:dyDescent="0.3">
      <c r="A5" s="9">
        <f ca="1">IF(OR(C5="",表格1[[#This Row],[中獎1]]&lt;&gt;""),"",RAND())</f>
        <v>0.71842414126987253</v>
      </c>
      <c r="B5" s="9">
        <f t="shared" ca="1" si="0"/>
        <v>0.69592203533497043</v>
      </c>
      <c r="C5" s="63" t="s">
        <v>145</v>
      </c>
      <c r="D5" s="57" t="s">
        <v>58</v>
      </c>
      <c r="E5" s="65" t="s">
        <v>6</v>
      </c>
      <c r="F5" s="68" t="str">
        <f>lot_result_1</f>
        <v/>
      </c>
      <c r="G5" s="68" t="str">
        <f ca="1">lot_result_2</f>
        <v/>
      </c>
      <c r="H5" s="68" t="str">
        <f ca="1">lot_result_3</f>
        <v/>
      </c>
      <c r="I5" s="68" t="str">
        <f ca="1">lot_result_4</f>
        <v/>
      </c>
      <c r="J5" s="68" t="str">
        <f ca="1">lot_result_5</f>
        <v/>
      </c>
      <c r="L5" s="3"/>
      <c r="M5" s="3"/>
    </row>
    <row r="6" spans="1:13" x14ac:dyDescent="0.3">
      <c r="A6" s="9">
        <f ca="1">IF(OR(C6="",表格1[[#This Row],[中獎1]]&lt;&gt;""),"",RAND())</f>
        <v>0.93766900439774803</v>
      </c>
      <c r="B6" s="9">
        <f t="shared" ca="1" si="0"/>
        <v>0.65862717413917682</v>
      </c>
      <c r="C6" s="63" t="s">
        <v>146</v>
      </c>
      <c r="D6" s="57" t="s">
        <v>58</v>
      </c>
      <c r="E6" s="65" t="s">
        <v>7</v>
      </c>
      <c r="F6" s="68" t="str">
        <f>lot_result_1</f>
        <v/>
      </c>
      <c r="G6" s="68" t="str">
        <f ca="1">lot_result_2</f>
        <v/>
      </c>
      <c r="H6" s="68" t="str">
        <f ca="1">lot_result_3</f>
        <v/>
      </c>
      <c r="I6" s="68" t="str">
        <f ca="1">lot_result_4</f>
        <v/>
      </c>
      <c r="J6" s="68" t="str">
        <f ca="1">lot_result_5</f>
        <v/>
      </c>
      <c r="L6" s="3"/>
      <c r="M6" s="3"/>
    </row>
    <row r="7" spans="1:13" x14ac:dyDescent="0.3">
      <c r="A7" s="9">
        <f ca="1">IF(OR(C7="",表格1[[#This Row],[中獎1]]&lt;&gt;""),"",RAND())</f>
        <v>8.3122431635499261E-2</v>
      </c>
      <c r="B7" s="9">
        <f t="shared" ca="1" si="0"/>
        <v>0.59726589141492059</v>
      </c>
      <c r="C7" s="63" t="s">
        <v>147</v>
      </c>
      <c r="D7" s="57" t="s">
        <v>58</v>
      </c>
      <c r="E7" s="65" t="s">
        <v>8</v>
      </c>
      <c r="F7" s="68" t="str">
        <f>lot_result_1</f>
        <v/>
      </c>
      <c r="G7" s="68" t="str">
        <f ca="1">lot_result_2</f>
        <v/>
      </c>
      <c r="H7" s="68" t="str">
        <f ca="1">lot_result_3</f>
        <v/>
      </c>
      <c r="I7" s="68" t="str">
        <f ca="1">lot_result_4</f>
        <v/>
      </c>
      <c r="J7" s="68" t="str">
        <f ca="1">lot_result_5</f>
        <v/>
      </c>
      <c r="L7" s="3"/>
      <c r="M7" s="3"/>
    </row>
    <row r="8" spans="1:13" x14ac:dyDescent="0.3">
      <c r="A8" s="9">
        <f ca="1">IF(OR(C8="",表格1[[#This Row],[中獎1]]&lt;&gt;""),"",RAND())</f>
        <v>0.48095179394326293</v>
      </c>
      <c r="B8" s="9">
        <f t="shared" ca="1" si="0"/>
        <v>0.37765347880284517</v>
      </c>
      <c r="C8" s="63" t="s">
        <v>148</v>
      </c>
      <c r="D8" s="57" t="s">
        <v>63</v>
      </c>
      <c r="E8" s="65" t="s">
        <v>9</v>
      </c>
      <c r="F8" s="68" t="str">
        <f>lot_result_1</f>
        <v/>
      </c>
      <c r="G8" s="68" t="str">
        <f ca="1">lot_result_2</f>
        <v/>
      </c>
      <c r="H8" s="68" t="str">
        <f ca="1">lot_result_3</f>
        <v/>
      </c>
      <c r="I8" s="68" t="str">
        <f ca="1">lot_result_4</f>
        <v/>
      </c>
      <c r="J8" s="68" t="str">
        <f ca="1">lot_result_5</f>
        <v/>
      </c>
      <c r="L8" s="3"/>
      <c r="M8" s="3"/>
    </row>
    <row r="9" spans="1:13" x14ac:dyDescent="0.3">
      <c r="A9" s="9">
        <f ca="1">IF(OR(C9="",表格1[[#This Row],[中獎1]]&lt;&gt;""),"",RAND())</f>
        <v>2.0500413035161147E-2</v>
      </c>
      <c r="B9" s="9">
        <f t="shared" ca="1" si="0"/>
        <v>0.32825788918339205</v>
      </c>
      <c r="C9" s="63" t="s">
        <v>149</v>
      </c>
      <c r="D9" s="57" t="s">
        <v>63</v>
      </c>
      <c r="E9" s="65" t="s">
        <v>10</v>
      </c>
      <c r="F9" s="68" t="str">
        <f>lot_result_1</f>
        <v/>
      </c>
      <c r="G9" s="68" t="str">
        <f ca="1">lot_result_2</f>
        <v/>
      </c>
      <c r="H9" s="68" t="str">
        <f ca="1">lot_result_3</f>
        <v/>
      </c>
      <c r="I9" s="68" t="str">
        <f ca="1">lot_result_4</f>
        <v/>
      </c>
      <c r="J9" s="68" t="str">
        <f ca="1">lot_result_5</f>
        <v/>
      </c>
    </row>
    <row r="10" spans="1:13" x14ac:dyDescent="0.3">
      <c r="A10" s="9">
        <f ca="1">IF(OR(C10="",表格1[[#This Row],[中獎1]]&lt;&gt;""),"",RAND())</f>
        <v>0.24256525232625992</v>
      </c>
      <c r="B10" s="9">
        <f t="shared" ca="1" si="0"/>
        <v>0.87183195298808736</v>
      </c>
      <c r="C10" s="63" t="s">
        <v>150</v>
      </c>
      <c r="D10" s="57" t="s">
        <v>63</v>
      </c>
      <c r="E10" s="65" t="s">
        <v>11</v>
      </c>
      <c r="F10" s="68" t="str">
        <f>lot_result_1</f>
        <v/>
      </c>
      <c r="G10" s="68" t="str">
        <f ca="1">lot_result_2</f>
        <v/>
      </c>
      <c r="H10" s="68" t="str">
        <f ca="1">lot_result_3</f>
        <v/>
      </c>
      <c r="I10" s="68" t="str">
        <f ca="1">lot_result_4</f>
        <v/>
      </c>
      <c r="J10" s="68" t="str">
        <f ca="1">lot_result_5</f>
        <v/>
      </c>
    </row>
    <row r="11" spans="1:13" x14ac:dyDescent="0.3">
      <c r="A11" s="9">
        <f ca="1">IF(OR(C11="",表格1[[#This Row],[中獎1]]&lt;&gt;""),"",RAND())</f>
        <v>0.32981439340855445</v>
      </c>
      <c r="B11" s="9">
        <f t="shared" ca="1" si="0"/>
        <v>0.50119029488887168</v>
      </c>
      <c r="C11" s="63" t="s">
        <v>151</v>
      </c>
      <c r="D11" s="57" t="s">
        <v>64</v>
      </c>
      <c r="E11" s="65" t="s">
        <v>12</v>
      </c>
      <c r="F11" s="68" t="str">
        <f>lot_result_1</f>
        <v/>
      </c>
      <c r="G11" s="68" t="str">
        <f ca="1">lot_result_2</f>
        <v/>
      </c>
      <c r="H11" s="68" t="str">
        <f ca="1">lot_result_3</f>
        <v/>
      </c>
      <c r="I11" s="68" t="str">
        <f ca="1">lot_result_4</f>
        <v/>
      </c>
      <c r="J11" s="68" t="str">
        <f ca="1">lot_result_5</f>
        <v/>
      </c>
    </row>
    <row r="12" spans="1:13" x14ac:dyDescent="0.3">
      <c r="A12" s="9">
        <f ca="1">IF(OR(C12="",表格1[[#This Row],[中獎1]]&lt;&gt;""),"",RAND())</f>
        <v>0.11438626408170793</v>
      </c>
      <c r="B12" s="9">
        <f t="shared" ca="1" si="0"/>
        <v>0.97206526389638082</v>
      </c>
      <c r="C12" s="63" t="s">
        <v>152</v>
      </c>
      <c r="D12" s="57" t="s">
        <v>3</v>
      </c>
      <c r="E12" s="65" t="s">
        <v>13</v>
      </c>
      <c r="F12" s="68" t="str">
        <f>lot_result_1</f>
        <v/>
      </c>
      <c r="G12" s="68" t="str">
        <f ca="1">lot_result_2</f>
        <v/>
      </c>
      <c r="H12" s="68" t="str">
        <f ca="1">lot_result_3</f>
        <v/>
      </c>
      <c r="I12" s="68" t="str">
        <f ca="1">lot_result_4</f>
        <v/>
      </c>
      <c r="J12" s="68" t="str">
        <f ca="1">lot_result_5</f>
        <v/>
      </c>
    </row>
    <row r="13" spans="1:13" x14ac:dyDescent="0.3">
      <c r="A13" s="9">
        <f ca="1">IF(OR(C13="",表格1[[#This Row],[中獎1]]&lt;&gt;""),"",RAND())</f>
        <v>0.85846501079248827</v>
      </c>
      <c r="B13" s="9">
        <f t="shared" ca="1" si="0"/>
        <v>0.81766437124906688</v>
      </c>
      <c r="C13" s="63" t="s">
        <v>153</v>
      </c>
      <c r="D13" s="57" t="s">
        <v>3</v>
      </c>
      <c r="E13" s="57" t="s">
        <v>14</v>
      </c>
      <c r="F13" s="68" t="str">
        <f>lot_result_1</f>
        <v/>
      </c>
      <c r="G13" s="68" t="str">
        <f ca="1">lot_result_2</f>
        <v/>
      </c>
      <c r="H13" s="68" t="str">
        <f ca="1">lot_result_3</f>
        <v/>
      </c>
      <c r="I13" s="68" t="str">
        <f ca="1">lot_result_4</f>
        <v/>
      </c>
      <c r="J13" s="68" t="str">
        <f ca="1">lot_result_5</f>
        <v/>
      </c>
    </row>
    <row r="14" spans="1:13" x14ac:dyDescent="0.3">
      <c r="A14" s="9">
        <f ca="1">IF(OR(C14="",表格1[[#This Row],[中獎1]]&lt;&gt;""),"",RAND())</f>
        <v>0.56242810921376041</v>
      </c>
      <c r="B14" s="9">
        <f t="shared" ca="1" si="0"/>
        <v>0.98933998333446138</v>
      </c>
      <c r="C14" s="63" t="s">
        <v>154</v>
      </c>
      <c r="D14" s="57" t="s">
        <v>3</v>
      </c>
      <c r="E14" s="57" t="s">
        <v>15</v>
      </c>
      <c r="F14" s="68" t="str">
        <f>lot_result_1</f>
        <v/>
      </c>
      <c r="G14" s="68" t="str">
        <f ca="1">lot_result_2</f>
        <v/>
      </c>
      <c r="H14" s="68" t="str">
        <f ca="1">lot_result_3</f>
        <v/>
      </c>
      <c r="I14" s="68" t="str">
        <f ca="1">lot_result_4</f>
        <v/>
      </c>
      <c r="J14" s="68" t="str">
        <f ca="1">lot_result_5</f>
        <v/>
      </c>
    </row>
    <row r="15" spans="1:13" x14ac:dyDescent="0.3">
      <c r="A15" s="9">
        <f ca="1">IF(OR(C15="",表格1[[#This Row],[中獎1]]&lt;&gt;""),"",RAND())</f>
        <v>0.59187712559784911</v>
      </c>
      <c r="B15" s="9">
        <f t="shared" ca="1" si="0"/>
        <v>0.46996543494596055</v>
      </c>
      <c r="C15" s="63" t="s">
        <v>155</v>
      </c>
      <c r="D15" s="57" t="s">
        <v>3</v>
      </c>
      <c r="E15" s="57" t="s">
        <v>16</v>
      </c>
      <c r="F15" s="68" t="str">
        <f>lot_result_1</f>
        <v/>
      </c>
      <c r="G15" s="68" t="str">
        <f ca="1">lot_result_2</f>
        <v/>
      </c>
      <c r="H15" s="68" t="str">
        <f ca="1">lot_result_3</f>
        <v/>
      </c>
      <c r="I15" s="68" t="str">
        <f ca="1">lot_result_4</f>
        <v/>
      </c>
      <c r="J15" s="68" t="str">
        <f ca="1">lot_result_5</f>
        <v/>
      </c>
    </row>
    <row r="16" spans="1:13" x14ac:dyDescent="0.3">
      <c r="A16" s="9">
        <f ca="1">IF(OR(C16="",表格1[[#This Row],[中獎1]]&lt;&gt;""),"",RAND())</f>
        <v>0.16224420185860511</v>
      </c>
      <c r="B16" s="9">
        <f t="shared" ca="1" si="0"/>
        <v>0.26142228491610187</v>
      </c>
      <c r="C16" s="63" t="s">
        <v>156</v>
      </c>
      <c r="D16" s="57" t="s">
        <v>3</v>
      </c>
      <c r="E16" s="57" t="s">
        <v>17</v>
      </c>
      <c r="F16" s="68" t="str">
        <f>lot_result_1</f>
        <v/>
      </c>
      <c r="G16" s="68" t="str">
        <f ca="1">lot_result_2</f>
        <v/>
      </c>
      <c r="H16" s="68" t="str">
        <f ca="1">lot_result_3</f>
        <v/>
      </c>
      <c r="I16" s="68" t="str">
        <f ca="1">lot_result_4</f>
        <v/>
      </c>
      <c r="J16" s="68" t="str">
        <f ca="1">lot_result_5</f>
        <v/>
      </c>
    </row>
    <row r="17" spans="1:10" x14ac:dyDescent="0.3">
      <c r="A17" s="9">
        <f ca="1">IF(OR(C17="",表格1[[#This Row],[中獎1]]&lt;&gt;""),"",RAND())</f>
        <v>5.7029139096113401E-2</v>
      </c>
      <c r="B17" s="9">
        <f t="shared" ca="1" si="0"/>
        <v>0.2091809339461328</v>
      </c>
      <c r="C17" s="63" t="s">
        <v>157</v>
      </c>
      <c r="D17" s="57" t="s">
        <v>3</v>
      </c>
      <c r="E17" s="57" t="s">
        <v>18</v>
      </c>
      <c r="F17" s="68" t="str">
        <f>lot_result_1</f>
        <v/>
      </c>
      <c r="G17" s="68" t="str">
        <f ca="1">lot_result_2</f>
        <v/>
      </c>
      <c r="H17" s="68" t="str">
        <f ca="1">lot_result_3</f>
        <v/>
      </c>
      <c r="I17" s="68" t="str">
        <f ca="1">lot_result_4</f>
        <v/>
      </c>
      <c r="J17" s="68" t="str">
        <f ca="1">lot_result_5</f>
        <v/>
      </c>
    </row>
    <row r="18" spans="1:10" x14ac:dyDescent="0.3">
      <c r="A18" s="9">
        <f ca="1">IF(OR(C18="",表格1[[#This Row],[中獎1]]&lt;&gt;""),"",RAND())</f>
        <v>0.99736324953964217</v>
      </c>
      <c r="B18" s="9">
        <f t="shared" ca="1" si="0"/>
        <v>0.59769335443425298</v>
      </c>
      <c r="C18" s="63" t="s">
        <v>158</v>
      </c>
      <c r="D18" s="57" t="s">
        <v>3</v>
      </c>
      <c r="E18" s="57" t="s">
        <v>19</v>
      </c>
      <c r="F18" s="68" t="str">
        <f>lot_result_1</f>
        <v/>
      </c>
      <c r="G18" s="68" t="str">
        <f ca="1">lot_result_2</f>
        <v/>
      </c>
      <c r="H18" s="68" t="str">
        <f ca="1">lot_result_3</f>
        <v/>
      </c>
      <c r="I18" s="68" t="str">
        <f ca="1">lot_result_4</f>
        <v/>
      </c>
      <c r="J18" s="68" t="str">
        <f ca="1">lot_result_5</f>
        <v/>
      </c>
    </row>
    <row r="19" spans="1:10" x14ac:dyDescent="0.3">
      <c r="A19" s="9">
        <f ca="1">IF(OR(C19="",表格1[[#This Row],[中獎1]]&lt;&gt;""),"",RAND())</f>
        <v>0.28198081417108933</v>
      </c>
      <c r="B19" s="9">
        <f t="shared" ca="1" si="0"/>
        <v>0.10908756079497728</v>
      </c>
      <c r="C19" s="63" t="s">
        <v>159</v>
      </c>
      <c r="D19" s="57" t="s">
        <v>3</v>
      </c>
      <c r="E19" s="57" t="s">
        <v>20</v>
      </c>
      <c r="F19" s="68" t="str">
        <f>lot_result_1</f>
        <v/>
      </c>
      <c r="G19" s="68" t="str">
        <f ca="1">lot_result_2</f>
        <v/>
      </c>
      <c r="H19" s="68" t="str">
        <f ca="1">lot_result_3</f>
        <v/>
      </c>
      <c r="I19" s="68" t="str">
        <f ca="1">lot_result_4</f>
        <v/>
      </c>
      <c r="J19" s="68" t="str">
        <f ca="1">lot_result_5</f>
        <v/>
      </c>
    </row>
    <row r="20" spans="1:10" x14ac:dyDescent="0.3">
      <c r="A20" s="9">
        <f ca="1">IF(OR(C20="",表格1[[#This Row],[中獎1]]&lt;&gt;""),"",RAND())</f>
        <v>0.10515205220244017</v>
      </c>
      <c r="B20" s="9">
        <f t="shared" ca="1" si="0"/>
        <v>0.66580848718500862</v>
      </c>
      <c r="C20" s="63" t="s">
        <v>160</v>
      </c>
      <c r="D20" s="57" t="s">
        <v>56</v>
      </c>
      <c r="E20" s="57" t="s">
        <v>21</v>
      </c>
      <c r="F20" s="68" t="str">
        <f>lot_result_1</f>
        <v/>
      </c>
      <c r="G20" s="68" t="str">
        <f ca="1">lot_result_2</f>
        <v/>
      </c>
      <c r="H20" s="68" t="str">
        <f ca="1">lot_result_3</f>
        <v/>
      </c>
      <c r="I20" s="68" t="str">
        <f ca="1">lot_result_4</f>
        <v/>
      </c>
      <c r="J20" s="68" t="str">
        <f ca="1">lot_result_5</f>
        <v/>
      </c>
    </row>
    <row r="21" spans="1:10" x14ac:dyDescent="0.3">
      <c r="A21" s="9">
        <f ca="1">IF(OR(C21="",表格1[[#This Row],[中獎1]]&lt;&gt;""),"",RAND())</f>
        <v>0.40451940582709867</v>
      </c>
      <c r="B21" s="9">
        <f t="shared" ca="1" si="0"/>
        <v>0.95599382778929909</v>
      </c>
      <c r="C21" s="63" t="s">
        <v>161</v>
      </c>
      <c r="D21" s="57" t="s">
        <v>56</v>
      </c>
      <c r="E21" s="57" t="s">
        <v>22</v>
      </c>
      <c r="F21" s="68" t="str">
        <f>lot_result_1</f>
        <v/>
      </c>
      <c r="G21" s="68" t="str">
        <f ca="1">lot_result_2</f>
        <v/>
      </c>
      <c r="H21" s="68" t="str">
        <f ca="1">lot_result_3</f>
        <v/>
      </c>
      <c r="I21" s="68" t="str">
        <f ca="1">lot_result_4</f>
        <v/>
      </c>
      <c r="J21" s="68" t="str">
        <f ca="1">lot_result_5</f>
        <v/>
      </c>
    </row>
    <row r="22" spans="1:10" x14ac:dyDescent="0.3">
      <c r="A22" s="9">
        <f ca="1">IF(OR(C22="",表格1[[#This Row],[中獎1]]&lt;&gt;""),"",RAND())</f>
        <v>0.43621842073868111</v>
      </c>
      <c r="B22" s="9">
        <f t="shared" ca="1" si="0"/>
        <v>0.78783277703744847</v>
      </c>
      <c r="C22" s="63" t="s">
        <v>162</v>
      </c>
      <c r="D22" s="57" t="s">
        <v>56</v>
      </c>
      <c r="E22" s="57" t="s">
        <v>23</v>
      </c>
      <c r="F22" s="68" t="str">
        <f>lot_result_1</f>
        <v/>
      </c>
      <c r="G22" s="68" t="str">
        <f ca="1">lot_result_2</f>
        <v/>
      </c>
      <c r="H22" s="68" t="str">
        <f ca="1">lot_result_3</f>
        <v/>
      </c>
      <c r="I22" s="68" t="str">
        <f ca="1">lot_result_4</f>
        <v/>
      </c>
      <c r="J22" s="68" t="str">
        <f ca="1">lot_result_5</f>
        <v/>
      </c>
    </row>
    <row r="23" spans="1:10" x14ac:dyDescent="0.3">
      <c r="A23" s="9">
        <f ca="1">IF(OR(C23="",表格1[[#This Row],[中獎1]]&lt;&gt;""),"",RAND())</f>
        <v>0.83380927749343414</v>
      </c>
      <c r="B23" s="9">
        <f t="shared" ca="1" si="0"/>
        <v>0.12818758375846939</v>
      </c>
      <c r="C23" s="63" t="s">
        <v>163</v>
      </c>
      <c r="D23" s="57" t="s">
        <v>56</v>
      </c>
      <c r="E23" s="57" t="s">
        <v>24</v>
      </c>
      <c r="F23" s="68" t="str">
        <f>lot_result_1</f>
        <v/>
      </c>
      <c r="G23" s="68" t="str">
        <f ca="1">lot_result_2</f>
        <v/>
      </c>
      <c r="H23" s="68" t="str">
        <f ca="1">lot_result_3</f>
        <v/>
      </c>
      <c r="I23" s="68" t="str">
        <f ca="1">lot_result_4</f>
        <v/>
      </c>
      <c r="J23" s="68" t="str">
        <f ca="1">lot_result_5</f>
        <v/>
      </c>
    </row>
    <row r="24" spans="1:10" x14ac:dyDescent="0.3">
      <c r="A24" s="9">
        <f ca="1">IF(OR(C24="",表格1[[#This Row],[中獎1]]&lt;&gt;""),"",RAND())</f>
        <v>0.60071715297666606</v>
      </c>
      <c r="B24" s="9">
        <f t="shared" ca="1" si="0"/>
        <v>0.24646200476152957</v>
      </c>
      <c r="C24" s="63" t="s">
        <v>164</v>
      </c>
      <c r="D24" s="57" t="s">
        <v>56</v>
      </c>
      <c r="E24" s="57" t="s">
        <v>68</v>
      </c>
      <c r="F24" s="68" t="str">
        <f>lot_result_1</f>
        <v/>
      </c>
      <c r="G24" s="68" t="str">
        <f ca="1">lot_result_2</f>
        <v/>
      </c>
      <c r="H24" s="68" t="str">
        <f ca="1">lot_result_3</f>
        <v/>
      </c>
      <c r="I24" s="68" t="str">
        <f ca="1">lot_result_4</f>
        <v/>
      </c>
      <c r="J24" s="68" t="str">
        <f ca="1">lot_result_5</f>
        <v/>
      </c>
    </row>
    <row r="25" spans="1:10" x14ac:dyDescent="0.3">
      <c r="A25" s="9">
        <f ca="1">IF(OR(C25="",表格1[[#This Row],[中獎1]]&lt;&gt;""),"",RAND())</f>
        <v>0.17606724122495165</v>
      </c>
      <c r="B25" s="9">
        <f t="shared" ca="1" si="0"/>
        <v>0.27789618713807929</v>
      </c>
      <c r="C25" s="63" t="s">
        <v>165</v>
      </c>
      <c r="D25" s="57" t="s">
        <v>56</v>
      </c>
      <c r="E25" s="57" t="s">
        <v>25</v>
      </c>
      <c r="F25" s="68" t="str">
        <f>lot_result_1</f>
        <v/>
      </c>
      <c r="G25" s="68" t="str">
        <f ca="1">lot_result_2</f>
        <v/>
      </c>
      <c r="H25" s="68" t="str">
        <f ca="1">lot_result_3</f>
        <v/>
      </c>
      <c r="I25" s="68" t="str">
        <f ca="1">lot_result_4</f>
        <v/>
      </c>
      <c r="J25" s="68" t="str">
        <f ca="1">lot_result_5</f>
        <v/>
      </c>
    </row>
    <row r="26" spans="1:10" x14ac:dyDescent="0.3">
      <c r="A26" s="9">
        <f ca="1">IF(OR(C26="",表格1[[#This Row],[中獎1]]&lt;&gt;""),"",RAND())</f>
        <v>0.8916856059518693</v>
      </c>
      <c r="B26" s="9">
        <f t="shared" ca="1" si="0"/>
        <v>8.3696854256526843E-2</v>
      </c>
      <c r="C26" s="63" t="s">
        <v>166</v>
      </c>
      <c r="D26" s="57" t="s">
        <v>56</v>
      </c>
      <c r="E26" s="57" t="s">
        <v>26</v>
      </c>
      <c r="F26" s="68" t="str">
        <f>lot_result_1</f>
        <v/>
      </c>
      <c r="G26" s="68" t="str">
        <f ca="1">lot_result_2</f>
        <v/>
      </c>
      <c r="H26" s="68" t="str">
        <f ca="1">lot_result_3</f>
        <v/>
      </c>
      <c r="I26" s="68" t="str">
        <f ca="1">lot_result_4</f>
        <v/>
      </c>
      <c r="J26" s="68" t="str">
        <f ca="1">lot_result_5</f>
        <v/>
      </c>
    </row>
    <row r="27" spans="1:10" x14ac:dyDescent="0.3">
      <c r="A27" s="9">
        <f ca="1">IF(OR(C27="",表格1[[#This Row],[中獎1]]&lt;&gt;""),"",RAND())</f>
        <v>5.4290200123484289E-2</v>
      </c>
      <c r="B27" s="9">
        <f t="shared" ca="1" si="0"/>
        <v>0.20905495523644901</v>
      </c>
      <c r="C27" s="63" t="s">
        <v>167</v>
      </c>
      <c r="D27" s="57" t="s">
        <v>56</v>
      </c>
      <c r="E27" s="57" t="s">
        <v>27</v>
      </c>
      <c r="F27" s="68" t="str">
        <f>lot_result_1</f>
        <v/>
      </c>
      <c r="G27" s="68" t="str">
        <f ca="1">lot_result_2</f>
        <v/>
      </c>
      <c r="H27" s="68" t="str">
        <f ca="1">lot_result_3</f>
        <v/>
      </c>
      <c r="I27" s="68" t="str">
        <f ca="1">lot_result_4</f>
        <v/>
      </c>
      <c r="J27" s="68" t="str">
        <f ca="1">lot_result_5</f>
        <v/>
      </c>
    </row>
    <row r="28" spans="1:10" x14ac:dyDescent="0.3">
      <c r="A28" s="9">
        <f ca="1">IF(OR(C28="",表格1[[#This Row],[中獎1]]&lt;&gt;""),"",RAND())</f>
        <v>2.2320387873964398E-2</v>
      </c>
      <c r="B28" s="9">
        <f t="shared" ca="1" si="0"/>
        <v>0.47510643284343657</v>
      </c>
      <c r="C28" s="63" t="s">
        <v>168</v>
      </c>
      <c r="D28" s="57" t="s">
        <v>62</v>
      </c>
      <c r="E28" s="57" t="s">
        <v>28</v>
      </c>
      <c r="F28" s="68" t="str">
        <f>lot_result_1</f>
        <v/>
      </c>
      <c r="G28" s="68" t="str">
        <f ca="1">lot_result_2</f>
        <v/>
      </c>
      <c r="H28" s="68" t="str">
        <f ca="1">lot_result_3</f>
        <v/>
      </c>
      <c r="I28" s="68" t="str">
        <f ca="1">lot_result_4</f>
        <v/>
      </c>
      <c r="J28" s="68" t="str">
        <f ca="1">lot_result_5</f>
        <v/>
      </c>
    </row>
    <row r="29" spans="1:10" x14ac:dyDescent="0.3">
      <c r="A29" s="9">
        <f ca="1">IF(OR(C29="",表格1[[#This Row],[中獎1]]&lt;&gt;""),"",RAND())</f>
        <v>0.5923663952419338</v>
      </c>
      <c r="B29" s="9">
        <f t="shared" ca="1" si="0"/>
        <v>4.290376424868847E-3</v>
      </c>
      <c r="C29" s="63" t="s">
        <v>169</v>
      </c>
      <c r="D29" s="57" t="s">
        <v>57</v>
      </c>
      <c r="E29" s="57" t="s">
        <v>29</v>
      </c>
      <c r="F29" s="68" t="str">
        <f>lot_result_1</f>
        <v/>
      </c>
      <c r="G29" s="68" t="str">
        <f ca="1">lot_result_2</f>
        <v/>
      </c>
      <c r="H29" s="68" t="str">
        <f ca="1">lot_result_3</f>
        <v/>
      </c>
      <c r="I29" s="68" t="str">
        <f ca="1">lot_result_4</f>
        <v/>
      </c>
      <c r="J29" s="68" t="str">
        <f ca="1">lot_result_5</f>
        <v/>
      </c>
    </row>
    <row r="30" spans="1:10" x14ac:dyDescent="0.3">
      <c r="A30" s="9">
        <f ca="1">IF(OR(C30="",表格1[[#This Row],[中獎1]]&lt;&gt;""),"",RAND())</f>
        <v>8.1550950010588319E-2</v>
      </c>
      <c r="B30" s="9">
        <f t="shared" ca="1" si="0"/>
        <v>0.58872743898942737</v>
      </c>
      <c r="C30" s="63" t="s">
        <v>170</v>
      </c>
      <c r="D30" s="57" t="s">
        <v>57</v>
      </c>
      <c r="E30" s="57" t="s">
        <v>67</v>
      </c>
      <c r="F30" s="68" t="str">
        <f>lot_result_1</f>
        <v/>
      </c>
      <c r="G30" s="68" t="str">
        <f ca="1">lot_result_2</f>
        <v/>
      </c>
      <c r="H30" s="68" t="str">
        <f ca="1">lot_result_3</f>
        <v/>
      </c>
      <c r="I30" s="68" t="str">
        <f ca="1">lot_result_4</f>
        <v/>
      </c>
      <c r="J30" s="68" t="str">
        <f ca="1">lot_result_5</f>
        <v/>
      </c>
    </row>
    <row r="31" spans="1:10" x14ac:dyDescent="0.3">
      <c r="A31" s="9">
        <f ca="1">IF(OR(C31="",表格1[[#This Row],[中獎1]]&lt;&gt;""),"",RAND())</f>
        <v>0.19006255316894616</v>
      </c>
      <c r="B31" s="9">
        <f t="shared" ca="1" si="0"/>
        <v>0.27815369623177155</v>
      </c>
      <c r="C31" s="63" t="s">
        <v>171</v>
      </c>
      <c r="D31" s="57" t="s">
        <v>57</v>
      </c>
      <c r="E31" s="57" t="s">
        <v>30</v>
      </c>
      <c r="F31" s="68" t="str">
        <f>lot_result_1</f>
        <v/>
      </c>
      <c r="G31" s="68" t="str">
        <f ca="1">lot_result_2</f>
        <v/>
      </c>
      <c r="H31" s="68" t="str">
        <f ca="1">lot_result_3</f>
        <v/>
      </c>
      <c r="I31" s="68" t="str">
        <f ca="1">lot_result_4</f>
        <v/>
      </c>
      <c r="J31" s="68" t="str">
        <f ca="1">lot_result_5</f>
        <v/>
      </c>
    </row>
    <row r="32" spans="1:10" x14ac:dyDescent="0.3">
      <c r="A32" s="9">
        <f ca="1">IF(OR(C32="",表格1[[#This Row],[中獎1]]&lt;&gt;""),"",RAND())</f>
        <v>0.84392376234076716</v>
      </c>
      <c r="B32" s="9">
        <f t="shared" ca="1" si="0"/>
        <v>4.3378253194109595E-2</v>
      </c>
      <c r="C32" s="63" t="s">
        <v>172</v>
      </c>
      <c r="D32" s="57" t="s">
        <v>57</v>
      </c>
      <c r="E32" s="57" t="s">
        <v>31</v>
      </c>
      <c r="F32" s="68" t="str">
        <f>lot_result_1</f>
        <v/>
      </c>
      <c r="G32" s="68" t="str">
        <f ca="1">lot_result_2</f>
        <v/>
      </c>
      <c r="H32" s="68" t="str">
        <f ca="1">lot_result_3</f>
        <v/>
      </c>
      <c r="I32" s="68" t="str">
        <f ca="1">lot_result_4</f>
        <v/>
      </c>
      <c r="J32" s="68" t="str">
        <f ca="1">lot_result_5</f>
        <v/>
      </c>
    </row>
    <row r="33" spans="1:10" x14ac:dyDescent="0.3">
      <c r="A33" s="9">
        <f ca="1">IF(OR(C33="",表格1[[#This Row],[中獎1]]&lt;&gt;""),"",RAND())</f>
        <v>0.48496555984225775</v>
      </c>
      <c r="B33" s="9">
        <f t="shared" ca="1" si="0"/>
        <v>0.8411101361422203</v>
      </c>
      <c r="C33" s="63" t="s">
        <v>173</v>
      </c>
      <c r="D33" s="57" t="s">
        <v>57</v>
      </c>
      <c r="E33" s="57" t="s">
        <v>32</v>
      </c>
      <c r="F33" s="68" t="str">
        <f>lot_result_1</f>
        <v/>
      </c>
      <c r="G33" s="68" t="str">
        <f ca="1">lot_result_2</f>
        <v/>
      </c>
      <c r="H33" s="68" t="str">
        <f ca="1">lot_result_3</f>
        <v/>
      </c>
      <c r="I33" s="68" t="str">
        <f ca="1">lot_result_4</f>
        <v/>
      </c>
      <c r="J33" s="68" t="str">
        <f ca="1">lot_result_5</f>
        <v/>
      </c>
    </row>
    <row r="34" spans="1:10" x14ac:dyDescent="0.3">
      <c r="A34" s="9">
        <f ca="1">IF(OR(C34="",表格1[[#This Row],[中獎1]]&lt;&gt;""),"",RAND())</f>
        <v>0.61197094414933328</v>
      </c>
      <c r="B34" s="9">
        <f t="shared" ref="B34:B65" ca="1" si="1">IF(C34="","",RAND())</f>
        <v>0.88392078397928631</v>
      </c>
      <c r="C34" s="63" t="s">
        <v>174</v>
      </c>
      <c r="D34" s="57" t="s">
        <v>65</v>
      </c>
      <c r="E34" s="57" t="s">
        <v>33</v>
      </c>
      <c r="F34" s="68" t="str">
        <f>lot_result_1</f>
        <v/>
      </c>
      <c r="G34" s="68" t="str">
        <f ca="1">lot_result_2</f>
        <v/>
      </c>
      <c r="H34" s="68" t="str">
        <f ca="1">lot_result_3</f>
        <v/>
      </c>
      <c r="I34" s="68" t="str">
        <f ca="1">lot_result_4</f>
        <v/>
      </c>
      <c r="J34" s="68" t="str">
        <f ca="1">lot_result_5</f>
        <v/>
      </c>
    </row>
    <row r="35" spans="1:10" x14ac:dyDescent="0.3">
      <c r="A35" s="9">
        <f ca="1">IF(OR(C35="",表格1[[#This Row],[中獎1]]&lt;&gt;""),"",RAND())</f>
        <v>0.67204359956952375</v>
      </c>
      <c r="B35" s="9">
        <f t="shared" ca="1" si="1"/>
        <v>0.54269787356422328</v>
      </c>
      <c r="C35" s="63" t="s">
        <v>175</v>
      </c>
      <c r="D35" s="57" t="s">
        <v>65</v>
      </c>
      <c r="E35" s="57" t="s">
        <v>34</v>
      </c>
      <c r="F35" s="68" t="str">
        <f>lot_result_1</f>
        <v/>
      </c>
      <c r="G35" s="68" t="str">
        <f ca="1">lot_result_2</f>
        <v/>
      </c>
      <c r="H35" s="68" t="str">
        <f ca="1">lot_result_3</f>
        <v/>
      </c>
      <c r="I35" s="68" t="str">
        <f ca="1">lot_result_4</f>
        <v/>
      </c>
      <c r="J35" s="68" t="str">
        <f ca="1">lot_result_5</f>
        <v/>
      </c>
    </row>
    <row r="36" spans="1:10" x14ac:dyDescent="0.3">
      <c r="A36" s="9">
        <f ca="1">IF(OR(C36="",表格1[[#This Row],[中獎1]]&lt;&gt;""),"",RAND())</f>
        <v>0.79724097445955189</v>
      </c>
      <c r="B36" s="9">
        <f t="shared" ca="1" si="1"/>
        <v>0.14735061538067884</v>
      </c>
      <c r="C36" s="63" t="s">
        <v>176</v>
      </c>
      <c r="D36" s="57" t="s">
        <v>65</v>
      </c>
      <c r="E36" s="57" t="s">
        <v>35</v>
      </c>
      <c r="F36" s="68" t="str">
        <f>lot_result_1</f>
        <v/>
      </c>
      <c r="G36" s="68" t="str">
        <f ca="1">lot_result_2</f>
        <v/>
      </c>
      <c r="H36" s="68" t="str">
        <f ca="1">lot_result_3</f>
        <v/>
      </c>
      <c r="I36" s="68" t="str">
        <f ca="1">lot_result_4</f>
        <v/>
      </c>
      <c r="J36" s="68" t="str">
        <f ca="1">lot_result_5</f>
        <v/>
      </c>
    </row>
    <row r="37" spans="1:10" x14ac:dyDescent="0.3">
      <c r="A37" s="9">
        <f ca="1">IF(OR(C37="",表格1[[#This Row],[中獎1]]&lt;&gt;""),"",RAND())</f>
        <v>0.22825877289286456</v>
      </c>
      <c r="B37" s="9">
        <f t="shared" ca="1" si="1"/>
        <v>0.43002157556685472</v>
      </c>
      <c r="C37" s="63" t="s">
        <v>177</v>
      </c>
      <c r="D37" s="57" t="s">
        <v>65</v>
      </c>
      <c r="E37" s="57" t="s">
        <v>36</v>
      </c>
      <c r="F37" s="68" t="str">
        <f>lot_result_1</f>
        <v/>
      </c>
      <c r="G37" s="68" t="str">
        <f ca="1">lot_result_2</f>
        <v/>
      </c>
      <c r="H37" s="68" t="str">
        <f ca="1">lot_result_3</f>
        <v/>
      </c>
      <c r="I37" s="68" t="str">
        <f ca="1">lot_result_4</f>
        <v/>
      </c>
      <c r="J37" s="68" t="str">
        <f ca="1">lot_result_5</f>
        <v/>
      </c>
    </row>
    <row r="38" spans="1:10" x14ac:dyDescent="0.3">
      <c r="A38" s="9">
        <f ca="1">IF(OR(C38="",表格1[[#This Row],[中獎1]]&lt;&gt;""),"",RAND())</f>
        <v>0.77694705627203065</v>
      </c>
      <c r="B38" s="9">
        <f t="shared" ca="1" si="1"/>
        <v>0.7078095260192685</v>
      </c>
      <c r="C38" s="63" t="s">
        <v>178</v>
      </c>
      <c r="D38" s="57" t="s">
        <v>65</v>
      </c>
      <c r="E38" s="57" t="s">
        <v>37</v>
      </c>
      <c r="F38" s="68" t="str">
        <f>lot_result_1</f>
        <v/>
      </c>
      <c r="G38" s="68" t="str">
        <f ca="1">lot_result_2</f>
        <v/>
      </c>
      <c r="H38" s="68" t="str">
        <f ca="1">lot_result_3</f>
        <v/>
      </c>
      <c r="I38" s="68" t="str">
        <f ca="1">lot_result_4</f>
        <v/>
      </c>
      <c r="J38" s="68" t="str">
        <f ca="1">lot_result_5</f>
        <v/>
      </c>
    </row>
    <row r="39" spans="1:10" x14ac:dyDescent="0.3">
      <c r="A39" s="9">
        <f ca="1">IF(OR(C39="",表格1[[#This Row],[中獎1]]&lt;&gt;""),"",RAND())</f>
        <v>0.32907835387001472</v>
      </c>
      <c r="B39" s="9">
        <f t="shared" ca="1" si="1"/>
        <v>0.80166580802373433</v>
      </c>
      <c r="C39" s="63" t="s">
        <v>179</v>
      </c>
      <c r="D39" s="57" t="s">
        <v>65</v>
      </c>
      <c r="E39" s="57" t="s">
        <v>38</v>
      </c>
      <c r="F39" s="68" t="str">
        <f>lot_result_1</f>
        <v/>
      </c>
      <c r="G39" s="68" t="str">
        <f ca="1">lot_result_2</f>
        <v/>
      </c>
      <c r="H39" s="68" t="str">
        <f ca="1">lot_result_3</f>
        <v/>
      </c>
      <c r="I39" s="68" t="str">
        <f ca="1">lot_result_4</f>
        <v/>
      </c>
      <c r="J39" s="68" t="str">
        <f ca="1">lot_result_5</f>
        <v/>
      </c>
    </row>
    <row r="40" spans="1:10" x14ac:dyDescent="0.3">
      <c r="A40" s="9">
        <f ca="1">IF(OR(C40="",表格1[[#This Row],[中獎1]]&lt;&gt;""),"",RAND())</f>
        <v>0.16149316648486145</v>
      </c>
      <c r="B40" s="9">
        <f t="shared" ca="1" si="1"/>
        <v>0.44599557685434499</v>
      </c>
      <c r="C40" s="63" t="s">
        <v>180</v>
      </c>
      <c r="D40" s="57" t="s">
        <v>65</v>
      </c>
      <c r="E40" s="57" t="s">
        <v>39</v>
      </c>
      <c r="F40" s="68" t="str">
        <f>lot_result_1</f>
        <v/>
      </c>
      <c r="G40" s="68" t="str">
        <f ca="1">lot_result_2</f>
        <v/>
      </c>
      <c r="H40" s="68" t="str">
        <f ca="1">lot_result_3</f>
        <v/>
      </c>
      <c r="I40" s="68" t="str">
        <f ca="1">lot_result_4</f>
        <v/>
      </c>
      <c r="J40" s="68" t="str">
        <f ca="1">lot_result_5</f>
        <v/>
      </c>
    </row>
    <row r="41" spans="1:10" x14ac:dyDescent="0.3">
      <c r="A41" s="9">
        <f ca="1">IF(OR(C41="",表格1[[#This Row],[中獎1]]&lt;&gt;""),"",RAND())</f>
        <v>0.97930305040427779</v>
      </c>
      <c r="B41" s="9">
        <f t="shared" ca="1" si="1"/>
        <v>0.34445732859030653</v>
      </c>
      <c r="C41" s="63" t="s">
        <v>181</v>
      </c>
      <c r="D41" s="57" t="s">
        <v>65</v>
      </c>
      <c r="E41" s="57" t="s">
        <v>40</v>
      </c>
      <c r="F41" s="68" t="str">
        <f>lot_result_1</f>
        <v/>
      </c>
      <c r="G41" s="68" t="str">
        <f ca="1">lot_result_2</f>
        <v/>
      </c>
      <c r="H41" s="68" t="str">
        <f ca="1">lot_result_3</f>
        <v/>
      </c>
      <c r="I41" s="68" t="str">
        <f ca="1">lot_result_4</f>
        <v/>
      </c>
      <c r="J41" s="68" t="str">
        <f ca="1">lot_result_5</f>
        <v/>
      </c>
    </row>
    <row r="42" spans="1:10" x14ac:dyDescent="0.3">
      <c r="A42" s="9">
        <f ca="1">IF(OR(C42="",表格1[[#This Row],[中獎1]]&lt;&gt;""),"",RAND())</f>
        <v>0.66219578477726293</v>
      </c>
      <c r="B42" s="9">
        <f t="shared" ca="1" si="1"/>
        <v>0.24022316110370467</v>
      </c>
      <c r="C42" s="63" t="s">
        <v>182</v>
      </c>
      <c r="D42" s="57" t="s">
        <v>65</v>
      </c>
      <c r="E42" s="57" t="s">
        <v>41</v>
      </c>
      <c r="F42" s="68" t="str">
        <f>lot_result_1</f>
        <v/>
      </c>
      <c r="G42" s="68" t="str">
        <f ca="1">lot_result_2</f>
        <v/>
      </c>
      <c r="H42" s="68" t="str">
        <f ca="1">lot_result_3</f>
        <v/>
      </c>
      <c r="I42" s="68" t="str">
        <f ca="1">lot_result_4</f>
        <v/>
      </c>
      <c r="J42" s="68" t="str">
        <f ca="1">lot_result_5</f>
        <v/>
      </c>
    </row>
    <row r="43" spans="1:10" x14ac:dyDescent="0.3">
      <c r="A43" s="9">
        <f ca="1">IF(OR(C43="",表格1[[#This Row],[中獎1]]&lt;&gt;""),"",RAND())</f>
        <v>0.93439487142506272</v>
      </c>
      <c r="B43" s="9">
        <f t="shared" ca="1" si="1"/>
        <v>9.3300183393178693E-2</v>
      </c>
      <c r="C43" s="63" t="s">
        <v>183</v>
      </c>
      <c r="D43" s="57" t="s">
        <v>66</v>
      </c>
      <c r="E43" s="57" t="s">
        <v>42</v>
      </c>
      <c r="F43" s="68" t="str">
        <f>lot_result_1</f>
        <v/>
      </c>
      <c r="G43" s="68" t="str">
        <f ca="1">lot_result_2</f>
        <v/>
      </c>
      <c r="H43" s="68" t="str">
        <f ca="1">lot_result_3</f>
        <v/>
      </c>
      <c r="I43" s="68" t="str">
        <f ca="1">lot_result_4</f>
        <v/>
      </c>
      <c r="J43" s="68" t="str">
        <f ca="1">lot_result_5</f>
        <v/>
      </c>
    </row>
    <row r="44" spans="1:10" x14ac:dyDescent="0.3">
      <c r="A44" s="9">
        <f ca="1">IF(OR(C44="",表格1[[#This Row],[中獎1]]&lt;&gt;""),"",RAND())</f>
        <v>0.74938967857835637</v>
      </c>
      <c r="B44" s="9">
        <f t="shared" ca="1" si="1"/>
        <v>0.4592708304699904</v>
      </c>
      <c r="C44" s="63" t="s">
        <v>184</v>
      </c>
      <c r="D44" s="57" t="s">
        <v>66</v>
      </c>
      <c r="E44" s="57" t="s">
        <v>69</v>
      </c>
      <c r="F44" s="68" t="str">
        <f>lot_result_1</f>
        <v/>
      </c>
      <c r="G44" s="68" t="str">
        <f ca="1">lot_result_2</f>
        <v/>
      </c>
      <c r="H44" s="68" t="str">
        <f ca="1">lot_result_3</f>
        <v/>
      </c>
      <c r="I44" s="68" t="str">
        <f ca="1">lot_result_4</f>
        <v/>
      </c>
      <c r="J44" s="68" t="str">
        <f ca="1">lot_result_5</f>
        <v/>
      </c>
    </row>
    <row r="45" spans="1:10" x14ac:dyDescent="0.3">
      <c r="A45" s="9">
        <f ca="1">IF(OR(C45="",表格1[[#This Row],[中獎1]]&lt;&gt;""),"",RAND())</f>
        <v>0.38066973633513423</v>
      </c>
      <c r="B45" s="9">
        <f t="shared" ca="1" si="1"/>
        <v>0.11239629773015114</v>
      </c>
      <c r="C45" s="63" t="s">
        <v>185</v>
      </c>
      <c r="D45" s="57" t="s">
        <v>66</v>
      </c>
      <c r="E45" s="57" t="s">
        <v>43</v>
      </c>
      <c r="F45" s="68" t="str">
        <f>lot_result_1</f>
        <v/>
      </c>
      <c r="G45" s="68" t="str">
        <f ca="1">lot_result_2</f>
        <v/>
      </c>
      <c r="H45" s="68" t="str">
        <f ca="1">lot_result_3</f>
        <v/>
      </c>
      <c r="I45" s="68" t="str">
        <f ca="1">lot_result_4</f>
        <v/>
      </c>
      <c r="J45" s="68" t="str">
        <f ca="1">lot_result_5</f>
        <v/>
      </c>
    </row>
    <row r="46" spans="1:10" x14ac:dyDescent="0.3">
      <c r="A46" s="9">
        <f ca="1">IF(OR(C46="",表格1[[#This Row],[中獎1]]&lt;&gt;""),"",RAND())</f>
        <v>7.3111750018345467E-2</v>
      </c>
      <c r="B46" s="9">
        <f t="shared" ca="1" si="1"/>
        <v>0.51736255829589717</v>
      </c>
      <c r="C46" s="63" t="s">
        <v>186</v>
      </c>
      <c r="D46" s="57" t="s">
        <v>66</v>
      </c>
      <c r="E46" s="57" t="s">
        <v>232</v>
      </c>
      <c r="F46" s="68" t="str">
        <f>lot_result_1</f>
        <v/>
      </c>
      <c r="G46" s="68" t="str">
        <f ca="1">lot_result_2</f>
        <v/>
      </c>
      <c r="H46" s="68" t="str">
        <f ca="1">lot_result_3</f>
        <v/>
      </c>
      <c r="I46" s="68" t="str">
        <f ca="1">lot_result_4</f>
        <v/>
      </c>
      <c r="J46" s="68" t="str">
        <f ca="1">lot_result_5</f>
        <v/>
      </c>
    </row>
    <row r="47" spans="1:10" x14ac:dyDescent="0.3">
      <c r="A47" s="9">
        <f ca="1">IF(OR(C47="",表格1[[#This Row],[中獎1]]&lt;&gt;""),"",RAND())</f>
        <v>0.90225553096731426</v>
      </c>
      <c r="B47" s="9">
        <f t="shared" ca="1" si="1"/>
        <v>0.74530821030178374</v>
      </c>
      <c r="C47" s="63" t="s">
        <v>187</v>
      </c>
      <c r="D47" s="57" t="s">
        <v>66</v>
      </c>
      <c r="E47" s="57" t="s">
        <v>44</v>
      </c>
      <c r="F47" s="68" t="str">
        <f>lot_result_1</f>
        <v/>
      </c>
      <c r="G47" s="68" t="str">
        <f ca="1">lot_result_2</f>
        <v/>
      </c>
      <c r="H47" s="68" t="str">
        <f ca="1">lot_result_3</f>
        <v/>
      </c>
      <c r="I47" s="68" t="str">
        <f ca="1">lot_result_4</f>
        <v/>
      </c>
      <c r="J47" s="68" t="str">
        <f ca="1">lot_result_5</f>
        <v/>
      </c>
    </row>
    <row r="48" spans="1:10" x14ac:dyDescent="0.3">
      <c r="A48" s="9">
        <f ca="1">IF(OR(C48="",表格1[[#This Row],[中獎1]]&lt;&gt;""),"",RAND())</f>
        <v>6.4721404142043748E-2</v>
      </c>
      <c r="B48" s="9">
        <f t="shared" ca="1" si="1"/>
        <v>0.32177691602040848</v>
      </c>
      <c r="C48" s="63" t="s">
        <v>188</v>
      </c>
      <c r="D48" s="57" t="s">
        <v>66</v>
      </c>
      <c r="E48" s="57" t="s">
        <v>45</v>
      </c>
      <c r="F48" s="68" t="str">
        <f>lot_result_1</f>
        <v/>
      </c>
      <c r="G48" s="68" t="str">
        <f ca="1">lot_result_2</f>
        <v/>
      </c>
      <c r="H48" s="68" t="str">
        <f ca="1">lot_result_3</f>
        <v/>
      </c>
      <c r="I48" s="68" t="str">
        <f ca="1">lot_result_4</f>
        <v/>
      </c>
      <c r="J48" s="68" t="str">
        <f ca="1">lot_result_5</f>
        <v/>
      </c>
    </row>
    <row r="49" spans="1:10" x14ac:dyDescent="0.3">
      <c r="A49" s="9">
        <f ca="1">IF(OR(C49="",表格1[[#This Row],[中獎1]]&lt;&gt;""),"",RAND())</f>
        <v>0.40933834870812069</v>
      </c>
      <c r="B49" s="9">
        <f t="shared" ca="1" si="1"/>
        <v>0.4292773937358566</v>
      </c>
      <c r="C49" s="63" t="s">
        <v>189</v>
      </c>
      <c r="D49" s="57" t="s">
        <v>59</v>
      </c>
      <c r="E49" s="57" t="s">
        <v>46</v>
      </c>
      <c r="F49" s="68" t="str">
        <f>lot_result_1</f>
        <v/>
      </c>
      <c r="G49" s="68" t="str">
        <f ca="1">lot_result_2</f>
        <v/>
      </c>
      <c r="H49" s="68" t="str">
        <f ca="1">lot_result_3</f>
        <v/>
      </c>
      <c r="I49" s="68" t="str">
        <f ca="1">lot_result_4</f>
        <v/>
      </c>
      <c r="J49" s="68" t="str">
        <f ca="1">lot_result_5</f>
        <v/>
      </c>
    </row>
    <row r="50" spans="1:10" x14ac:dyDescent="0.3">
      <c r="A50" s="9">
        <f ca="1">IF(OR(C50="",表格1[[#This Row],[中獎1]]&lt;&gt;""),"",RAND())</f>
        <v>0.22378688603136598</v>
      </c>
      <c r="B50" s="9">
        <f t="shared" ca="1" si="1"/>
        <v>7.3450476941830267E-2</v>
      </c>
      <c r="C50" s="63" t="s">
        <v>190</v>
      </c>
      <c r="D50" s="57" t="s">
        <v>59</v>
      </c>
      <c r="E50" s="57" t="s">
        <v>47</v>
      </c>
      <c r="F50" s="68" t="str">
        <f>lot_result_1</f>
        <v/>
      </c>
      <c r="G50" s="68" t="str">
        <f ca="1">lot_result_2</f>
        <v/>
      </c>
      <c r="H50" s="68" t="str">
        <f ca="1">lot_result_3</f>
        <v/>
      </c>
      <c r="I50" s="68" t="str">
        <f ca="1">lot_result_4</f>
        <v/>
      </c>
      <c r="J50" s="68" t="str">
        <f ca="1">lot_result_5</f>
        <v/>
      </c>
    </row>
    <row r="51" spans="1:10" x14ac:dyDescent="0.3">
      <c r="A51" s="9">
        <f ca="1">IF(OR(C51="",表格1[[#This Row],[中獎1]]&lt;&gt;""),"",RAND())</f>
        <v>0.21881457261268167</v>
      </c>
      <c r="B51" s="9">
        <f t="shared" ca="1" si="1"/>
        <v>0.27800999874094001</v>
      </c>
      <c r="C51" s="63" t="s">
        <v>191</v>
      </c>
      <c r="D51" s="57" t="s">
        <v>59</v>
      </c>
      <c r="E51" s="57" t="s">
        <v>48</v>
      </c>
      <c r="F51" s="68" t="str">
        <f>lot_result_1</f>
        <v/>
      </c>
      <c r="G51" s="68" t="str">
        <f ca="1">lot_result_2</f>
        <v/>
      </c>
      <c r="H51" s="68" t="str">
        <f ca="1">lot_result_3</f>
        <v/>
      </c>
      <c r="I51" s="68" t="str">
        <f ca="1">lot_result_4</f>
        <v/>
      </c>
      <c r="J51" s="68" t="str">
        <f ca="1">lot_result_5</f>
        <v/>
      </c>
    </row>
    <row r="52" spans="1:10" x14ac:dyDescent="0.3">
      <c r="A52" s="9">
        <f ca="1">IF(OR(C52="",表格1[[#This Row],[中獎1]]&lt;&gt;""),"",RAND())</f>
        <v>0.27494242872002383</v>
      </c>
      <c r="B52" s="9">
        <f t="shared" ca="1" si="1"/>
        <v>0.80112949869112315</v>
      </c>
      <c r="C52" s="63" t="s">
        <v>192</v>
      </c>
      <c r="D52" s="57" t="s">
        <v>59</v>
      </c>
      <c r="E52" s="57" t="s">
        <v>49</v>
      </c>
      <c r="F52" s="68" t="str">
        <f>lot_result_1</f>
        <v/>
      </c>
      <c r="G52" s="68" t="str">
        <f ca="1">lot_result_2</f>
        <v/>
      </c>
      <c r="H52" s="68" t="str">
        <f ca="1">lot_result_3</f>
        <v/>
      </c>
      <c r="I52" s="68" t="str">
        <f ca="1">lot_result_4</f>
        <v/>
      </c>
      <c r="J52" s="68" t="str">
        <f ca="1">lot_result_5</f>
        <v/>
      </c>
    </row>
    <row r="53" spans="1:10" x14ac:dyDescent="0.3">
      <c r="A53" s="9">
        <f ca="1">IF(OR(C53="",表格1[[#This Row],[中獎1]]&lt;&gt;""),"",RAND())</f>
        <v>0.16556361095327754</v>
      </c>
      <c r="B53" s="9">
        <f t="shared" ca="1" si="1"/>
        <v>0.75476995115340317</v>
      </c>
      <c r="C53" s="63" t="s">
        <v>193</v>
      </c>
      <c r="D53" s="57" t="s">
        <v>59</v>
      </c>
      <c r="E53" s="57" t="s">
        <v>50</v>
      </c>
      <c r="F53" s="68" t="str">
        <f>lot_result_1</f>
        <v/>
      </c>
      <c r="G53" s="68" t="str">
        <f ca="1">lot_result_2</f>
        <v/>
      </c>
      <c r="H53" s="68" t="str">
        <f ca="1">lot_result_3</f>
        <v/>
      </c>
      <c r="I53" s="68" t="str">
        <f ca="1">lot_result_4</f>
        <v/>
      </c>
      <c r="J53" s="68" t="str">
        <f ca="1">lot_result_5</f>
        <v/>
      </c>
    </row>
    <row r="54" spans="1:10" x14ac:dyDescent="0.3">
      <c r="A54" s="9">
        <f ca="1">IF(OR(C54="",表格1[[#This Row],[中獎1]]&lt;&gt;""),"",RAND())</f>
        <v>0.50992788761550811</v>
      </c>
      <c r="B54" s="9">
        <f t="shared" ca="1" si="1"/>
        <v>0.48035429864693879</v>
      </c>
      <c r="C54" s="63" t="s">
        <v>194</v>
      </c>
      <c r="D54" s="57" t="s">
        <v>60</v>
      </c>
      <c r="E54" s="57" t="s">
        <v>51</v>
      </c>
      <c r="F54" s="68" t="str">
        <f>lot_result_1</f>
        <v/>
      </c>
      <c r="G54" s="68" t="str">
        <f ca="1">lot_result_2</f>
        <v/>
      </c>
      <c r="H54" s="68" t="str">
        <f ca="1">lot_result_3</f>
        <v/>
      </c>
      <c r="I54" s="68" t="str">
        <f ca="1">lot_result_4</f>
        <v/>
      </c>
      <c r="J54" s="68" t="str">
        <f ca="1">lot_result_5</f>
        <v/>
      </c>
    </row>
    <row r="55" spans="1:10" x14ac:dyDescent="0.3">
      <c r="A55" s="9">
        <f ca="1">IF(OR(C55="",表格1[[#This Row],[中獎1]]&lt;&gt;""),"",RAND())</f>
        <v>0.63898209937815054</v>
      </c>
      <c r="B55" s="9">
        <f t="shared" ca="1" si="1"/>
        <v>0.40427526188783047</v>
      </c>
      <c r="C55" s="63" t="s">
        <v>195</v>
      </c>
      <c r="D55" s="57" t="s">
        <v>60</v>
      </c>
      <c r="E55" s="57" t="s">
        <v>52</v>
      </c>
      <c r="F55" s="68" t="str">
        <f>lot_result_1</f>
        <v/>
      </c>
      <c r="G55" s="68" t="str">
        <f ca="1">lot_result_2</f>
        <v/>
      </c>
      <c r="H55" s="68" t="str">
        <f ca="1">lot_result_3</f>
        <v/>
      </c>
      <c r="I55" s="68" t="str">
        <f ca="1">lot_result_4</f>
        <v/>
      </c>
      <c r="J55" s="68" t="str">
        <f ca="1">lot_result_5</f>
        <v/>
      </c>
    </row>
    <row r="56" spans="1:10" x14ac:dyDescent="0.3">
      <c r="A56" s="9">
        <f ca="1">IF(OR(C56="",表格1[[#This Row],[中獎1]]&lt;&gt;""),"",RAND())</f>
        <v>0.89178489189441612</v>
      </c>
      <c r="B56" s="9">
        <f t="shared" ca="1" si="1"/>
        <v>0.55354875731386965</v>
      </c>
      <c r="C56" s="63" t="s">
        <v>196</v>
      </c>
      <c r="D56" s="57" t="s">
        <v>60</v>
      </c>
      <c r="E56" s="57" t="s">
        <v>53</v>
      </c>
      <c r="F56" s="68" t="str">
        <f>lot_result_1</f>
        <v/>
      </c>
      <c r="G56" s="68" t="str">
        <f ca="1">lot_result_2</f>
        <v/>
      </c>
      <c r="H56" s="68" t="str">
        <f ca="1">lot_result_3</f>
        <v/>
      </c>
      <c r="I56" s="68" t="str">
        <f ca="1">lot_result_4</f>
        <v/>
      </c>
      <c r="J56" s="68" t="str">
        <f ca="1">lot_result_5</f>
        <v/>
      </c>
    </row>
    <row r="57" spans="1:10" x14ac:dyDescent="0.3">
      <c r="A57" s="9">
        <f ca="1">IF(OR(C57="",表格1[[#This Row],[中獎1]]&lt;&gt;""),"",RAND())</f>
        <v>0.28024225688295967</v>
      </c>
      <c r="B57" s="9">
        <f t="shared" ca="1" si="1"/>
        <v>0.85461598295136021</v>
      </c>
      <c r="C57" s="63" t="s">
        <v>197</v>
      </c>
      <c r="D57" s="57" t="s">
        <v>60</v>
      </c>
      <c r="E57" s="57" t="s">
        <v>54</v>
      </c>
      <c r="F57" s="68" t="str">
        <f>lot_result_1</f>
        <v/>
      </c>
      <c r="G57" s="68" t="str">
        <f ca="1">lot_result_2</f>
        <v/>
      </c>
      <c r="H57" s="68" t="str">
        <f ca="1">lot_result_3</f>
        <v/>
      </c>
      <c r="I57" s="68" t="str">
        <f ca="1">lot_result_4</f>
        <v/>
      </c>
      <c r="J57" s="68" t="str">
        <f ca="1">lot_result_5</f>
        <v/>
      </c>
    </row>
    <row r="58" spans="1:10" x14ac:dyDescent="0.3">
      <c r="A58" s="9">
        <f ca="1">IF(OR(C58="",表格1[[#This Row],[中獎1]]&lt;&gt;""),"",RAND())</f>
        <v>1.2511503398507373E-2</v>
      </c>
      <c r="B58" s="9">
        <f t="shared" ca="1" si="1"/>
        <v>0.24919760650599176</v>
      </c>
      <c r="C58" s="63" t="s">
        <v>198</v>
      </c>
      <c r="D58" s="57" t="s">
        <v>60</v>
      </c>
      <c r="E58" s="57" t="s">
        <v>55</v>
      </c>
      <c r="F58" s="68" t="str">
        <f>lot_result_1</f>
        <v/>
      </c>
      <c r="G58" s="68" t="str">
        <f ca="1">lot_result_2</f>
        <v/>
      </c>
      <c r="H58" s="68" t="str">
        <f ca="1">lot_result_3</f>
        <v/>
      </c>
      <c r="I58" s="68" t="str">
        <f ca="1">lot_result_4</f>
        <v/>
      </c>
      <c r="J58" s="68" t="str">
        <f ca="1">lot_result_5</f>
        <v/>
      </c>
    </row>
    <row r="59" spans="1:10" x14ac:dyDescent="0.3">
      <c r="A59" s="9" t="str">
        <f ca="1">IF(OR(C59="",表格1[[#This Row],[中獎1]]&lt;&gt;""),"",RAND())</f>
        <v/>
      </c>
      <c r="B59" s="9" t="str">
        <f t="shared" ca="1" si="1"/>
        <v/>
      </c>
      <c r="C59" s="63"/>
      <c r="D59" s="57"/>
      <c r="E59" s="57"/>
      <c r="F59" s="68" t="str">
        <f>lot_result_1</f>
        <v/>
      </c>
      <c r="G59" s="68" t="str">
        <f ca="1">lot_result_2</f>
        <v/>
      </c>
      <c r="H59" s="68" t="str">
        <f ca="1">lot_result_3</f>
        <v/>
      </c>
      <c r="I59" s="68" t="str">
        <f ca="1">lot_result_4</f>
        <v/>
      </c>
      <c r="J59" s="68" t="str">
        <f ca="1">lot_result_5</f>
        <v/>
      </c>
    </row>
    <row r="60" spans="1:10" x14ac:dyDescent="0.3">
      <c r="A60" s="9" t="str">
        <f ca="1">IF(OR(C60="",表格1[[#This Row],[中獎1]]&lt;&gt;""),"",RAND())</f>
        <v/>
      </c>
      <c r="B60" s="9" t="str">
        <f t="shared" ca="1" si="1"/>
        <v/>
      </c>
      <c r="C60" s="63"/>
      <c r="D60" s="57"/>
      <c r="E60" s="57"/>
      <c r="F60" s="68" t="str">
        <f>lot_result_1</f>
        <v/>
      </c>
      <c r="G60" s="68" t="str">
        <f ca="1">lot_result_2</f>
        <v/>
      </c>
      <c r="H60" s="68" t="str">
        <f ca="1">lot_result_3</f>
        <v/>
      </c>
      <c r="I60" s="68" t="str">
        <f ca="1">lot_result_4</f>
        <v/>
      </c>
      <c r="J60" s="68" t="str">
        <f ca="1">lot_result_5</f>
        <v/>
      </c>
    </row>
    <row r="61" spans="1:10" x14ac:dyDescent="0.3">
      <c r="A61" s="9" t="str">
        <f ca="1">IF(OR(C61="",表格1[[#This Row],[中獎1]]&lt;&gt;""),"",RAND())</f>
        <v/>
      </c>
      <c r="B61" s="9" t="str">
        <f t="shared" ca="1" si="1"/>
        <v/>
      </c>
      <c r="C61" s="63"/>
      <c r="D61" s="57"/>
      <c r="E61" s="57"/>
      <c r="F61" s="68" t="str">
        <f>lot_result_1</f>
        <v/>
      </c>
      <c r="G61" s="68" t="str">
        <f ca="1">lot_result_2</f>
        <v/>
      </c>
      <c r="H61" s="68" t="str">
        <f ca="1">lot_result_3</f>
        <v/>
      </c>
      <c r="I61" s="68" t="str">
        <f ca="1">lot_result_4</f>
        <v/>
      </c>
      <c r="J61" s="68" t="str">
        <f ca="1">lot_result_5</f>
        <v/>
      </c>
    </row>
    <row r="62" spans="1:10" x14ac:dyDescent="0.3">
      <c r="A62" s="9" t="str">
        <f ca="1">IF(OR(C62="",表格1[[#This Row],[中獎1]]&lt;&gt;""),"",RAND())</f>
        <v/>
      </c>
      <c r="B62" s="9" t="str">
        <f t="shared" ca="1" si="1"/>
        <v/>
      </c>
      <c r="C62" s="63"/>
      <c r="D62" s="57"/>
      <c r="E62" s="57"/>
      <c r="F62" s="68" t="str">
        <f>lot_result_1</f>
        <v/>
      </c>
      <c r="G62" s="68" t="str">
        <f ca="1">lot_result_2</f>
        <v/>
      </c>
      <c r="H62" s="68" t="str">
        <f ca="1">lot_result_3</f>
        <v/>
      </c>
      <c r="I62" s="68" t="str">
        <f ca="1">lot_result_4</f>
        <v/>
      </c>
      <c r="J62" s="68" t="str">
        <f ca="1">lot_result_5</f>
        <v/>
      </c>
    </row>
    <row r="63" spans="1:10" x14ac:dyDescent="0.3">
      <c r="A63" s="9" t="str">
        <f ca="1">IF(OR(C63="",表格1[[#This Row],[中獎1]]&lt;&gt;""),"",RAND())</f>
        <v/>
      </c>
      <c r="B63" s="9" t="str">
        <f t="shared" ca="1" si="1"/>
        <v/>
      </c>
      <c r="C63" s="63"/>
      <c r="D63" s="57"/>
      <c r="E63" s="57"/>
      <c r="F63" s="68" t="str">
        <f>lot_result_1</f>
        <v/>
      </c>
      <c r="G63" s="68" t="str">
        <f ca="1">lot_result_2</f>
        <v/>
      </c>
      <c r="H63" s="68" t="str">
        <f ca="1">lot_result_3</f>
        <v/>
      </c>
      <c r="I63" s="68" t="str">
        <f ca="1">lot_result_4</f>
        <v/>
      </c>
      <c r="J63" s="68" t="str">
        <f ca="1">lot_result_5</f>
        <v/>
      </c>
    </row>
    <row r="64" spans="1:10" x14ac:dyDescent="0.3">
      <c r="A64" s="9" t="str">
        <f ca="1">IF(OR(C64="",表格1[[#This Row],[中獎1]]&lt;&gt;""),"",RAND())</f>
        <v/>
      </c>
      <c r="B64" s="9" t="str">
        <f t="shared" ca="1" si="1"/>
        <v/>
      </c>
      <c r="C64" s="63"/>
      <c r="D64" s="57"/>
      <c r="E64" s="57"/>
      <c r="F64" s="68" t="str">
        <f>lot_result_1</f>
        <v/>
      </c>
      <c r="G64" s="68" t="str">
        <f ca="1">lot_result_2</f>
        <v/>
      </c>
      <c r="H64" s="68" t="str">
        <f ca="1">lot_result_3</f>
        <v/>
      </c>
      <c r="I64" s="68" t="str">
        <f ca="1">lot_result_4</f>
        <v/>
      </c>
      <c r="J64" s="68" t="str">
        <f ca="1">lot_result_5</f>
        <v/>
      </c>
    </row>
    <row r="65" spans="1:10" x14ac:dyDescent="0.3">
      <c r="A65" s="9" t="str">
        <f ca="1">IF(OR(C65="",表格1[[#This Row],[中獎1]]&lt;&gt;""),"",RAND())</f>
        <v/>
      </c>
      <c r="B65" s="9" t="str">
        <f t="shared" ca="1" si="1"/>
        <v/>
      </c>
      <c r="C65" s="63"/>
      <c r="D65" s="57"/>
      <c r="E65" s="57"/>
      <c r="F65" s="68" t="str">
        <f>lot_result_1</f>
        <v/>
      </c>
      <c r="G65" s="68" t="str">
        <f ca="1">lot_result_2</f>
        <v/>
      </c>
      <c r="H65" s="68" t="str">
        <f ca="1">lot_result_3</f>
        <v/>
      </c>
      <c r="I65" s="68" t="str">
        <f ca="1">lot_result_4</f>
        <v/>
      </c>
      <c r="J65" s="68" t="str">
        <f ca="1">lot_result_5</f>
        <v/>
      </c>
    </row>
    <row r="66" spans="1:10" x14ac:dyDescent="0.3">
      <c r="A66" s="9" t="str">
        <f ca="1">IF(OR(C66="",表格1[[#This Row],[中獎1]]&lt;&gt;""),"",RAND())</f>
        <v/>
      </c>
      <c r="B66" s="9" t="str">
        <f t="shared" ref="B66:B97" ca="1" si="2">IF(C66="","",RAND())</f>
        <v/>
      </c>
      <c r="C66" s="63"/>
      <c r="D66" s="57"/>
      <c r="E66" s="57"/>
      <c r="F66" s="68" t="str">
        <f>lot_result_1</f>
        <v/>
      </c>
      <c r="G66" s="68" t="str">
        <f ca="1">lot_result_2</f>
        <v/>
      </c>
      <c r="H66" s="68" t="str">
        <f ca="1">lot_result_3</f>
        <v/>
      </c>
      <c r="I66" s="68" t="str">
        <f ca="1">lot_result_4</f>
        <v/>
      </c>
      <c r="J66" s="68" t="str">
        <f ca="1">lot_result_5</f>
        <v/>
      </c>
    </row>
    <row r="67" spans="1:10" x14ac:dyDescent="0.3">
      <c r="A67" s="9" t="str">
        <f ca="1">IF(OR(C67="",表格1[[#This Row],[中獎1]]&lt;&gt;""),"",RAND())</f>
        <v/>
      </c>
      <c r="B67" s="9" t="str">
        <f t="shared" ca="1" si="2"/>
        <v/>
      </c>
      <c r="C67" s="63"/>
      <c r="D67" s="57"/>
      <c r="E67" s="57"/>
      <c r="F67" s="68" t="str">
        <f>lot_result_1</f>
        <v/>
      </c>
      <c r="G67" s="68" t="str">
        <f ca="1">lot_result_2</f>
        <v/>
      </c>
      <c r="H67" s="68" t="str">
        <f ca="1">lot_result_3</f>
        <v/>
      </c>
      <c r="I67" s="68" t="str">
        <f ca="1">lot_result_4</f>
        <v/>
      </c>
      <c r="J67" s="68" t="str">
        <f ca="1">lot_result_5</f>
        <v/>
      </c>
    </row>
    <row r="68" spans="1:10" x14ac:dyDescent="0.3">
      <c r="A68" s="9" t="str">
        <f ca="1">IF(OR(C68="",表格1[[#This Row],[中獎1]]&lt;&gt;""),"",RAND())</f>
        <v/>
      </c>
      <c r="B68" s="9" t="str">
        <f t="shared" ca="1" si="2"/>
        <v/>
      </c>
      <c r="C68" s="63"/>
      <c r="D68" s="57"/>
      <c r="E68" s="57"/>
      <c r="F68" s="68" t="str">
        <f>lot_result_1</f>
        <v/>
      </c>
      <c r="G68" s="68" t="str">
        <f ca="1">lot_result_2</f>
        <v/>
      </c>
      <c r="H68" s="68" t="str">
        <f ca="1">lot_result_3</f>
        <v/>
      </c>
      <c r="I68" s="68" t="str">
        <f ca="1">lot_result_4</f>
        <v/>
      </c>
      <c r="J68" s="68" t="str">
        <f ca="1">lot_result_5</f>
        <v/>
      </c>
    </row>
    <row r="69" spans="1:10" x14ac:dyDescent="0.3">
      <c r="A69" s="9" t="str">
        <f ca="1">IF(OR(C69="",表格1[[#This Row],[中獎1]]&lt;&gt;""),"",RAND())</f>
        <v/>
      </c>
      <c r="B69" s="9" t="str">
        <f t="shared" ca="1" si="2"/>
        <v/>
      </c>
      <c r="C69" s="63"/>
      <c r="D69" s="57"/>
      <c r="E69" s="57"/>
      <c r="F69" s="68" t="str">
        <f>lot_result_1</f>
        <v/>
      </c>
      <c r="G69" s="68" t="str">
        <f ca="1">lot_result_2</f>
        <v/>
      </c>
      <c r="H69" s="68" t="str">
        <f ca="1">lot_result_3</f>
        <v/>
      </c>
      <c r="I69" s="68" t="str">
        <f ca="1">lot_result_4</f>
        <v/>
      </c>
      <c r="J69" s="68" t="str">
        <f ca="1">lot_result_5</f>
        <v/>
      </c>
    </row>
    <row r="70" spans="1:10" x14ac:dyDescent="0.3">
      <c r="A70" s="9" t="str">
        <f ca="1">IF(OR(C70="",表格1[[#This Row],[中獎1]]&lt;&gt;""),"",RAND())</f>
        <v/>
      </c>
      <c r="B70" s="9" t="str">
        <f t="shared" ca="1" si="2"/>
        <v/>
      </c>
      <c r="C70" s="63"/>
      <c r="D70" s="57"/>
      <c r="E70" s="57"/>
      <c r="F70" s="68" t="str">
        <f>lot_result_1</f>
        <v/>
      </c>
      <c r="G70" s="68" t="str">
        <f ca="1">lot_result_2</f>
        <v/>
      </c>
      <c r="H70" s="68" t="str">
        <f ca="1">lot_result_3</f>
        <v/>
      </c>
      <c r="I70" s="68" t="str">
        <f ca="1">lot_result_4</f>
        <v/>
      </c>
      <c r="J70" s="68" t="str">
        <f ca="1">lot_result_5</f>
        <v/>
      </c>
    </row>
    <row r="71" spans="1:10" x14ac:dyDescent="0.3">
      <c r="A71" s="9" t="str">
        <f ca="1">IF(OR(C71="",表格1[[#This Row],[中獎1]]&lt;&gt;""),"",RAND())</f>
        <v/>
      </c>
      <c r="B71" s="9" t="str">
        <f t="shared" ca="1" si="2"/>
        <v/>
      </c>
      <c r="C71" s="63"/>
      <c r="D71" s="57"/>
      <c r="E71" s="57"/>
      <c r="F71" s="68" t="str">
        <f>lot_result_1</f>
        <v/>
      </c>
      <c r="G71" s="68" t="str">
        <f ca="1">lot_result_2</f>
        <v/>
      </c>
      <c r="H71" s="68" t="str">
        <f ca="1">lot_result_3</f>
        <v/>
      </c>
      <c r="I71" s="68" t="str">
        <f ca="1">lot_result_4</f>
        <v/>
      </c>
      <c r="J71" s="68" t="str">
        <f ca="1">lot_result_5</f>
        <v/>
      </c>
    </row>
    <row r="72" spans="1:10" x14ac:dyDescent="0.3">
      <c r="A72" s="9" t="str">
        <f ca="1">IF(OR(C72="",表格1[[#This Row],[中獎1]]&lt;&gt;""),"",RAND())</f>
        <v/>
      </c>
      <c r="B72" s="9" t="str">
        <f t="shared" ca="1" si="2"/>
        <v/>
      </c>
      <c r="C72" s="63"/>
      <c r="D72" s="57"/>
      <c r="E72" s="57"/>
      <c r="F72" s="68" t="str">
        <f>lot_result_1</f>
        <v/>
      </c>
      <c r="G72" s="68" t="str">
        <f ca="1">lot_result_2</f>
        <v/>
      </c>
      <c r="H72" s="68" t="str">
        <f ca="1">lot_result_3</f>
        <v/>
      </c>
      <c r="I72" s="68" t="str">
        <f ca="1">lot_result_4</f>
        <v/>
      </c>
      <c r="J72" s="68" t="str">
        <f ca="1">lot_result_5</f>
        <v/>
      </c>
    </row>
    <row r="73" spans="1:10" x14ac:dyDescent="0.3">
      <c r="A73" s="9" t="str">
        <f ca="1">IF(OR(C73="",表格1[[#This Row],[中獎1]]&lt;&gt;""),"",RAND())</f>
        <v/>
      </c>
      <c r="B73" s="9" t="str">
        <f t="shared" ca="1" si="2"/>
        <v/>
      </c>
      <c r="C73" s="63"/>
      <c r="D73" s="57"/>
      <c r="E73" s="57"/>
      <c r="F73" s="68" t="str">
        <f>lot_result_1</f>
        <v/>
      </c>
      <c r="G73" s="68" t="str">
        <f ca="1">lot_result_2</f>
        <v/>
      </c>
      <c r="H73" s="68" t="str">
        <f ca="1">lot_result_3</f>
        <v/>
      </c>
      <c r="I73" s="68" t="str">
        <f ca="1">lot_result_4</f>
        <v/>
      </c>
      <c r="J73" s="68" t="str">
        <f ca="1">lot_result_5</f>
        <v/>
      </c>
    </row>
    <row r="74" spans="1:10" x14ac:dyDescent="0.3">
      <c r="A74" s="9" t="str">
        <f ca="1">IF(OR(C74="",表格1[[#This Row],[中獎1]]&lt;&gt;""),"",RAND())</f>
        <v/>
      </c>
      <c r="B74" s="9" t="str">
        <f t="shared" ca="1" si="2"/>
        <v/>
      </c>
      <c r="C74" s="63"/>
      <c r="D74" s="57"/>
      <c r="E74" s="57"/>
      <c r="F74" s="68" t="str">
        <f>lot_result_1</f>
        <v/>
      </c>
      <c r="G74" s="68" t="str">
        <f ca="1">lot_result_2</f>
        <v/>
      </c>
      <c r="H74" s="68" t="str">
        <f ca="1">lot_result_3</f>
        <v/>
      </c>
      <c r="I74" s="68" t="str">
        <f ca="1">lot_result_4</f>
        <v/>
      </c>
      <c r="J74" s="68" t="str">
        <f ca="1">lot_result_5</f>
        <v/>
      </c>
    </row>
    <row r="75" spans="1:10" x14ac:dyDescent="0.3">
      <c r="A75" s="9" t="str">
        <f ca="1">IF(OR(C75="",表格1[[#This Row],[中獎1]]&lt;&gt;""),"",RAND())</f>
        <v/>
      </c>
      <c r="B75" s="9" t="str">
        <f t="shared" ca="1" si="2"/>
        <v/>
      </c>
      <c r="C75" s="63"/>
      <c r="D75" s="57"/>
      <c r="E75" s="57"/>
      <c r="F75" s="68" t="str">
        <f>lot_result_1</f>
        <v/>
      </c>
      <c r="G75" s="68" t="str">
        <f ca="1">lot_result_2</f>
        <v/>
      </c>
      <c r="H75" s="68" t="str">
        <f ca="1">lot_result_3</f>
        <v/>
      </c>
      <c r="I75" s="68" t="str">
        <f ca="1">lot_result_4</f>
        <v/>
      </c>
      <c r="J75" s="68" t="str">
        <f ca="1">lot_result_5</f>
        <v/>
      </c>
    </row>
    <row r="76" spans="1:10" x14ac:dyDescent="0.3">
      <c r="A76" s="9" t="str">
        <f ca="1">IF(OR(C76="",表格1[[#This Row],[中獎1]]&lt;&gt;""),"",RAND())</f>
        <v/>
      </c>
      <c r="B76" s="9" t="str">
        <f t="shared" ca="1" si="2"/>
        <v/>
      </c>
      <c r="C76" s="63"/>
      <c r="D76" s="57"/>
      <c r="E76" s="57"/>
      <c r="F76" s="68" t="str">
        <f>lot_result_1</f>
        <v/>
      </c>
      <c r="G76" s="68" t="str">
        <f ca="1">lot_result_2</f>
        <v/>
      </c>
      <c r="H76" s="68" t="str">
        <f ca="1">lot_result_3</f>
        <v/>
      </c>
      <c r="I76" s="68" t="str">
        <f ca="1">lot_result_4</f>
        <v/>
      </c>
      <c r="J76" s="68" t="str">
        <f ca="1">lot_result_5</f>
        <v/>
      </c>
    </row>
    <row r="77" spans="1:10" x14ac:dyDescent="0.3">
      <c r="A77" s="9" t="str">
        <f ca="1">IF(OR(C77="",表格1[[#This Row],[中獎1]]&lt;&gt;""),"",RAND())</f>
        <v/>
      </c>
      <c r="B77" s="9" t="str">
        <f t="shared" ca="1" si="2"/>
        <v/>
      </c>
      <c r="C77" s="63"/>
      <c r="D77" s="57"/>
      <c r="E77" s="57"/>
      <c r="F77" s="68" t="str">
        <f>lot_result_1</f>
        <v/>
      </c>
      <c r="G77" s="68" t="str">
        <f ca="1">lot_result_2</f>
        <v/>
      </c>
      <c r="H77" s="68" t="str">
        <f ca="1">lot_result_3</f>
        <v/>
      </c>
      <c r="I77" s="68" t="str">
        <f ca="1">lot_result_4</f>
        <v/>
      </c>
      <c r="J77" s="68" t="str">
        <f ca="1">lot_result_5</f>
        <v/>
      </c>
    </row>
    <row r="78" spans="1:10" x14ac:dyDescent="0.3">
      <c r="A78" s="9" t="str">
        <f ca="1">IF(OR(C78="",表格1[[#This Row],[中獎1]]&lt;&gt;""),"",RAND())</f>
        <v/>
      </c>
      <c r="B78" s="9" t="str">
        <f t="shared" ca="1" si="2"/>
        <v/>
      </c>
      <c r="C78" s="63"/>
      <c r="D78" s="57"/>
      <c r="E78" s="57"/>
      <c r="F78" s="68" t="str">
        <f>lot_result_1</f>
        <v/>
      </c>
      <c r="G78" s="68" t="str">
        <f ca="1">lot_result_2</f>
        <v/>
      </c>
      <c r="H78" s="68" t="str">
        <f ca="1">lot_result_3</f>
        <v/>
      </c>
      <c r="I78" s="68" t="str">
        <f ca="1">lot_result_4</f>
        <v/>
      </c>
      <c r="J78" s="68" t="str">
        <f ca="1">lot_result_5</f>
        <v/>
      </c>
    </row>
    <row r="79" spans="1:10" x14ac:dyDescent="0.3">
      <c r="A79" s="9" t="str">
        <f ca="1">IF(OR(C79="",表格1[[#This Row],[中獎1]]&lt;&gt;""),"",RAND())</f>
        <v/>
      </c>
      <c r="B79" s="9" t="str">
        <f t="shared" ca="1" si="2"/>
        <v/>
      </c>
      <c r="C79" s="63"/>
      <c r="D79" s="57"/>
      <c r="E79" s="57"/>
      <c r="F79" s="68" t="str">
        <f>lot_result_1</f>
        <v/>
      </c>
      <c r="G79" s="68" t="str">
        <f ca="1">lot_result_2</f>
        <v/>
      </c>
      <c r="H79" s="68" t="str">
        <f ca="1">lot_result_3</f>
        <v/>
      </c>
      <c r="I79" s="68" t="str">
        <f ca="1">lot_result_4</f>
        <v/>
      </c>
      <c r="J79" s="68" t="str">
        <f ca="1">lot_result_5</f>
        <v/>
      </c>
    </row>
    <row r="80" spans="1:10" x14ac:dyDescent="0.3">
      <c r="A80" s="9" t="str">
        <f ca="1">IF(OR(C80="",表格1[[#This Row],[中獎1]]&lt;&gt;""),"",RAND())</f>
        <v/>
      </c>
      <c r="B80" s="9" t="str">
        <f t="shared" ca="1" si="2"/>
        <v/>
      </c>
      <c r="C80" s="63"/>
      <c r="D80" s="57"/>
      <c r="E80" s="57"/>
      <c r="F80" s="68" t="str">
        <f>lot_result_1</f>
        <v/>
      </c>
      <c r="G80" s="68" t="str">
        <f ca="1">lot_result_2</f>
        <v/>
      </c>
      <c r="H80" s="68" t="str">
        <f ca="1">lot_result_3</f>
        <v/>
      </c>
      <c r="I80" s="68" t="str">
        <f ca="1">lot_result_4</f>
        <v/>
      </c>
      <c r="J80" s="68" t="str">
        <f ca="1">lot_result_5</f>
        <v/>
      </c>
    </row>
    <row r="81" spans="1:10" x14ac:dyDescent="0.3">
      <c r="A81" s="9" t="str">
        <f ca="1">IF(OR(C81="",表格1[[#This Row],[中獎1]]&lt;&gt;""),"",RAND())</f>
        <v/>
      </c>
      <c r="B81" s="9" t="str">
        <f t="shared" ca="1" si="2"/>
        <v/>
      </c>
      <c r="C81" s="63"/>
      <c r="D81" s="57"/>
      <c r="E81" s="57"/>
      <c r="F81" s="68" t="str">
        <f>lot_result_1</f>
        <v/>
      </c>
      <c r="G81" s="68" t="str">
        <f ca="1">lot_result_2</f>
        <v/>
      </c>
      <c r="H81" s="68" t="str">
        <f ca="1">lot_result_3</f>
        <v/>
      </c>
      <c r="I81" s="68" t="str">
        <f ca="1">lot_result_4</f>
        <v/>
      </c>
      <c r="J81" s="68" t="str">
        <f ca="1">lot_result_5</f>
        <v/>
      </c>
    </row>
    <row r="82" spans="1:10" x14ac:dyDescent="0.3">
      <c r="A82" s="9" t="str">
        <f ca="1">IF(OR(C82="",表格1[[#This Row],[中獎1]]&lt;&gt;""),"",RAND())</f>
        <v/>
      </c>
      <c r="B82" s="9" t="str">
        <f t="shared" ca="1" si="2"/>
        <v/>
      </c>
      <c r="C82" s="63"/>
      <c r="D82" s="57"/>
      <c r="E82" s="57"/>
      <c r="F82" s="68" t="str">
        <f>lot_result_1</f>
        <v/>
      </c>
      <c r="G82" s="68" t="str">
        <f ca="1">lot_result_2</f>
        <v/>
      </c>
      <c r="H82" s="68" t="str">
        <f ca="1">lot_result_3</f>
        <v/>
      </c>
      <c r="I82" s="68" t="str">
        <f ca="1">lot_result_4</f>
        <v/>
      </c>
      <c r="J82" s="68" t="str">
        <f ca="1">lot_result_5</f>
        <v/>
      </c>
    </row>
    <row r="83" spans="1:10" x14ac:dyDescent="0.3">
      <c r="A83" s="9" t="str">
        <f ca="1">IF(OR(C83="",表格1[[#This Row],[中獎1]]&lt;&gt;""),"",RAND())</f>
        <v/>
      </c>
      <c r="B83" s="9" t="str">
        <f t="shared" ca="1" si="2"/>
        <v/>
      </c>
      <c r="C83" s="63"/>
      <c r="D83" s="57"/>
      <c r="E83" s="57"/>
      <c r="F83" s="68" t="str">
        <f>lot_result_1</f>
        <v/>
      </c>
      <c r="G83" s="68" t="str">
        <f ca="1">lot_result_2</f>
        <v/>
      </c>
      <c r="H83" s="68" t="str">
        <f ca="1">lot_result_3</f>
        <v/>
      </c>
      <c r="I83" s="68" t="str">
        <f ca="1">lot_result_4</f>
        <v/>
      </c>
      <c r="J83" s="68" t="str">
        <f ca="1">lot_result_5</f>
        <v/>
      </c>
    </row>
    <row r="84" spans="1:10" x14ac:dyDescent="0.3">
      <c r="A84" s="9" t="str">
        <f ca="1">IF(OR(C84="",表格1[[#This Row],[中獎1]]&lt;&gt;""),"",RAND())</f>
        <v/>
      </c>
      <c r="B84" s="9" t="str">
        <f t="shared" ca="1" si="2"/>
        <v/>
      </c>
      <c r="C84" s="63"/>
      <c r="D84" s="57"/>
      <c r="E84" s="57"/>
      <c r="F84" s="68" t="str">
        <f>lot_result_1</f>
        <v/>
      </c>
      <c r="G84" s="68" t="str">
        <f ca="1">lot_result_2</f>
        <v/>
      </c>
      <c r="H84" s="68" t="str">
        <f ca="1">lot_result_3</f>
        <v/>
      </c>
      <c r="I84" s="68" t="str">
        <f ca="1">lot_result_4</f>
        <v/>
      </c>
      <c r="J84" s="68" t="str">
        <f ca="1">lot_result_5</f>
        <v/>
      </c>
    </row>
    <row r="85" spans="1:10" x14ac:dyDescent="0.3">
      <c r="A85" s="9" t="str">
        <f ca="1">IF(OR(C85="",表格1[[#This Row],[中獎1]]&lt;&gt;""),"",RAND())</f>
        <v/>
      </c>
      <c r="B85" s="9" t="str">
        <f t="shared" ca="1" si="2"/>
        <v/>
      </c>
      <c r="C85" s="63"/>
      <c r="D85" s="57"/>
      <c r="E85" s="57"/>
      <c r="F85" s="68" t="str">
        <f>lot_result_1</f>
        <v/>
      </c>
      <c r="G85" s="68" t="str">
        <f ca="1">lot_result_2</f>
        <v/>
      </c>
      <c r="H85" s="68" t="str">
        <f ca="1">lot_result_3</f>
        <v/>
      </c>
      <c r="I85" s="68" t="str">
        <f ca="1">lot_result_4</f>
        <v/>
      </c>
      <c r="J85" s="68" t="str">
        <f ca="1">lot_result_5</f>
        <v/>
      </c>
    </row>
    <row r="86" spans="1:10" x14ac:dyDescent="0.3">
      <c r="A86" s="9" t="str">
        <f ca="1">IF(OR(C86="",表格1[[#This Row],[中獎1]]&lt;&gt;""),"",RAND())</f>
        <v/>
      </c>
      <c r="B86" s="9" t="str">
        <f t="shared" ca="1" si="2"/>
        <v/>
      </c>
      <c r="C86" s="63"/>
      <c r="D86" s="57"/>
      <c r="E86" s="57"/>
      <c r="F86" s="68" t="str">
        <f>lot_result_1</f>
        <v/>
      </c>
      <c r="G86" s="68" t="str">
        <f ca="1">lot_result_2</f>
        <v/>
      </c>
      <c r="H86" s="68" t="str">
        <f ca="1">lot_result_3</f>
        <v/>
      </c>
      <c r="I86" s="68" t="str">
        <f ca="1">lot_result_4</f>
        <v/>
      </c>
      <c r="J86" s="68" t="str">
        <f ca="1">lot_result_5</f>
        <v/>
      </c>
    </row>
    <row r="87" spans="1:10" x14ac:dyDescent="0.3">
      <c r="A87" s="9" t="str">
        <f ca="1">IF(OR(C87="",表格1[[#This Row],[中獎1]]&lt;&gt;""),"",RAND())</f>
        <v/>
      </c>
      <c r="B87" s="9" t="str">
        <f t="shared" ca="1" si="2"/>
        <v/>
      </c>
      <c r="C87" s="63"/>
      <c r="D87" s="57"/>
      <c r="E87" s="57"/>
      <c r="F87" s="68" t="str">
        <f>lot_result_1</f>
        <v/>
      </c>
      <c r="G87" s="68" t="str">
        <f ca="1">lot_result_2</f>
        <v/>
      </c>
      <c r="H87" s="68" t="str">
        <f ca="1">lot_result_3</f>
        <v/>
      </c>
      <c r="I87" s="68" t="str">
        <f ca="1">lot_result_4</f>
        <v/>
      </c>
      <c r="J87" s="68" t="str">
        <f ca="1">lot_result_5</f>
        <v/>
      </c>
    </row>
    <row r="88" spans="1:10" x14ac:dyDescent="0.3">
      <c r="A88" s="9" t="str">
        <f ca="1">IF(OR(C88="",表格1[[#This Row],[中獎1]]&lt;&gt;""),"",RAND())</f>
        <v/>
      </c>
      <c r="B88" s="9" t="str">
        <f t="shared" ca="1" si="2"/>
        <v/>
      </c>
      <c r="C88" s="63"/>
      <c r="D88" s="57"/>
      <c r="E88" s="57"/>
      <c r="F88" s="68" t="str">
        <f>lot_result_1</f>
        <v/>
      </c>
      <c r="G88" s="68" t="str">
        <f ca="1">lot_result_2</f>
        <v/>
      </c>
      <c r="H88" s="68" t="str">
        <f ca="1">lot_result_3</f>
        <v/>
      </c>
      <c r="I88" s="68" t="str">
        <f ca="1">lot_result_4</f>
        <v/>
      </c>
      <c r="J88" s="68" t="str">
        <f ca="1">lot_result_5</f>
        <v/>
      </c>
    </row>
    <row r="89" spans="1:10" x14ac:dyDescent="0.3">
      <c r="A89" s="9" t="str">
        <f ca="1">IF(OR(C89="",表格1[[#This Row],[中獎1]]&lt;&gt;""),"",RAND())</f>
        <v/>
      </c>
      <c r="B89" s="9" t="str">
        <f t="shared" ca="1" si="2"/>
        <v/>
      </c>
      <c r="C89" s="63"/>
      <c r="D89" s="57"/>
      <c r="E89" s="57"/>
      <c r="F89" s="68" t="str">
        <f>lot_result_1</f>
        <v/>
      </c>
      <c r="G89" s="68" t="str">
        <f ca="1">lot_result_2</f>
        <v/>
      </c>
      <c r="H89" s="68" t="str">
        <f ca="1">lot_result_3</f>
        <v/>
      </c>
      <c r="I89" s="68" t="str">
        <f ca="1">lot_result_4</f>
        <v/>
      </c>
      <c r="J89" s="68" t="str">
        <f ca="1">lot_result_5</f>
        <v/>
      </c>
    </row>
    <row r="90" spans="1:10" x14ac:dyDescent="0.3">
      <c r="A90" s="9" t="str">
        <f ca="1">IF(OR(C90="",表格1[[#This Row],[中獎1]]&lt;&gt;""),"",RAND())</f>
        <v/>
      </c>
      <c r="B90" s="9" t="str">
        <f t="shared" ca="1" si="2"/>
        <v/>
      </c>
      <c r="C90" s="63"/>
      <c r="D90" s="57"/>
      <c r="E90" s="57"/>
      <c r="F90" s="68" t="str">
        <f>lot_result_1</f>
        <v/>
      </c>
      <c r="G90" s="68" t="str">
        <f ca="1">lot_result_2</f>
        <v/>
      </c>
      <c r="H90" s="68" t="str">
        <f ca="1">lot_result_3</f>
        <v/>
      </c>
      <c r="I90" s="68" t="str">
        <f ca="1">lot_result_4</f>
        <v/>
      </c>
      <c r="J90" s="68" t="str">
        <f ca="1">lot_result_5</f>
        <v/>
      </c>
    </row>
    <row r="91" spans="1:10" x14ac:dyDescent="0.3">
      <c r="A91" s="9" t="str">
        <f ca="1">IF(OR(C91="",表格1[[#This Row],[中獎1]]&lt;&gt;""),"",RAND())</f>
        <v/>
      </c>
      <c r="B91" s="9" t="str">
        <f t="shared" ca="1" si="2"/>
        <v/>
      </c>
      <c r="C91" s="63"/>
      <c r="D91" s="57"/>
      <c r="E91" s="57"/>
      <c r="F91" s="68" t="str">
        <f>lot_result_1</f>
        <v/>
      </c>
      <c r="G91" s="68" t="str">
        <f ca="1">lot_result_2</f>
        <v/>
      </c>
      <c r="H91" s="68" t="str">
        <f ca="1">lot_result_3</f>
        <v/>
      </c>
      <c r="I91" s="68" t="str">
        <f ca="1">lot_result_4</f>
        <v/>
      </c>
      <c r="J91" s="68" t="str">
        <f ca="1">lot_result_5</f>
        <v/>
      </c>
    </row>
    <row r="92" spans="1:10" x14ac:dyDescent="0.3">
      <c r="A92" s="9" t="str">
        <f ca="1">IF(OR(C92="",表格1[[#This Row],[中獎1]]&lt;&gt;""),"",RAND())</f>
        <v/>
      </c>
      <c r="B92" s="9" t="str">
        <f t="shared" ca="1" si="2"/>
        <v/>
      </c>
      <c r="C92" s="63"/>
      <c r="D92" s="57"/>
      <c r="E92" s="57"/>
      <c r="F92" s="68" t="str">
        <f>lot_result_1</f>
        <v/>
      </c>
      <c r="G92" s="68" t="str">
        <f ca="1">lot_result_2</f>
        <v/>
      </c>
      <c r="H92" s="68" t="str">
        <f ca="1">lot_result_3</f>
        <v/>
      </c>
      <c r="I92" s="68" t="str">
        <f ca="1">lot_result_4</f>
        <v/>
      </c>
      <c r="J92" s="68" t="str">
        <f ca="1">lot_result_5</f>
        <v/>
      </c>
    </row>
    <row r="93" spans="1:10" x14ac:dyDescent="0.3">
      <c r="A93" s="9" t="str">
        <f ca="1">IF(OR(C93="",表格1[[#This Row],[中獎1]]&lt;&gt;""),"",RAND())</f>
        <v/>
      </c>
      <c r="B93" s="9" t="str">
        <f t="shared" ca="1" si="2"/>
        <v/>
      </c>
      <c r="C93" s="63"/>
      <c r="D93" s="57"/>
      <c r="E93" s="57"/>
      <c r="F93" s="68" t="str">
        <f>lot_result_1</f>
        <v/>
      </c>
      <c r="G93" s="68" t="str">
        <f ca="1">lot_result_2</f>
        <v/>
      </c>
      <c r="H93" s="68" t="str">
        <f ca="1">lot_result_3</f>
        <v/>
      </c>
      <c r="I93" s="68" t="str">
        <f ca="1">lot_result_4</f>
        <v/>
      </c>
      <c r="J93" s="68" t="str">
        <f ca="1">lot_result_5</f>
        <v/>
      </c>
    </row>
    <row r="94" spans="1:10" x14ac:dyDescent="0.3">
      <c r="A94" s="9" t="str">
        <f ca="1">IF(OR(C94="",表格1[[#This Row],[中獎1]]&lt;&gt;""),"",RAND())</f>
        <v/>
      </c>
      <c r="B94" s="9" t="str">
        <f t="shared" ca="1" si="2"/>
        <v/>
      </c>
      <c r="C94" s="63"/>
      <c r="D94" s="57"/>
      <c r="E94" s="57"/>
      <c r="F94" s="68" t="str">
        <f>lot_result_1</f>
        <v/>
      </c>
      <c r="G94" s="68" t="str">
        <f ca="1">lot_result_2</f>
        <v/>
      </c>
      <c r="H94" s="68" t="str">
        <f ca="1">lot_result_3</f>
        <v/>
      </c>
      <c r="I94" s="68" t="str">
        <f ca="1">lot_result_4</f>
        <v/>
      </c>
      <c r="J94" s="68" t="str">
        <f ca="1">lot_result_5</f>
        <v/>
      </c>
    </row>
    <row r="95" spans="1:10" x14ac:dyDescent="0.3">
      <c r="A95" s="9" t="str">
        <f ca="1">IF(OR(C95="",表格1[[#This Row],[中獎1]]&lt;&gt;""),"",RAND())</f>
        <v/>
      </c>
      <c r="B95" s="9" t="str">
        <f t="shared" ca="1" si="2"/>
        <v/>
      </c>
      <c r="C95" s="63"/>
      <c r="D95" s="57"/>
      <c r="E95" s="57"/>
      <c r="F95" s="68" t="str">
        <f>lot_result_1</f>
        <v/>
      </c>
      <c r="G95" s="68" t="str">
        <f ca="1">lot_result_2</f>
        <v/>
      </c>
      <c r="H95" s="68" t="str">
        <f ca="1">lot_result_3</f>
        <v/>
      </c>
      <c r="I95" s="68" t="str">
        <f ca="1">lot_result_4</f>
        <v/>
      </c>
      <c r="J95" s="68" t="str">
        <f ca="1">lot_result_5</f>
        <v/>
      </c>
    </row>
    <row r="96" spans="1:10" x14ac:dyDescent="0.3">
      <c r="A96" s="9" t="str">
        <f ca="1">IF(OR(C96="",表格1[[#This Row],[中獎1]]&lt;&gt;""),"",RAND())</f>
        <v/>
      </c>
      <c r="B96" s="9" t="str">
        <f t="shared" ca="1" si="2"/>
        <v/>
      </c>
      <c r="C96" s="63"/>
      <c r="D96" s="57"/>
      <c r="E96" s="57"/>
      <c r="F96" s="68" t="str">
        <f>lot_result_1</f>
        <v/>
      </c>
      <c r="G96" s="68" t="str">
        <f ca="1">lot_result_2</f>
        <v/>
      </c>
      <c r="H96" s="68" t="str">
        <f ca="1">lot_result_3</f>
        <v/>
      </c>
      <c r="I96" s="68" t="str">
        <f ca="1">lot_result_4</f>
        <v/>
      </c>
      <c r="J96" s="68" t="str">
        <f ca="1">lot_result_5</f>
        <v/>
      </c>
    </row>
    <row r="97" spans="1:10" x14ac:dyDescent="0.3">
      <c r="A97" s="9" t="str">
        <f ca="1">IF(OR(C97="",表格1[[#This Row],[中獎1]]&lt;&gt;""),"",RAND())</f>
        <v/>
      </c>
      <c r="B97" s="9" t="str">
        <f t="shared" ca="1" si="2"/>
        <v/>
      </c>
      <c r="C97" s="63"/>
      <c r="D97" s="57"/>
      <c r="E97" s="57"/>
      <c r="F97" s="68" t="str">
        <f>lot_result_1</f>
        <v/>
      </c>
      <c r="G97" s="68" t="str">
        <f ca="1">lot_result_2</f>
        <v/>
      </c>
      <c r="H97" s="68" t="str">
        <f ca="1">lot_result_3</f>
        <v/>
      </c>
      <c r="I97" s="68" t="str">
        <f ca="1">lot_result_4</f>
        <v/>
      </c>
      <c r="J97" s="68" t="str">
        <f ca="1">lot_result_5</f>
        <v/>
      </c>
    </row>
    <row r="98" spans="1:10" x14ac:dyDescent="0.3">
      <c r="A98" s="9" t="str">
        <f ca="1">IF(OR(C98="",表格1[[#This Row],[中獎1]]&lt;&gt;""),"",RAND())</f>
        <v/>
      </c>
      <c r="B98" s="9" t="str">
        <f t="shared" ref="B98:B101" ca="1" si="3">IF(C98="","",RAND())</f>
        <v/>
      </c>
      <c r="C98" s="63"/>
      <c r="D98" s="57"/>
      <c r="E98" s="57"/>
      <c r="F98" s="68" t="str">
        <f>lot_result_1</f>
        <v/>
      </c>
      <c r="G98" s="68" t="str">
        <f ca="1">lot_result_2</f>
        <v/>
      </c>
      <c r="H98" s="68" t="str">
        <f ca="1">lot_result_3</f>
        <v/>
      </c>
      <c r="I98" s="68" t="str">
        <f ca="1">lot_result_4</f>
        <v/>
      </c>
      <c r="J98" s="68" t="str">
        <f ca="1">lot_result_5</f>
        <v/>
      </c>
    </row>
    <row r="99" spans="1:10" x14ac:dyDescent="0.3">
      <c r="A99" s="9" t="str">
        <f ca="1">IF(OR(C99="",表格1[[#This Row],[中獎1]]&lt;&gt;""),"",RAND())</f>
        <v/>
      </c>
      <c r="B99" s="9" t="str">
        <f t="shared" ca="1" si="3"/>
        <v/>
      </c>
      <c r="C99" s="63"/>
      <c r="D99" s="57"/>
      <c r="E99" s="57"/>
      <c r="F99" s="68" t="str">
        <f>lot_result_1</f>
        <v/>
      </c>
      <c r="G99" s="68" t="str">
        <f ca="1">lot_result_2</f>
        <v/>
      </c>
      <c r="H99" s="68" t="str">
        <f ca="1">lot_result_3</f>
        <v/>
      </c>
      <c r="I99" s="68" t="str">
        <f ca="1">lot_result_4</f>
        <v/>
      </c>
      <c r="J99" s="68" t="str">
        <f ca="1">lot_result_5</f>
        <v/>
      </c>
    </row>
    <row r="100" spans="1:10" x14ac:dyDescent="0.3">
      <c r="A100" s="9" t="str">
        <f ca="1">IF(OR(C100="",表格1[[#This Row],[中獎1]]&lt;&gt;""),"",RAND())</f>
        <v/>
      </c>
      <c r="B100" s="9" t="str">
        <f t="shared" ca="1" si="3"/>
        <v/>
      </c>
      <c r="C100" s="63"/>
      <c r="D100" s="57"/>
      <c r="E100" s="57"/>
      <c r="F100" s="68" t="str">
        <f>lot_result_1</f>
        <v/>
      </c>
      <c r="G100" s="68" t="str">
        <f ca="1">lot_result_2</f>
        <v/>
      </c>
      <c r="H100" s="68" t="str">
        <f ca="1">lot_result_3</f>
        <v/>
      </c>
      <c r="I100" s="68" t="str">
        <f ca="1">lot_result_4</f>
        <v/>
      </c>
      <c r="J100" s="68" t="str">
        <f ca="1">lot_result_5</f>
        <v/>
      </c>
    </row>
    <row r="101" spans="1:10" x14ac:dyDescent="0.3">
      <c r="A101" s="9" t="str">
        <f ca="1">IF(OR(C101="",表格1[[#This Row],[中獎1]]&lt;&gt;""),"",RAND())</f>
        <v/>
      </c>
      <c r="B101" s="9" t="str">
        <f t="shared" ca="1" si="3"/>
        <v/>
      </c>
      <c r="C101" s="63"/>
      <c r="D101" s="57"/>
      <c r="E101" s="57"/>
      <c r="F101" s="68" t="str">
        <f>lot_result_1</f>
        <v/>
      </c>
      <c r="G101" s="68" t="str">
        <f ca="1">lot_result_2</f>
        <v/>
      </c>
      <c r="H101" s="68" t="str">
        <f ca="1">lot_result_3</f>
        <v/>
      </c>
      <c r="I101" s="68" t="str">
        <f ca="1">lot_result_4</f>
        <v/>
      </c>
      <c r="J101" s="68" t="str">
        <f ca="1">lot_result_5</f>
        <v/>
      </c>
    </row>
  </sheetData>
  <sheetProtection selectLockedCells="1"/>
  <phoneticPr fontId="2" type="noConversion"/>
  <pageMargins left="0.70866141732283472" right="0.70866141732283472" top="0.74803149606299213" bottom="0.74803149606299213" header="0.31496062992125984" footer="0.31496062992125984"/>
  <pageSetup paperSize="9" scale="70" fitToHeight="0" orientation="portrait" horizontalDpi="300" verticalDpi="300" r:id="rId1"/>
  <ignoredErrors>
    <ignoredError sqref="F2:J101" unlockedFormula="1"/>
  </ignoredError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3">
    <tabColor rgb="FF0070C0"/>
    <pageSetUpPr fitToPage="1"/>
  </sheetPr>
  <dimension ref="A1:XEP1048550"/>
  <sheetViews>
    <sheetView showGridLines="0" tabSelected="1" zoomScale="85" zoomScaleNormal="85" workbookViewId="0">
      <selection activeCell="T3" sqref="T3:U4"/>
    </sheetView>
  </sheetViews>
  <sheetFormatPr defaultColWidth="0" defaultRowHeight="15.6" zeroHeight="1" outlineLevelCol="1" x14ac:dyDescent="0.3"/>
  <cols>
    <col min="1" max="1" width="5.5" style="15" customWidth="1"/>
    <col min="2" max="2" width="10.5" style="15" customWidth="1"/>
    <col min="3" max="4" width="8.6640625" style="15" customWidth="1"/>
    <col min="5" max="5" width="9.6640625" style="15" customWidth="1"/>
    <col min="6" max="6" width="10.58203125" style="15" customWidth="1"/>
    <col min="7" max="8" width="8.6640625" style="15" customWidth="1"/>
    <col min="9" max="9" width="4.08203125" style="15" customWidth="1"/>
    <col min="10" max="11" width="8.6640625" style="15" customWidth="1"/>
    <col min="12" max="12" width="4.08203125" style="15" customWidth="1"/>
    <col min="13" max="14" width="8.6640625" style="15" customWidth="1"/>
    <col min="15" max="16" width="10.58203125" style="15" customWidth="1"/>
    <col min="17" max="18" width="8.6640625" style="15" customWidth="1"/>
    <col min="19" max="19" width="7.58203125" style="22" customWidth="1" outlineLevel="1"/>
    <col min="20" max="21" width="8.08203125" style="15" customWidth="1" outlineLevel="1"/>
    <col min="22" max="22" width="4.58203125" style="24" customWidth="1"/>
    <col min="23" max="23" width="0" style="15" hidden="1" customWidth="1"/>
    <col min="24" max="16384" width="0" style="15" hidden="1"/>
  </cols>
  <sheetData>
    <row r="1" spans="1:22" ht="21.6" customHeight="1" x14ac:dyDescent="0.3"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80" t="s">
        <v>71</v>
      </c>
      <c r="T1" s="81" t="str">
        <f>company_name</f>
        <v>Kiwi LIFE</v>
      </c>
      <c r="U1" s="81"/>
      <c r="V1" s="76" t="s">
        <v>217</v>
      </c>
    </row>
    <row r="2" spans="1:22" ht="15.6" customHeight="1" x14ac:dyDescent="0.3"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80"/>
      <c r="T2" s="81"/>
      <c r="U2" s="81"/>
      <c r="V2" s="76"/>
    </row>
    <row r="3" spans="1:22" ht="15.6" customHeight="1" x14ac:dyDescent="0.3"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80" t="s">
        <v>75</v>
      </c>
      <c r="T3" s="82" t="s">
        <v>101</v>
      </c>
      <c r="U3" s="82"/>
      <c r="V3" s="76"/>
    </row>
    <row r="4" spans="1:22" ht="15.6" customHeight="1" x14ac:dyDescent="0.3">
      <c r="A4" s="52">
        <v>1</v>
      </c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80"/>
      <c r="T4" s="82"/>
      <c r="U4" s="82"/>
      <c r="V4" s="76"/>
    </row>
    <row r="5" spans="1:22" ht="15.6" customHeight="1" x14ac:dyDescent="0.3">
      <c r="S5" s="80" t="s">
        <v>107</v>
      </c>
      <c r="T5" s="74" t="str">
        <f ca="1">item_name</f>
        <v>飛利浦 / 電磁爐 1個</v>
      </c>
      <c r="U5" s="74"/>
      <c r="V5" s="76"/>
    </row>
    <row r="6" spans="1:22" ht="15.6" customHeight="1" x14ac:dyDescent="0.3">
      <c r="S6" s="80"/>
      <c r="T6" s="74"/>
      <c r="U6" s="74"/>
      <c r="V6" s="76"/>
    </row>
    <row r="7" spans="1:22" ht="15.6" customHeight="1" x14ac:dyDescent="0.3">
      <c r="S7" s="80" t="s">
        <v>139</v>
      </c>
      <c r="T7" s="83">
        <f ca="1">item_quota</f>
        <v>1</v>
      </c>
      <c r="U7" s="83"/>
      <c r="V7" s="76"/>
    </row>
    <row r="8" spans="1:22" ht="15.6" customHeight="1" x14ac:dyDescent="0.3">
      <c r="S8" s="80"/>
      <c r="T8" s="83"/>
      <c r="U8" s="83"/>
      <c r="V8" s="76"/>
    </row>
    <row r="9" spans="1:22" ht="15.6" customHeight="1" x14ac:dyDescent="0.3">
      <c r="S9" s="73" t="s">
        <v>141</v>
      </c>
      <c r="T9" s="74" t="str">
        <f ca="1">item_type</f>
        <v>排除中獎</v>
      </c>
      <c r="U9" s="74"/>
      <c r="V9" s="76"/>
    </row>
    <row r="10" spans="1:22" ht="15.6" customHeight="1" x14ac:dyDescent="0.3">
      <c r="S10" s="73"/>
      <c r="T10" s="74"/>
      <c r="U10" s="74"/>
      <c r="V10" s="76"/>
    </row>
    <row r="11" spans="1:22" ht="15.6" customHeight="1" x14ac:dyDescent="0.3">
      <c r="S11" s="73" t="s">
        <v>207</v>
      </c>
      <c r="T11" s="74" t="str">
        <f ca="1">item_show_mode</f>
        <v>一次抽出</v>
      </c>
      <c r="U11" s="74"/>
      <c r="V11" s="76"/>
    </row>
    <row r="12" spans="1:22" x14ac:dyDescent="0.3">
      <c r="S12" s="73"/>
      <c r="T12" s="74"/>
      <c r="U12" s="74"/>
      <c r="V12" s="76"/>
    </row>
    <row r="13" spans="1:22" x14ac:dyDescent="0.3">
      <c r="S13" s="23"/>
      <c r="T13" s="24"/>
      <c r="U13" s="24"/>
    </row>
    <row r="14" spans="1:22" x14ac:dyDescent="0.3">
      <c r="A14" s="29"/>
      <c r="B14" s="28" t="str">
        <f ca="1">list_row</f>
        <v/>
      </c>
      <c r="D14" s="30" t="s">
        <v>206</v>
      </c>
      <c r="E14" s="31" t="str">
        <f ca="1">award_page &amp; " / " &amp; max_page</f>
        <v>1 / 1</v>
      </c>
      <c r="S14" s="23"/>
      <c r="T14" s="24"/>
      <c r="U14" s="24"/>
    </row>
    <row r="15" spans="1:22" ht="18" customHeight="1" x14ac:dyDescent="0.3">
      <c r="A15" s="79" t="s">
        <v>200</v>
      </c>
      <c r="B15" s="79"/>
      <c r="C15" s="79"/>
      <c r="D15" s="79"/>
      <c r="E15" s="79"/>
      <c r="S15" s="23"/>
      <c r="T15" s="24"/>
      <c r="U15" s="24"/>
    </row>
    <row r="16" spans="1:22" ht="15.6" customHeight="1" x14ac:dyDescent="0.3">
      <c r="A16" s="79"/>
      <c r="B16" s="79"/>
      <c r="C16" s="79"/>
      <c r="D16" s="79"/>
      <c r="E16" s="79"/>
      <c r="S16" s="23"/>
      <c r="T16" s="24"/>
      <c r="U16" s="24"/>
    </row>
    <row r="17" spans="1:21" ht="15.6" customHeight="1" x14ac:dyDescent="0.3">
      <c r="A17" s="26" t="s">
        <v>203</v>
      </c>
      <c r="B17" s="26" t="s">
        <v>0</v>
      </c>
      <c r="C17" s="77" t="s">
        <v>202</v>
      </c>
      <c r="D17" s="78"/>
      <c r="E17" s="26" t="s">
        <v>201</v>
      </c>
      <c r="S17" s="23"/>
      <c r="T17" s="24"/>
      <c r="U17" s="24"/>
    </row>
    <row r="18" spans="1:21" x14ac:dyDescent="0.3">
      <c r="A18" s="25">
        <f ca="1">list_row</f>
        <v>1</v>
      </c>
      <c r="B18" s="27" t="str">
        <f ca="1">IF(A18="","",win_check)</f>
        <v/>
      </c>
      <c r="C18" s="72" t="str">
        <f ca="1">IF(B18="","",INDEX(staff_dep,MATCH(B18,staff_no,0)))</f>
        <v/>
      </c>
      <c r="D18" s="72"/>
      <c r="E18" s="27" t="str">
        <f ca="1">IF(B18="","",INDEX(staff_name,MATCH(B18,staff_no,0)))</f>
        <v/>
      </c>
      <c r="S18" s="23"/>
      <c r="T18" s="24"/>
      <c r="U18" s="24"/>
    </row>
    <row r="19" spans="1:21" x14ac:dyDescent="0.3">
      <c r="A19" s="25" t="str">
        <f ca="1">list_row</f>
        <v/>
      </c>
      <c r="B19" s="27" t="str">
        <f ca="1">IF(A19="","",win_check)</f>
        <v/>
      </c>
      <c r="C19" s="72" t="str">
        <f ca="1">IF(B19="","",INDEX(staff_dep,MATCH(B19,staff_no,0)))</f>
        <v/>
      </c>
      <c r="D19" s="72"/>
      <c r="E19" s="27" t="str">
        <f ca="1">IF(B19="","",INDEX(staff_name,MATCH(B19,staff_no,0)))</f>
        <v/>
      </c>
      <c r="S19" s="23"/>
      <c r="T19" s="24"/>
      <c r="U19" s="24"/>
    </row>
    <row r="20" spans="1:21" x14ac:dyDescent="0.3">
      <c r="A20" s="25" t="str">
        <f ca="1">list_row</f>
        <v/>
      </c>
      <c r="B20" s="27" t="str">
        <f ca="1">IF(A20="","",win_check)</f>
        <v/>
      </c>
      <c r="C20" s="72" t="str">
        <f ca="1">IF(B20="","",INDEX(staff_dep,MATCH(B20,staff_no,0)))</f>
        <v/>
      </c>
      <c r="D20" s="72"/>
      <c r="E20" s="27" t="str">
        <f ca="1">IF(B20="","",INDEX(staff_name,MATCH(B20,staff_no,0)))</f>
        <v/>
      </c>
      <c r="S20" s="23"/>
      <c r="T20" s="24"/>
      <c r="U20" s="24"/>
    </row>
    <row r="21" spans="1:21" x14ac:dyDescent="0.3">
      <c r="A21" s="25" t="str">
        <f ca="1">list_row</f>
        <v/>
      </c>
      <c r="B21" s="27" t="str">
        <f ca="1">IF(A21="","",win_check)</f>
        <v/>
      </c>
      <c r="C21" s="72" t="str">
        <f ca="1">IF(B21="","",INDEX(staff_dep,MATCH(B21,staff_no,0)))</f>
        <v/>
      </c>
      <c r="D21" s="72"/>
      <c r="E21" s="27" t="str">
        <f ca="1">IF(B21="","",INDEX(staff_name,MATCH(B21,staff_no,0)))</f>
        <v/>
      </c>
      <c r="G21" s="75"/>
      <c r="H21" s="75"/>
      <c r="I21" s="51"/>
      <c r="J21" s="75" t="str">
        <f ca="1">IFERROR(INDEX(staff_dep,MATCH(G21,staff_no,0)),"")</f>
        <v/>
      </c>
      <c r="K21" s="75"/>
      <c r="L21" s="51"/>
      <c r="M21" s="75" t="str">
        <f ca="1">IFERROR(INDEX(staff_name,MATCH(G21,staff_no,0)),"")</f>
        <v/>
      </c>
      <c r="N21" s="75"/>
      <c r="S21" s="23"/>
      <c r="T21" s="24"/>
      <c r="U21" s="24"/>
    </row>
    <row r="22" spans="1:21" x14ac:dyDescent="0.3">
      <c r="A22" s="25" t="str">
        <f ca="1">list_row</f>
        <v/>
      </c>
      <c r="B22" s="27" t="str">
        <f ca="1">IF(A22="","",win_check)</f>
        <v/>
      </c>
      <c r="C22" s="72" t="str">
        <f ca="1">IF(B22="","",INDEX(staff_dep,MATCH(B22,staff_no,0)))</f>
        <v/>
      </c>
      <c r="D22" s="72"/>
      <c r="E22" s="27" t="str">
        <f ca="1">IF(B22="","",INDEX(staff_name,MATCH(B22,staff_no,0)))</f>
        <v/>
      </c>
      <c r="G22" s="75"/>
      <c r="H22" s="75"/>
      <c r="I22" s="51"/>
      <c r="J22" s="75"/>
      <c r="K22" s="75"/>
      <c r="L22" s="51"/>
      <c r="M22" s="75"/>
      <c r="N22" s="75"/>
      <c r="S22" s="23"/>
      <c r="T22" s="24"/>
      <c r="U22" s="24"/>
    </row>
    <row r="23" spans="1:21" x14ac:dyDescent="0.3">
      <c r="A23" s="25" t="str">
        <f ca="1">list_row</f>
        <v/>
      </c>
      <c r="B23" s="27" t="str">
        <f ca="1">IF(A23="","",win_check)</f>
        <v/>
      </c>
      <c r="C23" s="72" t="str">
        <f ca="1">IF(B23="","",INDEX(staff_dep,MATCH(B23,staff_no,0)))</f>
        <v/>
      </c>
      <c r="D23" s="72"/>
      <c r="E23" s="27" t="str">
        <f ca="1">IF(B23="","",INDEX(staff_name,MATCH(B23,staff_no,0)))</f>
        <v/>
      </c>
      <c r="G23" s="75"/>
      <c r="H23" s="75"/>
      <c r="I23" s="51"/>
      <c r="J23" s="75"/>
      <c r="K23" s="75"/>
      <c r="L23" s="51"/>
      <c r="M23" s="75"/>
      <c r="N23" s="75"/>
      <c r="S23" s="23"/>
      <c r="T23" s="24"/>
      <c r="U23" s="24"/>
    </row>
    <row r="24" spans="1:21" x14ac:dyDescent="0.3">
      <c r="A24" s="25" t="str">
        <f ca="1">list_row</f>
        <v/>
      </c>
      <c r="B24" s="27" t="str">
        <f ca="1">IF(A24="","",win_check)</f>
        <v/>
      </c>
      <c r="C24" s="72" t="str">
        <f ca="1">IF(B24="","",INDEX(staff_dep,MATCH(B24,staff_no,0)))</f>
        <v/>
      </c>
      <c r="D24" s="72"/>
      <c r="E24" s="27" t="str">
        <f ca="1">IF(B24="","",INDEX(staff_name,MATCH(B24,staff_no,0)))</f>
        <v/>
      </c>
      <c r="G24" s="75"/>
      <c r="H24" s="75"/>
      <c r="I24" s="51"/>
      <c r="J24" s="75"/>
      <c r="K24" s="75"/>
      <c r="L24" s="51"/>
      <c r="M24" s="75"/>
      <c r="N24" s="75"/>
      <c r="S24" s="23"/>
      <c r="T24" s="24"/>
      <c r="U24" s="24"/>
    </row>
    <row r="25" spans="1:21" x14ac:dyDescent="0.3">
      <c r="A25" s="25" t="str">
        <f ca="1">list_row</f>
        <v/>
      </c>
      <c r="B25" s="27" t="str">
        <f ca="1">IF(A25="","",win_check)</f>
        <v/>
      </c>
      <c r="C25" s="72" t="str">
        <f ca="1">IF(B25="","",INDEX(staff_dep,MATCH(B25,staff_no,0)))</f>
        <v/>
      </c>
      <c r="D25" s="72"/>
      <c r="E25" s="27" t="str">
        <f ca="1">IF(B25="","",INDEX(staff_name,MATCH(B25,staff_no,0)))</f>
        <v/>
      </c>
      <c r="G25" s="75"/>
      <c r="H25" s="75"/>
      <c r="I25" s="51"/>
      <c r="J25" s="75"/>
      <c r="K25" s="75"/>
      <c r="L25" s="51"/>
      <c r="M25" s="75"/>
      <c r="N25" s="75"/>
      <c r="S25" s="23"/>
      <c r="T25" s="24"/>
      <c r="U25" s="24"/>
    </row>
    <row r="26" spans="1:21" x14ac:dyDescent="0.3">
      <c r="A26" s="25" t="str">
        <f ca="1">list_row</f>
        <v/>
      </c>
      <c r="B26" s="27" t="str">
        <f ca="1">IF(A26="","",win_check)</f>
        <v/>
      </c>
      <c r="C26" s="72" t="str">
        <f ca="1">IF(B26="","",INDEX(staff_dep,MATCH(B26,staff_no,0)))</f>
        <v/>
      </c>
      <c r="D26" s="72"/>
      <c r="E26" s="27" t="str">
        <f ca="1">IF(B26="","",INDEX(staff_name,MATCH(B26,staff_no,0)))</f>
        <v/>
      </c>
      <c r="G26" s="75"/>
      <c r="H26" s="75"/>
      <c r="I26" s="51"/>
      <c r="J26" s="75"/>
      <c r="K26" s="75"/>
      <c r="L26" s="51"/>
      <c r="M26" s="75"/>
      <c r="N26" s="75"/>
      <c r="S26" s="23"/>
      <c r="T26" s="24"/>
      <c r="U26" s="24"/>
    </row>
    <row r="27" spans="1:21" x14ac:dyDescent="0.3">
      <c r="A27" s="25" t="str">
        <f ca="1">list_row</f>
        <v/>
      </c>
      <c r="B27" s="27" t="str">
        <f ca="1">IF(A27="","",win_check)</f>
        <v/>
      </c>
      <c r="C27" s="72" t="str">
        <f ca="1">IF(B27="","",INDEX(staff_dep,MATCH(B27,staff_no,0)))</f>
        <v/>
      </c>
      <c r="D27" s="72"/>
      <c r="E27" s="27" t="str">
        <f ca="1">IF(B27="","",INDEX(staff_name,MATCH(B27,staff_no,0)))</f>
        <v/>
      </c>
      <c r="G27" s="75"/>
      <c r="H27" s="75"/>
      <c r="I27" s="51"/>
      <c r="J27" s="75"/>
      <c r="K27" s="75"/>
      <c r="L27" s="51"/>
      <c r="M27" s="75"/>
      <c r="N27" s="75"/>
      <c r="S27" s="23"/>
      <c r="T27" s="24"/>
      <c r="U27" s="24"/>
    </row>
    <row r="28" spans="1:21" x14ac:dyDescent="0.3">
      <c r="S28" s="23"/>
      <c r="T28" s="24"/>
      <c r="U28" s="24"/>
    </row>
    <row r="29" spans="1:21" x14ac:dyDescent="0.3">
      <c r="B29" s="53"/>
      <c r="S29" s="23"/>
      <c r="T29" s="24"/>
      <c r="U29" s="24"/>
    </row>
    <row r="30" spans="1:21" x14ac:dyDescent="0.3">
      <c r="S30" s="23"/>
      <c r="T30" s="24"/>
      <c r="U30" s="24"/>
    </row>
    <row r="31" spans="1:21" x14ac:dyDescent="0.3">
      <c r="S31" s="23"/>
      <c r="T31" s="24"/>
      <c r="U31" s="24"/>
    </row>
    <row r="32" spans="1:21" x14ac:dyDescent="0.3">
      <c r="S32" s="23"/>
      <c r="T32" s="24"/>
      <c r="U32" s="24"/>
    </row>
    <row r="33" spans="19:21" x14ac:dyDescent="0.3">
      <c r="S33" s="23"/>
      <c r="T33" s="24"/>
      <c r="U33" s="24"/>
    </row>
    <row r="34" spans="19:21" x14ac:dyDescent="0.3">
      <c r="S34" s="23"/>
      <c r="T34" s="24"/>
      <c r="U34" s="24"/>
    </row>
    <row r="35" spans="19:21" x14ac:dyDescent="0.3">
      <c r="S35" s="23"/>
      <c r="T35" s="24"/>
      <c r="U35" s="24"/>
    </row>
    <row r="1048550" spans="16370:16370" hidden="1" x14ac:dyDescent="0.3">
      <c r="XEP1048550" s="15">
        <v>57</v>
      </c>
    </row>
  </sheetData>
  <mergeCells count="28">
    <mergeCell ref="G21:H27"/>
    <mergeCell ref="J21:K27"/>
    <mergeCell ref="M21:N27"/>
    <mergeCell ref="V1:V12"/>
    <mergeCell ref="C17:D17"/>
    <mergeCell ref="A15:E16"/>
    <mergeCell ref="S1:S2"/>
    <mergeCell ref="T1:U2"/>
    <mergeCell ref="S9:S10"/>
    <mergeCell ref="T9:U10"/>
    <mergeCell ref="S3:S4"/>
    <mergeCell ref="S5:S6"/>
    <mergeCell ref="S7:S8"/>
    <mergeCell ref="T5:U6"/>
    <mergeCell ref="T3:U4"/>
    <mergeCell ref="T7:U8"/>
    <mergeCell ref="S11:S12"/>
    <mergeCell ref="T11:U12"/>
    <mergeCell ref="C18:D18"/>
    <mergeCell ref="C19:D19"/>
    <mergeCell ref="C20:D20"/>
    <mergeCell ref="C26:D26"/>
    <mergeCell ref="C27:D27"/>
    <mergeCell ref="C21:D21"/>
    <mergeCell ref="C22:D22"/>
    <mergeCell ref="C23:D23"/>
    <mergeCell ref="C24:D24"/>
    <mergeCell ref="C25:D25"/>
  </mergeCells>
  <phoneticPr fontId="2" type="noConversion"/>
  <dataValidations count="1">
    <dataValidation type="list" allowBlank="1" showInputMessage="1" showErrorMessage="1" sqref="T3" xr:uid="{20668616-3DE3-4CF0-8968-7B496CCF3AD4}">
      <formula1>awards</formula1>
    </dataValidation>
  </dataValidations>
  <pageMargins left="0.7" right="0.7" top="0.75" bottom="0.75" header="0.3" footer="0.3"/>
  <pageSetup paperSize="9" scale="58" fitToHeight="0" orientation="landscape" r:id="rId1"/>
  <drawing r:id="rId2"/>
  <legacyDrawing r:id="rId3"/>
  <picture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5">
    <tabColor rgb="FF0070C0"/>
  </sheetPr>
  <dimension ref="A2:G209"/>
  <sheetViews>
    <sheetView showGridLines="0" workbookViewId="0">
      <pane xSplit="3" ySplit="2" topLeftCell="D15" activePane="bottomRight" state="frozen"/>
      <selection pane="topRight" activeCell="D1" sqref="D1"/>
      <selection pane="bottomLeft" activeCell="A3" sqref="A3"/>
      <selection pane="bottomRight" activeCell="F3" sqref="F3"/>
    </sheetView>
  </sheetViews>
  <sheetFormatPr defaultColWidth="8.6640625" defaultRowHeight="15.6" x14ac:dyDescent="0.3"/>
  <cols>
    <col min="1" max="1" width="10.75" style="8" customWidth="1"/>
    <col min="2" max="2" width="10.75" style="3" customWidth="1"/>
    <col min="3" max="3" width="27.6640625" bestFit="1" customWidth="1"/>
    <col min="4" max="4" width="10.75" style="11" hidden="1" customWidth="1"/>
    <col min="5" max="5" width="10.75" style="3" hidden="1" customWidth="1"/>
    <col min="6" max="6" width="10.75" style="60" customWidth="1"/>
    <col min="7" max="7" width="10.75" style="19" customWidth="1"/>
    <col min="8" max="8" width="8.6640625" customWidth="1"/>
  </cols>
  <sheetData>
    <row r="2" spans="1:7" s="3" customFormat="1" x14ac:dyDescent="0.3">
      <c r="A2" s="12" t="s">
        <v>111</v>
      </c>
      <c r="B2" s="13" t="s">
        <v>115</v>
      </c>
      <c r="C2" s="13" t="s">
        <v>108</v>
      </c>
      <c r="D2" s="21" t="s">
        <v>109</v>
      </c>
      <c r="E2" s="13" t="s">
        <v>110</v>
      </c>
      <c r="F2" s="58" t="s">
        <v>119</v>
      </c>
      <c r="G2" s="20" t="s">
        <v>201</v>
      </c>
    </row>
    <row r="3" spans="1:7" x14ac:dyDescent="0.3">
      <c r="A3" s="8">
        <v>1</v>
      </c>
      <c r="B3" s="3" t="s">
        <v>101</v>
      </c>
      <c r="C3" t="s">
        <v>116</v>
      </c>
      <c r="D3" s="11" t="str">
        <f ca="1">lot_result_id</f>
        <v>K00000017</v>
      </c>
      <c r="E3" s="3" t="str">
        <f ca="1">lot_reult_name</f>
        <v>林剛達</v>
      </c>
      <c r="F3" s="57"/>
      <c r="G3" s="43" t="str">
        <f>lot_result_name2</f>
        <v/>
      </c>
    </row>
    <row r="4" spans="1:7" x14ac:dyDescent="0.3">
      <c r="A4" s="8">
        <v>2</v>
      </c>
      <c r="B4" s="3" t="s">
        <v>100</v>
      </c>
      <c r="C4" t="s">
        <v>120</v>
      </c>
      <c r="D4" s="11" t="str">
        <f>lot_result_id</f>
        <v/>
      </c>
      <c r="E4" s="3" t="str">
        <f>lot_reult_name</f>
        <v/>
      </c>
      <c r="F4" s="57"/>
      <c r="G4" s="43" t="str">
        <f>lot_result_name2</f>
        <v/>
      </c>
    </row>
    <row r="5" spans="1:7" x14ac:dyDescent="0.3">
      <c r="A5" s="8">
        <v>3</v>
      </c>
      <c r="B5" s="3" t="s">
        <v>100</v>
      </c>
      <c r="C5" t="s">
        <v>120</v>
      </c>
      <c r="D5" s="11" t="str">
        <f>lot_result_id</f>
        <v/>
      </c>
      <c r="E5" s="3" t="str">
        <f>lot_reult_name</f>
        <v/>
      </c>
      <c r="F5" s="57"/>
      <c r="G5" s="43" t="str">
        <f>lot_result_name2</f>
        <v/>
      </c>
    </row>
    <row r="6" spans="1:7" x14ac:dyDescent="0.3">
      <c r="A6" s="8">
        <v>4</v>
      </c>
      <c r="B6" s="3" t="s">
        <v>99</v>
      </c>
      <c r="C6" t="s">
        <v>121</v>
      </c>
      <c r="D6" s="11" t="str">
        <f>lot_result_id</f>
        <v/>
      </c>
      <c r="E6" s="3" t="str">
        <f>lot_reult_name</f>
        <v/>
      </c>
      <c r="F6" s="57"/>
      <c r="G6" s="43" t="str">
        <f>lot_result_name2</f>
        <v/>
      </c>
    </row>
    <row r="7" spans="1:7" x14ac:dyDescent="0.3">
      <c r="A7" s="8">
        <v>5</v>
      </c>
      <c r="B7" s="3" t="s">
        <v>99</v>
      </c>
      <c r="C7" t="s">
        <v>121</v>
      </c>
      <c r="D7" s="11" t="str">
        <f>lot_result_id</f>
        <v/>
      </c>
      <c r="E7" s="3" t="str">
        <f>lot_reult_name</f>
        <v/>
      </c>
      <c r="F7" s="57"/>
      <c r="G7" s="43" t="str">
        <f>lot_result_name2</f>
        <v/>
      </c>
    </row>
    <row r="8" spans="1:7" x14ac:dyDescent="0.3">
      <c r="A8" s="8">
        <v>6</v>
      </c>
      <c r="B8" s="3" t="s">
        <v>99</v>
      </c>
      <c r="C8" t="s">
        <v>121</v>
      </c>
      <c r="D8" s="11" t="str">
        <f>lot_result_id</f>
        <v/>
      </c>
      <c r="E8" s="3" t="str">
        <f>lot_reult_name</f>
        <v/>
      </c>
      <c r="F8" s="57"/>
      <c r="G8" s="43" t="str">
        <f>lot_result_name2</f>
        <v/>
      </c>
    </row>
    <row r="9" spans="1:7" x14ac:dyDescent="0.3">
      <c r="A9" s="8">
        <v>7</v>
      </c>
      <c r="B9" s="3" t="s">
        <v>99</v>
      </c>
      <c r="C9" t="s">
        <v>121</v>
      </c>
      <c r="D9" s="11" t="str">
        <f>lot_result_id</f>
        <v/>
      </c>
      <c r="E9" s="3" t="str">
        <f>lot_reult_name</f>
        <v/>
      </c>
      <c r="F9" s="57"/>
      <c r="G9" s="43" t="str">
        <f>lot_result_name2</f>
        <v/>
      </c>
    </row>
    <row r="10" spans="1:7" x14ac:dyDescent="0.3">
      <c r="A10" s="8">
        <v>8</v>
      </c>
      <c r="B10" s="3" t="s">
        <v>99</v>
      </c>
      <c r="C10" t="s">
        <v>121</v>
      </c>
      <c r="D10" s="11" t="str">
        <f>lot_result_id</f>
        <v/>
      </c>
      <c r="E10" s="3" t="str">
        <f>lot_reult_name</f>
        <v/>
      </c>
      <c r="F10" s="57"/>
      <c r="G10" s="43" t="str">
        <f>lot_result_name2</f>
        <v/>
      </c>
    </row>
    <row r="11" spans="1:7" x14ac:dyDescent="0.3">
      <c r="A11" s="8">
        <v>9</v>
      </c>
      <c r="B11" s="3" t="s">
        <v>98</v>
      </c>
      <c r="C11" t="s">
        <v>122</v>
      </c>
      <c r="D11" s="11" t="str">
        <f>lot_result_id</f>
        <v/>
      </c>
      <c r="E11" s="3" t="str">
        <f>lot_reult_name</f>
        <v/>
      </c>
      <c r="F11" s="57"/>
      <c r="G11" s="43" t="str">
        <f>lot_result_name2</f>
        <v/>
      </c>
    </row>
    <row r="12" spans="1:7" x14ac:dyDescent="0.3">
      <c r="A12" s="8">
        <v>10</v>
      </c>
      <c r="B12" s="3" t="s">
        <v>98</v>
      </c>
      <c r="C12" t="s">
        <v>122</v>
      </c>
      <c r="D12" s="11" t="str">
        <f>lot_result_id</f>
        <v/>
      </c>
      <c r="E12" s="3" t="str">
        <f>lot_reult_name</f>
        <v/>
      </c>
      <c r="F12" s="57"/>
      <c r="G12" s="43" t="str">
        <f>lot_result_name2</f>
        <v/>
      </c>
    </row>
    <row r="13" spans="1:7" x14ac:dyDescent="0.3">
      <c r="A13" s="8">
        <v>11</v>
      </c>
      <c r="B13" s="3" t="s">
        <v>98</v>
      </c>
      <c r="C13" t="s">
        <v>122</v>
      </c>
      <c r="D13" s="11" t="str">
        <f>lot_result_id</f>
        <v/>
      </c>
      <c r="E13" s="11" t="str">
        <f>lot_reult_name</f>
        <v/>
      </c>
      <c r="F13" s="57"/>
      <c r="G13" s="43" t="str">
        <f>lot_result_name2</f>
        <v/>
      </c>
    </row>
    <row r="14" spans="1:7" x14ac:dyDescent="0.3">
      <c r="A14" s="8">
        <v>12</v>
      </c>
      <c r="B14" s="3" t="s">
        <v>98</v>
      </c>
      <c r="C14" t="s">
        <v>122</v>
      </c>
      <c r="D14" s="11" t="str">
        <f>lot_result_id</f>
        <v/>
      </c>
      <c r="E14" s="11" t="str">
        <f>lot_reult_name</f>
        <v/>
      </c>
      <c r="F14" s="57"/>
      <c r="G14" s="43" t="str">
        <f>lot_result_name2</f>
        <v/>
      </c>
    </row>
    <row r="15" spans="1:7" x14ac:dyDescent="0.3">
      <c r="A15" s="8">
        <v>13</v>
      </c>
      <c r="B15" s="3" t="s">
        <v>98</v>
      </c>
      <c r="C15" t="s">
        <v>122</v>
      </c>
      <c r="D15" s="11" t="str">
        <f>lot_result_id</f>
        <v/>
      </c>
      <c r="E15" s="11" t="str">
        <f>lot_reult_name</f>
        <v/>
      </c>
      <c r="F15" s="57"/>
      <c r="G15" s="43" t="str">
        <f>lot_result_name2</f>
        <v/>
      </c>
    </row>
    <row r="16" spans="1:7" x14ac:dyDescent="0.3">
      <c r="A16" s="8">
        <v>14</v>
      </c>
      <c r="B16" s="3" t="s">
        <v>97</v>
      </c>
      <c r="C16" t="s">
        <v>123</v>
      </c>
      <c r="D16" s="11" t="str">
        <f>lot_result_id</f>
        <v/>
      </c>
      <c r="E16" s="11" t="str">
        <f>lot_reult_name</f>
        <v/>
      </c>
      <c r="F16" s="57"/>
      <c r="G16" s="43" t="str">
        <f>lot_result_name2</f>
        <v/>
      </c>
    </row>
    <row r="17" spans="1:7" x14ac:dyDescent="0.3">
      <c r="A17" s="8">
        <v>15</v>
      </c>
      <c r="B17" s="3" t="s">
        <v>97</v>
      </c>
      <c r="C17" t="s">
        <v>123</v>
      </c>
      <c r="D17" s="11" t="str">
        <f>lot_result_id</f>
        <v/>
      </c>
      <c r="E17" s="11" t="str">
        <f>lot_reult_name</f>
        <v/>
      </c>
      <c r="F17" s="57"/>
      <c r="G17" s="43" t="str">
        <f>lot_result_name2</f>
        <v/>
      </c>
    </row>
    <row r="18" spans="1:7" x14ac:dyDescent="0.3">
      <c r="A18" s="8">
        <v>16</v>
      </c>
      <c r="B18" s="3" t="s">
        <v>97</v>
      </c>
      <c r="C18" t="s">
        <v>123</v>
      </c>
      <c r="D18" s="11" t="str">
        <f>lot_result_id</f>
        <v/>
      </c>
      <c r="E18" s="11" t="str">
        <f>lot_reult_name</f>
        <v/>
      </c>
      <c r="F18" s="57"/>
      <c r="G18" s="43" t="str">
        <f>lot_result_name2</f>
        <v/>
      </c>
    </row>
    <row r="19" spans="1:7" x14ac:dyDescent="0.3">
      <c r="A19" s="8">
        <v>17</v>
      </c>
      <c r="B19" s="3" t="s">
        <v>96</v>
      </c>
      <c r="C19" t="s">
        <v>124</v>
      </c>
      <c r="D19" s="11" t="str">
        <f>lot_result_id</f>
        <v/>
      </c>
      <c r="E19" s="11" t="str">
        <f>lot_reult_name</f>
        <v/>
      </c>
      <c r="F19" s="57"/>
      <c r="G19" s="43" t="str">
        <f>lot_result_name2</f>
        <v/>
      </c>
    </row>
    <row r="20" spans="1:7" x14ac:dyDescent="0.3">
      <c r="A20" s="8">
        <v>18</v>
      </c>
      <c r="B20" s="3" t="s">
        <v>96</v>
      </c>
      <c r="C20" t="s">
        <v>124</v>
      </c>
      <c r="D20" s="11" t="str">
        <f>lot_result_id</f>
        <v/>
      </c>
      <c r="E20" s="11" t="str">
        <f>lot_reult_name</f>
        <v/>
      </c>
      <c r="F20" s="57"/>
      <c r="G20" s="43" t="str">
        <f>lot_result_name2</f>
        <v/>
      </c>
    </row>
    <row r="21" spans="1:7" x14ac:dyDescent="0.3">
      <c r="A21" s="8">
        <v>19</v>
      </c>
      <c r="B21" s="3" t="s">
        <v>96</v>
      </c>
      <c r="C21" t="s">
        <v>124</v>
      </c>
      <c r="D21" s="11" t="str">
        <f>lot_result_id</f>
        <v/>
      </c>
      <c r="E21" s="11" t="str">
        <f>lot_reult_name</f>
        <v/>
      </c>
      <c r="F21" s="57"/>
      <c r="G21" s="43" t="str">
        <f>lot_result_name2</f>
        <v/>
      </c>
    </row>
    <row r="22" spans="1:7" x14ac:dyDescent="0.3">
      <c r="A22" s="8">
        <v>20</v>
      </c>
      <c r="B22" s="3" t="s">
        <v>96</v>
      </c>
      <c r="C22" t="s">
        <v>124</v>
      </c>
      <c r="D22" s="11" t="str">
        <f>lot_result_id</f>
        <v/>
      </c>
      <c r="E22" s="11" t="str">
        <f>lot_reult_name</f>
        <v/>
      </c>
      <c r="F22" s="57"/>
      <c r="G22" s="43" t="str">
        <f>lot_result_name2</f>
        <v/>
      </c>
    </row>
    <row r="23" spans="1:7" x14ac:dyDescent="0.3">
      <c r="A23" s="8">
        <v>21</v>
      </c>
      <c r="B23" s="3" t="s">
        <v>95</v>
      </c>
      <c r="C23" t="s">
        <v>125</v>
      </c>
      <c r="D23" s="11" t="str">
        <f>lot_result_id</f>
        <v/>
      </c>
      <c r="E23" s="11" t="str">
        <f>lot_reult_name</f>
        <v/>
      </c>
      <c r="F23" s="57"/>
      <c r="G23" s="43" t="str">
        <f>lot_result_name2</f>
        <v/>
      </c>
    </row>
    <row r="24" spans="1:7" x14ac:dyDescent="0.3">
      <c r="A24" s="8">
        <v>22</v>
      </c>
      <c r="B24" s="3" t="s">
        <v>95</v>
      </c>
      <c r="C24" t="s">
        <v>125</v>
      </c>
      <c r="D24" s="11" t="str">
        <f>lot_result_id</f>
        <v/>
      </c>
      <c r="E24" s="11" t="str">
        <f>lot_reult_name</f>
        <v/>
      </c>
      <c r="F24" s="57"/>
      <c r="G24" s="43" t="str">
        <f>lot_result_name2</f>
        <v/>
      </c>
    </row>
    <row r="25" spans="1:7" x14ac:dyDescent="0.3">
      <c r="A25" s="8">
        <v>23</v>
      </c>
      <c r="B25" s="3" t="s">
        <v>95</v>
      </c>
      <c r="C25" t="s">
        <v>125</v>
      </c>
      <c r="D25" s="11" t="str">
        <f>lot_result_id</f>
        <v/>
      </c>
      <c r="E25" s="11" t="str">
        <f>lot_reult_name</f>
        <v/>
      </c>
      <c r="F25" s="57"/>
      <c r="G25" s="43" t="str">
        <f>lot_result_name2</f>
        <v/>
      </c>
    </row>
    <row r="26" spans="1:7" x14ac:dyDescent="0.3">
      <c r="A26" s="8">
        <v>24</v>
      </c>
      <c r="B26" s="3" t="s">
        <v>78</v>
      </c>
      <c r="C26" t="s">
        <v>126</v>
      </c>
      <c r="D26" s="11" t="str">
        <f>lot_result_id</f>
        <v/>
      </c>
      <c r="E26" s="11" t="str">
        <f>lot_reult_name</f>
        <v/>
      </c>
      <c r="F26" s="57"/>
      <c r="G26" s="43" t="str">
        <f>lot_result_name2</f>
        <v/>
      </c>
    </row>
    <row r="27" spans="1:7" x14ac:dyDescent="0.3">
      <c r="A27" s="8">
        <v>25</v>
      </c>
      <c r="B27" s="3" t="s">
        <v>78</v>
      </c>
      <c r="C27" t="s">
        <v>126</v>
      </c>
      <c r="D27" s="11" t="str">
        <f>lot_result_id</f>
        <v/>
      </c>
      <c r="E27" s="11" t="str">
        <f>lot_reult_name</f>
        <v/>
      </c>
      <c r="F27" s="57"/>
      <c r="G27" s="43" t="str">
        <f>lot_result_name2</f>
        <v/>
      </c>
    </row>
    <row r="28" spans="1:7" x14ac:dyDescent="0.3">
      <c r="A28" s="8">
        <v>26</v>
      </c>
      <c r="B28" s="3" t="s">
        <v>78</v>
      </c>
      <c r="C28" t="s">
        <v>126</v>
      </c>
      <c r="D28" s="11" t="str">
        <f>lot_result_id</f>
        <v/>
      </c>
      <c r="E28" s="11" t="str">
        <f>lot_reult_name</f>
        <v/>
      </c>
      <c r="F28" s="57"/>
      <c r="G28" s="43" t="str">
        <f>lot_result_name2</f>
        <v/>
      </c>
    </row>
    <row r="29" spans="1:7" x14ac:dyDescent="0.3">
      <c r="A29" s="8">
        <v>27</v>
      </c>
      <c r="B29" s="3" t="s">
        <v>78</v>
      </c>
      <c r="C29" t="s">
        <v>126</v>
      </c>
      <c r="D29" s="11" t="str">
        <f>lot_result_id</f>
        <v/>
      </c>
      <c r="E29" s="11" t="str">
        <f>lot_reult_name</f>
        <v/>
      </c>
      <c r="F29" s="57"/>
      <c r="G29" s="43" t="str">
        <f>lot_result_name2</f>
        <v/>
      </c>
    </row>
    <row r="30" spans="1:7" x14ac:dyDescent="0.3">
      <c r="A30" s="8">
        <v>28</v>
      </c>
      <c r="B30" s="3" t="s">
        <v>77</v>
      </c>
      <c r="C30" t="s">
        <v>127</v>
      </c>
      <c r="D30" s="11" t="str">
        <f>lot_result_id</f>
        <v/>
      </c>
      <c r="E30" s="11" t="str">
        <f>lot_reult_name</f>
        <v/>
      </c>
      <c r="F30" s="57"/>
      <c r="G30" s="43" t="str">
        <f>lot_result_name2</f>
        <v/>
      </c>
    </row>
    <row r="31" spans="1:7" x14ac:dyDescent="0.3">
      <c r="A31" s="8">
        <v>29</v>
      </c>
      <c r="B31" s="3" t="s">
        <v>77</v>
      </c>
      <c r="C31" t="s">
        <v>127</v>
      </c>
      <c r="D31" s="11" t="str">
        <f>lot_result_id</f>
        <v/>
      </c>
      <c r="E31" s="11" t="str">
        <f>lot_reult_name</f>
        <v/>
      </c>
      <c r="F31" s="57"/>
      <c r="G31" s="43" t="str">
        <f>lot_result_name2</f>
        <v/>
      </c>
    </row>
    <row r="32" spans="1:7" x14ac:dyDescent="0.3">
      <c r="A32" s="8">
        <v>30</v>
      </c>
      <c r="B32" s="3" t="s">
        <v>77</v>
      </c>
      <c r="C32" t="s">
        <v>127</v>
      </c>
      <c r="D32" s="11" t="str">
        <f>lot_result_id</f>
        <v/>
      </c>
      <c r="E32" s="11" t="str">
        <f>lot_reult_name</f>
        <v/>
      </c>
      <c r="F32" s="57"/>
      <c r="G32" s="43" t="str">
        <f>lot_result_name2</f>
        <v/>
      </c>
    </row>
    <row r="33" spans="1:7" x14ac:dyDescent="0.3">
      <c r="A33" s="8">
        <v>31</v>
      </c>
      <c r="B33" s="3" t="s">
        <v>77</v>
      </c>
      <c r="C33" t="s">
        <v>127</v>
      </c>
      <c r="D33" s="11" t="str">
        <f>lot_result_id</f>
        <v/>
      </c>
      <c r="E33" s="11" t="str">
        <f>lot_reult_name</f>
        <v/>
      </c>
      <c r="F33" s="57"/>
      <c r="G33" s="43" t="str">
        <f>lot_result_name2</f>
        <v/>
      </c>
    </row>
    <row r="34" spans="1:7" x14ac:dyDescent="0.3">
      <c r="A34" s="8">
        <v>32</v>
      </c>
      <c r="B34" s="3" t="s">
        <v>77</v>
      </c>
      <c r="C34" t="s">
        <v>127</v>
      </c>
      <c r="D34" s="11" t="str">
        <f>lot_result_id</f>
        <v/>
      </c>
      <c r="E34" s="11" t="str">
        <f>lot_reult_name</f>
        <v/>
      </c>
      <c r="F34" s="57"/>
      <c r="G34" s="43" t="str">
        <f>lot_result_name2</f>
        <v/>
      </c>
    </row>
    <row r="35" spans="1:7" x14ac:dyDescent="0.3">
      <c r="A35" s="8">
        <v>33</v>
      </c>
      <c r="B35" s="3" t="s">
        <v>77</v>
      </c>
      <c r="C35" t="s">
        <v>127</v>
      </c>
      <c r="D35" s="11" t="str">
        <f>lot_result_id</f>
        <v/>
      </c>
      <c r="E35" s="11" t="str">
        <f>lot_reult_name</f>
        <v/>
      </c>
      <c r="F35" s="57"/>
      <c r="G35" s="43" t="str">
        <f>lot_result_name2</f>
        <v/>
      </c>
    </row>
    <row r="36" spans="1:7" x14ac:dyDescent="0.3">
      <c r="A36" s="8">
        <v>34</v>
      </c>
      <c r="B36" s="3" t="s">
        <v>76</v>
      </c>
      <c r="C36" t="s">
        <v>128</v>
      </c>
      <c r="D36" s="11" t="str">
        <f>lot_result_id</f>
        <v/>
      </c>
      <c r="E36" s="11" t="str">
        <f>lot_reult_name</f>
        <v/>
      </c>
      <c r="F36" s="57"/>
      <c r="G36" s="43" t="str">
        <f>lot_result_name2</f>
        <v/>
      </c>
    </row>
    <row r="37" spans="1:7" x14ac:dyDescent="0.3">
      <c r="A37" s="8">
        <v>35</v>
      </c>
      <c r="B37" s="3" t="s">
        <v>76</v>
      </c>
      <c r="C37" t="s">
        <v>128</v>
      </c>
      <c r="D37" s="11" t="str">
        <f>lot_result_id</f>
        <v/>
      </c>
      <c r="E37" s="11" t="str">
        <f>lot_reult_name</f>
        <v/>
      </c>
      <c r="F37" s="57"/>
      <c r="G37" s="43" t="str">
        <f>lot_result_name2</f>
        <v/>
      </c>
    </row>
    <row r="38" spans="1:7" x14ac:dyDescent="0.3">
      <c r="A38" s="8">
        <v>36</v>
      </c>
      <c r="B38" s="3" t="s">
        <v>76</v>
      </c>
      <c r="C38" t="s">
        <v>128</v>
      </c>
      <c r="D38" s="11" t="str">
        <f>lot_result_id</f>
        <v/>
      </c>
      <c r="E38" s="11" t="str">
        <f>lot_reult_name</f>
        <v/>
      </c>
      <c r="F38" s="57"/>
      <c r="G38" s="43" t="str">
        <f>lot_result_name2</f>
        <v/>
      </c>
    </row>
    <row r="39" spans="1:7" x14ac:dyDescent="0.3">
      <c r="A39" s="8">
        <v>37</v>
      </c>
      <c r="B39" s="3" t="s">
        <v>76</v>
      </c>
      <c r="C39" t="s">
        <v>128</v>
      </c>
      <c r="D39" s="11" t="str">
        <f>lot_result_id</f>
        <v/>
      </c>
      <c r="E39" s="11" t="str">
        <f>lot_reult_name</f>
        <v/>
      </c>
      <c r="F39" s="57"/>
      <c r="G39" s="43" t="str">
        <f>lot_result_name2</f>
        <v/>
      </c>
    </row>
    <row r="40" spans="1:7" x14ac:dyDescent="0.3">
      <c r="A40" s="8">
        <v>38</v>
      </c>
      <c r="B40" s="3" t="s">
        <v>76</v>
      </c>
      <c r="C40" t="s">
        <v>128</v>
      </c>
      <c r="D40" s="11" t="str">
        <f>lot_result_id</f>
        <v/>
      </c>
      <c r="E40" s="11" t="str">
        <f>lot_reult_name</f>
        <v/>
      </c>
      <c r="F40" s="57"/>
      <c r="G40" s="43" t="str">
        <f>lot_result_name2</f>
        <v/>
      </c>
    </row>
    <row r="41" spans="1:7" x14ac:dyDescent="0.3">
      <c r="A41" s="8">
        <v>39</v>
      </c>
      <c r="B41" s="3" t="s">
        <v>76</v>
      </c>
      <c r="C41" t="s">
        <v>128</v>
      </c>
      <c r="D41" s="11" t="str">
        <f>lot_result_id</f>
        <v/>
      </c>
      <c r="E41" s="11" t="str">
        <f>lot_reult_name</f>
        <v/>
      </c>
      <c r="F41" s="57"/>
      <c r="G41" s="43" t="str">
        <f>lot_result_name2</f>
        <v/>
      </c>
    </row>
    <row r="42" spans="1:7" x14ac:dyDescent="0.3">
      <c r="A42" s="8">
        <v>40</v>
      </c>
      <c r="B42" s="3" t="s">
        <v>102</v>
      </c>
      <c r="C42" t="s">
        <v>129</v>
      </c>
      <c r="D42" s="11" t="str">
        <f>lot_result_id</f>
        <v/>
      </c>
      <c r="E42" s="11" t="str">
        <f>lot_reult_name</f>
        <v/>
      </c>
      <c r="F42" s="57"/>
      <c r="G42" s="43" t="str">
        <f>lot_result_name2</f>
        <v/>
      </c>
    </row>
    <row r="43" spans="1:7" x14ac:dyDescent="0.3">
      <c r="A43" s="8">
        <v>41</v>
      </c>
      <c r="B43" s="3" t="s">
        <v>102</v>
      </c>
      <c r="C43" t="s">
        <v>129</v>
      </c>
      <c r="D43" s="11" t="str">
        <f>lot_result_id</f>
        <v/>
      </c>
      <c r="E43" s="11" t="str">
        <f>lot_reult_name</f>
        <v/>
      </c>
      <c r="F43" s="57"/>
      <c r="G43" s="43" t="str">
        <f>lot_result_name2</f>
        <v/>
      </c>
    </row>
    <row r="44" spans="1:7" x14ac:dyDescent="0.3">
      <c r="A44" s="8">
        <v>42</v>
      </c>
      <c r="B44" s="3" t="s">
        <v>102</v>
      </c>
      <c r="C44" t="s">
        <v>129</v>
      </c>
      <c r="D44" s="11" t="str">
        <f>lot_result_id</f>
        <v/>
      </c>
      <c r="E44" s="11" t="str">
        <f>lot_reult_name</f>
        <v/>
      </c>
      <c r="F44" s="57"/>
      <c r="G44" s="43" t="str">
        <f>lot_result_name2</f>
        <v/>
      </c>
    </row>
    <row r="45" spans="1:7" x14ac:dyDescent="0.3">
      <c r="A45" s="8">
        <v>43</v>
      </c>
      <c r="B45" s="3" t="s">
        <v>102</v>
      </c>
      <c r="C45" t="s">
        <v>129</v>
      </c>
      <c r="D45" s="11" t="str">
        <f>lot_result_id</f>
        <v/>
      </c>
      <c r="E45" s="11" t="str">
        <f>lot_reult_name</f>
        <v/>
      </c>
      <c r="F45" s="57"/>
      <c r="G45" s="43" t="str">
        <f>lot_result_name2</f>
        <v/>
      </c>
    </row>
    <row r="46" spans="1:7" x14ac:dyDescent="0.3">
      <c r="A46" s="8">
        <v>44</v>
      </c>
      <c r="B46" s="3" t="s">
        <v>102</v>
      </c>
      <c r="C46" t="s">
        <v>129</v>
      </c>
      <c r="D46" s="11" t="str">
        <f>lot_result_id</f>
        <v/>
      </c>
      <c r="E46" s="11" t="str">
        <f>lot_reult_name</f>
        <v/>
      </c>
      <c r="F46" s="57"/>
      <c r="G46" s="43" t="str">
        <f>lot_result_name2</f>
        <v/>
      </c>
    </row>
    <row r="47" spans="1:7" x14ac:dyDescent="0.3">
      <c r="A47" s="8">
        <v>45</v>
      </c>
      <c r="B47" s="3" t="s">
        <v>102</v>
      </c>
      <c r="C47" t="s">
        <v>129</v>
      </c>
      <c r="D47" s="11" t="str">
        <f>lot_result_id</f>
        <v/>
      </c>
      <c r="E47" s="11" t="str">
        <f>lot_reult_name</f>
        <v/>
      </c>
      <c r="F47" s="57"/>
      <c r="G47" s="43" t="str">
        <f>lot_result_name2</f>
        <v/>
      </c>
    </row>
    <row r="48" spans="1:7" x14ac:dyDescent="0.3">
      <c r="A48" s="8">
        <v>46</v>
      </c>
      <c r="B48" s="3" t="s">
        <v>103</v>
      </c>
      <c r="C48" t="s">
        <v>130</v>
      </c>
      <c r="D48" s="11" t="str">
        <f>lot_result_id</f>
        <v/>
      </c>
      <c r="E48" s="11" t="str">
        <f>lot_reult_name</f>
        <v/>
      </c>
      <c r="F48" s="57"/>
      <c r="G48" s="43" t="str">
        <f>lot_result_name2</f>
        <v/>
      </c>
    </row>
    <row r="49" spans="1:7" x14ac:dyDescent="0.3">
      <c r="A49" s="8">
        <v>47</v>
      </c>
      <c r="B49" s="3" t="s">
        <v>103</v>
      </c>
      <c r="C49" t="s">
        <v>130</v>
      </c>
      <c r="D49" s="11" t="str">
        <f>lot_result_id</f>
        <v/>
      </c>
      <c r="E49" s="11" t="str">
        <f>lot_reult_name</f>
        <v/>
      </c>
      <c r="F49" s="57"/>
      <c r="G49" s="43" t="str">
        <f>lot_result_name2</f>
        <v/>
      </c>
    </row>
    <row r="50" spans="1:7" x14ac:dyDescent="0.3">
      <c r="A50" s="8">
        <v>48</v>
      </c>
      <c r="B50" s="3" t="s">
        <v>103</v>
      </c>
      <c r="C50" t="s">
        <v>130</v>
      </c>
      <c r="D50" s="11" t="str">
        <f>lot_result_id</f>
        <v/>
      </c>
      <c r="E50" s="11" t="str">
        <f>lot_reult_name</f>
        <v/>
      </c>
      <c r="F50" s="57"/>
      <c r="G50" s="43" t="str">
        <f>lot_result_name2</f>
        <v/>
      </c>
    </row>
    <row r="51" spans="1:7" x14ac:dyDescent="0.3">
      <c r="A51" s="8">
        <v>49</v>
      </c>
      <c r="B51" s="3" t="s">
        <v>103</v>
      </c>
      <c r="C51" t="s">
        <v>130</v>
      </c>
      <c r="D51" s="11" t="str">
        <f>lot_result_id</f>
        <v/>
      </c>
      <c r="E51" s="11" t="str">
        <f>lot_reult_name</f>
        <v/>
      </c>
      <c r="F51" s="57"/>
      <c r="G51" s="43" t="str">
        <f>lot_result_name2</f>
        <v/>
      </c>
    </row>
    <row r="52" spans="1:7" x14ac:dyDescent="0.3">
      <c r="A52" s="8">
        <v>50</v>
      </c>
      <c r="B52" s="3" t="s">
        <v>103</v>
      </c>
      <c r="C52" t="s">
        <v>130</v>
      </c>
      <c r="D52" s="11" t="str">
        <f>lot_result_id</f>
        <v/>
      </c>
      <c r="E52" s="11" t="str">
        <f>lot_reult_name</f>
        <v/>
      </c>
      <c r="F52" s="57"/>
      <c r="G52" s="43" t="str">
        <f>lot_result_name2</f>
        <v/>
      </c>
    </row>
    <row r="53" spans="1:7" x14ac:dyDescent="0.3">
      <c r="A53" s="8">
        <v>51</v>
      </c>
      <c r="B53" s="3" t="s">
        <v>103</v>
      </c>
      <c r="C53" t="s">
        <v>130</v>
      </c>
      <c r="D53" s="11" t="str">
        <f>lot_result_id</f>
        <v/>
      </c>
      <c r="E53" s="11" t="str">
        <f>lot_reult_name</f>
        <v/>
      </c>
      <c r="F53" s="57"/>
      <c r="G53" s="43" t="str">
        <f>lot_result_name2</f>
        <v/>
      </c>
    </row>
    <row r="54" spans="1:7" x14ac:dyDescent="0.3">
      <c r="A54" s="8">
        <v>52</v>
      </c>
      <c r="B54" s="3" t="s">
        <v>94</v>
      </c>
      <c r="C54" t="s">
        <v>131</v>
      </c>
      <c r="D54" s="11" t="str">
        <f>lot_result_id</f>
        <v/>
      </c>
      <c r="E54" s="11" t="str">
        <f>lot_reult_name</f>
        <v/>
      </c>
      <c r="F54" s="57"/>
      <c r="G54" s="43" t="str">
        <f>lot_result_name2</f>
        <v/>
      </c>
    </row>
    <row r="55" spans="1:7" x14ac:dyDescent="0.3">
      <c r="A55" s="8">
        <v>53</v>
      </c>
      <c r="B55" s="3" t="s">
        <v>94</v>
      </c>
      <c r="C55" t="s">
        <v>131</v>
      </c>
      <c r="D55" s="11" t="str">
        <f>lot_result_id</f>
        <v/>
      </c>
      <c r="E55" s="11" t="str">
        <f>lot_reult_name</f>
        <v/>
      </c>
      <c r="F55" s="57"/>
      <c r="G55" s="43" t="str">
        <f>lot_result_name2</f>
        <v/>
      </c>
    </row>
    <row r="56" spans="1:7" x14ac:dyDescent="0.3">
      <c r="A56" s="8">
        <v>54</v>
      </c>
      <c r="B56" s="3" t="s">
        <v>94</v>
      </c>
      <c r="C56" t="s">
        <v>131</v>
      </c>
      <c r="D56" s="11" t="str">
        <f>lot_result_id</f>
        <v/>
      </c>
      <c r="E56" s="11" t="str">
        <f>lot_reult_name</f>
        <v/>
      </c>
      <c r="F56" s="57"/>
      <c r="G56" s="43" t="str">
        <f>lot_result_name2</f>
        <v/>
      </c>
    </row>
    <row r="57" spans="1:7" x14ac:dyDescent="0.3">
      <c r="A57" s="8">
        <v>55</v>
      </c>
      <c r="B57" s="3" t="s">
        <v>94</v>
      </c>
      <c r="C57" t="s">
        <v>131</v>
      </c>
      <c r="D57" s="11" t="str">
        <f>lot_result_id</f>
        <v/>
      </c>
      <c r="E57" s="11" t="str">
        <f>lot_reult_name</f>
        <v/>
      </c>
      <c r="F57" s="57"/>
      <c r="G57" s="43" t="str">
        <f>lot_result_name2</f>
        <v/>
      </c>
    </row>
    <row r="58" spans="1:7" x14ac:dyDescent="0.3">
      <c r="A58" s="8">
        <v>56</v>
      </c>
      <c r="B58" s="3" t="s">
        <v>94</v>
      </c>
      <c r="C58" t="s">
        <v>131</v>
      </c>
      <c r="D58" s="11" t="str">
        <f>lot_result_id</f>
        <v/>
      </c>
      <c r="E58" s="11" t="str">
        <f>lot_reult_name</f>
        <v/>
      </c>
      <c r="F58" s="57"/>
      <c r="G58" s="43" t="str">
        <f>lot_result_name2</f>
        <v/>
      </c>
    </row>
    <row r="59" spans="1:7" x14ac:dyDescent="0.3">
      <c r="A59" s="8">
        <v>57</v>
      </c>
      <c r="B59" s="3" t="s">
        <v>94</v>
      </c>
      <c r="C59" t="s">
        <v>131</v>
      </c>
      <c r="D59" s="11" t="str">
        <f>lot_result_id</f>
        <v/>
      </c>
      <c r="E59" s="11" t="str">
        <f>lot_reult_name</f>
        <v/>
      </c>
      <c r="F59" s="57"/>
      <c r="G59" s="43" t="str">
        <f>lot_result_name2</f>
        <v/>
      </c>
    </row>
    <row r="60" spans="1:7" x14ac:dyDescent="0.3">
      <c r="D60" s="11" t="str">
        <f>lot_result_id</f>
        <v/>
      </c>
      <c r="E60" s="11" t="str">
        <f>lot_reult_name</f>
        <v/>
      </c>
      <c r="F60" s="57"/>
      <c r="G60" s="43" t="str">
        <f>lot_result_name2</f>
        <v/>
      </c>
    </row>
    <row r="61" spans="1:7" x14ac:dyDescent="0.3">
      <c r="D61" s="11" t="str">
        <f>lot_result_id</f>
        <v/>
      </c>
      <c r="E61" s="11" t="str">
        <f>lot_reult_name</f>
        <v/>
      </c>
      <c r="F61" s="57"/>
      <c r="G61" s="43" t="str">
        <f>lot_result_name2</f>
        <v/>
      </c>
    </row>
    <row r="62" spans="1:7" x14ac:dyDescent="0.3">
      <c r="D62" s="11" t="str">
        <f>lot_result_id</f>
        <v/>
      </c>
      <c r="E62" s="11" t="str">
        <f>lot_reult_name</f>
        <v/>
      </c>
      <c r="F62" s="57"/>
      <c r="G62" s="43" t="str">
        <f>lot_result_name2</f>
        <v/>
      </c>
    </row>
    <row r="63" spans="1:7" x14ac:dyDescent="0.3">
      <c r="D63" s="11" t="str">
        <f>lot_result_id</f>
        <v/>
      </c>
      <c r="E63" s="11" t="str">
        <f>lot_reult_name</f>
        <v/>
      </c>
      <c r="F63" s="57"/>
      <c r="G63" s="43" t="str">
        <f>lot_result_name2</f>
        <v/>
      </c>
    </row>
    <row r="64" spans="1:7" x14ac:dyDescent="0.3">
      <c r="D64" s="11" t="str">
        <f>lot_result_id</f>
        <v/>
      </c>
      <c r="E64" s="11" t="str">
        <f>lot_reult_name</f>
        <v/>
      </c>
      <c r="F64" s="57"/>
      <c r="G64" s="43" t="str">
        <f>lot_result_name2</f>
        <v/>
      </c>
    </row>
    <row r="65" spans="4:7" x14ac:dyDescent="0.3">
      <c r="D65" s="11" t="str">
        <f>lot_result_id</f>
        <v/>
      </c>
      <c r="E65" s="11" t="str">
        <f>lot_reult_name</f>
        <v/>
      </c>
      <c r="F65" s="57"/>
      <c r="G65" s="43" t="str">
        <f>lot_result_name2</f>
        <v/>
      </c>
    </row>
    <row r="66" spans="4:7" x14ac:dyDescent="0.3">
      <c r="D66" s="11" t="str">
        <f>lot_result_id</f>
        <v/>
      </c>
      <c r="E66" s="11" t="str">
        <f>lot_reult_name</f>
        <v/>
      </c>
      <c r="F66" s="57"/>
      <c r="G66" s="43" t="str">
        <f>lot_result_name2</f>
        <v/>
      </c>
    </row>
    <row r="67" spans="4:7" x14ac:dyDescent="0.3">
      <c r="D67" s="11" t="str">
        <f>lot_result_id</f>
        <v/>
      </c>
      <c r="E67" s="11" t="str">
        <f>lot_reult_name</f>
        <v/>
      </c>
      <c r="F67" s="57"/>
      <c r="G67" s="43" t="str">
        <f>lot_result_name2</f>
        <v/>
      </c>
    </row>
    <row r="68" spans="4:7" x14ac:dyDescent="0.3">
      <c r="D68" s="11" t="str">
        <f>lot_result_id</f>
        <v/>
      </c>
      <c r="E68" s="11" t="str">
        <f>lot_reult_name</f>
        <v/>
      </c>
      <c r="F68" s="57"/>
      <c r="G68" s="43" t="str">
        <f>lot_result_name2</f>
        <v/>
      </c>
    </row>
    <row r="69" spans="4:7" x14ac:dyDescent="0.3">
      <c r="D69" s="11" t="str">
        <f>lot_result_id</f>
        <v/>
      </c>
      <c r="E69" s="11" t="str">
        <f>lot_reult_name</f>
        <v/>
      </c>
      <c r="F69" s="57"/>
      <c r="G69" s="43" t="str">
        <f>lot_result_name2</f>
        <v/>
      </c>
    </row>
    <row r="70" spans="4:7" x14ac:dyDescent="0.3">
      <c r="D70" s="11" t="str">
        <f>lot_result_id</f>
        <v/>
      </c>
      <c r="E70" s="11" t="str">
        <f>lot_reult_name</f>
        <v/>
      </c>
      <c r="F70" s="57"/>
      <c r="G70" s="43" t="str">
        <f>lot_result_name2</f>
        <v/>
      </c>
    </row>
    <row r="71" spans="4:7" x14ac:dyDescent="0.3">
      <c r="D71" s="11" t="str">
        <f>lot_result_id</f>
        <v/>
      </c>
      <c r="E71" s="11" t="str">
        <f>lot_reult_name</f>
        <v/>
      </c>
      <c r="F71" s="57"/>
      <c r="G71" s="43" t="str">
        <f>lot_result_name2</f>
        <v/>
      </c>
    </row>
    <row r="72" spans="4:7" x14ac:dyDescent="0.3">
      <c r="D72" s="11" t="str">
        <f>lot_result_id</f>
        <v/>
      </c>
      <c r="E72" s="11" t="str">
        <f>lot_reult_name</f>
        <v/>
      </c>
      <c r="F72" s="57"/>
      <c r="G72" s="43" t="str">
        <f>lot_result_name2</f>
        <v/>
      </c>
    </row>
    <row r="73" spans="4:7" x14ac:dyDescent="0.3">
      <c r="D73" s="11" t="str">
        <f>lot_result_id</f>
        <v/>
      </c>
      <c r="E73" s="11" t="str">
        <f>lot_reult_name</f>
        <v/>
      </c>
      <c r="F73" s="57"/>
      <c r="G73" s="43" t="str">
        <f>lot_result_name2</f>
        <v/>
      </c>
    </row>
    <row r="74" spans="4:7" x14ac:dyDescent="0.3">
      <c r="D74" s="11" t="str">
        <f>lot_result_id</f>
        <v/>
      </c>
      <c r="E74" s="11" t="str">
        <f>lot_reult_name</f>
        <v/>
      </c>
      <c r="F74" s="57"/>
      <c r="G74" s="43" t="str">
        <f>lot_result_name2</f>
        <v/>
      </c>
    </row>
    <row r="75" spans="4:7" x14ac:dyDescent="0.3">
      <c r="D75" s="11" t="str">
        <f>lot_result_id</f>
        <v/>
      </c>
      <c r="E75" s="11" t="str">
        <f>lot_reult_name</f>
        <v/>
      </c>
      <c r="F75" s="57"/>
      <c r="G75" s="43" t="str">
        <f>lot_result_name2</f>
        <v/>
      </c>
    </row>
    <row r="76" spans="4:7" x14ac:dyDescent="0.3">
      <c r="D76" s="11" t="str">
        <f>lot_result_id</f>
        <v/>
      </c>
      <c r="E76" s="11" t="str">
        <f>lot_reult_name</f>
        <v/>
      </c>
      <c r="F76" s="57"/>
      <c r="G76" s="43" t="str">
        <f>lot_result_name2</f>
        <v/>
      </c>
    </row>
    <row r="77" spans="4:7" x14ac:dyDescent="0.3">
      <c r="D77" s="11" t="str">
        <f>lot_result_id</f>
        <v/>
      </c>
      <c r="E77" s="11" t="str">
        <f>lot_reult_name</f>
        <v/>
      </c>
      <c r="F77" s="57"/>
      <c r="G77" s="43" t="str">
        <f>lot_result_name2</f>
        <v/>
      </c>
    </row>
    <row r="78" spans="4:7" x14ac:dyDescent="0.3">
      <c r="D78" s="11" t="str">
        <f>lot_result_id</f>
        <v/>
      </c>
      <c r="E78" s="11" t="str">
        <f>lot_reult_name</f>
        <v/>
      </c>
      <c r="F78" s="57"/>
      <c r="G78" s="43" t="str">
        <f>lot_result_name2</f>
        <v/>
      </c>
    </row>
    <row r="79" spans="4:7" x14ac:dyDescent="0.3">
      <c r="D79" s="11" t="str">
        <f>lot_result_id</f>
        <v/>
      </c>
      <c r="E79" s="11" t="str">
        <f>lot_reult_name</f>
        <v/>
      </c>
      <c r="F79" s="57"/>
      <c r="G79" s="43" t="str">
        <f>lot_result_name2</f>
        <v/>
      </c>
    </row>
    <row r="80" spans="4:7" x14ac:dyDescent="0.3">
      <c r="D80" s="11" t="str">
        <f>lot_result_id</f>
        <v/>
      </c>
      <c r="E80" s="11" t="str">
        <f>lot_reult_name</f>
        <v/>
      </c>
      <c r="F80" s="57"/>
      <c r="G80" s="43" t="str">
        <f>lot_result_name2</f>
        <v/>
      </c>
    </row>
    <row r="81" spans="4:7" x14ac:dyDescent="0.3">
      <c r="D81" s="11" t="str">
        <f>lot_result_id</f>
        <v/>
      </c>
      <c r="E81" s="11" t="str">
        <f>lot_reult_name</f>
        <v/>
      </c>
      <c r="F81" s="57"/>
      <c r="G81" s="43" t="str">
        <f>lot_result_name2</f>
        <v/>
      </c>
    </row>
    <row r="82" spans="4:7" x14ac:dyDescent="0.3">
      <c r="D82" s="11" t="str">
        <f>lot_result_id</f>
        <v/>
      </c>
      <c r="E82" s="11" t="str">
        <f>lot_reult_name</f>
        <v/>
      </c>
      <c r="F82" s="57"/>
      <c r="G82" s="43" t="str">
        <f>lot_result_name2</f>
        <v/>
      </c>
    </row>
    <row r="83" spans="4:7" x14ac:dyDescent="0.3">
      <c r="D83" s="11" t="str">
        <f>lot_result_id</f>
        <v/>
      </c>
      <c r="E83" s="11" t="str">
        <f>lot_reult_name</f>
        <v/>
      </c>
      <c r="F83" s="57"/>
      <c r="G83" s="43" t="str">
        <f>lot_result_name2</f>
        <v/>
      </c>
    </row>
    <row r="84" spans="4:7" x14ac:dyDescent="0.3">
      <c r="D84" s="11" t="str">
        <f>lot_result_id</f>
        <v/>
      </c>
      <c r="E84" s="11" t="str">
        <f>lot_reult_name</f>
        <v/>
      </c>
      <c r="F84" s="57"/>
      <c r="G84" s="43" t="str">
        <f>lot_result_name2</f>
        <v/>
      </c>
    </row>
    <row r="85" spans="4:7" x14ac:dyDescent="0.3">
      <c r="D85" s="11" t="str">
        <f>lot_result_id</f>
        <v/>
      </c>
      <c r="E85" s="11" t="str">
        <f>lot_reult_name</f>
        <v/>
      </c>
      <c r="F85" s="57"/>
      <c r="G85" s="43" t="str">
        <f>lot_result_name2</f>
        <v/>
      </c>
    </row>
    <row r="86" spans="4:7" x14ac:dyDescent="0.3">
      <c r="D86" s="11" t="str">
        <f>lot_result_id</f>
        <v/>
      </c>
      <c r="E86" s="11" t="str">
        <f>lot_reult_name</f>
        <v/>
      </c>
      <c r="F86" s="57"/>
      <c r="G86" s="43" t="str">
        <f>lot_result_name2</f>
        <v/>
      </c>
    </row>
    <row r="87" spans="4:7" x14ac:dyDescent="0.3">
      <c r="D87" s="11" t="str">
        <f>lot_result_id</f>
        <v/>
      </c>
      <c r="E87" s="11" t="str">
        <f>lot_reult_name</f>
        <v/>
      </c>
      <c r="F87" s="57"/>
      <c r="G87" s="43" t="str">
        <f>lot_result_name2</f>
        <v/>
      </c>
    </row>
    <row r="88" spans="4:7" x14ac:dyDescent="0.3">
      <c r="D88" s="11" t="str">
        <f>lot_result_id</f>
        <v/>
      </c>
      <c r="E88" s="11" t="str">
        <f>lot_reult_name</f>
        <v/>
      </c>
      <c r="F88" s="57"/>
      <c r="G88" s="43" t="str">
        <f>lot_result_name2</f>
        <v/>
      </c>
    </row>
    <row r="89" spans="4:7" x14ac:dyDescent="0.3">
      <c r="D89" s="11" t="str">
        <f>lot_result_id</f>
        <v/>
      </c>
      <c r="E89" s="11" t="str">
        <f>lot_reult_name</f>
        <v/>
      </c>
      <c r="F89" s="57"/>
      <c r="G89" s="43" t="str">
        <f>lot_result_name2</f>
        <v/>
      </c>
    </row>
    <row r="90" spans="4:7" x14ac:dyDescent="0.3">
      <c r="D90" s="11" t="str">
        <f>lot_result_id</f>
        <v/>
      </c>
      <c r="E90" s="11" t="str">
        <f>lot_reult_name</f>
        <v/>
      </c>
      <c r="F90" s="57"/>
      <c r="G90" s="43" t="str">
        <f>lot_result_name2</f>
        <v/>
      </c>
    </row>
    <row r="91" spans="4:7" x14ac:dyDescent="0.3">
      <c r="D91" s="11" t="str">
        <f>lot_result_id</f>
        <v/>
      </c>
      <c r="E91" s="11" t="str">
        <f>lot_reult_name</f>
        <v/>
      </c>
      <c r="F91" s="57"/>
      <c r="G91" s="43" t="str">
        <f>lot_result_name2</f>
        <v/>
      </c>
    </row>
    <row r="92" spans="4:7" x14ac:dyDescent="0.3">
      <c r="D92" s="11" t="str">
        <f>lot_result_id</f>
        <v/>
      </c>
      <c r="E92" s="11" t="str">
        <f>lot_reult_name</f>
        <v/>
      </c>
      <c r="F92" s="57"/>
      <c r="G92" s="43" t="str">
        <f>lot_result_name2</f>
        <v/>
      </c>
    </row>
    <row r="93" spans="4:7" x14ac:dyDescent="0.3">
      <c r="D93" s="11" t="str">
        <f>lot_result_id</f>
        <v/>
      </c>
      <c r="E93" s="11" t="str">
        <f>lot_reult_name</f>
        <v/>
      </c>
      <c r="F93" s="57"/>
      <c r="G93" s="43" t="str">
        <f>lot_result_name2</f>
        <v/>
      </c>
    </row>
    <row r="94" spans="4:7" x14ac:dyDescent="0.3">
      <c r="D94" s="11" t="str">
        <f>lot_result_id</f>
        <v/>
      </c>
      <c r="E94" s="11" t="str">
        <f>lot_reult_name</f>
        <v/>
      </c>
      <c r="F94" s="57"/>
      <c r="G94" s="43" t="str">
        <f>lot_result_name2</f>
        <v/>
      </c>
    </row>
    <row r="95" spans="4:7" x14ac:dyDescent="0.3">
      <c r="D95" s="11" t="str">
        <f>lot_result_id</f>
        <v/>
      </c>
      <c r="E95" s="11" t="str">
        <f>lot_reult_name</f>
        <v/>
      </c>
      <c r="F95" s="57"/>
      <c r="G95" s="43" t="str">
        <f>lot_result_name2</f>
        <v/>
      </c>
    </row>
    <row r="96" spans="4:7" x14ac:dyDescent="0.3">
      <c r="D96" s="11" t="str">
        <f>lot_result_id</f>
        <v/>
      </c>
      <c r="E96" s="11" t="str">
        <f>lot_reult_name</f>
        <v/>
      </c>
      <c r="F96" s="57"/>
      <c r="G96" s="43" t="str">
        <f>lot_result_name2</f>
        <v/>
      </c>
    </row>
    <row r="97" spans="4:7" x14ac:dyDescent="0.3">
      <c r="D97" s="11" t="str">
        <f>lot_result_id</f>
        <v/>
      </c>
      <c r="E97" s="11" t="str">
        <f>lot_reult_name</f>
        <v/>
      </c>
      <c r="F97" s="57"/>
      <c r="G97" s="43" t="str">
        <f>lot_result_name2</f>
        <v/>
      </c>
    </row>
    <row r="98" spans="4:7" x14ac:dyDescent="0.3">
      <c r="D98" s="11" t="str">
        <f>lot_result_id</f>
        <v/>
      </c>
      <c r="E98" s="11" t="str">
        <f>lot_reult_name</f>
        <v/>
      </c>
      <c r="F98" s="57"/>
      <c r="G98" s="43" t="str">
        <f>lot_result_name2</f>
        <v/>
      </c>
    </row>
    <row r="99" spans="4:7" x14ac:dyDescent="0.3">
      <c r="D99" s="11" t="str">
        <f>lot_result_id</f>
        <v/>
      </c>
      <c r="E99" s="11" t="str">
        <f>lot_reult_name</f>
        <v/>
      </c>
      <c r="F99" s="57"/>
      <c r="G99" s="43" t="str">
        <f>lot_result_name2</f>
        <v/>
      </c>
    </row>
    <row r="100" spans="4:7" x14ac:dyDescent="0.3">
      <c r="D100" s="11" t="str">
        <f>lot_result_id</f>
        <v/>
      </c>
      <c r="E100" s="11" t="str">
        <f>lot_reult_name</f>
        <v/>
      </c>
      <c r="F100" s="57"/>
      <c r="G100" s="43" t="str">
        <f>lot_result_name2</f>
        <v/>
      </c>
    </row>
    <row r="101" spans="4:7" x14ac:dyDescent="0.3">
      <c r="D101" s="11" t="str">
        <f>lot_result_id</f>
        <v/>
      </c>
      <c r="E101" s="11" t="str">
        <f>lot_reult_name</f>
        <v/>
      </c>
      <c r="F101" s="57"/>
      <c r="G101" s="43" t="str">
        <f>lot_result_name2</f>
        <v/>
      </c>
    </row>
    <row r="102" spans="4:7" x14ac:dyDescent="0.3">
      <c r="D102" s="11" t="str">
        <f>lot_result_id</f>
        <v/>
      </c>
      <c r="E102" s="11" t="str">
        <f>lot_reult_name</f>
        <v/>
      </c>
      <c r="F102" s="57"/>
      <c r="G102" s="43" t="str">
        <f>lot_result_name2</f>
        <v/>
      </c>
    </row>
    <row r="103" spans="4:7" x14ac:dyDescent="0.3">
      <c r="D103" s="11" t="str">
        <f>lot_result_id</f>
        <v/>
      </c>
      <c r="E103" s="11" t="str">
        <f>lot_reult_name</f>
        <v/>
      </c>
      <c r="F103" s="57"/>
      <c r="G103" s="43" t="str">
        <f>lot_result_name2</f>
        <v/>
      </c>
    </row>
    <row r="104" spans="4:7" x14ac:dyDescent="0.3">
      <c r="D104" s="11" t="str">
        <f>lot_result_id</f>
        <v/>
      </c>
      <c r="E104" s="11" t="str">
        <f>lot_reult_name</f>
        <v/>
      </c>
      <c r="F104" s="57"/>
      <c r="G104" s="43" t="str">
        <f>lot_result_name2</f>
        <v/>
      </c>
    </row>
    <row r="105" spans="4:7" x14ac:dyDescent="0.3">
      <c r="D105" s="11" t="str">
        <f>lot_result_id</f>
        <v/>
      </c>
      <c r="E105" s="11" t="str">
        <f>lot_reult_name</f>
        <v/>
      </c>
      <c r="F105" s="57"/>
      <c r="G105" s="43" t="str">
        <f>lot_result_name2</f>
        <v/>
      </c>
    </row>
    <row r="106" spans="4:7" x14ac:dyDescent="0.3">
      <c r="D106" s="11" t="str">
        <f>lot_result_id</f>
        <v/>
      </c>
      <c r="E106" s="11" t="str">
        <f>lot_reult_name</f>
        <v/>
      </c>
      <c r="F106" s="57"/>
      <c r="G106" s="43" t="str">
        <f>lot_result_name2</f>
        <v/>
      </c>
    </row>
    <row r="107" spans="4:7" x14ac:dyDescent="0.3">
      <c r="D107" s="11" t="str">
        <f>lot_result_id</f>
        <v/>
      </c>
      <c r="E107" s="11" t="str">
        <f>lot_reult_name</f>
        <v/>
      </c>
      <c r="F107" s="57"/>
      <c r="G107" s="43" t="str">
        <f>lot_result_name2</f>
        <v/>
      </c>
    </row>
    <row r="108" spans="4:7" x14ac:dyDescent="0.3">
      <c r="D108" s="11" t="str">
        <f>lot_result_id</f>
        <v/>
      </c>
      <c r="E108" s="11" t="str">
        <f>lot_reult_name</f>
        <v/>
      </c>
      <c r="F108" s="57"/>
      <c r="G108" s="43" t="str">
        <f>lot_result_name2</f>
        <v/>
      </c>
    </row>
    <row r="109" spans="4:7" x14ac:dyDescent="0.3">
      <c r="D109" s="11" t="str">
        <f>lot_result_id</f>
        <v/>
      </c>
      <c r="E109" s="11" t="str">
        <f>lot_reult_name</f>
        <v/>
      </c>
      <c r="F109" s="57"/>
      <c r="G109" s="43" t="str">
        <f>lot_result_name2</f>
        <v/>
      </c>
    </row>
    <row r="110" spans="4:7" x14ac:dyDescent="0.3">
      <c r="D110" s="11" t="str">
        <f>lot_result_id</f>
        <v/>
      </c>
      <c r="E110" s="11" t="str">
        <f>lot_reult_name</f>
        <v/>
      </c>
      <c r="F110" s="57"/>
      <c r="G110" s="43" t="str">
        <f>lot_result_name2</f>
        <v/>
      </c>
    </row>
    <row r="111" spans="4:7" x14ac:dyDescent="0.3">
      <c r="D111" s="11" t="str">
        <f>lot_result_id</f>
        <v/>
      </c>
      <c r="E111" s="11" t="str">
        <f>lot_reult_name</f>
        <v/>
      </c>
      <c r="F111" s="57"/>
      <c r="G111" s="43" t="str">
        <f>lot_result_name2</f>
        <v/>
      </c>
    </row>
    <row r="112" spans="4:7" x14ac:dyDescent="0.3">
      <c r="D112" s="11" t="str">
        <f>lot_result_id</f>
        <v/>
      </c>
      <c r="E112" s="11" t="str">
        <f>lot_reult_name</f>
        <v/>
      </c>
      <c r="F112" s="57"/>
      <c r="G112" s="43" t="str">
        <f>lot_result_name2</f>
        <v/>
      </c>
    </row>
    <row r="113" spans="4:7" x14ac:dyDescent="0.3">
      <c r="D113" s="11" t="str">
        <f>lot_result_id</f>
        <v/>
      </c>
      <c r="E113" s="11" t="str">
        <f>lot_reult_name</f>
        <v/>
      </c>
      <c r="F113" s="57"/>
      <c r="G113" s="43" t="str">
        <f>lot_result_name2</f>
        <v/>
      </c>
    </row>
    <row r="114" spans="4:7" x14ac:dyDescent="0.3">
      <c r="D114" s="11" t="str">
        <f>lot_result_id</f>
        <v/>
      </c>
      <c r="E114" s="11" t="str">
        <f>lot_reult_name</f>
        <v/>
      </c>
      <c r="F114" s="57"/>
      <c r="G114" s="43" t="str">
        <f>lot_result_name2</f>
        <v/>
      </c>
    </row>
    <row r="115" spans="4:7" x14ac:dyDescent="0.3">
      <c r="D115" s="11" t="str">
        <f>lot_result_id</f>
        <v/>
      </c>
      <c r="E115" s="11" t="str">
        <f>lot_reult_name</f>
        <v/>
      </c>
      <c r="F115" s="57"/>
      <c r="G115" s="43" t="str">
        <f>lot_result_name2</f>
        <v/>
      </c>
    </row>
    <row r="116" spans="4:7" x14ac:dyDescent="0.3">
      <c r="D116" s="11" t="str">
        <f>lot_result_id</f>
        <v/>
      </c>
      <c r="E116" s="11" t="str">
        <f>lot_reult_name</f>
        <v/>
      </c>
      <c r="F116" s="57"/>
      <c r="G116" s="43" t="str">
        <f>lot_result_name2</f>
        <v/>
      </c>
    </row>
    <row r="117" spans="4:7" x14ac:dyDescent="0.3">
      <c r="D117" s="11" t="str">
        <f>lot_result_id</f>
        <v/>
      </c>
      <c r="E117" s="11" t="str">
        <f>lot_reult_name</f>
        <v/>
      </c>
      <c r="F117" s="57"/>
      <c r="G117" s="43" t="str">
        <f>lot_result_name2</f>
        <v/>
      </c>
    </row>
    <row r="118" spans="4:7" x14ac:dyDescent="0.3">
      <c r="D118" s="11" t="str">
        <f>lot_result_id</f>
        <v/>
      </c>
      <c r="E118" s="11" t="str">
        <f>lot_reult_name</f>
        <v/>
      </c>
      <c r="F118" s="57"/>
      <c r="G118" s="43" t="str">
        <f>lot_result_name2</f>
        <v/>
      </c>
    </row>
    <row r="119" spans="4:7" x14ac:dyDescent="0.3">
      <c r="D119" s="11" t="str">
        <f>lot_result_id</f>
        <v/>
      </c>
      <c r="E119" s="11" t="str">
        <f>lot_reult_name</f>
        <v/>
      </c>
      <c r="F119" s="57"/>
      <c r="G119" s="43" t="str">
        <f>lot_result_name2</f>
        <v/>
      </c>
    </row>
    <row r="120" spans="4:7" x14ac:dyDescent="0.3">
      <c r="D120" s="11" t="str">
        <f>lot_result_id</f>
        <v/>
      </c>
      <c r="E120" s="11" t="str">
        <f>lot_reult_name</f>
        <v/>
      </c>
      <c r="F120" s="57"/>
      <c r="G120" s="43" t="str">
        <f>lot_result_name2</f>
        <v/>
      </c>
    </row>
    <row r="121" spans="4:7" x14ac:dyDescent="0.3">
      <c r="D121" s="11" t="str">
        <f>lot_result_id</f>
        <v/>
      </c>
      <c r="E121" s="11" t="str">
        <f>lot_reult_name</f>
        <v/>
      </c>
      <c r="F121" s="57"/>
      <c r="G121" s="43" t="str">
        <f>lot_result_name2</f>
        <v/>
      </c>
    </row>
    <row r="122" spans="4:7" x14ac:dyDescent="0.3">
      <c r="D122" s="11" t="str">
        <f>lot_result_id</f>
        <v/>
      </c>
      <c r="E122" s="11" t="str">
        <f>lot_reult_name</f>
        <v/>
      </c>
      <c r="F122" s="57"/>
      <c r="G122" s="43" t="str">
        <f>lot_result_name2</f>
        <v/>
      </c>
    </row>
    <row r="123" spans="4:7" x14ac:dyDescent="0.3">
      <c r="D123" s="11" t="str">
        <f>lot_result_id</f>
        <v/>
      </c>
      <c r="E123" s="11" t="str">
        <f>lot_reult_name</f>
        <v/>
      </c>
      <c r="F123" s="57"/>
      <c r="G123" s="43" t="str">
        <f>lot_result_name2</f>
        <v/>
      </c>
    </row>
    <row r="124" spans="4:7" x14ac:dyDescent="0.3">
      <c r="D124" s="11" t="str">
        <f>lot_result_id</f>
        <v/>
      </c>
      <c r="E124" s="11" t="str">
        <f>lot_reult_name</f>
        <v/>
      </c>
      <c r="F124" s="57"/>
      <c r="G124" s="43" t="str">
        <f>lot_result_name2</f>
        <v/>
      </c>
    </row>
    <row r="125" spans="4:7" x14ac:dyDescent="0.3">
      <c r="D125" s="11" t="str">
        <f>lot_result_id</f>
        <v/>
      </c>
      <c r="E125" s="11" t="str">
        <f>lot_reult_name</f>
        <v/>
      </c>
      <c r="F125" s="57"/>
      <c r="G125" s="43" t="str">
        <f>lot_result_name2</f>
        <v/>
      </c>
    </row>
    <row r="126" spans="4:7" x14ac:dyDescent="0.3">
      <c r="D126" s="11" t="str">
        <f>lot_result_id</f>
        <v/>
      </c>
      <c r="E126" s="11" t="str">
        <f>lot_reult_name</f>
        <v/>
      </c>
      <c r="F126" s="57"/>
      <c r="G126" s="43" t="str">
        <f>lot_result_name2</f>
        <v/>
      </c>
    </row>
    <row r="127" spans="4:7" x14ac:dyDescent="0.3">
      <c r="D127" s="11" t="str">
        <f>lot_result_id</f>
        <v/>
      </c>
      <c r="E127" s="11" t="str">
        <f>lot_reult_name</f>
        <v/>
      </c>
      <c r="F127" s="57"/>
      <c r="G127" s="43" t="str">
        <f>lot_result_name2</f>
        <v/>
      </c>
    </row>
    <row r="128" spans="4:7" x14ac:dyDescent="0.3">
      <c r="D128" s="11" t="str">
        <f>lot_result_id</f>
        <v/>
      </c>
      <c r="E128" s="11" t="str">
        <f>lot_reult_name</f>
        <v/>
      </c>
      <c r="F128" s="57"/>
      <c r="G128" s="43" t="str">
        <f>lot_result_name2</f>
        <v/>
      </c>
    </row>
    <row r="129" spans="4:7" x14ac:dyDescent="0.3">
      <c r="D129" s="11" t="str">
        <f>lot_result_id</f>
        <v/>
      </c>
      <c r="E129" s="11" t="str">
        <f>lot_reult_name</f>
        <v/>
      </c>
      <c r="F129" s="57"/>
      <c r="G129" s="43" t="str">
        <f>lot_result_name2</f>
        <v/>
      </c>
    </row>
    <row r="130" spans="4:7" x14ac:dyDescent="0.3">
      <c r="D130" s="11" t="str">
        <f>lot_result_id</f>
        <v/>
      </c>
      <c r="E130" s="11" t="str">
        <f>lot_reult_name</f>
        <v/>
      </c>
      <c r="F130" s="57"/>
      <c r="G130" s="43" t="str">
        <f>lot_result_name2</f>
        <v/>
      </c>
    </row>
    <row r="131" spans="4:7" x14ac:dyDescent="0.3">
      <c r="D131" s="11" t="str">
        <f>lot_result_id</f>
        <v/>
      </c>
      <c r="E131" s="11" t="str">
        <f>lot_reult_name</f>
        <v/>
      </c>
      <c r="F131" s="57"/>
      <c r="G131" s="43" t="str">
        <f>lot_result_name2</f>
        <v/>
      </c>
    </row>
    <row r="132" spans="4:7" x14ac:dyDescent="0.3">
      <c r="D132" s="11" t="str">
        <f>lot_result_id</f>
        <v/>
      </c>
      <c r="E132" s="11" t="str">
        <f>lot_reult_name</f>
        <v/>
      </c>
      <c r="F132" s="57"/>
      <c r="G132" s="43" t="str">
        <f>lot_result_name2</f>
        <v/>
      </c>
    </row>
    <row r="133" spans="4:7" x14ac:dyDescent="0.3">
      <c r="D133" s="11" t="str">
        <f>lot_result_id</f>
        <v/>
      </c>
      <c r="E133" s="11" t="str">
        <f>lot_reult_name</f>
        <v/>
      </c>
      <c r="F133" s="57"/>
      <c r="G133" s="43" t="str">
        <f>lot_result_name2</f>
        <v/>
      </c>
    </row>
    <row r="134" spans="4:7" x14ac:dyDescent="0.3">
      <c r="D134" s="11" t="str">
        <f>lot_result_id</f>
        <v/>
      </c>
      <c r="E134" s="11" t="str">
        <f>lot_reult_name</f>
        <v/>
      </c>
      <c r="F134" s="57"/>
      <c r="G134" s="43" t="str">
        <f>lot_result_name2</f>
        <v/>
      </c>
    </row>
    <row r="135" spans="4:7" x14ac:dyDescent="0.3">
      <c r="D135" s="11" t="str">
        <f>lot_result_id</f>
        <v/>
      </c>
      <c r="E135" s="11" t="str">
        <f>lot_reult_name</f>
        <v/>
      </c>
      <c r="F135" s="57"/>
      <c r="G135" s="43" t="str">
        <f>lot_result_name2</f>
        <v/>
      </c>
    </row>
    <row r="136" spans="4:7" x14ac:dyDescent="0.3">
      <c r="D136" s="11" t="str">
        <f>lot_result_id</f>
        <v/>
      </c>
      <c r="E136" s="11" t="str">
        <f>lot_reult_name</f>
        <v/>
      </c>
      <c r="F136" s="57"/>
      <c r="G136" s="43" t="str">
        <f>lot_result_name2</f>
        <v/>
      </c>
    </row>
    <row r="137" spans="4:7" x14ac:dyDescent="0.3">
      <c r="D137" s="11" t="str">
        <f>lot_result_id</f>
        <v/>
      </c>
      <c r="E137" s="11" t="str">
        <f>lot_reult_name</f>
        <v/>
      </c>
      <c r="F137" s="57"/>
      <c r="G137" s="43" t="str">
        <f>lot_result_name2</f>
        <v/>
      </c>
    </row>
    <row r="138" spans="4:7" x14ac:dyDescent="0.3">
      <c r="D138" s="11" t="str">
        <f>lot_result_id</f>
        <v/>
      </c>
      <c r="E138" s="11" t="str">
        <f>lot_reult_name</f>
        <v/>
      </c>
      <c r="F138" s="57"/>
      <c r="G138" s="43" t="str">
        <f>lot_result_name2</f>
        <v/>
      </c>
    </row>
    <row r="139" spans="4:7" x14ac:dyDescent="0.3">
      <c r="D139" s="11" t="str">
        <f>lot_result_id</f>
        <v/>
      </c>
      <c r="E139" s="11" t="str">
        <f>lot_reult_name</f>
        <v/>
      </c>
      <c r="F139" s="57"/>
      <c r="G139" s="43" t="str">
        <f>lot_result_name2</f>
        <v/>
      </c>
    </row>
    <row r="140" spans="4:7" x14ac:dyDescent="0.3">
      <c r="D140" s="11" t="str">
        <f>lot_result_id</f>
        <v/>
      </c>
      <c r="E140" s="11" t="str">
        <f>lot_reult_name</f>
        <v/>
      </c>
      <c r="F140" s="57"/>
      <c r="G140" s="43" t="str">
        <f>lot_result_name2</f>
        <v/>
      </c>
    </row>
    <row r="141" spans="4:7" x14ac:dyDescent="0.3">
      <c r="D141" s="11" t="str">
        <f>lot_result_id</f>
        <v/>
      </c>
      <c r="E141" s="11" t="str">
        <f>lot_reult_name</f>
        <v/>
      </c>
      <c r="F141" s="57"/>
      <c r="G141" s="43" t="str">
        <f>lot_result_name2</f>
        <v/>
      </c>
    </row>
    <row r="142" spans="4:7" x14ac:dyDescent="0.3">
      <c r="D142" s="11" t="str">
        <f>lot_result_id</f>
        <v/>
      </c>
      <c r="E142" s="11" t="str">
        <f>lot_reult_name</f>
        <v/>
      </c>
      <c r="F142" s="57"/>
      <c r="G142" s="43" t="str">
        <f>lot_result_name2</f>
        <v/>
      </c>
    </row>
    <row r="143" spans="4:7" x14ac:dyDescent="0.3">
      <c r="D143" s="11" t="str">
        <f>lot_result_id</f>
        <v/>
      </c>
      <c r="E143" s="11" t="str">
        <f>lot_reult_name</f>
        <v/>
      </c>
      <c r="F143" s="57"/>
      <c r="G143" s="43" t="str">
        <f>lot_result_name2</f>
        <v/>
      </c>
    </row>
    <row r="144" spans="4:7" x14ac:dyDescent="0.3">
      <c r="D144" s="11" t="str">
        <f>lot_result_id</f>
        <v/>
      </c>
      <c r="E144" s="11" t="str">
        <f>lot_reult_name</f>
        <v/>
      </c>
      <c r="F144" s="57"/>
      <c r="G144" s="43" t="str">
        <f>lot_result_name2</f>
        <v/>
      </c>
    </row>
    <row r="145" spans="4:7" x14ac:dyDescent="0.3">
      <c r="D145" s="11" t="str">
        <f>lot_result_id</f>
        <v/>
      </c>
      <c r="E145" s="11" t="str">
        <f>lot_reult_name</f>
        <v/>
      </c>
      <c r="F145" s="57"/>
      <c r="G145" s="43" t="str">
        <f>lot_result_name2</f>
        <v/>
      </c>
    </row>
    <row r="146" spans="4:7" x14ac:dyDescent="0.3">
      <c r="D146" s="11" t="str">
        <f>lot_result_id</f>
        <v/>
      </c>
      <c r="E146" s="11" t="str">
        <f>lot_reult_name</f>
        <v/>
      </c>
      <c r="F146" s="57"/>
      <c r="G146" s="43" t="str">
        <f>lot_result_name2</f>
        <v/>
      </c>
    </row>
    <row r="147" spans="4:7" x14ac:dyDescent="0.3">
      <c r="D147" s="11" t="str">
        <f>lot_result_id</f>
        <v/>
      </c>
      <c r="E147" s="11" t="str">
        <f>lot_reult_name</f>
        <v/>
      </c>
      <c r="F147" s="57"/>
      <c r="G147" s="43" t="str">
        <f>lot_result_name2</f>
        <v/>
      </c>
    </row>
    <row r="148" spans="4:7" x14ac:dyDescent="0.3">
      <c r="D148" s="11" t="str">
        <f>lot_result_id</f>
        <v/>
      </c>
      <c r="E148" s="11" t="str">
        <f>lot_reult_name</f>
        <v/>
      </c>
      <c r="F148" s="57"/>
      <c r="G148" s="43" t="str">
        <f>lot_result_name2</f>
        <v/>
      </c>
    </row>
    <row r="149" spans="4:7" x14ac:dyDescent="0.3">
      <c r="D149" s="11" t="str">
        <f>lot_result_id</f>
        <v/>
      </c>
      <c r="E149" s="11" t="str">
        <f>lot_reult_name</f>
        <v/>
      </c>
      <c r="F149" s="57"/>
      <c r="G149" s="43" t="str">
        <f>lot_result_name2</f>
        <v/>
      </c>
    </row>
    <row r="150" spans="4:7" x14ac:dyDescent="0.3">
      <c r="D150" s="11" t="str">
        <f>lot_result_id</f>
        <v/>
      </c>
      <c r="E150" s="11" t="str">
        <f>lot_reult_name</f>
        <v/>
      </c>
      <c r="F150" s="57"/>
      <c r="G150" s="43" t="str">
        <f>lot_result_name2</f>
        <v/>
      </c>
    </row>
    <row r="151" spans="4:7" x14ac:dyDescent="0.3">
      <c r="D151" s="11" t="str">
        <f>lot_result_id</f>
        <v/>
      </c>
      <c r="E151" s="11" t="str">
        <f>lot_reult_name</f>
        <v/>
      </c>
      <c r="F151" s="57"/>
      <c r="G151" s="43" t="str">
        <f>lot_result_name2</f>
        <v/>
      </c>
    </row>
    <row r="152" spans="4:7" x14ac:dyDescent="0.3">
      <c r="D152" s="11" t="str">
        <f>lot_result_id</f>
        <v/>
      </c>
      <c r="E152" s="11" t="str">
        <f>lot_reult_name</f>
        <v/>
      </c>
      <c r="F152" s="57"/>
      <c r="G152" s="43" t="str">
        <f>lot_result_name2</f>
        <v/>
      </c>
    </row>
    <row r="153" spans="4:7" x14ac:dyDescent="0.3">
      <c r="D153" s="11" t="str">
        <f>lot_result_id</f>
        <v/>
      </c>
      <c r="E153" s="11" t="str">
        <f>lot_reult_name</f>
        <v/>
      </c>
      <c r="F153" s="57"/>
      <c r="G153" s="43" t="str">
        <f>lot_result_name2</f>
        <v/>
      </c>
    </row>
    <row r="154" spans="4:7" x14ac:dyDescent="0.3">
      <c r="D154" s="11" t="str">
        <f>lot_result_id</f>
        <v/>
      </c>
      <c r="E154" s="11" t="str">
        <f>lot_reult_name</f>
        <v/>
      </c>
      <c r="F154" s="57"/>
      <c r="G154" s="43" t="str">
        <f>lot_result_name2</f>
        <v/>
      </c>
    </row>
    <row r="155" spans="4:7" x14ac:dyDescent="0.3">
      <c r="D155" s="11" t="str">
        <f>lot_result_id</f>
        <v/>
      </c>
      <c r="E155" s="11" t="str">
        <f>lot_reult_name</f>
        <v/>
      </c>
      <c r="F155" s="57"/>
      <c r="G155" s="43" t="str">
        <f>lot_result_name2</f>
        <v/>
      </c>
    </row>
    <row r="156" spans="4:7" x14ac:dyDescent="0.3">
      <c r="D156" s="11" t="str">
        <f>lot_result_id</f>
        <v/>
      </c>
      <c r="E156" s="11" t="str">
        <f>lot_reult_name</f>
        <v/>
      </c>
      <c r="F156" s="57"/>
      <c r="G156" s="43" t="str">
        <f>lot_result_name2</f>
        <v/>
      </c>
    </row>
    <row r="157" spans="4:7" x14ac:dyDescent="0.3">
      <c r="D157" s="11" t="str">
        <f>lot_result_id</f>
        <v/>
      </c>
      <c r="E157" s="11" t="str">
        <f>lot_reult_name</f>
        <v/>
      </c>
      <c r="F157" s="57"/>
      <c r="G157" s="43" t="str">
        <f>lot_result_name2</f>
        <v/>
      </c>
    </row>
    <row r="158" spans="4:7" x14ac:dyDescent="0.3">
      <c r="D158" s="11" t="str">
        <f>lot_result_id</f>
        <v/>
      </c>
      <c r="E158" s="11" t="str">
        <f>lot_reult_name</f>
        <v/>
      </c>
      <c r="F158" s="57"/>
      <c r="G158" s="43" t="str">
        <f>lot_result_name2</f>
        <v/>
      </c>
    </row>
    <row r="159" spans="4:7" x14ac:dyDescent="0.3">
      <c r="D159" s="11" t="str">
        <f>lot_result_id</f>
        <v/>
      </c>
      <c r="E159" s="11" t="str">
        <f>lot_reult_name</f>
        <v/>
      </c>
      <c r="F159" s="57"/>
      <c r="G159" s="43" t="str">
        <f>lot_result_name2</f>
        <v/>
      </c>
    </row>
    <row r="160" spans="4:7" x14ac:dyDescent="0.3">
      <c r="D160" s="11" t="str">
        <f>lot_result_id</f>
        <v/>
      </c>
      <c r="E160" s="11" t="str">
        <f>lot_reult_name</f>
        <v/>
      </c>
      <c r="F160" s="57"/>
      <c r="G160" s="43" t="str">
        <f>lot_result_name2</f>
        <v/>
      </c>
    </row>
    <row r="161" spans="4:7" x14ac:dyDescent="0.3">
      <c r="D161" s="11" t="str">
        <f>lot_result_id</f>
        <v/>
      </c>
      <c r="E161" s="11" t="str">
        <f>lot_reult_name</f>
        <v/>
      </c>
      <c r="F161" s="57"/>
      <c r="G161" s="43" t="str">
        <f>lot_result_name2</f>
        <v/>
      </c>
    </row>
    <row r="162" spans="4:7" x14ac:dyDescent="0.3">
      <c r="D162" s="11" t="str">
        <f>lot_result_id</f>
        <v/>
      </c>
      <c r="E162" s="11" t="str">
        <f>lot_reult_name</f>
        <v/>
      </c>
      <c r="F162" s="57"/>
      <c r="G162" s="43" t="str">
        <f>lot_result_name2</f>
        <v/>
      </c>
    </row>
    <row r="163" spans="4:7" x14ac:dyDescent="0.3">
      <c r="D163" s="11" t="str">
        <f>lot_result_id</f>
        <v/>
      </c>
      <c r="E163" s="11" t="str">
        <f>lot_reult_name</f>
        <v/>
      </c>
      <c r="F163" s="57"/>
      <c r="G163" s="43" t="str">
        <f>lot_result_name2</f>
        <v/>
      </c>
    </row>
    <row r="164" spans="4:7" x14ac:dyDescent="0.3">
      <c r="D164" s="11" t="str">
        <f>lot_result_id</f>
        <v/>
      </c>
      <c r="E164" s="11" t="str">
        <f>lot_reult_name</f>
        <v/>
      </c>
      <c r="F164" s="57"/>
      <c r="G164" s="43" t="str">
        <f>lot_result_name2</f>
        <v/>
      </c>
    </row>
    <row r="165" spans="4:7" x14ac:dyDescent="0.3">
      <c r="D165" s="11" t="str">
        <f>lot_result_id</f>
        <v/>
      </c>
      <c r="E165" s="11" t="str">
        <f>lot_reult_name</f>
        <v/>
      </c>
      <c r="F165" s="57"/>
      <c r="G165" s="43" t="str">
        <f>lot_result_name2</f>
        <v/>
      </c>
    </row>
    <row r="166" spans="4:7" x14ac:dyDescent="0.3">
      <c r="D166" s="11" t="str">
        <f>lot_result_id</f>
        <v/>
      </c>
      <c r="E166" s="11" t="str">
        <f>lot_reult_name</f>
        <v/>
      </c>
      <c r="F166" s="57"/>
      <c r="G166" s="43" t="str">
        <f>lot_result_name2</f>
        <v/>
      </c>
    </row>
    <row r="167" spans="4:7" x14ac:dyDescent="0.3">
      <c r="D167" s="11" t="str">
        <f>lot_result_id</f>
        <v/>
      </c>
      <c r="E167" s="11" t="str">
        <f>lot_reult_name</f>
        <v/>
      </c>
      <c r="F167" s="57"/>
      <c r="G167" s="43" t="str">
        <f>lot_result_name2</f>
        <v/>
      </c>
    </row>
    <row r="168" spans="4:7" x14ac:dyDescent="0.3">
      <c r="D168" s="11" t="str">
        <f>lot_result_id</f>
        <v/>
      </c>
      <c r="E168" s="11" t="str">
        <f>lot_reult_name</f>
        <v/>
      </c>
      <c r="F168" s="57"/>
      <c r="G168" s="43" t="str">
        <f>lot_result_name2</f>
        <v/>
      </c>
    </row>
    <row r="169" spans="4:7" x14ac:dyDescent="0.3">
      <c r="D169" s="11" t="str">
        <f>lot_result_id</f>
        <v/>
      </c>
      <c r="E169" s="11" t="str">
        <f>lot_reult_name</f>
        <v/>
      </c>
      <c r="F169" s="57"/>
      <c r="G169" s="43" t="str">
        <f>lot_result_name2</f>
        <v/>
      </c>
    </row>
    <row r="170" spans="4:7" x14ac:dyDescent="0.3">
      <c r="D170" s="11" t="str">
        <f>lot_result_id</f>
        <v/>
      </c>
      <c r="E170" s="11" t="str">
        <f>lot_reult_name</f>
        <v/>
      </c>
      <c r="F170" s="59"/>
      <c r="G170" s="11" t="str">
        <f>lot_result_name2</f>
        <v/>
      </c>
    </row>
    <row r="171" spans="4:7" x14ac:dyDescent="0.3">
      <c r="D171" s="11" t="str">
        <f>lot_result_id</f>
        <v/>
      </c>
      <c r="E171" s="11" t="str">
        <f>lot_reult_name</f>
        <v/>
      </c>
      <c r="F171" s="59"/>
      <c r="G171" s="11" t="str">
        <f>lot_result_name2</f>
        <v/>
      </c>
    </row>
    <row r="172" spans="4:7" x14ac:dyDescent="0.3">
      <c r="D172" s="11" t="str">
        <f>lot_result_id</f>
        <v/>
      </c>
      <c r="E172" s="11" t="str">
        <f>lot_reult_name</f>
        <v/>
      </c>
      <c r="F172" s="59"/>
      <c r="G172" s="11" t="str">
        <f>lot_result_name2</f>
        <v/>
      </c>
    </row>
    <row r="173" spans="4:7" x14ac:dyDescent="0.3">
      <c r="D173" s="11" t="str">
        <f>lot_result_id</f>
        <v/>
      </c>
      <c r="E173" s="11" t="str">
        <f>lot_reult_name</f>
        <v/>
      </c>
      <c r="F173" s="59"/>
      <c r="G173" s="11" t="str">
        <f>lot_result_name2</f>
        <v/>
      </c>
    </row>
    <row r="174" spans="4:7" x14ac:dyDescent="0.3">
      <c r="D174" s="11" t="str">
        <f>lot_result_id</f>
        <v/>
      </c>
      <c r="E174" s="11" t="str">
        <f>lot_reult_name</f>
        <v/>
      </c>
      <c r="F174" s="59"/>
      <c r="G174" s="11" t="str">
        <f>lot_result_name2</f>
        <v/>
      </c>
    </row>
    <row r="175" spans="4:7" x14ac:dyDescent="0.3">
      <c r="D175" s="11" t="str">
        <f>lot_result_id</f>
        <v/>
      </c>
      <c r="E175" s="11" t="str">
        <f>lot_reult_name</f>
        <v/>
      </c>
      <c r="F175" s="59"/>
      <c r="G175" s="11" t="str">
        <f>lot_result_name2</f>
        <v/>
      </c>
    </row>
    <row r="176" spans="4:7" x14ac:dyDescent="0.3">
      <c r="D176" s="11" t="str">
        <f>lot_result_id</f>
        <v/>
      </c>
      <c r="E176" s="11" t="str">
        <f>lot_reult_name</f>
        <v/>
      </c>
      <c r="F176" s="59"/>
      <c r="G176" s="11" t="str">
        <f>lot_result_name2</f>
        <v/>
      </c>
    </row>
    <row r="177" spans="4:7" x14ac:dyDescent="0.3">
      <c r="D177" s="11" t="str">
        <f>lot_result_id</f>
        <v/>
      </c>
      <c r="E177" s="11" t="str">
        <f>lot_reult_name</f>
        <v/>
      </c>
      <c r="F177" s="59"/>
      <c r="G177" s="11" t="str">
        <f>lot_result_name2</f>
        <v/>
      </c>
    </row>
    <row r="178" spans="4:7" x14ac:dyDescent="0.3">
      <c r="D178" s="11" t="str">
        <f>lot_result_id</f>
        <v/>
      </c>
      <c r="E178" s="11" t="str">
        <f>lot_reult_name</f>
        <v/>
      </c>
      <c r="F178" s="59"/>
      <c r="G178" s="11" t="str">
        <f>lot_result_name2</f>
        <v/>
      </c>
    </row>
    <row r="179" spans="4:7" x14ac:dyDescent="0.3">
      <c r="D179" s="11" t="str">
        <f>lot_result_id</f>
        <v/>
      </c>
      <c r="E179" s="11" t="str">
        <f>lot_reult_name</f>
        <v/>
      </c>
      <c r="F179" s="59"/>
      <c r="G179" s="11" t="str">
        <f>lot_result_name2</f>
        <v/>
      </c>
    </row>
    <row r="180" spans="4:7" x14ac:dyDescent="0.3">
      <c r="D180" s="11" t="str">
        <f>lot_result_id</f>
        <v/>
      </c>
      <c r="E180" s="11" t="str">
        <f>lot_reult_name</f>
        <v/>
      </c>
      <c r="F180" s="59"/>
      <c r="G180" s="11" t="str">
        <f>lot_result_name2</f>
        <v/>
      </c>
    </row>
    <row r="181" spans="4:7" x14ac:dyDescent="0.3">
      <c r="D181" s="11" t="str">
        <f>lot_result_id</f>
        <v/>
      </c>
      <c r="E181" s="11" t="str">
        <f>lot_reult_name</f>
        <v/>
      </c>
      <c r="F181" s="59"/>
      <c r="G181" s="11" t="str">
        <f>lot_result_name2</f>
        <v/>
      </c>
    </row>
    <row r="182" spans="4:7" x14ac:dyDescent="0.3">
      <c r="D182" s="11" t="str">
        <f>lot_result_id</f>
        <v/>
      </c>
      <c r="E182" s="11" t="str">
        <f>lot_reult_name</f>
        <v/>
      </c>
      <c r="F182" s="59"/>
      <c r="G182" s="11" t="str">
        <f>lot_result_name2</f>
        <v/>
      </c>
    </row>
    <row r="183" spans="4:7" x14ac:dyDescent="0.3">
      <c r="D183" s="11" t="str">
        <f>lot_result_id</f>
        <v/>
      </c>
      <c r="E183" s="11" t="str">
        <f>lot_reult_name</f>
        <v/>
      </c>
      <c r="F183" s="59"/>
      <c r="G183" s="11" t="str">
        <f>lot_result_name2</f>
        <v/>
      </c>
    </row>
    <row r="184" spans="4:7" x14ac:dyDescent="0.3">
      <c r="D184" s="11" t="str">
        <f>lot_result_id</f>
        <v/>
      </c>
      <c r="E184" s="11" t="str">
        <f>lot_reult_name</f>
        <v/>
      </c>
      <c r="F184" s="59"/>
      <c r="G184" s="11" t="str">
        <f>lot_result_name2</f>
        <v/>
      </c>
    </row>
    <row r="185" spans="4:7" x14ac:dyDescent="0.3">
      <c r="D185" s="11" t="str">
        <f>lot_result_id</f>
        <v/>
      </c>
      <c r="E185" s="11" t="str">
        <f>lot_reult_name</f>
        <v/>
      </c>
      <c r="F185" s="59"/>
      <c r="G185" s="11" t="str">
        <f>lot_result_name2</f>
        <v/>
      </c>
    </row>
    <row r="186" spans="4:7" x14ac:dyDescent="0.3">
      <c r="D186" s="11" t="str">
        <f>lot_result_id</f>
        <v/>
      </c>
      <c r="E186" s="11" t="str">
        <f>lot_reult_name</f>
        <v/>
      </c>
      <c r="F186" s="59"/>
      <c r="G186" s="11" t="str">
        <f>lot_result_name2</f>
        <v/>
      </c>
    </row>
    <row r="187" spans="4:7" x14ac:dyDescent="0.3">
      <c r="D187" s="11" t="str">
        <f>lot_result_id</f>
        <v/>
      </c>
      <c r="E187" s="11" t="str">
        <f>lot_reult_name</f>
        <v/>
      </c>
      <c r="F187" s="59"/>
      <c r="G187" s="11" t="str">
        <f>lot_result_name2</f>
        <v/>
      </c>
    </row>
    <row r="188" spans="4:7" x14ac:dyDescent="0.3">
      <c r="D188" s="11" t="str">
        <f>lot_result_id</f>
        <v/>
      </c>
      <c r="E188" s="11" t="str">
        <f>lot_reult_name</f>
        <v/>
      </c>
      <c r="F188" s="59"/>
      <c r="G188" s="11" t="str">
        <f>lot_result_name2</f>
        <v/>
      </c>
    </row>
    <row r="189" spans="4:7" x14ac:dyDescent="0.3">
      <c r="D189" s="11" t="str">
        <f>lot_result_id</f>
        <v/>
      </c>
      <c r="E189" s="11" t="str">
        <f>lot_reult_name</f>
        <v/>
      </c>
      <c r="F189" s="59"/>
      <c r="G189" s="11" t="str">
        <f>lot_result_name2</f>
        <v/>
      </c>
    </row>
    <row r="190" spans="4:7" x14ac:dyDescent="0.3">
      <c r="D190" s="11" t="str">
        <f>lot_result_id</f>
        <v/>
      </c>
      <c r="E190" s="11" t="str">
        <f>lot_reult_name</f>
        <v/>
      </c>
      <c r="F190" s="59"/>
      <c r="G190" s="11" t="str">
        <f>lot_result_name2</f>
        <v/>
      </c>
    </row>
    <row r="191" spans="4:7" x14ac:dyDescent="0.3">
      <c r="D191" s="11" t="str">
        <f>lot_result_id</f>
        <v/>
      </c>
      <c r="E191" s="11" t="str">
        <f>lot_reult_name</f>
        <v/>
      </c>
      <c r="F191" s="59"/>
      <c r="G191" s="11" t="str">
        <f>lot_result_name2</f>
        <v/>
      </c>
    </row>
    <row r="192" spans="4:7" x14ac:dyDescent="0.3">
      <c r="D192" s="11" t="str">
        <f>lot_result_id</f>
        <v/>
      </c>
      <c r="E192" s="11" t="str">
        <f>lot_reult_name</f>
        <v/>
      </c>
      <c r="F192" s="59"/>
      <c r="G192" s="11" t="str">
        <f>lot_result_name2</f>
        <v/>
      </c>
    </row>
    <row r="193" spans="2:7" x14ac:dyDescent="0.3">
      <c r="D193" s="11" t="str">
        <f>lot_result_id</f>
        <v/>
      </c>
      <c r="E193" s="11" t="str">
        <f>lot_reult_name</f>
        <v/>
      </c>
      <c r="F193" s="59"/>
      <c r="G193" s="11" t="str">
        <f>lot_result_name2</f>
        <v/>
      </c>
    </row>
    <row r="194" spans="2:7" x14ac:dyDescent="0.3">
      <c r="D194" s="11" t="str">
        <f>lot_result_id</f>
        <v/>
      </c>
      <c r="E194" s="11" t="str">
        <f>lot_reult_name</f>
        <v/>
      </c>
      <c r="F194" s="59"/>
      <c r="G194" s="11" t="str">
        <f>lot_result_name2</f>
        <v/>
      </c>
    </row>
    <row r="195" spans="2:7" x14ac:dyDescent="0.3">
      <c r="D195" s="11" t="str">
        <f>lot_result_id</f>
        <v/>
      </c>
      <c r="E195" s="11" t="str">
        <f>lot_reult_name</f>
        <v/>
      </c>
      <c r="F195" s="59"/>
      <c r="G195" s="11" t="str">
        <f>lot_result_name2</f>
        <v/>
      </c>
    </row>
    <row r="196" spans="2:7" x14ac:dyDescent="0.3">
      <c r="D196" s="11" t="str">
        <f>lot_result_id</f>
        <v/>
      </c>
      <c r="E196" s="11" t="str">
        <f>lot_reult_name</f>
        <v/>
      </c>
      <c r="F196" s="59"/>
      <c r="G196" s="11" t="str">
        <f>lot_result_name2</f>
        <v/>
      </c>
    </row>
    <row r="197" spans="2:7" x14ac:dyDescent="0.3">
      <c r="D197" s="11" t="str">
        <f>lot_result_id</f>
        <v/>
      </c>
      <c r="E197" s="11" t="str">
        <f>lot_reult_name</f>
        <v/>
      </c>
      <c r="F197" s="59"/>
      <c r="G197" s="11" t="str">
        <f>lot_result_name2</f>
        <v/>
      </c>
    </row>
    <row r="198" spans="2:7" x14ac:dyDescent="0.3">
      <c r="D198" s="11" t="str">
        <f>lot_result_id</f>
        <v/>
      </c>
      <c r="E198" s="11" t="str">
        <f>lot_reult_name</f>
        <v/>
      </c>
      <c r="F198" s="59"/>
      <c r="G198" s="11" t="str">
        <f>lot_result_name2</f>
        <v/>
      </c>
    </row>
    <row r="199" spans="2:7" x14ac:dyDescent="0.3">
      <c r="D199" s="11" t="str">
        <f>lot_result_id</f>
        <v/>
      </c>
      <c r="E199" s="11" t="str">
        <f>lot_reult_name</f>
        <v/>
      </c>
      <c r="F199" s="59"/>
      <c r="G199" s="11" t="str">
        <f>lot_result_name2</f>
        <v/>
      </c>
    </row>
    <row r="200" spans="2:7" x14ac:dyDescent="0.3">
      <c r="B200" s="32"/>
      <c r="D200" s="11" t="str">
        <f>lot_result_id</f>
        <v/>
      </c>
      <c r="E200" s="11" t="str">
        <f>lot_reult_name</f>
        <v/>
      </c>
      <c r="F200" s="59"/>
      <c r="G200" s="11" t="str">
        <f>lot_result_name2</f>
        <v/>
      </c>
    </row>
    <row r="201" spans="2:7" x14ac:dyDescent="0.3">
      <c r="B201" s="32"/>
      <c r="D201" s="11" t="str">
        <f>lot_result_id</f>
        <v/>
      </c>
      <c r="E201" s="11" t="str">
        <f>lot_reult_name</f>
        <v/>
      </c>
      <c r="F201" s="59"/>
      <c r="G201" s="11" t="str">
        <f>lot_result_name2</f>
        <v/>
      </c>
    </row>
    <row r="202" spans="2:7" x14ac:dyDescent="0.3">
      <c r="B202" s="32"/>
      <c r="D202" s="11" t="str">
        <f>lot_result_id</f>
        <v/>
      </c>
      <c r="E202" s="11" t="str">
        <f>lot_reult_name</f>
        <v/>
      </c>
      <c r="F202" s="59"/>
      <c r="G202" s="11" t="str">
        <f>lot_result_name2</f>
        <v/>
      </c>
    </row>
    <row r="203" spans="2:7" x14ac:dyDescent="0.3">
      <c r="B203" s="32"/>
      <c r="D203" s="11" t="str">
        <f>lot_result_id</f>
        <v/>
      </c>
      <c r="E203" s="11" t="str">
        <f>lot_reult_name</f>
        <v/>
      </c>
      <c r="F203" s="59"/>
      <c r="G203" s="11" t="str">
        <f>lot_result_name2</f>
        <v/>
      </c>
    </row>
    <row r="204" spans="2:7" x14ac:dyDescent="0.3">
      <c r="B204" s="32"/>
      <c r="D204" s="11" t="str">
        <f>lot_result_id</f>
        <v/>
      </c>
      <c r="E204" s="11" t="str">
        <f>lot_reult_name</f>
        <v/>
      </c>
      <c r="F204" s="59"/>
      <c r="G204" s="11" t="str">
        <f>lot_result_name2</f>
        <v/>
      </c>
    </row>
    <row r="205" spans="2:7" x14ac:dyDescent="0.3">
      <c r="B205" s="32"/>
      <c r="D205" s="11" t="str">
        <f>lot_result_id</f>
        <v/>
      </c>
      <c r="E205" s="11" t="str">
        <f>lot_reult_name</f>
        <v/>
      </c>
      <c r="F205" s="59"/>
      <c r="G205" s="11" t="str">
        <f>lot_result_name2</f>
        <v/>
      </c>
    </row>
    <row r="206" spans="2:7" x14ac:dyDescent="0.3">
      <c r="B206" s="32"/>
      <c r="D206" s="11" t="str">
        <f>lot_result_id</f>
        <v/>
      </c>
      <c r="E206" s="11" t="str">
        <f>lot_reult_name</f>
        <v/>
      </c>
      <c r="F206" s="59"/>
      <c r="G206" s="11" t="str">
        <f>lot_result_name2</f>
        <v/>
      </c>
    </row>
    <row r="207" spans="2:7" x14ac:dyDescent="0.3">
      <c r="B207" s="32"/>
      <c r="D207" s="11" t="str">
        <f>lot_result_id</f>
        <v/>
      </c>
      <c r="E207" s="11" t="str">
        <f>lot_reult_name</f>
        <v/>
      </c>
      <c r="F207" s="59"/>
      <c r="G207" s="11" t="str">
        <f>lot_result_name2</f>
        <v/>
      </c>
    </row>
    <row r="208" spans="2:7" x14ac:dyDescent="0.3">
      <c r="B208" s="32"/>
      <c r="D208" s="11" t="str">
        <f>lot_result_id</f>
        <v/>
      </c>
      <c r="E208" s="11" t="str">
        <f>lot_reult_name</f>
        <v/>
      </c>
      <c r="F208" s="59"/>
      <c r="G208" s="11" t="str">
        <f>lot_result_name2</f>
        <v/>
      </c>
    </row>
    <row r="209" spans="2:7" x14ac:dyDescent="0.3">
      <c r="B209" s="32"/>
      <c r="D209" s="11" t="str">
        <f>lot_result_id</f>
        <v/>
      </c>
      <c r="E209" s="11" t="str">
        <f>lot_reult_name</f>
        <v/>
      </c>
      <c r="F209" s="59"/>
      <c r="G209" s="11" t="str">
        <f>lot_result_name2</f>
        <v/>
      </c>
    </row>
  </sheetData>
  <sheetProtection sheet="1" objects="1" scenarios="1" selectLockedCells="1"/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">
    <tabColor rgb="FFC00000"/>
  </sheetPr>
  <dimension ref="A1:F103"/>
  <sheetViews>
    <sheetView showGridLines="0" workbookViewId="0">
      <pane xSplit="2" ySplit="2" topLeftCell="C13" activePane="bottomRight" state="frozen"/>
      <selection pane="topRight" activeCell="C1" sqref="C1"/>
      <selection pane="bottomLeft" activeCell="A3" sqref="A3"/>
      <selection pane="bottomRight" activeCell="B15" sqref="B15"/>
    </sheetView>
  </sheetViews>
  <sheetFormatPr defaultColWidth="0" defaultRowHeight="15.6" zeroHeight="1" x14ac:dyDescent="0.3"/>
  <cols>
    <col min="1" max="1" width="11.08203125" style="6" customWidth="1"/>
    <col min="2" max="2" width="8.9140625" style="1" customWidth="1"/>
    <col min="3" max="3" width="30.75" style="4" customWidth="1"/>
    <col min="4" max="4" width="8.9140625" style="1" customWidth="1"/>
    <col min="5" max="5" width="10.75" style="1" customWidth="1"/>
    <col min="6" max="6" width="8.9140625" customWidth="1"/>
    <col min="7" max="16384" width="8.9140625" hidden="1"/>
  </cols>
  <sheetData>
    <row r="1" spans="1:6" ht="18" x14ac:dyDescent="0.3">
      <c r="A1" s="84" t="s">
        <v>74</v>
      </c>
      <c r="B1" s="84"/>
      <c r="C1" s="84"/>
      <c r="D1" s="84"/>
      <c r="E1" s="84"/>
      <c r="F1" s="84"/>
    </row>
    <row r="2" spans="1:6" x14ac:dyDescent="0.3">
      <c r="A2" s="17" t="s">
        <v>93</v>
      </c>
      <c r="B2" s="7" t="s">
        <v>75</v>
      </c>
      <c r="C2" s="7" t="s">
        <v>107</v>
      </c>
      <c r="D2" s="7" t="s">
        <v>79</v>
      </c>
      <c r="E2" s="7" t="s">
        <v>141</v>
      </c>
      <c r="F2" s="7" t="s">
        <v>207</v>
      </c>
    </row>
    <row r="3" spans="1:6" ht="85.8" customHeight="1" x14ac:dyDescent="0.3">
      <c r="A3" s="18"/>
      <c r="B3" s="1" t="s">
        <v>112</v>
      </c>
      <c r="C3" s="4" t="s">
        <v>80</v>
      </c>
      <c r="D3" s="1">
        <v>6</v>
      </c>
      <c r="E3" s="1" t="s">
        <v>140</v>
      </c>
      <c r="F3" s="14" t="s">
        <v>208</v>
      </c>
    </row>
    <row r="4" spans="1:6" ht="85.8" customHeight="1" x14ac:dyDescent="0.3">
      <c r="A4" s="18"/>
      <c r="B4" s="1" t="s">
        <v>113</v>
      </c>
      <c r="C4" s="4" t="s">
        <v>81</v>
      </c>
      <c r="D4" s="1">
        <v>6</v>
      </c>
      <c r="E4" s="32" t="s">
        <v>140</v>
      </c>
      <c r="F4" s="14" t="s">
        <v>208</v>
      </c>
    </row>
    <row r="5" spans="1:6" ht="85.8" customHeight="1" x14ac:dyDescent="0.3">
      <c r="A5" s="18"/>
      <c r="B5" s="3" t="s">
        <v>102</v>
      </c>
      <c r="C5" s="4" t="s">
        <v>84</v>
      </c>
      <c r="D5" s="1">
        <v>6</v>
      </c>
      <c r="E5" s="32" t="s">
        <v>140</v>
      </c>
      <c r="F5" s="14" t="s">
        <v>208</v>
      </c>
    </row>
    <row r="6" spans="1:6" ht="85.8" customHeight="1" x14ac:dyDescent="0.3">
      <c r="A6" s="18"/>
      <c r="B6" s="3" t="s">
        <v>76</v>
      </c>
      <c r="C6" s="4" t="s">
        <v>82</v>
      </c>
      <c r="D6" s="1">
        <v>6</v>
      </c>
      <c r="E6" s="32" t="s">
        <v>140</v>
      </c>
      <c r="F6" s="14" t="s">
        <v>208</v>
      </c>
    </row>
    <row r="7" spans="1:6" ht="85.8" customHeight="1" x14ac:dyDescent="0.3">
      <c r="A7" s="18"/>
      <c r="B7" s="3" t="s">
        <v>77</v>
      </c>
      <c r="C7" s="4" t="s">
        <v>83</v>
      </c>
      <c r="D7" s="1">
        <v>6</v>
      </c>
      <c r="E7" s="32" t="s">
        <v>140</v>
      </c>
      <c r="F7" s="14" t="s">
        <v>208</v>
      </c>
    </row>
    <row r="8" spans="1:6" ht="85.8" customHeight="1" x14ac:dyDescent="0.3">
      <c r="A8" s="18"/>
      <c r="B8" s="3" t="s">
        <v>78</v>
      </c>
      <c r="C8" s="4" t="s">
        <v>85</v>
      </c>
      <c r="D8" s="1">
        <v>4</v>
      </c>
      <c r="E8" s="32" t="s">
        <v>140</v>
      </c>
      <c r="F8" s="14" t="s">
        <v>199</v>
      </c>
    </row>
    <row r="9" spans="1:6" ht="85.8" customHeight="1" x14ac:dyDescent="0.3">
      <c r="A9" s="18"/>
      <c r="B9" s="1" t="s">
        <v>114</v>
      </c>
      <c r="C9" s="4" t="s">
        <v>86</v>
      </c>
      <c r="D9" s="1">
        <v>3</v>
      </c>
      <c r="E9" s="32" t="s">
        <v>140</v>
      </c>
      <c r="F9" s="14" t="s">
        <v>208</v>
      </c>
    </row>
    <row r="10" spans="1:6" ht="85.8" customHeight="1" x14ac:dyDescent="0.3">
      <c r="A10" s="18"/>
      <c r="B10" s="3" t="s">
        <v>96</v>
      </c>
      <c r="C10" s="4" t="s">
        <v>87</v>
      </c>
      <c r="D10" s="1">
        <v>4</v>
      </c>
      <c r="E10" s="32" t="s">
        <v>140</v>
      </c>
      <c r="F10" s="14" t="s">
        <v>199</v>
      </c>
    </row>
    <row r="11" spans="1:6" ht="85.8" customHeight="1" x14ac:dyDescent="0.3">
      <c r="A11" s="18"/>
      <c r="B11" s="3" t="s">
        <v>97</v>
      </c>
      <c r="C11" s="4" t="s">
        <v>88</v>
      </c>
      <c r="D11" s="1">
        <v>3</v>
      </c>
      <c r="E11" s="32" t="s">
        <v>140</v>
      </c>
      <c r="F11" s="14" t="s">
        <v>208</v>
      </c>
    </row>
    <row r="12" spans="1:6" ht="85.8" customHeight="1" x14ac:dyDescent="0.3">
      <c r="A12" s="18"/>
      <c r="B12" s="3" t="s">
        <v>98</v>
      </c>
      <c r="C12" s="4" t="s">
        <v>89</v>
      </c>
      <c r="D12" s="1">
        <v>5</v>
      </c>
      <c r="E12" s="32" t="s">
        <v>140</v>
      </c>
      <c r="F12" s="14" t="s">
        <v>199</v>
      </c>
    </row>
    <row r="13" spans="1:6" ht="85.8" customHeight="1" x14ac:dyDescent="0.3">
      <c r="A13" s="18"/>
      <c r="B13" s="3" t="s">
        <v>99</v>
      </c>
      <c r="C13" s="4" t="s">
        <v>90</v>
      </c>
      <c r="D13" s="1">
        <v>5</v>
      </c>
      <c r="E13" s="32" t="s">
        <v>140</v>
      </c>
      <c r="F13" s="14" t="s">
        <v>199</v>
      </c>
    </row>
    <row r="14" spans="1:6" ht="85.8" customHeight="1" x14ac:dyDescent="0.3">
      <c r="A14" s="18"/>
      <c r="B14" s="3" t="s">
        <v>100</v>
      </c>
      <c r="C14" s="4" t="s">
        <v>91</v>
      </c>
      <c r="D14" s="1">
        <v>2</v>
      </c>
      <c r="E14" s="32" t="s">
        <v>140</v>
      </c>
      <c r="F14" s="14" t="s">
        <v>199</v>
      </c>
    </row>
    <row r="15" spans="1:6" ht="85.8" customHeight="1" x14ac:dyDescent="0.3">
      <c r="A15" s="18"/>
      <c r="B15" s="3" t="s">
        <v>237</v>
      </c>
      <c r="C15" s="4" t="s">
        <v>92</v>
      </c>
      <c r="D15" s="1">
        <v>1</v>
      </c>
      <c r="E15" s="32" t="s">
        <v>140</v>
      </c>
      <c r="F15" s="14" t="s">
        <v>208</v>
      </c>
    </row>
    <row r="16" spans="1:6" ht="85.8" customHeight="1" x14ac:dyDescent="0.3">
      <c r="A16" s="18"/>
      <c r="B16" s="3"/>
      <c r="E16" s="32"/>
      <c r="F16" s="14"/>
    </row>
    <row r="17" spans="1:6" ht="85.8" customHeight="1" x14ac:dyDescent="0.3">
      <c r="A17" s="18"/>
      <c r="E17" s="32"/>
      <c r="F17" s="14"/>
    </row>
    <row r="18" spans="1:6" ht="85.8" customHeight="1" x14ac:dyDescent="0.3">
      <c r="A18" s="18"/>
      <c r="B18" s="14"/>
      <c r="E18" s="32"/>
      <c r="F18" s="14"/>
    </row>
    <row r="19" spans="1:6" ht="85.8" customHeight="1" x14ac:dyDescent="0.3">
      <c r="A19" s="18"/>
      <c r="E19" s="32"/>
      <c r="F19" s="14"/>
    </row>
    <row r="20" spans="1:6" ht="85.8" customHeight="1" x14ac:dyDescent="0.3">
      <c r="A20" s="18"/>
      <c r="E20" s="32"/>
      <c r="F20" s="14"/>
    </row>
    <row r="21" spans="1:6" ht="85.8" customHeight="1" x14ac:dyDescent="0.3">
      <c r="A21" s="18"/>
      <c r="E21" s="32"/>
      <c r="F21" s="14"/>
    </row>
    <row r="22" spans="1:6" ht="85.8" customHeight="1" x14ac:dyDescent="0.3">
      <c r="A22" s="18"/>
      <c r="E22" s="32"/>
      <c r="F22" s="14"/>
    </row>
    <row r="23" spans="1:6" ht="85.8" customHeight="1" x14ac:dyDescent="0.3">
      <c r="A23" s="18"/>
      <c r="E23" s="32"/>
      <c r="F23" s="14"/>
    </row>
    <row r="24" spans="1:6" ht="85.8" customHeight="1" x14ac:dyDescent="0.3">
      <c r="A24" s="18"/>
      <c r="E24" s="32"/>
      <c r="F24" s="14"/>
    </row>
    <row r="25" spans="1:6" ht="85.8" customHeight="1" x14ac:dyDescent="0.3">
      <c r="A25" s="18"/>
      <c r="E25" s="32"/>
      <c r="F25" s="14"/>
    </row>
    <row r="26" spans="1:6" ht="85.8" customHeight="1" x14ac:dyDescent="0.3">
      <c r="A26" s="18"/>
      <c r="E26" s="32"/>
      <c r="F26" s="14"/>
    </row>
    <row r="27" spans="1:6" ht="85.8" customHeight="1" x14ac:dyDescent="0.3">
      <c r="A27" s="18"/>
      <c r="E27" s="32"/>
      <c r="F27" s="14"/>
    </row>
    <row r="28" spans="1:6" ht="85.8" customHeight="1" x14ac:dyDescent="0.3">
      <c r="A28" s="18"/>
      <c r="E28" s="32"/>
      <c r="F28" s="14"/>
    </row>
    <row r="29" spans="1:6" ht="85.8" customHeight="1" x14ac:dyDescent="0.3">
      <c r="A29" s="18"/>
      <c r="E29" s="32"/>
      <c r="F29" s="14"/>
    </row>
    <row r="30" spans="1:6" ht="85.8" customHeight="1" x14ac:dyDescent="0.3">
      <c r="A30" s="18"/>
      <c r="E30" s="32"/>
      <c r="F30" s="14"/>
    </row>
    <row r="31" spans="1:6" ht="85.8" customHeight="1" x14ac:dyDescent="0.3">
      <c r="A31" s="18"/>
      <c r="E31" s="32"/>
      <c r="F31" s="14"/>
    </row>
    <row r="32" spans="1:6" ht="85.8" customHeight="1" x14ac:dyDescent="0.3">
      <c r="A32" s="18"/>
      <c r="E32" s="32"/>
      <c r="F32" s="14"/>
    </row>
    <row r="33" spans="1:6" ht="85.8" customHeight="1" x14ac:dyDescent="0.3">
      <c r="A33" s="18"/>
      <c r="E33" s="32"/>
      <c r="F33" s="14"/>
    </row>
    <row r="34" spans="1:6" ht="85.8" customHeight="1" x14ac:dyDescent="0.3">
      <c r="A34" s="18"/>
      <c r="E34" s="32"/>
      <c r="F34" s="14"/>
    </row>
    <row r="35" spans="1:6" ht="85.8" customHeight="1" x14ac:dyDescent="0.3">
      <c r="A35" s="18"/>
      <c r="E35" s="32"/>
      <c r="F35" s="14"/>
    </row>
    <row r="36" spans="1:6" ht="85.8" customHeight="1" x14ac:dyDescent="0.3">
      <c r="A36" s="18"/>
      <c r="E36" s="32"/>
      <c r="F36" s="14"/>
    </row>
    <row r="37" spans="1:6" ht="85.8" customHeight="1" x14ac:dyDescent="0.3">
      <c r="A37" s="18"/>
      <c r="E37" s="32"/>
      <c r="F37" s="14"/>
    </row>
    <row r="38" spans="1:6" ht="85.8" customHeight="1" x14ac:dyDescent="0.3">
      <c r="A38" s="18"/>
      <c r="E38" s="32"/>
      <c r="F38" s="14"/>
    </row>
    <row r="39" spans="1:6" ht="85.8" customHeight="1" x14ac:dyDescent="0.3">
      <c r="A39" s="18"/>
      <c r="E39" s="32"/>
      <c r="F39" s="14"/>
    </row>
    <row r="40" spans="1:6" ht="85.8" customHeight="1" x14ac:dyDescent="0.3">
      <c r="A40" s="18"/>
      <c r="E40" s="32"/>
      <c r="F40" s="14"/>
    </row>
    <row r="41" spans="1:6" ht="85.8" customHeight="1" x14ac:dyDescent="0.3">
      <c r="A41" s="18"/>
      <c r="E41" s="32"/>
      <c r="F41" s="14"/>
    </row>
    <row r="42" spans="1:6" ht="85.8" customHeight="1" x14ac:dyDescent="0.3">
      <c r="A42" s="18"/>
      <c r="E42" s="32"/>
      <c r="F42" s="14"/>
    </row>
    <row r="43" spans="1:6" ht="85.8" customHeight="1" x14ac:dyDescent="0.3">
      <c r="A43" s="18"/>
      <c r="E43" s="32"/>
      <c r="F43" s="14"/>
    </row>
    <row r="44" spans="1:6" ht="85.8" customHeight="1" x14ac:dyDescent="0.3">
      <c r="A44" s="18"/>
      <c r="E44" s="32"/>
      <c r="F44" s="14"/>
    </row>
    <row r="45" spans="1:6" ht="85.8" customHeight="1" x14ac:dyDescent="0.3">
      <c r="A45" s="18"/>
      <c r="E45" s="32"/>
      <c r="F45" s="14"/>
    </row>
    <row r="46" spans="1:6" ht="85.8" customHeight="1" x14ac:dyDescent="0.3">
      <c r="A46" s="18"/>
      <c r="E46" s="32"/>
      <c r="F46" s="14"/>
    </row>
    <row r="47" spans="1:6" ht="85.8" customHeight="1" x14ac:dyDescent="0.3">
      <c r="A47" s="18"/>
      <c r="E47" s="32"/>
      <c r="F47" s="14"/>
    </row>
    <row r="48" spans="1:6" ht="85.8" customHeight="1" x14ac:dyDescent="0.3">
      <c r="A48" s="18"/>
      <c r="E48" s="32"/>
      <c r="F48" s="14"/>
    </row>
    <row r="49" spans="1:6" ht="85.8" customHeight="1" x14ac:dyDescent="0.3">
      <c r="A49" s="18"/>
      <c r="E49" s="32"/>
      <c r="F49" s="14"/>
    </row>
    <row r="50" spans="1:6" ht="85.8" customHeight="1" x14ac:dyDescent="0.3">
      <c r="A50" s="18"/>
      <c r="E50" s="32"/>
      <c r="F50" s="14"/>
    </row>
    <row r="51" spans="1:6" ht="85.8" customHeight="1" x14ac:dyDescent="0.3">
      <c r="A51" s="18"/>
      <c r="E51" s="32"/>
      <c r="F51" s="14"/>
    </row>
    <row r="52" spans="1:6" ht="85.8" customHeight="1" x14ac:dyDescent="0.3">
      <c r="A52" s="18"/>
      <c r="E52" s="32"/>
      <c r="F52" s="14"/>
    </row>
    <row r="53" spans="1:6" ht="85.8" customHeight="1" x14ac:dyDescent="0.3">
      <c r="A53" s="18"/>
      <c r="E53" s="32"/>
      <c r="F53" s="14"/>
    </row>
    <row r="54" spans="1:6" ht="85.8" customHeight="1" x14ac:dyDescent="0.3">
      <c r="A54" s="18"/>
      <c r="E54" s="32"/>
      <c r="F54" s="14"/>
    </row>
    <row r="55" spans="1:6" ht="85.8" customHeight="1" x14ac:dyDescent="0.3">
      <c r="A55" s="18"/>
      <c r="E55" s="32"/>
      <c r="F55" s="14"/>
    </row>
    <row r="56" spans="1:6" ht="85.8" customHeight="1" x14ac:dyDescent="0.3">
      <c r="A56" s="18"/>
      <c r="E56" s="32"/>
      <c r="F56" s="14"/>
    </row>
    <row r="57" spans="1:6" ht="85.8" customHeight="1" x14ac:dyDescent="0.3">
      <c r="A57" s="18"/>
      <c r="E57" s="32"/>
      <c r="F57" s="14"/>
    </row>
    <row r="58" spans="1:6" ht="85.8" customHeight="1" x14ac:dyDescent="0.3">
      <c r="A58" s="18"/>
      <c r="E58" s="32"/>
      <c r="F58" s="14"/>
    </row>
    <row r="59" spans="1:6" ht="85.8" customHeight="1" x14ac:dyDescent="0.3">
      <c r="A59" s="18"/>
      <c r="E59" s="32"/>
      <c r="F59" s="14"/>
    </row>
    <row r="60" spans="1:6" ht="85.8" customHeight="1" x14ac:dyDescent="0.3">
      <c r="A60" s="18"/>
      <c r="E60" s="32"/>
      <c r="F60" s="14"/>
    </row>
    <row r="61" spans="1:6" ht="85.8" customHeight="1" x14ac:dyDescent="0.3">
      <c r="A61" s="18"/>
      <c r="E61" s="32"/>
      <c r="F61" s="14"/>
    </row>
    <row r="62" spans="1:6" ht="85.8" customHeight="1" x14ac:dyDescent="0.3">
      <c r="A62" s="18"/>
      <c r="E62" s="32"/>
      <c r="F62" s="14"/>
    </row>
    <row r="63" spans="1:6" ht="85.8" customHeight="1" x14ac:dyDescent="0.3">
      <c r="A63" s="18"/>
      <c r="E63" s="32"/>
      <c r="F63" s="14"/>
    </row>
    <row r="64" spans="1:6" ht="85.8" customHeight="1" x14ac:dyDescent="0.3">
      <c r="A64" s="18"/>
      <c r="E64" s="32"/>
      <c r="F64" s="14"/>
    </row>
    <row r="65" spans="1:6" ht="85.8" customHeight="1" x14ac:dyDescent="0.3">
      <c r="A65" s="18"/>
      <c r="E65" s="32"/>
      <c r="F65" s="14"/>
    </row>
    <row r="66" spans="1:6" ht="85.8" customHeight="1" x14ac:dyDescent="0.3">
      <c r="A66" s="18"/>
      <c r="E66" s="32"/>
      <c r="F66" s="14"/>
    </row>
    <row r="67" spans="1:6" ht="85.8" customHeight="1" x14ac:dyDescent="0.3">
      <c r="A67" s="18"/>
      <c r="E67" s="32"/>
      <c r="F67" s="14"/>
    </row>
    <row r="68" spans="1:6" ht="85.8" customHeight="1" x14ac:dyDescent="0.3">
      <c r="A68" s="18"/>
      <c r="E68" s="32"/>
      <c r="F68" s="14"/>
    </row>
    <row r="69" spans="1:6" ht="85.8" customHeight="1" x14ac:dyDescent="0.3">
      <c r="A69" s="18"/>
      <c r="E69" s="32"/>
      <c r="F69" s="14"/>
    </row>
    <row r="70" spans="1:6" ht="85.8" customHeight="1" x14ac:dyDescent="0.3">
      <c r="A70" s="18"/>
      <c r="E70" s="32"/>
      <c r="F70" s="14"/>
    </row>
    <row r="71" spans="1:6" ht="85.8" customHeight="1" x14ac:dyDescent="0.3">
      <c r="A71" s="18"/>
      <c r="E71" s="32"/>
      <c r="F71" s="14"/>
    </row>
    <row r="72" spans="1:6" ht="85.8" customHeight="1" x14ac:dyDescent="0.3">
      <c r="A72" s="18"/>
      <c r="E72" s="32"/>
      <c r="F72" s="14"/>
    </row>
    <row r="73" spans="1:6" ht="85.8" customHeight="1" x14ac:dyDescent="0.3">
      <c r="A73" s="18"/>
      <c r="E73" s="32"/>
      <c r="F73" s="14"/>
    </row>
    <row r="74" spans="1:6" ht="85.8" customHeight="1" x14ac:dyDescent="0.3">
      <c r="A74" s="18"/>
      <c r="E74" s="32"/>
      <c r="F74" s="14"/>
    </row>
    <row r="75" spans="1:6" ht="85.8" customHeight="1" x14ac:dyDescent="0.3">
      <c r="A75" s="18"/>
      <c r="E75" s="32"/>
      <c r="F75" s="14"/>
    </row>
    <row r="76" spans="1:6" ht="85.8" customHeight="1" x14ac:dyDescent="0.3">
      <c r="A76" s="18"/>
      <c r="E76" s="32"/>
      <c r="F76" s="14"/>
    </row>
    <row r="77" spans="1:6" ht="85.8" customHeight="1" x14ac:dyDescent="0.3">
      <c r="A77" s="18"/>
      <c r="E77" s="32"/>
      <c r="F77" s="14"/>
    </row>
    <row r="78" spans="1:6" ht="85.8" customHeight="1" x14ac:dyDescent="0.3">
      <c r="A78" s="18"/>
      <c r="E78" s="32"/>
      <c r="F78" s="14"/>
    </row>
    <row r="79" spans="1:6" ht="85.8" customHeight="1" x14ac:dyDescent="0.3">
      <c r="A79" s="18"/>
      <c r="E79" s="32"/>
      <c r="F79" s="14"/>
    </row>
    <row r="80" spans="1:6" ht="85.8" customHeight="1" x14ac:dyDescent="0.3">
      <c r="A80" s="18"/>
      <c r="E80" s="32"/>
      <c r="F80" s="14"/>
    </row>
    <row r="81" spans="1:6" ht="85.8" customHeight="1" x14ac:dyDescent="0.3">
      <c r="A81" s="18"/>
      <c r="E81" s="32"/>
      <c r="F81" s="14"/>
    </row>
    <row r="82" spans="1:6" ht="85.8" customHeight="1" x14ac:dyDescent="0.3">
      <c r="A82" s="18"/>
      <c r="E82" s="32"/>
      <c r="F82" s="14"/>
    </row>
    <row r="83" spans="1:6" ht="85.8" customHeight="1" x14ac:dyDescent="0.3">
      <c r="A83" s="18"/>
      <c r="E83" s="32"/>
      <c r="F83" s="14"/>
    </row>
    <row r="84" spans="1:6" ht="85.8" customHeight="1" x14ac:dyDescent="0.3">
      <c r="A84" s="18"/>
      <c r="E84" s="32"/>
      <c r="F84" s="14"/>
    </row>
    <row r="85" spans="1:6" ht="85.8" customHeight="1" x14ac:dyDescent="0.3">
      <c r="A85" s="18"/>
      <c r="E85" s="32"/>
      <c r="F85" s="14"/>
    </row>
    <row r="86" spans="1:6" ht="85.8" customHeight="1" x14ac:dyDescent="0.3">
      <c r="A86" s="18"/>
      <c r="E86" s="32"/>
      <c r="F86" s="14"/>
    </row>
    <row r="87" spans="1:6" ht="85.8" customHeight="1" x14ac:dyDescent="0.3">
      <c r="A87" s="18"/>
      <c r="E87" s="32"/>
      <c r="F87" s="14"/>
    </row>
    <row r="88" spans="1:6" ht="85.8" customHeight="1" x14ac:dyDescent="0.3">
      <c r="A88" s="18"/>
      <c r="E88" s="32"/>
      <c r="F88" s="14"/>
    </row>
    <row r="89" spans="1:6" ht="85.8" customHeight="1" x14ac:dyDescent="0.3">
      <c r="A89" s="18"/>
      <c r="E89" s="32"/>
      <c r="F89" s="14"/>
    </row>
    <row r="90" spans="1:6" ht="85.8" customHeight="1" x14ac:dyDescent="0.3">
      <c r="A90" s="18"/>
      <c r="E90" s="32"/>
      <c r="F90" s="14"/>
    </row>
    <row r="91" spans="1:6" ht="85.8" customHeight="1" x14ac:dyDescent="0.3">
      <c r="A91" s="18"/>
      <c r="E91" s="32"/>
      <c r="F91" s="14"/>
    </row>
    <row r="92" spans="1:6" ht="85.8" customHeight="1" x14ac:dyDescent="0.3">
      <c r="A92" s="18"/>
      <c r="E92" s="32"/>
      <c r="F92" s="14"/>
    </row>
    <row r="93" spans="1:6" ht="85.8" customHeight="1" x14ac:dyDescent="0.3">
      <c r="A93" s="18"/>
      <c r="E93" s="32"/>
      <c r="F93" s="14"/>
    </row>
    <row r="94" spans="1:6" ht="85.8" customHeight="1" x14ac:dyDescent="0.3">
      <c r="A94" s="18"/>
      <c r="E94" s="32"/>
      <c r="F94" s="14"/>
    </row>
    <row r="95" spans="1:6" ht="85.8" customHeight="1" x14ac:dyDescent="0.3">
      <c r="A95" s="18"/>
      <c r="E95" s="32"/>
      <c r="F95" s="14"/>
    </row>
    <row r="96" spans="1:6" ht="85.8" customHeight="1" x14ac:dyDescent="0.3">
      <c r="A96" s="18"/>
      <c r="E96" s="32"/>
      <c r="F96" s="14"/>
    </row>
    <row r="97" spans="1:6" ht="85.8" customHeight="1" x14ac:dyDescent="0.3">
      <c r="A97" s="18"/>
      <c r="E97" s="32"/>
      <c r="F97" s="14"/>
    </row>
    <row r="98" spans="1:6" ht="85.8" customHeight="1" x14ac:dyDescent="0.3">
      <c r="A98" s="18"/>
      <c r="E98" s="32"/>
      <c r="F98" s="14"/>
    </row>
    <row r="99" spans="1:6" ht="85.8" customHeight="1" x14ac:dyDescent="0.3">
      <c r="A99" s="18"/>
      <c r="E99" s="32"/>
      <c r="F99" s="14"/>
    </row>
    <row r="100" spans="1:6" ht="85.8" customHeight="1" x14ac:dyDescent="0.3">
      <c r="A100" s="18"/>
      <c r="E100" s="32"/>
      <c r="F100" s="14"/>
    </row>
    <row r="101" spans="1:6" ht="85.8" customHeight="1" x14ac:dyDescent="0.3">
      <c r="A101" s="18"/>
      <c r="E101" s="32"/>
      <c r="F101" s="14"/>
    </row>
    <row r="102" spans="1:6" ht="85.8" customHeight="1" x14ac:dyDescent="0.3">
      <c r="A102" s="18"/>
      <c r="E102" s="32"/>
      <c r="F102" s="14"/>
    </row>
    <row r="103" spans="1:6" ht="56.25" hidden="1" customHeight="1" x14ac:dyDescent="0.3">
      <c r="F103" s="3"/>
    </row>
  </sheetData>
  <mergeCells count="1">
    <mergeCell ref="A1:F1"/>
  </mergeCells>
  <phoneticPr fontId="2" type="noConversion"/>
  <dataValidations count="3">
    <dataValidation type="list" allowBlank="1" showInputMessage="1" showErrorMessage="1" sqref="H2" xr:uid="{00000000-0002-0000-0300-000000000000}">
      <formula1>awards_list</formula1>
    </dataValidation>
    <dataValidation type="list" allowBlank="1" showInputMessage="1" showErrorMessage="1" sqref="F3:F102" xr:uid="{95B16D5F-8D79-483F-BE85-33F2D05FD1D5}">
      <formula1>"逐次抽出,一次抽出"</formula1>
    </dataValidation>
    <dataValidation type="list" allowBlank="1" showInputMessage="1" showErrorMessage="1" sqref="E3:E102" xr:uid="{EC1D0043-7E1F-4DA4-854B-1D279F767F36}">
      <formula1>"排除中獎,全員重抽"</formula1>
    </dataValidation>
  </dataValidations>
  <pageMargins left="0.7" right="0.7" top="0.75" bottom="0.75" header="0.3" footer="0.3"/>
  <pageSetup paperSize="9" orientation="portrait" horizontalDpi="360" verticalDpi="36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>
    <tabColor rgb="FFC00000"/>
  </sheetPr>
  <dimension ref="A1:H103"/>
  <sheetViews>
    <sheetView showGridLines="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B16" sqref="B16"/>
    </sheetView>
  </sheetViews>
  <sheetFormatPr defaultRowHeight="15.6" x14ac:dyDescent="0.3"/>
  <cols>
    <col min="1" max="1" width="8.9140625" style="3"/>
    <col min="2" max="2" width="20.75" style="5" customWidth="1"/>
    <col min="3" max="3" width="5.75" customWidth="1"/>
    <col min="5" max="5" width="30.75" style="32" customWidth="1"/>
    <col min="6" max="6" width="25.58203125" customWidth="1"/>
    <col min="7" max="7" width="25.58203125" hidden="1" customWidth="1"/>
    <col min="8" max="8" width="25.58203125" style="32" customWidth="1"/>
  </cols>
  <sheetData>
    <row r="1" spans="1:8" x14ac:dyDescent="0.3">
      <c r="A1" s="92" t="s">
        <v>70</v>
      </c>
      <c r="B1" s="92"/>
      <c r="D1" s="89" t="s">
        <v>106</v>
      </c>
      <c r="E1" s="89"/>
      <c r="F1" s="89"/>
      <c r="G1" s="89"/>
      <c r="H1" s="89"/>
    </row>
    <row r="2" spans="1:8" x14ac:dyDescent="0.3">
      <c r="A2" s="93"/>
      <c r="B2" s="93"/>
      <c r="D2" s="3" t="s">
        <v>104</v>
      </c>
      <c r="E2" s="33" t="s">
        <v>105</v>
      </c>
      <c r="F2" s="34" t="s">
        <v>209</v>
      </c>
      <c r="G2" s="32" t="s">
        <v>211</v>
      </c>
      <c r="H2" s="32" t="s">
        <v>210</v>
      </c>
    </row>
    <row r="3" spans="1:8" x14ac:dyDescent="0.3">
      <c r="A3" s="93"/>
      <c r="B3" s="93"/>
      <c r="D3">
        <v>1</v>
      </c>
      <c r="E3" s="38" t="s">
        <v>101</v>
      </c>
      <c r="F3" s="35" t="str">
        <f t="array" aca="1" ref="F3" ca="1">IFERROR(OFFSET(award_pos,SMALL(IF(COUNTIF($E$3:$E$103,awards)=0,ROW(awards),""),ROW(1:1))-1,1),"")</f>
        <v/>
      </c>
      <c r="G3" s="36">
        <f>IF(E3="",99,COUNTIF(獎項設定!$B$1:$B$102,E3))</f>
        <v>1</v>
      </c>
      <c r="H3" s="37" t="str">
        <f t="array" aca="1" ref="H3" ca="1">IFERROR(OFFSET($E$2,SMALL(IF(COUNTIF(awards,INDIRECT("E3:E"&amp;max_awards+2))=0,ROW(INDIRECT("$E$3:$E$"&amp;max_awards+2)),""),ROW(1:1))-2,0),"")</f>
        <v/>
      </c>
    </row>
    <row r="4" spans="1:8" x14ac:dyDescent="0.3">
      <c r="A4" s="93"/>
      <c r="B4" s="93"/>
      <c r="D4">
        <f>IF(E4="","",D3+1)</f>
        <v>2</v>
      </c>
      <c r="E4" s="38" t="s">
        <v>100</v>
      </c>
      <c r="F4" s="35" t="str">
        <f t="array" aca="1" ref="F4" ca="1">IFERROR(OFFSET(award_pos,SMALL(IF(COUNTIF($E$3:$E$103,awards)=0,ROW(awards),""),ROW(2:2))-1,1),"")</f>
        <v/>
      </c>
      <c r="G4" s="36">
        <f>IF(E4="",99,COUNTIF(獎項設定!$B$1:$B$102,E4))</f>
        <v>1</v>
      </c>
      <c r="H4" s="37" t="str">
        <f t="array" aca="1" ref="H4" ca="1">IFERROR(OFFSET($E$2,SMALL(IF(COUNTIF(awards,INDIRECT("E3:E"&amp;max_awards+2))=0,ROW(INDIRECT("$E$3:$E$"&amp;max_awards+2)),""),ROW(2:2))-2,0),"")</f>
        <v/>
      </c>
    </row>
    <row r="5" spans="1:8" x14ac:dyDescent="0.3">
      <c r="A5" s="93"/>
      <c r="B5" s="93"/>
      <c r="D5">
        <f t="shared" ref="D5:D68" si="0">IF(E5="","",D4+1)</f>
        <v>3</v>
      </c>
      <c r="E5" s="38" t="s">
        <v>99</v>
      </c>
      <c r="F5" s="35" t="str">
        <f t="array" aca="1" ref="F5" ca="1">IFERROR(OFFSET(award_pos,SMALL(IF(COUNTIF($E$3:$E$103,awards)=0,ROW(awards),""),ROW(3:3))-1,1),"")</f>
        <v/>
      </c>
      <c r="G5" s="36">
        <f>IF(E5="",99,COUNTIF(獎項設定!$B$1:$B$102,E5))</f>
        <v>1</v>
      </c>
      <c r="H5" s="37" t="str">
        <f t="array" aca="1" ref="H5" ca="1">IFERROR(OFFSET($E$2,SMALL(IF(COUNTIF(awards,INDIRECT("E3:E"&amp;max_awards+2))=0,ROW(INDIRECT("$E$3:$E$"&amp;max_awards+2)),""),ROW(3:3))-2,0),"")</f>
        <v/>
      </c>
    </row>
    <row r="6" spans="1:8" x14ac:dyDescent="0.3">
      <c r="A6" s="93"/>
      <c r="B6" s="93"/>
      <c r="D6">
        <f t="shared" si="0"/>
        <v>4</v>
      </c>
      <c r="E6" s="38" t="s">
        <v>98</v>
      </c>
      <c r="F6" s="35" t="str">
        <f t="array" aca="1" ref="F6" ca="1">IFERROR(OFFSET(award_pos,SMALL(IF(COUNTIF($E$3:$E$103,awards)=0,ROW(awards),""),ROW(4:4))-1,1),"")</f>
        <v/>
      </c>
      <c r="G6" s="36">
        <f>IF(E6="",99,COUNTIF(獎項設定!$B$1:$B$102,E6))</f>
        <v>1</v>
      </c>
      <c r="H6" s="37" t="str">
        <f t="array" aca="1" ref="H6" ca="1">IFERROR(OFFSET($E$2,SMALL(IF(COUNTIF(awards,INDIRECT("E3:E"&amp;max_awards+2))=0,ROW(INDIRECT("$E$3:$E$"&amp;max_awards+2)),""),ROW(4:4))-2,0),"")</f>
        <v/>
      </c>
    </row>
    <row r="7" spans="1:8" x14ac:dyDescent="0.3">
      <c r="D7">
        <f t="shared" si="0"/>
        <v>5</v>
      </c>
      <c r="E7" s="38" t="s">
        <v>97</v>
      </c>
      <c r="F7" s="35" t="str">
        <f t="array" aca="1" ref="F7" ca="1">IFERROR(OFFSET(award_pos,SMALL(IF(COUNTIF($E$3:$E$103,awards)=0,ROW(awards),""),ROW(5:5))-1,1),"")</f>
        <v/>
      </c>
      <c r="G7" s="36">
        <f>IF(E7="",99,COUNTIF(獎項設定!$B$1:$B$102,E7))</f>
        <v>1</v>
      </c>
      <c r="H7" s="37" t="str">
        <f t="array" aca="1" ref="H7" ca="1">IFERROR(OFFSET($E$2,SMALL(IF(COUNTIF(awards,INDIRECT("E3:E"&amp;max_awards+2))=0,ROW(INDIRECT("$E$3:$E$"&amp;max_awards+2)),""),ROW(5:5))-2,0),"")</f>
        <v/>
      </c>
    </row>
    <row r="8" spans="1:8" x14ac:dyDescent="0.3">
      <c r="A8" s="41" t="s">
        <v>71</v>
      </c>
      <c r="B8" s="42" t="s">
        <v>72</v>
      </c>
      <c r="D8">
        <f t="shared" si="0"/>
        <v>6</v>
      </c>
      <c r="E8" s="38" t="s">
        <v>96</v>
      </c>
      <c r="F8" s="35" t="str">
        <f t="array" aca="1" ref="F8" ca="1">IFERROR(OFFSET(award_pos,SMALL(IF(COUNTIF($E$3:$E$103,awards)=0,ROW(awards),""),ROW(6:6))-1,1),"")</f>
        <v/>
      </c>
      <c r="G8" s="36">
        <f>IF(E8="",99,COUNTIF(獎項設定!$B$1:$B$102,E8))</f>
        <v>1</v>
      </c>
      <c r="H8" s="37" t="str">
        <f t="array" aca="1" ref="H8" ca="1">IFERROR(OFFSET($E$2,SMALL(IF(COUNTIF(awards,INDIRECT("E3:E"&amp;max_awards+2))=0,ROW(INDIRECT("$E$3:$E$"&amp;max_awards+2)),""),ROW(6:6))-2,0),"")</f>
        <v/>
      </c>
    </row>
    <row r="9" spans="1:8" x14ac:dyDescent="0.3">
      <c r="A9" s="41" t="s">
        <v>73</v>
      </c>
      <c r="B9" s="44" t="s">
        <v>240</v>
      </c>
      <c r="D9">
        <f t="shared" si="0"/>
        <v>7</v>
      </c>
      <c r="E9" s="38" t="s">
        <v>95</v>
      </c>
      <c r="F9" s="35" t="str">
        <f t="array" aca="1" ref="F9" ca="1">IFERROR(OFFSET(award_pos,SMALL(IF(COUNTIF($E$3:$E$103,awards)=0,ROW(awards),""),ROW(7:7))-1,1),"")</f>
        <v/>
      </c>
      <c r="G9" s="36">
        <f>IF(E9="",99,COUNTIF(獎項設定!$B$1:$B$102,E9))</f>
        <v>1</v>
      </c>
      <c r="H9" s="37" t="str">
        <f t="array" aca="1" ref="H9" ca="1">IFERROR(OFFSET($E$2,SMALL(IF(COUNTIF(awards,INDIRECT("E3:E"&amp;max_awards+2))=0,ROW(INDIRECT("$E$3:$E$"&amp;max_awards+2)),""),ROW(7:7))-2,0),"")</f>
        <v/>
      </c>
    </row>
    <row r="10" spans="1:8" x14ac:dyDescent="0.3">
      <c r="A10" s="92" t="s">
        <v>204</v>
      </c>
      <c r="B10" s="92"/>
      <c r="D10">
        <f t="shared" si="0"/>
        <v>8</v>
      </c>
      <c r="E10" s="38" t="s">
        <v>78</v>
      </c>
      <c r="F10" s="35" t="str">
        <f t="array" aca="1" ref="F10" ca="1">IFERROR(OFFSET(award_pos,SMALL(IF(COUNTIF($E$3:$E$103,awards)=0,ROW(awards),""),ROW(8:8))-1,1),"")</f>
        <v/>
      </c>
      <c r="G10" s="36">
        <f>IF(E10="",99,COUNTIF(獎項設定!$B$1:$B$102,E10))</f>
        <v>1</v>
      </c>
      <c r="H10" s="37" t="str">
        <f t="array" aca="1" ref="H10" ca="1">IFERROR(OFFSET($E$2,SMALL(IF(COUNTIF(awards,INDIRECT("E3:E"&amp;max_awards+2))=0,ROW(INDIRECT("$E$3:$E$"&amp;max_awards+2)),""),ROW(8:8))-2,0),"")</f>
        <v/>
      </c>
    </row>
    <row r="11" spans="1:8" x14ac:dyDescent="0.3">
      <c r="A11" s="41" t="s">
        <v>137</v>
      </c>
      <c r="B11" s="42">
        <v>15</v>
      </c>
      <c r="D11">
        <f t="shared" si="0"/>
        <v>9</v>
      </c>
      <c r="E11" s="38" t="s">
        <v>77</v>
      </c>
      <c r="F11" s="35" t="str">
        <f t="array" aca="1" ref="F11" ca="1">IFERROR(OFFSET(award_pos,SMALL(IF(COUNTIF($E$3:$E$103,awards)=0,ROW(awards),""),ROW(9:9))-1,1),"")</f>
        <v/>
      </c>
      <c r="G11" s="36">
        <f>IF(E11="",99,COUNTIF(獎項設定!$B$1:$B$102,E11))</f>
        <v>1</v>
      </c>
      <c r="H11" s="37" t="str">
        <f t="array" aca="1" ref="H11" ca="1">IFERROR(OFFSET($E$2,SMALL(IF(COUNTIF(awards,INDIRECT("E3:E"&amp;max_awards+2))=0,ROW(INDIRECT("$E$3:$E$"&amp;max_awards+2)),""),ROW(9:9))-2,0),"")</f>
        <v/>
      </c>
    </row>
    <row r="12" spans="1:8" x14ac:dyDescent="0.3">
      <c r="A12" s="41" t="s">
        <v>205</v>
      </c>
      <c r="B12" s="42">
        <v>30</v>
      </c>
      <c r="D12">
        <f t="shared" si="0"/>
        <v>10</v>
      </c>
      <c r="E12" s="38" t="s">
        <v>76</v>
      </c>
      <c r="F12" s="35" t="str">
        <f t="array" aca="1" ref="F12" ca="1">IFERROR(OFFSET(award_pos,SMALL(IF(COUNTIF($E$3:$E$103,awards)=0,ROW(awards),""),ROW(10:10))-1,1),"")</f>
        <v/>
      </c>
      <c r="G12" s="36">
        <f>IF(E12="",99,COUNTIF(獎項設定!$B$1:$B$102,E12))</f>
        <v>1</v>
      </c>
      <c r="H12" s="37" t="str">
        <f t="array" aca="1" ref="H12" ca="1">IFERROR(OFFSET($E$2,SMALL(IF(COUNTIF(awards,INDIRECT("E3:E"&amp;max_awards+2))=0,ROW(INDIRECT("$E$3:$E$"&amp;max_awards+2)),""),ROW(10:10))-2,0),"")</f>
        <v/>
      </c>
    </row>
    <row r="13" spans="1:8" x14ac:dyDescent="0.3">
      <c r="D13">
        <f t="shared" si="0"/>
        <v>11</v>
      </c>
      <c r="E13" s="38" t="s">
        <v>102</v>
      </c>
      <c r="F13" s="35" t="str">
        <f t="array" aca="1" ref="F13" ca="1">IFERROR(OFFSET(award_pos,SMALL(IF(COUNTIF($E$3:$E$103,awards)=0,ROW(awards),""),ROW(11:11))-1,1),"")</f>
        <v/>
      </c>
      <c r="G13" s="36">
        <f>IF(E13="",99,COUNTIF(獎項設定!$B$1:$B$102,E13))</f>
        <v>1</v>
      </c>
      <c r="H13" s="37" t="str">
        <f t="array" aca="1" ref="H13" ca="1">IFERROR(OFFSET($E$2,SMALL(IF(COUNTIF(awards,INDIRECT("E3:E"&amp;max_awards+2))=0,ROW(INDIRECT("$E$3:$E$"&amp;max_awards+2)),""),ROW(11:11))-2,0),"")</f>
        <v/>
      </c>
    </row>
    <row r="14" spans="1:8" x14ac:dyDescent="0.3">
      <c r="A14" s="39" t="s">
        <v>213</v>
      </c>
      <c r="B14" s="40" t="s">
        <v>214</v>
      </c>
      <c r="D14">
        <f t="shared" si="0"/>
        <v>12</v>
      </c>
      <c r="E14" s="38" t="s">
        <v>103</v>
      </c>
      <c r="F14" s="35" t="str">
        <f t="array" aca="1" ref="F14" ca="1">IFERROR(OFFSET(award_pos,SMALL(IF(COUNTIF($E$3:$E$103,awards)=0,ROW(awards),""),ROW(12:12))-1,1),"")</f>
        <v/>
      </c>
      <c r="G14" s="36">
        <f>IF(E14="",99,COUNTIF(獎項設定!$B$1:$B$102,E14))</f>
        <v>1</v>
      </c>
      <c r="H14" s="37" t="str">
        <f t="array" aca="1" ref="H14" ca="1">IFERROR(OFFSET($E$2,SMALL(IF(COUNTIF(awards,INDIRECT("E3:E"&amp;max_awards+2))=0,ROW(INDIRECT("$E$3:$E$"&amp;max_awards+2)),""),ROW(12:12))-2,0),"")</f>
        <v/>
      </c>
    </row>
    <row r="15" spans="1:8" x14ac:dyDescent="0.3">
      <c r="A15" s="39" t="s">
        <v>215</v>
      </c>
      <c r="B15" s="40" t="s">
        <v>251</v>
      </c>
      <c r="D15">
        <f t="shared" si="0"/>
        <v>13</v>
      </c>
      <c r="E15" s="38" t="s">
        <v>94</v>
      </c>
      <c r="F15" s="35" t="str">
        <f t="array" aca="1" ref="F15" ca="1">IFERROR(OFFSET(award_pos,SMALL(IF(COUNTIF($E$3:$E$103,awards)=0,ROW(awards),""),ROW(13:13))-1,1),"")</f>
        <v/>
      </c>
      <c r="G15" s="36">
        <f>IF(E15="",99,COUNTIF(獎項設定!$B$1:$B$102,E15))</f>
        <v>1</v>
      </c>
      <c r="H15" s="37" t="str">
        <f t="array" aca="1" ref="H15" ca="1">IFERROR(OFFSET($E$2,SMALL(IF(COUNTIF(awards,INDIRECT("E3:E"&amp;max_awards+2))=0,ROW(INDIRECT("$E$3:$E$"&amp;max_awards+2)),""),ROW(13:13))-2,0),"")</f>
        <v/>
      </c>
    </row>
    <row r="16" spans="1:8" x14ac:dyDescent="0.3">
      <c r="A16" s="45" t="s">
        <v>218</v>
      </c>
      <c r="B16" s="56" t="str">
        <f>HYPERLINK("https://kiwislife.com/contact-us/","雙胞胎拔拔")</f>
        <v>雙胞胎拔拔</v>
      </c>
      <c r="D16" t="str">
        <f t="shared" si="0"/>
        <v/>
      </c>
      <c r="E16" s="38"/>
      <c r="F16" s="35" t="str">
        <f t="array" aca="1" ref="F16" ca="1">IFERROR(OFFSET(award_pos,SMALL(IF(COUNTIF($E$3:$E$103,awards)=0,ROW(awards),""),ROW(14:14))-1,1),"")</f>
        <v/>
      </c>
      <c r="G16" s="36">
        <f>IF(E16="",99,COUNTIF(獎項設定!$B$1:$B$102,E16))</f>
        <v>99</v>
      </c>
      <c r="H16" s="37" t="str">
        <f t="array" aca="1" ref="H16" ca="1">IFERROR(OFFSET($E$2,SMALL(IF(COUNTIF(awards,INDIRECT("E3:E"&amp;max_awards+2))=0,ROW(INDIRECT("$E$3:$E$"&amp;max_awards+2)),""),ROW(14:14))-2,0),"")</f>
        <v/>
      </c>
    </row>
    <row r="17" spans="1:8" x14ac:dyDescent="0.3">
      <c r="A17" s="39" t="s">
        <v>227</v>
      </c>
      <c r="B17" s="56" t="str">
        <f>HYPERLINK("https://kiwislife.com/?utm_source=excel&amp;utm_medium=url&amp;utm_campaign=party_lottery_v1&amp;utm_content=HOME_URL","Kiwi LIFE")</f>
        <v>Kiwi LIFE</v>
      </c>
      <c r="D17" t="str">
        <f t="shared" si="0"/>
        <v/>
      </c>
      <c r="E17" s="38"/>
      <c r="F17" s="35" t="str">
        <f t="array" aca="1" ref="F17" ca="1">IFERROR(OFFSET(award_pos,SMALL(IF(COUNTIF($E$3:$E$103,awards)=0,ROW(awards),""),ROW(15:15))-1,1),"")</f>
        <v/>
      </c>
      <c r="G17" s="36">
        <f>IF(E17="",99,COUNTIF(獎項設定!$B$1:$B$102,E17))</f>
        <v>99</v>
      </c>
      <c r="H17" s="37" t="str">
        <f t="array" aca="1" ref="H17" ca="1">IFERROR(OFFSET($E$2,SMALL(IF(COUNTIF(awards,INDIRECT("E3:E"&amp;max_awards+2))=0,ROW(INDIRECT("$E$3:$E$"&amp;max_awards+2)),""),ROW(15:15))-2,0),"")</f>
        <v/>
      </c>
    </row>
    <row r="18" spans="1:8" x14ac:dyDescent="0.3">
      <c r="D18" t="str">
        <f t="shared" si="0"/>
        <v/>
      </c>
      <c r="E18" s="38"/>
      <c r="F18" s="35" t="str">
        <f t="array" aca="1" ref="F18" ca="1">IFERROR(OFFSET(award_pos,SMALL(IF(COUNTIF($E$3:$E$103,awards)=0,ROW(awards),""),ROW(16:16))-1,1),"")</f>
        <v/>
      </c>
      <c r="G18" s="36">
        <f>IF(E18="",99,COUNTIF(獎項設定!$B$1:$B$102,E18))</f>
        <v>99</v>
      </c>
      <c r="H18" s="37" t="str">
        <f t="array" aca="1" ref="H18" ca="1">IFERROR(OFFSET($E$2,SMALL(IF(COUNTIF(awards,INDIRECT("E3:E"&amp;max_awards+2))=0,ROW(INDIRECT("$E$3:$E$"&amp;max_awards+2)),""),ROW(16:16))-2,0),"")</f>
        <v/>
      </c>
    </row>
    <row r="19" spans="1:8" ht="15.6" customHeight="1" x14ac:dyDescent="0.3">
      <c r="A19" s="90" t="s">
        <v>212</v>
      </c>
      <c r="B19" s="90"/>
      <c r="D19" t="str">
        <f t="shared" si="0"/>
        <v/>
      </c>
      <c r="E19" s="38"/>
      <c r="F19" s="35" t="str">
        <f t="array" aca="1" ref="F19" ca="1">IFERROR(OFFSET(award_pos,SMALL(IF(COUNTIF($E$3:$E$103,awards)=0,ROW(awards),""),ROW(17:17))-1,1),"")</f>
        <v/>
      </c>
      <c r="G19" s="36">
        <f>IF(E19="",99,COUNTIF(獎項設定!$B$1:$B$102,E19))</f>
        <v>99</v>
      </c>
      <c r="H19" s="37" t="str">
        <f t="array" aca="1" ref="H19" ca="1">IFERROR(OFFSET($E$2,SMALL(IF(COUNTIF(awards,INDIRECT("E3:E"&amp;max_awards+2))=0,ROW(INDIRECT("$E$3:$E$"&amp;max_awards+2)),""),ROW(17:17))-2,0),"")</f>
        <v/>
      </c>
    </row>
    <row r="20" spans="1:8" x14ac:dyDescent="0.3">
      <c r="A20" s="91" t="s">
        <v>216</v>
      </c>
      <c r="B20" s="91"/>
      <c r="D20" t="str">
        <f t="shared" si="0"/>
        <v/>
      </c>
      <c r="E20" s="38"/>
      <c r="F20" s="35" t="str">
        <f t="array" aca="1" ref="F20" ca="1">IFERROR(OFFSET(award_pos,SMALL(IF(COUNTIF($E$3:$E$103,awards)=0,ROW(awards),""),ROW(18:18))-1,1),"")</f>
        <v/>
      </c>
      <c r="G20" s="36">
        <f>IF(E20="",99,COUNTIF(獎項設定!$B$1:$B$102,E20))</f>
        <v>99</v>
      </c>
      <c r="H20" s="37" t="str">
        <f t="array" aca="1" ref="H20" ca="1">IFERROR(OFFSET($E$2,SMALL(IF(COUNTIF(awards,INDIRECT("E3:E"&amp;max_awards+2))=0,ROW(INDIRECT("$E$3:$E$"&amp;max_awards+2)),""),ROW(18:18))-2,0),"")</f>
        <v/>
      </c>
    </row>
    <row r="21" spans="1:8" x14ac:dyDescent="0.3">
      <c r="A21" s="91"/>
      <c r="B21" s="91"/>
      <c r="D21" t="str">
        <f t="shared" si="0"/>
        <v/>
      </c>
      <c r="E21" s="38"/>
      <c r="F21" s="35" t="str">
        <f t="array" aca="1" ref="F21" ca="1">IFERROR(OFFSET(award_pos,SMALL(IF(COUNTIF($E$3:$E$103,awards)=0,ROW(awards),""),ROW(19:19))-1,1),"")</f>
        <v/>
      </c>
      <c r="G21" s="36">
        <f>IF(E21="",99,COUNTIF(獎項設定!$B$1:$B$102,E21))</f>
        <v>99</v>
      </c>
      <c r="H21" s="37" t="str">
        <f t="array" aca="1" ref="H21" ca="1">IFERROR(OFFSET($E$2,SMALL(IF(COUNTIF(awards,INDIRECT("E3:E"&amp;max_awards+2))=0,ROW(INDIRECT("$E$3:$E$"&amp;max_awards+2)),""),ROW(19:19))-2,0),"")</f>
        <v/>
      </c>
    </row>
    <row r="22" spans="1:8" x14ac:dyDescent="0.3">
      <c r="A22" s="91"/>
      <c r="B22" s="91"/>
      <c r="D22" t="str">
        <f t="shared" si="0"/>
        <v/>
      </c>
      <c r="E22" s="38"/>
      <c r="F22" s="35" t="str">
        <f t="array" aca="1" ref="F22" ca="1">IFERROR(OFFSET(award_pos,SMALL(IF(COUNTIF($E$3:$E$103,awards)=0,ROW(awards),""),ROW(20:20))-1,1),"")</f>
        <v/>
      </c>
      <c r="G22" s="36">
        <f>IF(E22="",99,COUNTIF(獎項設定!$B$1:$B$102,E22))</f>
        <v>99</v>
      </c>
      <c r="H22" s="37" t="str">
        <f t="array" aca="1" ref="H22" ca="1">IFERROR(OFFSET($E$2,SMALL(IF(COUNTIF(awards,INDIRECT("E3:E"&amp;max_awards+2))=0,ROW(INDIRECT("$E$3:$E$"&amp;max_awards+2)),""),ROW(20:20))-2,0),"")</f>
        <v/>
      </c>
    </row>
    <row r="23" spans="1:8" x14ac:dyDescent="0.3">
      <c r="D23" t="str">
        <f t="shared" si="0"/>
        <v/>
      </c>
      <c r="E23" s="38"/>
      <c r="F23" s="35" t="str">
        <f t="array" aca="1" ref="F23" ca="1">IFERROR(OFFSET(award_pos,SMALL(IF(COUNTIF($E$3:$E$103,awards)=0,ROW(awards),""),ROW(21:21))-1,1),"")</f>
        <v/>
      </c>
      <c r="G23" s="36">
        <f>IF(E23="",99,COUNTIF(獎項設定!$B$1:$B$102,E23))</f>
        <v>99</v>
      </c>
      <c r="H23" s="37" t="str">
        <f t="array" aca="1" ref="H23" ca="1">IFERROR(OFFSET($E$2,SMALL(IF(COUNTIF(awards,INDIRECT("E3:E"&amp;max_awards+2))=0,ROW(INDIRECT("$E$3:$E$"&amp;max_awards+2)),""),ROW(21:21))-2,0),"")</f>
        <v/>
      </c>
    </row>
    <row r="24" spans="1:8" x14ac:dyDescent="0.3">
      <c r="A24" s="87" t="s">
        <v>228</v>
      </c>
      <c r="B24" s="88"/>
      <c r="D24" t="str">
        <f t="shared" si="0"/>
        <v/>
      </c>
      <c r="E24" s="38"/>
      <c r="F24" s="35" t="str">
        <f t="array" aca="1" ref="F24" ca="1">IFERROR(OFFSET(award_pos,SMALL(IF(COUNTIF($E$3:$E$103,awards)=0,ROW(awards),""),ROW(22:22))-1,1),"")</f>
        <v/>
      </c>
      <c r="G24" s="36">
        <f>IF(E24="",99,COUNTIF(獎項設定!$B$1:$B$102,E24))</f>
        <v>99</v>
      </c>
      <c r="H24" s="37" t="str">
        <f t="array" aca="1" ref="H24" ca="1">IFERROR(OFFSET($E$2,SMALL(IF(COUNTIF(awards,INDIRECT("E3:E"&amp;max_awards+2))=0,ROW(INDIRECT("$E$3:$E$"&amp;max_awards+2)),""),ROW(22:22))-2,0),"")</f>
        <v/>
      </c>
    </row>
    <row r="25" spans="1:8" x14ac:dyDescent="0.3">
      <c r="A25" s="50" t="s">
        <v>229</v>
      </c>
      <c r="B25" s="54" t="s">
        <v>229</v>
      </c>
      <c r="D25" t="str">
        <f t="shared" si="0"/>
        <v/>
      </c>
      <c r="E25" s="38"/>
      <c r="F25" s="35" t="str">
        <f t="array" aca="1" ref="F25" ca="1">IFERROR(OFFSET(award_pos,SMALL(IF(COUNTIF($E$3:$E$103,awards)=0,ROW(awards),""),ROW(23:23))-1,1),"")</f>
        <v/>
      </c>
      <c r="G25" s="36">
        <f>IF(E25="",99,COUNTIF(獎項設定!$B$1:$B$102,E25))</f>
        <v>99</v>
      </c>
      <c r="H25" s="37" t="str">
        <f t="array" aca="1" ref="H25" ca="1">IFERROR(OFFSET($E$2,SMALL(IF(COUNTIF(awards,INDIRECT("E3:E"&amp;max_awards+2))=0,ROW(INDIRECT("$E$3:$E$"&amp;max_awards+2)),""),ROW(23:23))-2,0),"")</f>
        <v/>
      </c>
    </row>
    <row r="26" spans="1:8" x14ac:dyDescent="0.3">
      <c r="A26" s="50" t="s">
        <v>230</v>
      </c>
      <c r="B26" s="55" t="s">
        <v>230</v>
      </c>
      <c r="D26" t="str">
        <f t="shared" si="0"/>
        <v/>
      </c>
      <c r="E26" s="38"/>
      <c r="F26" s="35" t="str">
        <f t="array" aca="1" ref="F26" ca="1">IFERROR(OFFSET(award_pos,SMALL(IF(COUNTIF($E$3:$E$103,awards)=0,ROW(awards),""),ROW(24:24))-1,1),"")</f>
        <v/>
      </c>
      <c r="G26" s="36">
        <f>IF(E26="",99,COUNTIF(獎項設定!$B$1:$B$102,E26))</f>
        <v>99</v>
      </c>
      <c r="H26" s="37" t="str">
        <f t="array" aca="1" ref="H26" ca="1">IFERROR(OFFSET($E$2,SMALL(IF(COUNTIF(awards,INDIRECT("E3:E"&amp;max_awards+2))=0,ROW(INDIRECT("$E$3:$E$"&amp;max_awards+2)),""),ROW(24:24))-2,0),"")</f>
        <v/>
      </c>
    </row>
    <row r="27" spans="1:8" x14ac:dyDescent="0.3">
      <c r="A27" s="50" t="s">
        <v>231</v>
      </c>
      <c r="B27" s="55" t="s">
        <v>231</v>
      </c>
      <c r="D27" t="str">
        <f t="shared" si="0"/>
        <v/>
      </c>
      <c r="E27" s="38"/>
      <c r="F27" s="35" t="str">
        <f t="array" aca="1" ref="F27" ca="1">IFERROR(OFFSET(award_pos,SMALL(IF(COUNTIF($E$3:$E$103,awards)=0,ROW(awards),""),ROW(25:25))-1,1),"")</f>
        <v/>
      </c>
      <c r="G27" s="36">
        <f>IF(E27="",99,COUNTIF(獎項設定!$B$1:$B$102,E27))</f>
        <v>99</v>
      </c>
      <c r="H27" s="37" t="str">
        <f t="array" aca="1" ref="H27" ca="1">IFERROR(OFFSET($E$2,SMALL(IF(COUNTIF(awards,INDIRECT("E3:E"&amp;max_awards+2))=0,ROW(INDIRECT("$E$3:$E$"&amp;max_awards+2)),""),ROW(25:25))-2,0),"")</f>
        <v/>
      </c>
    </row>
    <row r="28" spans="1:8" x14ac:dyDescent="0.3">
      <c r="A28" s="50" t="s">
        <v>74</v>
      </c>
      <c r="B28" s="55" t="s">
        <v>74</v>
      </c>
      <c r="D28" t="str">
        <f t="shared" si="0"/>
        <v/>
      </c>
      <c r="E28" s="38"/>
      <c r="F28" s="35" t="str">
        <f t="array" aca="1" ref="F28" ca="1">IFERROR(OFFSET(award_pos,SMALL(IF(COUNTIF($E$3:$E$103,awards)=0,ROW(awards),""),ROW(26:26))-1,1),"")</f>
        <v/>
      </c>
      <c r="G28" s="36">
        <f>IF(E28="",99,COUNTIF(獎項設定!$B$1:$B$102,E28))</f>
        <v>99</v>
      </c>
      <c r="H28" s="37" t="str">
        <f t="array" aca="1" ref="H28" ca="1">IFERROR(OFFSET($E$2,SMALL(IF(COUNTIF(awards,INDIRECT("E3:E"&amp;max_awards+2))=0,ROW(INDIRECT("$E$3:$E$"&amp;max_awards+2)),""),ROW(26:26))-2,0),"")</f>
        <v/>
      </c>
    </row>
    <row r="29" spans="1:8" ht="15.6" customHeight="1" x14ac:dyDescent="0.3">
      <c r="A29" s="85" t="s">
        <v>233</v>
      </c>
      <c r="B29" s="85"/>
      <c r="D29" t="str">
        <f t="shared" si="0"/>
        <v/>
      </c>
      <c r="E29" s="38"/>
      <c r="F29" s="35" t="str">
        <f t="array" aca="1" ref="F29" ca="1">IFERROR(OFFSET(award_pos,SMALL(IF(COUNTIF($E$3:$E$103,awards)=0,ROW(awards),""),ROW(27:27))-1,1),"")</f>
        <v/>
      </c>
      <c r="G29" s="36">
        <f>IF(E29="",99,COUNTIF(獎項設定!$B$1:$B$102,E29))</f>
        <v>99</v>
      </c>
      <c r="H29" s="37" t="str">
        <f t="array" aca="1" ref="H29" ca="1">IFERROR(OFFSET($E$2,SMALL(IF(COUNTIF(awards,INDIRECT("E3:E"&amp;max_awards+2))=0,ROW(INDIRECT("$E$3:$E$"&amp;max_awards+2)),""),ROW(27:27))-2,0),"")</f>
        <v/>
      </c>
    </row>
    <row r="30" spans="1:8" x14ac:dyDescent="0.3">
      <c r="A30" s="86"/>
      <c r="B30" s="86"/>
      <c r="D30" t="str">
        <f t="shared" si="0"/>
        <v/>
      </c>
      <c r="E30" s="38"/>
      <c r="F30" s="35" t="str">
        <f t="array" aca="1" ref="F30" ca="1">IFERROR(OFFSET(award_pos,SMALL(IF(COUNTIF($E$3:$E$103,awards)=0,ROW(awards),""),ROW(28:28))-1,1),"")</f>
        <v/>
      </c>
      <c r="G30" s="36">
        <f>IF(E30="",99,COUNTIF(獎項設定!$B$1:$B$102,E30))</f>
        <v>99</v>
      </c>
      <c r="H30" s="37" t="str">
        <f t="array" aca="1" ref="H30" ca="1">IFERROR(OFFSET($E$2,SMALL(IF(COUNTIF(awards,INDIRECT("E3:E"&amp;max_awards+2))=0,ROW(INDIRECT("$E$3:$E$"&amp;max_awards+2)),""),ROW(28:28))-2,0),"")</f>
        <v/>
      </c>
    </row>
    <row r="31" spans="1:8" x14ac:dyDescent="0.3">
      <c r="A31" s="86"/>
      <c r="B31" s="86"/>
      <c r="D31" t="str">
        <f t="shared" si="0"/>
        <v/>
      </c>
      <c r="E31" s="38"/>
      <c r="F31" s="35" t="str">
        <f t="array" aca="1" ref="F31" ca="1">IFERROR(OFFSET(award_pos,SMALL(IF(COUNTIF($E$3:$E$103,awards)=0,ROW(awards),""),ROW(29:29))-1,1),"")</f>
        <v/>
      </c>
      <c r="G31" s="36">
        <f>IF(E31="",99,COUNTIF(獎項設定!$B$1:$B$102,E31))</f>
        <v>99</v>
      </c>
      <c r="H31" s="37" t="str">
        <f t="array" aca="1" ref="H31" ca="1">IFERROR(OFFSET($E$2,SMALL(IF(COUNTIF(awards,INDIRECT("E3:E"&amp;max_awards+2))=0,ROW(INDIRECT("$E$3:$E$"&amp;max_awards+2)),""),ROW(29:29))-2,0),"")</f>
        <v/>
      </c>
    </row>
    <row r="32" spans="1:8" x14ac:dyDescent="0.3">
      <c r="D32" t="str">
        <f t="shared" si="0"/>
        <v/>
      </c>
      <c r="E32" s="38"/>
      <c r="F32" s="35" t="str">
        <f t="array" aca="1" ref="F32" ca="1">IFERROR(OFFSET(award_pos,SMALL(IF(COUNTIF($E$3:$E$103,awards)=0,ROW(awards),""),ROW(30:30))-1,1),"")</f>
        <v/>
      </c>
      <c r="G32" s="36">
        <f>IF(E32="",99,COUNTIF(獎項設定!$B$1:$B$102,E32))</f>
        <v>99</v>
      </c>
      <c r="H32" s="37" t="str">
        <f t="array" aca="1" ref="H32" ca="1">IFERROR(OFFSET($E$2,SMALL(IF(COUNTIF(awards,INDIRECT("E3:E"&amp;max_awards+2))=0,ROW(INDIRECT("$E$3:$E$"&amp;max_awards+2)),""),ROW(30:30))-2,0),"")</f>
        <v/>
      </c>
    </row>
    <row r="33" spans="4:8" x14ac:dyDescent="0.3">
      <c r="D33" t="str">
        <f t="shared" si="0"/>
        <v/>
      </c>
      <c r="E33" s="38"/>
      <c r="F33" s="35" t="str">
        <f t="array" aca="1" ref="F33" ca="1">IFERROR(OFFSET(award_pos,SMALL(IF(COUNTIF($E$3:$E$103,awards)=0,ROW(awards),""),ROW(31:31))-1,1),"")</f>
        <v/>
      </c>
      <c r="G33" s="36">
        <f>IF(E33="",99,COUNTIF(獎項設定!$B$1:$B$102,E33))</f>
        <v>99</v>
      </c>
      <c r="H33" s="37" t="str">
        <f t="array" aca="1" ref="H33" ca="1">IFERROR(OFFSET($E$2,SMALL(IF(COUNTIF(awards,INDIRECT("E3:E"&amp;max_awards+2))=0,ROW(INDIRECT("$E$3:$E$"&amp;max_awards+2)),""),ROW(31:31))-2,0),"")</f>
        <v/>
      </c>
    </row>
    <row r="34" spans="4:8" x14ac:dyDescent="0.3">
      <c r="D34" t="str">
        <f t="shared" si="0"/>
        <v/>
      </c>
      <c r="E34" s="38"/>
      <c r="F34" s="35" t="str">
        <f t="array" aca="1" ref="F34" ca="1">IFERROR(OFFSET(award_pos,SMALL(IF(COUNTIF($E$3:$E$103,awards)=0,ROW(awards),""),ROW(32:32))-1,1),"")</f>
        <v/>
      </c>
      <c r="G34" s="36">
        <f>IF(E34="",99,COUNTIF(獎項設定!$B$1:$B$102,E34))</f>
        <v>99</v>
      </c>
      <c r="H34" s="37" t="str">
        <f t="array" aca="1" ref="H34" ca="1">IFERROR(OFFSET($E$2,SMALL(IF(COUNTIF(awards,INDIRECT("E3:E"&amp;max_awards+2))=0,ROW(INDIRECT("$E$3:$E$"&amp;max_awards+2)),""),ROW(32:32))-2,0),"")</f>
        <v/>
      </c>
    </row>
    <row r="35" spans="4:8" x14ac:dyDescent="0.3">
      <c r="D35" t="str">
        <f t="shared" si="0"/>
        <v/>
      </c>
      <c r="E35" s="38"/>
      <c r="F35" s="35" t="str">
        <f t="array" aca="1" ref="F35" ca="1">IFERROR(OFFSET(award_pos,SMALL(IF(COUNTIF($E$3:$E$103,awards)=0,ROW(awards),""),ROW(33:33))-1,1),"")</f>
        <v/>
      </c>
      <c r="G35" s="36">
        <f>IF(E35="",99,COUNTIF(獎項設定!$B$1:$B$102,E35))</f>
        <v>99</v>
      </c>
      <c r="H35" s="37" t="str">
        <f t="array" aca="1" ref="H35" ca="1">IFERROR(OFFSET($E$2,SMALL(IF(COUNTIF(awards,INDIRECT("E3:E"&amp;max_awards+2))=0,ROW(INDIRECT("$E$3:$E$"&amp;max_awards+2)),""),ROW(33:33))-2,0),"")</f>
        <v/>
      </c>
    </row>
    <row r="36" spans="4:8" x14ac:dyDescent="0.3">
      <c r="D36" t="str">
        <f t="shared" si="0"/>
        <v/>
      </c>
      <c r="E36" s="38"/>
      <c r="F36" s="35" t="str">
        <f t="array" aca="1" ref="F36" ca="1">IFERROR(OFFSET(award_pos,SMALL(IF(COUNTIF($E$3:$E$103,awards)=0,ROW(awards),""),ROW(34:34))-1,1),"")</f>
        <v/>
      </c>
      <c r="G36" s="36">
        <f>IF(E36="",99,COUNTIF(獎項設定!$B$1:$B$102,E36))</f>
        <v>99</v>
      </c>
      <c r="H36" s="37" t="str">
        <f t="array" aca="1" ref="H36" ca="1">IFERROR(OFFSET($E$2,SMALL(IF(COUNTIF(awards,INDIRECT("E3:E"&amp;max_awards+2))=0,ROW(INDIRECT("$E$3:$E$"&amp;max_awards+2)),""),ROW(34:34))-2,0),"")</f>
        <v/>
      </c>
    </row>
    <row r="37" spans="4:8" x14ac:dyDescent="0.3">
      <c r="D37" t="str">
        <f t="shared" si="0"/>
        <v/>
      </c>
      <c r="E37" s="38"/>
      <c r="F37" s="35" t="str">
        <f t="array" aca="1" ref="F37" ca="1">IFERROR(OFFSET(award_pos,SMALL(IF(COUNTIF($E$3:$E$103,awards)=0,ROW(awards),""),ROW(35:35))-1,1),"")</f>
        <v/>
      </c>
      <c r="G37" s="36">
        <f>IF(E37="",99,COUNTIF(獎項設定!$B$1:$B$102,E37))</f>
        <v>99</v>
      </c>
      <c r="H37" s="37" t="str">
        <f t="array" aca="1" ref="H37" ca="1">IFERROR(OFFSET($E$2,SMALL(IF(COUNTIF(awards,INDIRECT("E3:E"&amp;max_awards+2))=0,ROW(INDIRECT("$E$3:$E$"&amp;max_awards+2)),""),ROW(35:35))-2,0),"")</f>
        <v/>
      </c>
    </row>
    <row r="38" spans="4:8" x14ac:dyDescent="0.3">
      <c r="D38" t="str">
        <f t="shared" si="0"/>
        <v/>
      </c>
      <c r="E38" s="38"/>
      <c r="F38" s="35" t="str">
        <f t="array" aca="1" ref="F38" ca="1">IFERROR(OFFSET(award_pos,SMALL(IF(COUNTIF($E$3:$E$103,awards)=0,ROW(awards),""),ROW(36:36))-1,1),"")</f>
        <v/>
      </c>
      <c r="G38" s="36">
        <f>IF(E38="",99,COUNTIF(獎項設定!$B$1:$B$102,E38))</f>
        <v>99</v>
      </c>
      <c r="H38" s="37" t="str">
        <f t="array" aca="1" ref="H38" ca="1">IFERROR(OFFSET($E$2,SMALL(IF(COUNTIF(awards,INDIRECT("E3:E"&amp;max_awards+2))=0,ROW(INDIRECT("$E$3:$E$"&amp;max_awards+2)),""),ROW(36:36))-2,0),"")</f>
        <v/>
      </c>
    </row>
    <row r="39" spans="4:8" x14ac:dyDescent="0.3">
      <c r="D39" t="str">
        <f t="shared" si="0"/>
        <v/>
      </c>
      <c r="E39" s="38"/>
      <c r="F39" s="35" t="str">
        <f t="array" aca="1" ref="F39" ca="1">IFERROR(OFFSET(award_pos,SMALL(IF(COUNTIF($E$3:$E$103,awards)=0,ROW(awards),""),ROW(37:37))-1,1),"")</f>
        <v/>
      </c>
      <c r="G39" s="36">
        <f>IF(E39="",99,COUNTIF(獎項設定!$B$1:$B$102,E39))</f>
        <v>99</v>
      </c>
      <c r="H39" s="37" t="str">
        <f t="array" aca="1" ref="H39" ca="1">IFERROR(OFFSET($E$2,SMALL(IF(COUNTIF(awards,INDIRECT("E3:E"&amp;max_awards+2))=0,ROW(INDIRECT("$E$3:$E$"&amp;max_awards+2)),""),ROW(37:37))-2,0),"")</f>
        <v/>
      </c>
    </row>
    <row r="40" spans="4:8" x14ac:dyDescent="0.3">
      <c r="D40" t="str">
        <f t="shared" si="0"/>
        <v/>
      </c>
      <c r="E40" s="38"/>
      <c r="F40" s="35" t="str">
        <f t="array" aca="1" ref="F40" ca="1">IFERROR(OFFSET(award_pos,SMALL(IF(COUNTIF($E$3:$E$103,awards)=0,ROW(awards),""),ROW(38:38))-1,1),"")</f>
        <v/>
      </c>
      <c r="G40" s="36">
        <f>IF(E40="",99,COUNTIF(獎項設定!$B$1:$B$102,E40))</f>
        <v>99</v>
      </c>
      <c r="H40" s="37" t="str">
        <f t="array" aca="1" ref="H40" ca="1">IFERROR(OFFSET($E$2,SMALL(IF(COUNTIF(awards,INDIRECT("E3:E"&amp;max_awards+2))=0,ROW(INDIRECT("$E$3:$E$"&amp;max_awards+2)),""),ROW(38:38))-2,0),"")</f>
        <v/>
      </c>
    </row>
    <row r="41" spans="4:8" x14ac:dyDescent="0.3">
      <c r="D41" t="str">
        <f t="shared" si="0"/>
        <v/>
      </c>
      <c r="E41" s="38"/>
      <c r="F41" s="35" t="str">
        <f t="array" aca="1" ref="F41" ca="1">IFERROR(OFFSET(award_pos,SMALL(IF(COUNTIF($E$3:$E$103,awards)=0,ROW(awards),""),ROW(39:39))-1,1),"")</f>
        <v/>
      </c>
      <c r="G41" s="36">
        <f>IF(E41="",99,COUNTIF(獎項設定!$B$1:$B$102,E41))</f>
        <v>99</v>
      </c>
      <c r="H41" s="37" t="str">
        <f t="array" aca="1" ref="H41" ca="1">IFERROR(OFFSET($E$2,SMALL(IF(COUNTIF(awards,INDIRECT("E3:E"&amp;max_awards+2))=0,ROW(INDIRECT("$E$3:$E$"&amp;max_awards+2)),""),ROW(39:39))-2,0),"")</f>
        <v/>
      </c>
    </row>
    <row r="42" spans="4:8" x14ac:dyDescent="0.3">
      <c r="D42" t="str">
        <f t="shared" si="0"/>
        <v/>
      </c>
      <c r="E42" s="38"/>
      <c r="F42" s="35" t="str">
        <f t="array" aca="1" ref="F42" ca="1">IFERROR(OFFSET(award_pos,SMALL(IF(COUNTIF($E$3:$E$103,awards)=0,ROW(awards),""),ROW(40:40))-1,1),"")</f>
        <v/>
      </c>
      <c r="G42" s="36">
        <f>IF(E42="",99,COUNTIF(獎項設定!$B$1:$B$102,E42))</f>
        <v>99</v>
      </c>
      <c r="H42" s="37" t="str">
        <f t="array" aca="1" ref="H42" ca="1">IFERROR(OFFSET($E$2,SMALL(IF(COUNTIF(awards,INDIRECT("E3:E"&amp;max_awards+2))=0,ROW(INDIRECT("$E$3:$E$"&amp;max_awards+2)),""),ROW(40:40))-2,0),"")</f>
        <v/>
      </c>
    </row>
    <row r="43" spans="4:8" x14ac:dyDescent="0.3">
      <c r="D43" t="str">
        <f t="shared" si="0"/>
        <v/>
      </c>
      <c r="E43" s="38"/>
      <c r="F43" s="35" t="str">
        <f t="array" aca="1" ref="F43" ca="1">IFERROR(OFFSET(award_pos,SMALL(IF(COUNTIF($E$3:$E$103,awards)=0,ROW(awards),""),ROW(41:41))-1,1),"")</f>
        <v/>
      </c>
      <c r="G43" s="36">
        <f>IF(E43="",99,COUNTIF(獎項設定!$B$1:$B$102,E43))</f>
        <v>99</v>
      </c>
      <c r="H43" s="37" t="str">
        <f t="array" aca="1" ref="H43" ca="1">IFERROR(OFFSET($E$2,SMALL(IF(COUNTIF(awards,INDIRECT("E3:E"&amp;max_awards+2))=0,ROW(INDIRECT("$E$3:$E$"&amp;max_awards+2)),""),ROW(41:41))-2,0),"")</f>
        <v/>
      </c>
    </row>
    <row r="44" spans="4:8" x14ac:dyDescent="0.3">
      <c r="D44" t="str">
        <f t="shared" si="0"/>
        <v/>
      </c>
      <c r="E44" s="38"/>
      <c r="F44" s="35" t="str">
        <f t="array" aca="1" ref="F44" ca="1">IFERROR(OFFSET(award_pos,SMALL(IF(COUNTIF($E$3:$E$103,awards)=0,ROW(awards),""),ROW(42:42))-1,1),"")</f>
        <v/>
      </c>
      <c r="G44" s="36">
        <f>IF(E44="",99,COUNTIF(獎項設定!$B$1:$B$102,E44))</f>
        <v>99</v>
      </c>
      <c r="H44" s="37" t="str">
        <f t="array" aca="1" ref="H44" ca="1">IFERROR(OFFSET($E$2,SMALL(IF(COUNTIF(awards,INDIRECT("E3:E"&amp;max_awards+2))=0,ROW(INDIRECT("$E$3:$E$"&amp;max_awards+2)),""),ROW(42:42))-2,0),"")</f>
        <v/>
      </c>
    </row>
    <row r="45" spans="4:8" x14ac:dyDescent="0.3">
      <c r="D45" t="str">
        <f t="shared" si="0"/>
        <v/>
      </c>
      <c r="E45" s="38"/>
      <c r="F45" s="35" t="str">
        <f t="array" aca="1" ref="F45" ca="1">IFERROR(OFFSET(award_pos,SMALL(IF(COUNTIF($E$3:$E$103,awards)=0,ROW(awards),""),ROW(43:43))-1,1),"")</f>
        <v/>
      </c>
      <c r="G45" s="36">
        <f>IF(E45="",99,COUNTIF(獎項設定!$B$1:$B$102,E45))</f>
        <v>99</v>
      </c>
      <c r="H45" s="37" t="str">
        <f t="array" aca="1" ref="H45" ca="1">IFERROR(OFFSET($E$2,SMALL(IF(COUNTIF(awards,INDIRECT("E3:E"&amp;max_awards+2))=0,ROW(INDIRECT("$E$3:$E$"&amp;max_awards+2)),""),ROW(43:43))-2,0),"")</f>
        <v/>
      </c>
    </row>
    <row r="46" spans="4:8" x14ac:dyDescent="0.3">
      <c r="D46" t="str">
        <f t="shared" si="0"/>
        <v/>
      </c>
      <c r="E46" s="38"/>
      <c r="F46" s="35" t="str">
        <f t="array" aca="1" ref="F46" ca="1">IFERROR(OFFSET(award_pos,SMALL(IF(COUNTIF($E$3:$E$103,awards)=0,ROW(awards),""),ROW(44:44))-1,1),"")</f>
        <v/>
      </c>
      <c r="G46" s="36">
        <f>IF(E46="",99,COUNTIF(獎項設定!$B$1:$B$102,E46))</f>
        <v>99</v>
      </c>
      <c r="H46" s="37" t="str">
        <f t="array" aca="1" ref="H46" ca="1">IFERROR(OFFSET($E$2,SMALL(IF(COUNTIF(awards,INDIRECT("E3:E"&amp;max_awards+2))=0,ROW(INDIRECT("$E$3:$E$"&amp;max_awards+2)),""),ROW(44:44))-2,0),"")</f>
        <v/>
      </c>
    </row>
    <row r="47" spans="4:8" x14ac:dyDescent="0.3">
      <c r="D47" t="str">
        <f t="shared" si="0"/>
        <v/>
      </c>
      <c r="E47" s="38"/>
      <c r="F47" s="35" t="str">
        <f t="array" aca="1" ref="F47" ca="1">IFERROR(OFFSET(award_pos,SMALL(IF(COUNTIF($E$3:$E$103,awards)=0,ROW(awards),""),ROW(45:45))-1,1),"")</f>
        <v/>
      </c>
      <c r="G47" s="36">
        <f>IF(E47="",99,COUNTIF(獎項設定!$B$1:$B$102,E47))</f>
        <v>99</v>
      </c>
      <c r="H47" s="37" t="str">
        <f t="array" aca="1" ref="H47" ca="1">IFERROR(OFFSET($E$2,SMALL(IF(COUNTIF(awards,INDIRECT("E3:E"&amp;max_awards+2))=0,ROW(INDIRECT("$E$3:$E$"&amp;max_awards+2)),""),ROW(45:45))-2,0),"")</f>
        <v/>
      </c>
    </row>
    <row r="48" spans="4:8" x14ac:dyDescent="0.3">
      <c r="D48" t="str">
        <f t="shared" si="0"/>
        <v/>
      </c>
      <c r="E48" s="38"/>
      <c r="F48" s="35" t="str">
        <f t="array" aca="1" ref="F48" ca="1">IFERROR(OFFSET(award_pos,SMALL(IF(COUNTIF($E$3:$E$103,awards)=0,ROW(awards),""),ROW(46:46))-1,1),"")</f>
        <v/>
      </c>
      <c r="G48" s="36">
        <f>IF(E48="",99,COUNTIF(獎項設定!$B$1:$B$102,E48))</f>
        <v>99</v>
      </c>
      <c r="H48" s="37" t="str">
        <f t="array" aca="1" ref="H48" ca="1">IFERROR(OFFSET($E$2,SMALL(IF(COUNTIF(awards,INDIRECT("E3:E"&amp;max_awards+2))=0,ROW(INDIRECT("$E$3:$E$"&amp;max_awards+2)),""),ROW(46:46))-2,0),"")</f>
        <v/>
      </c>
    </row>
    <row r="49" spans="4:8" x14ac:dyDescent="0.3">
      <c r="D49" t="str">
        <f t="shared" si="0"/>
        <v/>
      </c>
      <c r="E49" s="38"/>
      <c r="F49" s="35" t="str">
        <f t="array" aca="1" ref="F49" ca="1">IFERROR(OFFSET(award_pos,SMALL(IF(COUNTIF($E$3:$E$103,awards)=0,ROW(awards),""),ROW(47:47))-1,1),"")</f>
        <v/>
      </c>
      <c r="G49" s="36">
        <f>IF(E49="",99,COUNTIF(獎項設定!$B$1:$B$102,E49))</f>
        <v>99</v>
      </c>
      <c r="H49" s="37" t="str">
        <f t="array" aca="1" ref="H49" ca="1">IFERROR(OFFSET($E$2,SMALL(IF(COUNTIF(awards,INDIRECT("E3:E"&amp;max_awards+2))=0,ROW(INDIRECT("$E$3:$E$"&amp;max_awards+2)),""),ROW(47:47))-2,0),"")</f>
        <v/>
      </c>
    </row>
    <row r="50" spans="4:8" x14ac:dyDescent="0.3">
      <c r="D50" t="str">
        <f t="shared" si="0"/>
        <v/>
      </c>
      <c r="E50" s="38"/>
      <c r="F50" s="35" t="str">
        <f t="array" aca="1" ref="F50" ca="1">IFERROR(OFFSET(award_pos,SMALL(IF(COUNTIF($E$3:$E$103,awards)=0,ROW(awards),""),ROW(48:48))-1,1),"")</f>
        <v/>
      </c>
      <c r="G50" s="36">
        <f>IF(E50="",99,COUNTIF(獎項設定!$B$1:$B$102,E50))</f>
        <v>99</v>
      </c>
      <c r="H50" s="37" t="str">
        <f t="array" aca="1" ref="H50" ca="1">IFERROR(OFFSET($E$2,SMALL(IF(COUNTIF(awards,INDIRECT("E3:E"&amp;max_awards+2))=0,ROW(INDIRECT("$E$3:$E$"&amp;max_awards+2)),""),ROW(48:48))-2,0),"")</f>
        <v/>
      </c>
    </row>
    <row r="51" spans="4:8" x14ac:dyDescent="0.3">
      <c r="D51" t="str">
        <f t="shared" si="0"/>
        <v/>
      </c>
      <c r="E51" s="38"/>
      <c r="F51" s="35" t="str">
        <f t="array" aca="1" ref="F51" ca="1">IFERROR(OFFSET(award_pos,SMALL(IF(COUNTIF($E$3:$E$103,awards)=0,ROW(awards),""),ROW(49:49))-1,1),"")</f>
        <v/>
      </c>
      <c r="G51" s="36">
        <f>IF(E51="",99,COUNTIF(獎項設定!$B$1:$B$102,E51))</f>
        <v>99</v>
      </c>
      <c r="H51" s="37" t="str">
        <f t="array" aca="1" ref="H51" ca="1">IFERROR(OFFSET($E$2,SMALL(IF(COUNTIF(awards,INDIRECT("E3:E"&amp;max_awards+2))=0,ROW(INDIRECT("$E$3:$E$"&amp;max_awards+2)),""),ROW(49:49))-2,0),"")</f>
        <v/>
      </c>
    </row>
    <row r="52" spans="4:8" x14ac:dyDescent="0.3">
      <c r="D52" t="str">
        <f t="shared" si="0"/>
        <v/>
      </c>
      <c r="E52" s="38"/>
      <c r="F52" s="35" t="str">
        <f t="array" aca="1" ref="F52" ca="1">IFERROR(OFFSET(award_pos,SMALL(IF(COUNTIF($E$3:$E$103,awards)=0,ROW(awards),""),ROW(50:50))-1,1),"")</f>
        <v/>
      </c>
      <c r="G52" s="36">
        <f>IF(E52="",99,COUNTIF(獎項設定!$B$1:$B$102,E52))</f>
        <v>99</v>
      </c>
      <c r="H52" s="37" t="str">
        <f t="array" aca="1" ref="H52" ca="1">IFERROR(OFFSET($E$2,SMALL(IF(COUNTIF(awards,INDIRECT("E3:E"&amp;max_awards+2))=0,ROW(INDIRECT("$E$3:$E$"&amp;max_awards+2)),""),ROW(50:50))-2,0),"")</f>
        <v/>
      </c>
    </row>
    <row r="53" spans="4:8" x14ac:dyDescent="0.3">
      <c r="D53" t="str">
        <f t="shared" si="0"/>
        <v/>
      </c>
      <c r="E53" s="38"/>
      <c r="F53" s="35" t="str">
        <f t="array" aca="1" ref="F53" ca="1">IFERROR(OFFSET(award_pos,SMALL(IF(COUNTIF($E$3:$E$103,awards)=0,ROW(awards),""),ROW(51:51))-1,1),"")</f>
        <v/>
      </c>
      <c r="G53" s="36">
        <f>IF(E53="",99,COUNTIF(獎項設定!$B$1:$B$102,E53))</f>
        <v>99</v>
      </c>
      <c r="H53" s="37" t="str">
        <f t="array" aca="1" ref="H53" ca="1">IFERROR(OFFSET($E$2,SMALL(IF(COUNTIF(awards,INDIRECT("E3:E"&amp;max_awards+2))=0,ROW(INDIRECT("$E$3:$E$"&amp;max_awards+2)),""),ROW(51:51))-2,0),"")</f>
        <v/>
      </c>
    </row>
    <row r="54" spans="4:8" x14ac:dyDescent="0.3">
      <c r="D54" t="str">
        <f t="shared" si="0"/>
        <v/>
      </c>
      <c r="E54" s="38"/>
      <c r="F54" s="35" t="str">
        <f t="array" aca="1" ref="F54" ca="1">IFERROR(OFFSET(award_pos,SMALL(IF(COUNTIF($E$3:$E$103,awards)=0,ROW(awards),""),ROW(52:52))-1,1),"")</f>
        <v/>
      </c>
      <c r="G54" s="36">
        <f>IF(E54="",99,COUNTIF(獎項設定!$B$1:$B$102,E54))</f>
        <v>99</v>
      </c>
      <c r="H54" s="37" t="str">
        <f t="array" aca="1" ref="H54" ca="1">IFERROR(OFFSET($E$2,SMALL(IF(COUNTIF(awards,INDIRECT("E3:E"&amp;max_awards+2))=0,ROW(INDIRECT("$E$3:$E$"&amp;max_awards+2)),""),ROW(52:52))-2,0),"")</f>
        <v/>
      </c>
    </row>
    <row r="55" spans="4:8" x14ac:dyDescent="0.3">
      <c r="D55" t="str">
        <f t="shared" si="0"/>
        <v/>
      </c>
      <c r="E55" s="38"/>
      <c r="F55" s="35" t="str">
        <f t="array" aca="1" ref="F55" ca="1">IFERROR(OFFSET(award_pos,SMALL(IF(COUNTIF($E$3:$E$103,awards)=0,ROW(awards),""),ROW(53:53))-1,1),"")</f>
        <v/>
      </c>
      <c r="G55" s="36">
        <f>IF(E55="",99,COUNTIF(獎項設定!$B$1:$B$102,E55))</f>
        <v>99</v>
      </c>
      <c r="H55" s="37" t="str">
        <f t="array" aca="1" ref="H55" ca="1">IFERROR(OFFSET($E$2,SMALL(IF(COUNTIF(awards,INDIRECT("E3:E"&amp;max_awards+2))=0,ROW(INDIRECT("$E$3:$E$"&amp;max_awards+2)),""),ROW(53:53))-2,0),"")</f>
        <v/>
      </c>
    </row>
    <row r="56" spans="4:8" x14ac:dyDescent="0.3">
      <c r="D56" t="str">
        <f t="shared" si="0"/>
        <v/>
      </c>
      <c r="E56" s="38"/>
      <c r="F56" s="35" t="str">
        <f t="array" aca="1" ref="F56" ca="1">IFERROR(OFFSET(award_pos,SMALL(IF(COUNTIF($E$3:$E$103,awards)=0,ROW(awards),""),ROW(54:54))-1,1),"")</f>
        <v/>
      </c>
      <c r="G56" s="36">
        <f>IF(E56="",99,COUNTIF(獎項設定!$B$1:$B$102,E56))</f>
        <v>99</v>
      </c>
      <c r="H56" s="37" t="str">
        <f t="array" aca="1" ref="H56" ca="1">IFERROR(OFFSET($E$2,SMALL(IF(COUNTIF(awards,INDIRECT("E3:E"&amp;max_awards+2))=0,ROW(INDIRECT("$E$3:$E$"&amp;max_awards+2)),""),ROW(54:54))-2,0),"")</f>
        <v/>
      </c>
    </row>
    <row r="57" spans="4:8" x14ac:dyDescent="0.3">
      <c r="D57" t="str">
        <f t="shared" si="0"/>
        <v/>
      </c>
      <c r="E57" s="38"/>
      <c r="F57" s="35" t="str">
        <f t="array" aca="1" ref="F57" ca="1">IFERROR(OFFSET(award_pos,SMALL(IF(COUNTIF($E$3:$E$103,awards)=0,ROW(awards),""),ROW(55:55))-1,1),"")</f>
        <v/>
      </c>
      <c r="G57" s="36">
        <f>IF(E57="",99,COUNTIF(獎項設定!$B$1:$B$102,E57))</f>
        <v>99</v>
      </c>
      <c r="H57" s="37" t="str">
        <f t="array" aca="1" ref="H57" ca="1">IFERROR(OFFSET($E$2,SMALL(IF(COUNTIF(awards,INDIRECT("E3:E"&amp;max_awards+2))=0,ROW(INDIRECT("$E$3:$E$"&amp;max_awards+2)),""),ROW(55:55))-2,0),"")</f>
        <v/>
      </c>
    </row>
    <row r="58" spans="4:8" x14ac:dyDescent="0.3">
      <c r="D58" t="str">
        <f t="shared" si="0"/>
        <v/>
      </c>
      <c r="E58" s="38"/>
      <c r="F58" s="35" t="str">
        <f t="array" aca="1" ref="F58" ca="1">IFERROR(OFFSET(award_pos,SMALL(IF(COUNTIF($E$3:$E$103,awards)=0,ROW(awards),""),ROW(56:56))-1,1),"")</f>
        <v/>
      </c>
      <c r="G58" s="36">
        <f>IF(E58="",99,COUNTIF(獎項設定!$B$1:$B$102,E58))</f>
        <v>99</v>
      </c>
      <c r="H58" s="37" t="str">
        <f t="array" aca="1" ref="H58" ca="1">IFERROR(OFFSET($E$2,SMALL(IF(COUNTIF(awards,INDIRECT("E3:E"&amp;max_awards+2))=0,ROW(INDIRECT("$E$3:$E$"&amp;max_awards+2)),""),ROW(56:56))-2,0),"")</f>
        <v/>
      </c>
    </row>
    <row r="59" spans="4:8" x14ac:dyDescent="0.3">
      <c r="D59" t="str">
        <f t="shared" si="0"/>
        <v/>
      </c>
      <c r="E59" s="38"/>
      <c r="F59" s="35" t="str">
        <f t="array" aca="1" ref="F59" ca="1">IFERROR(OFFSET(award_pos,SMALL(IF(COUNTIF($E$3:$E$103,awards)=0,ROW(awards),""),ROW(57:57))-1,1),"")</f>
        <v/>
      </c>
      <c r="G59" s="36">
        <f>IF(E59="",99,COUNTIF(獎項設定!$B$1:$B$102,E59))</f>
        <v>99</v>
      </c>
      <c r="H59" s="37" t="str">
        <f t="array" aca="1" ref="H59" ca="1">IFERROR(OFFSET($E$2,SMALL(IF(COUNTIF(awards,INDIRECT("E3:E"&amp;max_awards+2))=0,ROW(INDIRECT("$E$3:$E$"&amp;max_awards+2)),""),ROW(57:57))-2,0),"")</f>
        <v/>
      </c>
    </row>
    <row r="60" spans="4:8" x14ac:dyDescent="0.3">
      <c r="D60" t="str">
        <f t="shared" si="0"/>
        <v/>
      </c>
      <c r="E60" s="38"/>
      <c r="F60" s="35" t="str">
        <f t="array" aca="1" ref="F60" ca="1">IFERROR(OFFSET(award_pos,SMALL(IF(COUNTIF($E$3:$E$103,awards)=0,ROW(awards),""),ROW(58:58))-1,1),"")</f>
        <v/>
      </c>
      <c r="G60" s="36">
        <f>IF(E60="",99,COUNTIF(獎項設定!$B$1:$B$102,E60))</f>
        <v>99</v>
      </c>
      <c r="H60" s="37" t="str">
        <f t="array" aca="1" ref="H60" ca="1">IFERROR(OFFSET($E$2,SMALL(IF(COUNTIF(awards,INDIRECT("E3:E"&amp;max_awards+2))=0,ROW(INDIRECT("$E$3:$E$"&amp;max_awards+2)),""),ROW(58:58))-2,0),"")</f>
        <v/>
      </c>
    </row>
    <row r="61" spans="4:8" x14ac:dyDescent="0.3">
      <c r="D61" t="str">
        <f t="shared" si="0"/>
        <v/>
      </c>
      <c r="E61" s="38"/>
      <c r="F61" s="35" t="str">
        <f t="array" aca="1" ref="F61" ca="1">IFERROR(OFFSET(award_pos,SMALL(IF(COUNTIF($E$3:$E$103,awards)=0,ROW(awards),""),ROW(59:59))-1,1),"")</f>
        <v/>
      </c>
      <c r="G61" s="36">
        <f>IF(E61="",99,COUNTIF(獎項設定!$B$1:$B$102,E61))</f>
        <v>99</v>
      </c>
      <c r="H61" s="37" t="str">
        <f t="array" aca="1" ref="H61" ca="1">IFERROR(OFFSET($E$2,SMALL(IF(COUNTIF(awards,INDIRECT("E3:E"&amp;max_awards+2))=0,ROW(INDIRECT("$E$3:$E$"&amp;max_awards+2)),""),ROW(59:59))-2,0),"")</f>
        <v/>
      </c>
    </row>
    <row r="62" spans="4:8" x14ac:dyDescent="0.3">
      <c r="D62" t="str">
        <f t="shared" si="0"/>
        <v/>
      </c>
      <c r="E62" s="38"/>
      <c r="F62" s="35" t="str">
        <f t="array" aca="1" ref="F62" ca="1">IFERROR(OFFSET(award_pos,SMALL(IF(COUNTIF($E$3:$E$103,awards)=0,ROW(awards),""),ROW(60:60))-1,1),"")</f>
        <v/>
      </c>
      <c r="G62" s="36">
        <f>IF(E62="",99,COUNTIF(獎項設定!$B$1:$B$102,E62))</f>
        <v>99</v>
      </c>
      <c r="H62" s="37" t="str">
        <f t="array" aca="1" ref="H62" ca="1">IFERROR(OFFSET($E$2,SMALL(IF(COUNTIF(awards,INDIRECT("E3:E"&amp;max_awards+2))=0,ROW(INDIRECT("$E$3:$E$"&amp;max_awards+2)),""),ROW(60:60))-2,0),"")</f>
        <v/>
      </c>
    </row>
    <row r="63" spans="4:8" x14ac:dyDescent="0.3">
      <c r="D63" t="str">
        <f t="shared" si="0"/>
        <v/>
      </c>
      <c r="E63" s="38"/>
      <c r="F63" s="35" t="str">
        <f t="array" aca="1" ref="F63" ca="1">IFERROR(OFFSET(award_pos,SMALL(IF(COUNTIF($E$3:$E$103,awards)=0,ROW(awards),""),ROW(61:61))-1,1),"")</f>
        <v/>
      </c>
      <c r="G63" s="36">
        <f>IF(E63="",99,COUNTIF(獎項設定!$B$1:$B$102,E63))</f>
        <v>99</v>
      </c>
      <c r="H63" s="37" t="str">
        <f t="array" aca="1" ref="H63" ca="1">IFERROR(OFFSET($E$2,SMALL(IF(COUNTIF(awards,INDIRECT("E3:E"&amp;max_awards+2))=0,ROW(INDIRECT("$E$3:$E$"&amp;max_awards+2)),""),ROW(61:61))-2,0),"")</f>
        <v/>
      </c>
    </row>
    <row r="64" spans="4:8" x14ac:dyDescent="0.3">
      <c r="D64" t="str">
        <f t="shared" si="0"/>
        <v/>
      </c>
      <c r="E64" s="38"/>
      <c r="F64" s="35" t="str">
        <f t="array" aca="1" ref="F64" ca="1">IFERROR(OFFSET(award_pos,SMALL(IF(COUNTIF($E$3:$E$103,awards)=0,ROW(awards),""),ROW(62:62))-1,1),"")</f>
        <v/>
      </c>
      <c r="G64" s="36">
        <f>IF(E64="",99,COUNTIF(獎項設定!$B$1:$B$102,E64))</f>
        <v>99</v>
      </c>
      <c r="H64" s="37" t="str">
        <f t="array" aca="1" ref="H64" ca="1">IFERROR(OFFSET($E$2,SMALL(IF(COUNTIF(awards,INDIRECT("E3:E"&amp;max_awards+2))=0,ROW(INDIRECT("$E$3:$E$"&amp;max_awards+2)),""),ROW(62:62))-2,0),"")</f>
        <v/>
      </c>
    </row>
    <row r="65" spans="4:8" x14ac:dyDescent="0.3">
      <c r="D65" t="str">
        <f t="shared" si="0"/>
        <v/>
      </c>
      <c r="E65" s="38"/>
      <c r="F65" s="35" t="str">
        <f t="array" aca="1" ref="F65" ca="1">IFERROR(OFFSET(award_pos,SMALL(IF(COUNTIF($E$3:$E$103,awards)=0,ROW(awards),""),ROW(63:63))-1,1),"")</f>
        <v/>
      </c>
      <c r="G65" s="36">
        <f>IF(E65="",99,COUNTIF(獎項設定!$B$1:$B$102,E65))</f>
        <v>99</v>
      </c>
      <c r="H65" s="37" t="str">
        <f t="array" aca="1" ref="H65" ca="1">IFERROR(OFFSET($E$2,SMALL(IF(COUNTIF(awards,INDIRECT("E3:E"&amp;max_awards+2))=0,ROW(INDIRECT("$E$3:$E$"&amp;max_awards+2)),""),ROW(63:63))-2,0),"")</f>
        <v/>
      </c>
    </row>
    <row r="66" spans="4:8" x14ac:dyDescent="0.3">
      <c r="D66" t="str">
        <f t="shared" si="0"/>
        <v/>
      </c>
      <c r="E66" s="38"/>
      <c r="F66" s="35" t="str">
        <f t="array" aca="1" ref="F66" ca="1">IFERROR(OFFSET(award_pos,SMALL(IF(COUNTIF($E$3:$E$103,awards)=0,ROW(awards),""),ROW(64:64))-1,1),"")</f>
        <v/>
      </c>
      <c r="G66" s="36">
        <f>IF(E66="",99,COUNTIF(獎項設定!$B$1:$B$102,E66))</f>
        <v>99</v>
      </c>
      <c r="H66" s="37" t="str">
        <f t="array" aca="1" ref="H66" ca="1">IFERROR(OFFSET($E$2,SMALL(IF(COUNTIF(awards,INDIRECT("E3:E"&amp;max_awards+2))=0,ROW(INDIRECT("$E$3:$E$"&amp;max_awards+2)),""),ROW(64:64))-2,0),"")</f>
        <v/>
      </c>
    </row>
    <row r="67" spans="4:8" x14ac:dyDescent="0.3">
      <c r="D67" t="str">
        <f t="shared" si="0"/>
        <v/>
      </c>
      <c r="E67" s="38"/>
      <c r="F67" s="35" t="str">
        <f t="array" aca="1" ref="F67" ca="1">IFERROR(OFFSET(award_pos,SMALL(IF(COUNTIF($E$3:$E$103,awards)=0,ROW(awards),""),ROW(65:65))-1,1),"")</f>
        <v/>
      </c>
      <c r="G67" s="36">
        <f>IF(E67="",99,COUNTIF(獎項設定!$B$1:$B$102,E67))</f>
        <v>99</v>
      </c>
      <c r="H67" s="37" t="str">
        <f t="array" aca="1" ref="H67" ca="1">IFERROR(OFFSET($E$2,SMALL(IF(COUNTIF(awards,INDIRECT("E3:E"&amp;max_awards+2))=0,ROW(INDIRECT("$E$3:$E$"&amp;max_awards+2)),""),ROW(65:65))-2,0),"")</f>
        <v/>
      </c>
    </row>
    <row r="68" spans="4:8" x14ac:dyDescent="0.3">
      <c r="D68" t="str">
        <f t="shared" si="0"/>
        <v/>
      </c>
      <c r="E68" s="38"/>
      <c r="F68" s="35" t="str">
        <f t="array" aca="1" ref="F68" ca="1">IFERROR(OFFSET(award_pos,SMALL(IF(COUNTIF($E$3:$E$103,awards)=0,ROW(awards),""),ROW(66:66))-1,1),"")</f>
        <v/>
      </c>
      <c r="G68" s="36">
        <f>IF(E68="",99,COUNTIF(獎項設定!$B$1:$B$102,E68))</f>
        <v>99</v>
      </c>
      <c r="H68" s="37" t="str">
        <f t="array" aca="1" ref="H68" ca="1">IFERROR(OFFSET($E$2,SMALL(IF(COUNTIF(awards,INDIRECT("E3:E"&amp;max_awards+2))=0,ROW(INDIRECT("$E$3:$E$"&amp;max_awards+2)),""),ROW(66:66))-2,0),"")</f>
        <v/>
      </c>
    </row>
    <row r="69" spans="4:8" x14ac:dyDescent="0.3">
      <c r="D69" t="str">
        <f t="shared" ref="D69:D103" si="1">IF(E69="","",D68+1)</f>
        <v/>
      </c>
      <c r="E69" s="38"/>
      <c r="F69" s="35" t="str">
        <f t="array" aca="1" ref="F69" ca="1">IFERROR(OFFSET(award_pos,SMALL(IF(COUNTIF($E$3:$E$103,awards)=0,ROW(awards),""),ROW(67:67))-1,1),"")</f>
        <v/>
      </c>
      <c r="G69" s="36">
        <f>IF(E69="",99,COUNTIF(獎項設定!$B$1:$B$102,E69))</f>
        <v>99</v>
      </c>
      <c r="H69" s="37" t="str">
        <f t="array" aca="1" ref="H69" ca="1">IFERROR(OFFSET($E$2,SMALL(IF(COUNTIF(awards,INDIRECT("E3:E"&amp;max_awards+2))=0,ROW(INDIRECT("$E$3:$E$"&amp;max_awards+2)),""),ROW(67:67))-2,0),"")</f>
        <v/>
      </c>
    </row>
    <row r="70" spans="4:8" x14ac:dyDescent="0.3">
      <c r="D70" t="str">
        <f t="shared" si="1"/>
        <v/>
      </c>
      <c r="E70" s="38"/>
      <c r="F70" s="35" t="str">
        <f t="array" aca="1" ref="F70" ca="1">IFERROR(OFFSET(award_pos,SMALL(IF(COUNTIF($E$3:$E$103,awards)=0,ROW(awards),""),ROW(68:68))-1,1),"")</f>
        <v/>
      </c>
      <c r="G70" s="36">
        <f>IF(E70="",99,COUNTIF(獎項設定!$B$1:$B$102,E70))</f>
        <v>99</v>
      </c>
      <c r="H70" s="37" t="str">
        <f t="array" aca="1" ref="H70" ca="1">IFERROR(OFFSET($E$2,SMALL(IF(COUNTIF(awards,INDIRECT("E3:E"&amp;max_awards+2))=0,ROW(INDIRECT("$E$3:$E$"&amp;max_awards+2)),""),ROW(68:68))-2,0),"")</f>
        <v/>
      </c>
    </row>
    <row r="71" spans="4:8" x14ac:dyDescent="0.3">
      <c r="D71" t="str">
        <f t="shared" si="1"/>
        <v/>
      </c>
      <c r="E71" s="38"/>
      <c r="F71" s="35" t="str">
        <f t="array" aca="1" ref="F71" ca="1">IFERROR(OFFSET(award_pos,SMALL(IF(COUNTIF($E$3:$E$103,awards)=0,ROW(awards),""),ROW(69:69))-1,1),"")</f>
        <v/>
      </c>
      <c r="G71" s="36">
        <f>IF(E71="",99,COUNTIF(獎項設定!$B$1:$B$102,E71))</f>
        <v>99</v>
      </c>
      <c r="H71" s="37" t="str">
        <f t="array" aca="1" ref="H71" ca="1">IFERROR(OFFSET($E$2,SMALL(IF(COUNTIF(awards,INDIRECT("E3:E"&amp;max_awards+2))=0,ROW(INDIRECT("$E$3:$E$"&amp;max_awards+2)),""),ROW(69:69))-2,0),"")</f>
        <v/>
      </c>
    </row>
    <row r="72" spans="4:8" x14ac:dyDescent="0.3">
      <c r="D72" t="str">
        <f t="shared" si="1"/>
        <v/>
      </c>
      <c r="E72" s="38"/>
      <c r="F72" s="35" t="str">
        <f t="array" aca="1" ref="F72" ca="1">IFERROR(OFFSET(award_pos,SMALL(IF(COUNTIF($E$3:$E$103,awards)=0,ROW(awards),""),ROW(70:70))-1,1),"")</f>
        <v/>
      </c>
      <c r="G72" s="36">
        <f>IF(E72="",99,COUNTIF(獎項設定!$B$1:$B$102,E72))</f>
        <v>99</v>
      </c>
      <c r="H72" s="37" t="str">
        <f t="array" aca="1" ref="H72" ca="1">IFERROR(OFFSET($E$2,SMALL(IF(COUNTIF(awards,INDIRECT("E3:E"&amp;max_awards+2))=0,ROW(INDIRECT("$E$3:$E$"&amp;max_awards+2)),""),ROW(70:70))-2,0),"")</f>
        <v/>
      </c>
    </row>
    <row r="73" spans="4:8" x14ac:dyDescent="0.3">
      <c r="D73" t="str">
        <f t="shared" si="1"/>
        <v/>
      </c>
      <c r="E73" s="38"/>
      <c r="F73" s="35" t="str">
        <f t="array" aca="1" ref="F73" ca="1">IFERROR(OFFSET(award_pos,SMALL(IF(COUNTIF($E$3:$E$103,awards)=0,ROW(awards),""),ROW(71:71))-1,1),"")</f>
        <v/>
      </c>
      <c r="G73" s="36">
        <f>IF(E73="",99,COUNTIF(獎項設定!$B$1:$B$102,E73))</f>
        <v>99</v>
      </c>
      <c r="H73" s="37" t="str">
        <f t="array" aca="1" ref="H73" ca="1">IFERROR(OFFSET($E$2,SMALL(IF(COUNTIF(awards,INDIRECT("E3:E"&amp;max_awards+2))=0,ROW(INDIRECT("$E$3:$E$"&amp;max_awards+2)),""),ROW(71:71))-2,0),"")</f>
        <v/>
      </c>
    </row>
    <row r="74" spans="4:8" x14ac:dyDescent="0.3">
      <c r="D74" t="str">
        <f t="shared" si="1"/>
        <v/>
      </c>
      <c r="E74" s="38"/>
      <c r="F74" s="35" t="str">
        <f t="array" aca="1" ref="F74" ca="1">IFERROR(OFFSET(award_pos,SMALL(IF(COUNTIF($E$3:$E$103,awards)=0,ROW(awards),""),ROW(72:72))-1,1),"")</f>
        <v/>
      </c>
      <c r="G74" s="36">
        <f>IF(E74="",99,COUNTIF(獎項設定!$B$1:$B$102,E74))</f>
        <v>99</v>
      </c>
      <c r="H74" s="37" t="str">
        <f t="array" aca="1" ref="H74" ca="1">IFERROR(OFFSET($E$2,SMALL(IF(COUNTIF(awards,INDIRECT("E3:E"&amp;max_awards+2))=0,ROW(INDIRECT("$E$3:$E$"&amp;max_awards+2)),""),ROW(72:72))-2,0),"")</f>
        <v/>
      </c>
    </row>
    <row r="75" spans="4:8" x14ac:dyDescent="0.3">
      <c r="D75" t="str">
        <f t="shared" si="1"/>
        <v/>
      </c>
      <c r="E75" s="38"/>
      <c r="F75" s="35" t="str">
        <f t="array" aca="1" ref="F75" ca="1">IFERROR(OFFSET(award_pos,SMALL(IF(COUNTIF($E$3:$E$103,awards)=0,ROW(awards),""),ROW(73:73))-1,1),"")</f>
        <v/>
      </c>
      <c r="G75" s="36">
        <f>IF(E75="",99,COUNTIF(獎項設定!$B$1:$B$102,E75))</f>
        <v>99</v>
      </c>
      <c r="H75" s="37" t="str">
        <f t="array" aca="1" ref="H75" ca="1">IFERROR(OFFSET($E$2,SMALL(IF(COUNTIF(awards,INDIRECT("E3:E"&amp;max_awards+2))=0,ROW(INDIRECT("$E$3:$E$"&amp;max_awards+2)),""),ROW(73:73))-2,0),"")</f>
        <v/>
      </c>
    </row>
    <row r="76" spans="4:8" x14ac:dyDescent="0.3">
      <c r="D76" t="str">
        <f t="shared" si="1"/>
        <v/>
      </c>
      <c r="E76" s="38"/>
      <c r="F76" s="35" t="str">
        <f t="array" aca="1" ref="F76" ca="1">IFERROR(OFFSET(award_pos,SMALL(IF(COUNTIF($E$3:$E$103,awards)=0,ROW(awards),""),ROW(74:74))-1,1),"")</f>
        <v/>
      </c>
      <c r="G76" s="36">
        <f>IF(E76="",99,COUNTIF(獎項設定!$B$1:$B$102,E76))</f>
        <v>99</v>
      </c>
      <c r="H76" s="37" t="str">
        <f t="array" aca="1" ref="H76" ca="1">IFERROR(OFFSET($E$2,SMALL(IF(COUNTIF(awards,INDIRECT("E3:E"&amp;max_awards+2))=0,ROW(INDIRECT("$E$3:$E$"&amp;max_awards+2)),""),ROW(74:74))-2,0),"")</f>
        <v/>
      </c>
    </row>
    <row r="77" spans="4:8" x14ac:dyDescent="0.3">
      <c r="D77" t="str">
        <f t="shared" si="1"/>
        <v/>
      </c>
      <c r="E77" s="38"/>
      <c r="F77" s="35" t="str">
        <f t="array" aca="1" ref="F77" ca="1">IFERROR(OFFSET(award_pos,SMALL(IF(COUNTIF($E$3:$E$103,awards)=0,ROW(awards),""),ROW(75:75))-1,1),"")</f>
        <v/>
      </c>
      <c r="G77" s="36">
        <f>IF(E77="",99,COUNTIF(獎項設定!$B$1:$B$102,E77))</f>
        <v>99</v>
      </c>
      <c r="H77" s="37" t="str">
        <f t="array" aca="1" ref="H77" ca="1">IFERROR(OFFSET($E$2,SMALL(IF(COUNTIF(awards,INDIRECT("E3:E"&amp;max_awards+2))=0,ROW(INDIRECT("$E$3:$E$"&amp;max_awards+2)),""),ROW(75:75))-2,0),"")</f>
        <v/>
      </c>
    </row>
    <row r="78" spans="4:8" x14ac:dyDescent="0.3">
      <c r="D78" t="str">
        <f t="shared" si="1"/>
        <v/>
      </c>
      <c r="E78" s="38"/>
      <c r="F78" s="35" t="str">
        <f t="array" aca="1" ref="F78" ca="1">IFERROR(OFFSET(award_pos,SMALL(IF(COUNTIF($E$3:$E$103,awards)=0,ROW(awards),""),ROW(76:76))-1,1),"")</f>
        <v/>
      </c>
      <c r="G78" s="36">
        <f>IF(E78="",99,COUNTIF(獎項設定!$B$1:$B$102,E78))</f>
        <v>99</v>
      </c>
      <c r="H78" s="37" t="str">
        <f t="array" aca="1" ref="H78" ca="1">IFERROR(OFFSET($E$2,SMALL(IF(COUNTIF(awards,INDIRECT("E3:E"&amp;max_awards+2))=0,ROW(INDIRECT("$E$3:$E$"&amp;max_awards+2)),""),ROW(76:76))-2,0),"")</f>
        <v/>
      </c>
    </row>
    <row r="79" spans="4:8" x14ac:dyDescent="0.3">
      <c r="D79" t="str">
        <f t="shared" si="1"/>
        <v/>
      </c>
      <c r="E79" s="38"/>
      <c r="F79" s="35" t="str">
        <f t="array" aca="1" ref="F79" ca="1">IFERROR(OFFSET(award_pos,SMALL(IF(COUNTIF($E$3:$E$103,awards)=0,ROW(awards),""),ROW(77:77))-1,1),"")</f>
        <v/>
      </c>
      <c r="G79" s="36">
        <f>IF(E79="",99,COUNTIF(獎項設定!$B$1:$B$102,E79))</f>
        <v>99</v>
      </c>
      <c r="H79" s="37" t="str">
        <f t="array" aca="1" ref="H79" ca="1">IFERROR(OFFSET($E$2,SMALL(IF(COUNTIF(awards,INDIRECT("E3:E"&amp;max_awards+2))=0,ROW(INDIRECT("$E$3:$E$"&amp;max_awards+2)),""),ROW(77:77))-2,0),"")</f>
        <v/>
      </c>
    </row>
    <row r="80" spans="4:8" x14ac:dyDescent="0.3">
      <c r="D80" t="str">
        <f t="shared" si="1"/>
        <v/>
      </c>
      <c r="E80" s="38"/>
      <c r="F80" s="35" t="str">
        <f t="array" aca="1" ref="F80" ca="1">IFERROR(OFFSET(award_pos,SMALL(IF(COUNTIF($E$3:$E$103,awards)=0,ROW(awards),""),ROW(78:78))-1,1),"")</f>
        <v/>
      </c>
      <c r="G80" s="36">
        <f>IF(E80="",99,COUNTIF(獎項設定!$B$1:$B$102,E80))</f>
        <v>99</v>
      </c>
      <c r="H80" s="37" t="str">
        <f t="array" aca="1" ref="H80" ca="1">IFERROR(OFFSET($E$2,SMALL(IF(COUNTIF(awards,INDIRECT("E3:E"&amp;max_awards+2))=0,ROW(INDIRECT("$E$3:$E$"&amp;max_awards+2)),""),ROW(78:78))-2,0),"")</f>
        <v/>
      </c>
    </row>
    <row r="81" spans="4:8" x14ac:dyDescent="0.3">
      <c r="D81" t="str">
        <f t="shared" si="1"/>
        <v/>
      </c>
      <c r="E81" s="38"/>
      <c r="F81" s="35" t="str">
        <f t="array" aca="1" ref="F81" ca="1">IFERROR(OFFSET(award_pos,SMALL(IF(COUNTIF($E$3:$E$103,awards)=0,ROW(awards),""),ROW(79:79))-1,1),"")</f>
        <v/>
      </c>
      <c r="G81" s="36">
        <f>IF(E81="",99,COUNTIF(獎項設定!$B$1:$B$102,E81))</f>
        <v>99</v>
      </c>
      <c r="H81" s="37" t="str">
        <f t="array" aca="1" ref="H81" ca="1">IFERROR(OFFSET($E$2,SMALL(IF(COUNTIF(awards,INDIRECT("E3:E"&amp;max_awards+2))=0,ROW(INDIRECT("$E$3:$E$"&amp;max_awards+2)),""),ROW(79:79))-2,0),"")</f>
        <v/>
      </c>
    </row>
    <row r="82" spans="4:8" x14ac:dyDescent="0.3">
      <c r="D82" t="str">
        <f t="shared" si="1"/>
        <v/>
      </c>
      <c r="E82" s="38"/>
      <c r="F82" s="35" t="str">
        <f t="array" aca="1" ref="F82" ca="1">IFERROR(OFFSET(award_pos,SMALL(IF(COUNTIF($E$3:$E$103,awards)=0,ROW(awards),""),ROW(80:80))-1,1),"")</f>
        <v/>
      </c>
      <c r="G82" s="36">
        <f>IF(E82="",99,COUNTIF(獎項設定!$B$1:$B$102,E82))</f>
        <v>99</v>
      </c>
      <c r="H82" s="37" t="str">
        <f t="array" aca="1" ref="H82" ca="1">IFERROR(OFFSET($E$2,SMALL(IF(COUNTIF(awards,INDIRECT("E3:E"&amp;max_awards+2))=0,ROW(INDIRECT("$E$3:$E$"&amp;max_awards+2)),""),ROW(80:80))-2,0),"")</f>
        <v/>
      </c>
    </row>
    <row r="83" spans="4:8" x14ac:dyDescent="0.3">
      <c r="D83" t="str">
        <f t="shared" si="1"/>
        <v/>
      </c>
      <c r="E83" s="38"/>
      <c r="F83" s="35" t="str">
        <f t="array" aca="1" ref="F83" ca="1">IFERROR(OFFSET(award_pos,SMALL(IF(COUNTIF($E$3:$E$103,awards)=0,ROW(awards),""),ROW(81:81))-1,1),"")</f>
        <v/>
      </c>
      <c r="G83" s="36">
        <f>IF(E83="",99,COUNTIF(獎項設定!$B$1:$B$102,E83))</f>
        <v>99</v>
      </c>
      <c r="H83" s="37" t="str">
        <f t="array" aca="1" ref="H83" ca="1">IFERROR(OFFSET($E$2,SMALL(IF(COUNTIF(awards,INDIRECT("E3:E"&amp;max_awards+2))=0,ROW(INDIRECT("$E$3:$E$"&amp;max_awards+2)),""),ROW(81:81))-2,0),"")</f>
        <v/>
      </c>
    </row>
    <row r="84" spans="4:8" x14ac:dyDescent="0.3">
      <c r="D84" t="str">
        <f t="shared" si="1"/>
        <v/>
      </c>
      <c r="E84" s="38"/>
      <c r="F84" s="35" t="str">
        <f t="array" aca="1" ref="F84" ca="1">IFERROR(OFFSET(award_pos,SMALL(IF(COUNTIF($E$3:$E$103,awards)=0,ROW(awards),""),ROW(82:82))-1,1),"")</f>
        <v/>
      </c>
      <c r="G84" s="36">
        <f>IF(E84="",99,COUNTIF(獎項設定!$B$1:$B$102,E84))</f>
        <v>99</v>
      </c>
      <c r="H84" s="37" t="str">
        <f t="array" aca="1" ref="H84" ca="1">IFERROR(OFFSET($E$2,SMALL(IF(COUNTIF(awards,INDIRECT("E3:E"&amp;max_awards+2))=0,ROW(INDIRECT("$E$3:$E$"&amp;max_awards+2)),""),ROW(82:82))-2,0),"")</f>
        <v/>
      </c>
    </row>
    <row r="85" spans="4:8" x14ac:dyDescent="0.3">
      <c r="D85" t="str">
        <f t="shared" si="1"/>
        <v/>
      </c>
      <c r="E85" s="38"/>
      <c r="F85" s="35" t="str">
        <f t="array" aca="1" ref="F85" ca="1">IFERROR(OFFSET(award_pos,SMALL(IF(COUNTIF($E$3:$E$103,awards)=0,ROW(awards),""),ROW(83:83))-1,1),"")</f>
        <v/>
      </c>
      <c r="G85" s="36">
        <f>IF(E85="",99,COUNTIF(獎項設定!$B$1:$B$102,E85))</f>
        <v>99</v>
      </c>
      <c r="H85" s="37" t="str">
        <f t="array" aca="1" ref="H85" ca="1">IFERROR(OFFSET($E$2,SMALL(IF(COUNTIF(awards,INDIRECT("E3:E"&amp;max_awards+2))=0,ROW(INDIRECT("$E$3:$E$"&amp;max_awards+2)),""),ROW(83:83))-2,0),"")</f>
        <v/>
      </c>
    </row>
    <row r="86" spans="4:8" x14ac:dyDescent="0.3">
      <c r="D86" t="str">
        <f t="shared" si="1"/>
        <v/>
      </c>
      <c r="E86" s="38"/>
      <c r="F86" s="35" t="str">
        <f t="array" aca="1" ref="F86" ca="1">IFERROR(OFFSET(award_pos,SMALL(IF(COUNTIF($E$3:$E$103,awards)=0,ROW(awards),""),ROW(84:84))-1,1),"")</f>
        <v/>
      </c>
      <c r="G86" s="36">
        <f>IF(E86="",99,COUNTIF(獎項設定!$B$1:$B$102,E86))</f>
        <v>99</v>
      </c>
      <c r="H86" s="37" t="str">
        <f t="array" aca="1" ref="H86" ca="1">IFERROR(OFFSET($E$2,SMALL(IF(COUNTIF(awards,INDIRECT("E3:E"&amp;max_awards+2))=0,ROW(INDIRECT("$E$3:$E$"&amp;max_awards+2)),""),ROW(84:84))-2,0),"")</f>
        <v/>
      </c>
    </row>
    <row r="87" spans="4:8" x14ac:dyDescent="0.3">
      <c r="D87" t="str">
        <f t="shared" si="1"/>
        <v/>
      </c>
      <c r="E87" s="38"/>
      <c r="F87" s="35" t="str">
        <f t="array" aca="1" ref="F87" ca="1">IFERROR(OFFSET(award_pos,SMALL(IF(COUNTIF($E$3:$E$103,awards)=0,ROW(awards),""),ROW(85:85))-1,1),"")</f>
        <v/>
      </c>
      <c r="G87" s="36">
        <f>IF(E87="",99,COUNTIF(獎項設定!$B$1:$B$102,E87))</f>
        <v>99</v>
      </c>
      <c r="H87" s="37" t="str">
        <f t="array" aca="1" ref="H87" ca="1">IFERROR(OFFSET($E$2,SMALL(IF(COUNTIF(awards,INDIRECT("E3:E"&amp;max_awards+2))=0,ROW(INDIRECT("$E$3:$E$"&amp;max_awards+2)),""),ROW(85:85))-2,0),"")</f>
        <v/>
      </c>
    </row>
    <row r="88" spans="4:8" x14ac:dyDescent="0.3">
      <c r="D88" t="str">
        <f t="shared" si="1"/>
        <v/>
      </c>
      <c r="E88" s="38"/>
      <c r="F88" s="35" t="str">
        <f t="array" aca="1" ref="F88" ca="1">IFERROR(OFFSET(award_pos,SMALL(IF(COUNTIF($E$3:$E$103,awards)=0,ROW(awards),""),ROW(86:86))-1,1),"")</f>
        <v/>
      </c>
      <c r="G88" s="36">
        <f>IF(E88="",99,COUNTIF(獎項設定!$B$1:$B$102,E88))</f>
        <v>99</v>
      </c>
      <c r="H88" s="37" t="str">
        <f t="array" aca="1" ref="H88" ca="1">IFERROR(OFFSET($E$2,SMALL(IF(COUNTIF(awards,INDIRECT("E3:E"&amp;max_awards+2))=0,ROW(INDIRECT("$E$3:$E$"&amp;max_awards+2)),""),ROW(86:86))-2,0),"")</f>
        <v/>
      </c>
    </row>
    <row r="89" spans="4:8" x14ac:dyDescent="0.3">
      <c r="D89" t="str">
        <f t="shared" si="1"/>
        <v/>
      </c>
      <c r="E89" s="38"/>
      <c r="F89" s="35" t="str">
        <f t="array" aca="1" ref="F89" ca="1">IFERROR(OFFSET(award_pos,SMALL(IF(COUNTIF($E$3:$E$103,awards)=0,ROW(awards),""),ROW(87:87))-1,1),"")</f>
        <v/>
      </c>
      <c r="G89" s="36">
        <f>IF(E89="",99,COUNTIF(獎項設定!$B$1:$B$102,E89))</f>
        <v>99</v>
      </c>
      <c r="H89" s="37" t="str">
        <f t="array" aca="1" ref="H89" ca="1">IFERROR(OFFSET($E$2,SMALL(IF(COUNTIF(awards,INDIRECT("E3:E"&amp;max_awards+2))=0,ROW(INDIRECT("$E$3:$E$"&amp;max_awards+2)),""),ROW(87:87))-2,0),"")</f>
        <v/>
      </c>
    </row>
    <row r="90" spans="4:8" x14ac:dyDescent="0.3">
      <c r="D90" t="str">
        <f t="shared" si="1"/>
        <v/>
      </c>
      <c r="E90" s="38"/>
      <c r="F90" s="35" t="str">
        <f t="array" aca="1" ref="F90" ca="1">IFERROR(OFFSET(award_pos,SMALL(IF(COUNTIF($E$3:$E$103,awards)=0,ROW(awards),""),ROW(88:88))-1,1),"")</f>
        <v/>
      </c>
      <c r="G90" s="36">
        <f>IF(E90="",99,COUNTIF(獎項設定!$B$1:$B$102,E90))</f>
        <v>99</v>
      </c>
      <c r="H90" s="37" t="str">
        <f t="array" aca="1" ref="H90" ca="1">IFERROR(OFFSET($E$2,SMALL(IF(COUNTIF(awards,INDIRECT("E3:E"&amp;max_awards+2))=0,ROW(INDIRECT("$E$3:$E$"&amp;max_awards+2)),""),ROW(88:88))-2,0),"")</f>
        <v/>
      </c>
    </row>
    <row r="91" spans="4:8" x14ac:dyDescent="0.3">
      <c r="D91" t="str">
        <f t="shared" si="1"/>
        <v/>
      </c>
      <c r="E91" s="38"/>
      <c r="F91" s="35" t="str">
        <f t="array" aca="1" ref="F91" ca="1">IFERROR(OFFSET(award_pos,SMALL(IF(COUNTIF($E$3:$E$103,awards)=0,ROW(awards),""),ROW(89:89))-1,1),"")</f>
        <v/>
      </c>
      <c r="G91" s="36">
        <f>IF(E91="",99,COUNTIF(獎項設定!$B$1:$B$102,E91))</f>
        <v>99</v>
      </c>
      <c r="H91" s="37" t="str">
        <f t="array" aca="1" ref="H91" ca="1">IFERROR(OFFSET($E$2,SMALL(IF(COUNTIF(awards,INDIRECT("E3:E"&amp;max_awards+2))=0,ROW(INDIRECT("$E$3:$E$"&amp;max_awards+2)),""),ROW(89:89))-2,0),"")</f>
        <v/>
      </c>
    </row>
    <row r="92" spans="4:8" x14ac:dyDescent="0.3">
      <c r="D92" t="str">
        <f t="shared" si="1"/>
        <v/>
      </c>
      <c r="E92" s="38"/>
      <c r="F92" s="35" t="str">
        <f t="array" aca="1" ref="F92" ca="1">IFERROR(OFFSET(award_pos,SMALL(IF(COUNTIF($E$3:$E$103,awards)=0,ROW(awards),""),ROW(90:90))-1,1),"")</f>
        <v/>
      </c>
      <c r="G92" s="36">
        <f>IF(E92="",99,COUNTIF(獎項設定!$B$1:$B$102,E92))</f>
        <v>99</v>
      </c>
      <c r="H92" s="37" t="str">
        <f t="array" aca="1" ref="H92" ca="1">IFERROR(OFFSET($E$2,SMALL(IF(COUNTIF(awards,INDIRECT("E3:E"&amp;max_awards+2))=0,ROW(INDIRECT("$E$3:$E$"&amp;max_awards+2)),""),ROW(90:90))-2,0),"")</f>
        <v/>
      </c>
    </row>
    <row r="93" spans="4:8" x14ac:dyDescent="0.3">
      <c r="D93" t="str">
        <f t="shared" si="1"/>
        <v/>
      </c>
      <c r="E93" s="38"/>
      <c r="F93" s="35" t="str">
        <f t="array" aca="1" ref="F93" ca="1">IFERROR(OFFSET(award_pos,SMALL(IF(COUNTIF($E$3:$E$103,awards)=0,ROW(awards),""),ROW(91:91))-1,1),"")</f>
        <v/>
      </c>
      <c r="G93" s="36">
        <f>IF(E93="",99,COUNTIF(獎項設定!$B$1:$B$102,E93))</f>
        <v>99</v>
      </c>
      <c r="H93" s="37" t="str">
        <f t="array" aca="1" ref="H93" ca="1">IFERROR(OFFSET($E$2,SMALL(IF(COUNTIF(awards,INDIRECT("E3:E"&amp;max_awards+2))=0,ROW(INDIRECT("$E$3:$E$"&amp;max_awards+2)),""),ROW(91:91))-2,0),"")</f>
        <v/>
      </c>
    </row>
    <row r="94" spans="4:8" x14ac:dyDescent="0.3">
      <c r="D94" t="str">
        <f t="shared" si="1"/>
        <v/>
      </c>
      <c r="E94" s="38"/>
      <c r="F94" s="35" t="str">
        <f t="array" aca="1" ref="F94" ca="1">IFERROR(OFFSET(award_pos,SMALL(IF(COUNTIF($E$3:$E$103,awards)=0,ROW(awards),""),ROW(92:92))-1,1),"")</f>
        <v/>
      </c>
      <c r="G94" s="36">
        <f>IF(E94="",99,COUNTIF(獎項設定!$B$1:$B$102,E94))</f>
        <v>99</v>
      </c>
      <c r="H94" s="37" t="str">
        <f t="array" aca="1" ref="H94" ca="1">IFERROR(OFFSET($E$2,SMALL(IF(COUNTIF(awards,INDIRECT("E3:E"&amp;max_awards+2))=0,ROW(INDIRECT("$E$3:$E$"&amp;max_awards+2)),""),ROW(92:92))-2,0),"")</f>
        <v/>
      </c>
    </row>
    <row r="95" spans="4:8" x14ac:dyDescent="0.3">
      <c r="D95" t="str">
        <f t="shared" si="1"/>
        <v/>
      </c>
      <c r="E95" s="38"/>
      <c r="F95" s="35" t="str">
        <f t="array" aca="1" ref="F95" ca="1">IFERROR(OFFSET(award_pos,SMALL(IF(COUNTIF($E$3:$E$103,awards)=0,ROW(awards),""),ROW(93:93))-1,1),"")</f>
        <v/>
      </c>
      <c r="G95" s="36">
        <f>IF(E95="",99,COUNTIF(獎項設定!$B$1:$B$102,E95))</f>
        <v>99</v>
      </c>
      <c r="H95" s="37" t="str">
        <f t="array" aca="1" ref="H95" ca="1">IFERROR(OFFSET($E$2,SMALL(IF(COUNTIF(awards,INDIRECT("E3:E"&amp;max_awards+2))=0,ROW(INDIRECT("$E$3:$E$"&amp;max_awards+2)),""),ROW(93:93))-2,0),"")</f>
        <v/>
      </c>
    </row>
    <row r="96" spans="4:8" x14ac:dyDescent="0.3">
      <c r="D96" t="str">
        <f t="shared" si="1"/>
        <v/>
      </c>
      <c r="E96" s="38"/>
      <c r="F96" s="35" t="str">
        <f t="array" aca="1" ref="F96" ca="1">IFERROR(OFFSET(award_pos,SMALL(IF(COUNTIF($E$3:$E$103,awards)=0,ROW(awards),""),ROW(94:94))-1,1),"")</f>
        <v/>
      </c>
      <c r="G96" s="36">
        <f>IF(E96="",99,COUNTIF(獎項設定!$B$1:$B$102,E96))</f>
        <v>99</v>
      </c>
      <c r="H96" s="37" t="str">
        <f t="array" aca="1" ref="H96" ca="1">IFERROR(OFFSET($E$2,SMALL(IF(COUNTIF(awards,INDIRECT("E3:E"&amp;max_awards+2))=0,ROW(INDIRECT("$E$3:$E$"&amp;max_awards+2)),""),ROW(94:94))-2,0),"")</f>
        <v/>
      </c>
    </row>
    <row r="97" spans="4:8" x14ac:dyDescent="0.3">
      <c r="D97" t="str">
        <f t="shared" si="1"/>
        <v/>
      </c>
      <c r="E97" s="38"/>
      <c r="F97" s="35" t="str">
        <f t="array" aca="1" ref="F97" ca="1">IFERROR(OFFSET(award_pos,SMALL(IF(COUNTIF($E$3:$E$103,awards)=0,ROW(awards),""),ROW(95:95))-1,1),"")</f>
        <v/>
      </c>
      <c r="G97" s="36">
        <f>IF(E97="",99,COUNTIF(獎項設定!$B$1:$B$102,E97))</f>
        <v>99</v>
      </c>
      <c r="H97" s="37" t="str">
        <f t="array" aca="1" ref="H97" ca="1">IFERROR(OFFSET($E$2,SMALL(IF(COUNTIF(awards,INDIRECT("E3:E"&amp;max_awards+2))=0,ROW(INDIRECT("$E$3:$E$"&amp;max_awards+2)),""),ROW(95:95))-2,0),"")</f>
        <v/>
      </c>
    </row>
    <row r="98" spans="4:8" x14ac:dyDescent="0.3">
      <c r="D98" t="str">
        <f t="shared" si="1"/>
        <v/>
      </c>
      <c r="E98" s="38"/>
      <c r="F98" s="35" t="str">
        <f t="array" aca="1" ref="F98" ca="1">IFERROR(OFFSET(award_pos,SMALL(IF(COUNTIF($E$3:$E$103,awards)=0,ROW(awards),""),ROW(96:96))-1,1),"")</f>
        <v/>
      </c>
      <c r="G98" s="36">
        <f>IF(E98="",99,COUNTIF(獎項設定!$B$1:$B$102,E98))</f>
        <v>99</v>
      </c>
      <c r="H98" s="37" t="str">
        <f t="array" aca="1" ref="H98" ca="1">IFERROR(OFFSET($E$2,SMALL(IF(COUNTIF(awards,INDIRECT("E3:E"&amp;max_awards+2))=0,ROW(INDIRECT("$E$3:$E$"&amp;max_awards+2)),""),ROW(96:96))-2,0),"")</f>
        <v/>
      </c>
    </row>
    <row r="99" spans="4:8" x14ac:dyDescent="0.3">
      <c r="D99" t="str">
        <f t="shared" si="1"/>
        <v/>
      </c>
      <c r="E99" s="38"/>
      <c r="F99" s="35" t="str">
        <f t="array" aca="1" ref="F99" ca="1">IFERROR(OFFSET(award_pos,SMALL(IF(COUNTIF($E$3:$E$103,awards)=0,ROW(awards),""),ROW(97:97))-1,1),"")</f>
        <v/>
      </c>
      <c r="G99" s="36">
        <f>IF(E99="",99,COUNTIF(獎項設定!$B$1:$B$102,E99))</f>
        <v>99</v>
      </c>
      <c r="H99" s="37" t="str">
        <f t="array" aca="1" ref="H99" ca="1">IFERROR(OFFSET($E$2,SMALL(IF(COUNTIF(awards,INDIRECT("E3:E"&amp;max_awards+2))=0,ROW(INDIRECT("$E$3:$E$"&amp;max_awards+2)),""),ROW(97:97))-2,0),"")</f>
        <v/>
      </c>
    </row>
    <row r="100" spans="4:8" x14ac:dyDescent="0.3">
      <c r="D100" t="str">
        <f t="shared" si="1"/>
        <v/>
      </c>
      <c r="E100" s="38"/>
      <c r="F100" s="35" t="str">
        <f t="array" aca="1" ref="F100" ca="1">IFERROR(OFFSET(award_pos,SMALL(IF(COUNTIF($E$3:$E$103,awards)=0,ROW(awards),""),ROW(98:98))-1,1),"")</f>
        <v/>
      </c>
      <c r="G100" s="36">
        <f>IF(E100="",99,COUNTIF(獎項設定!$B$1:$B$102,E100))</f>
        <v>99</v>
      </c>
      <c r="H100" s="37" t="str">
        <f t="array" aca="1" ref="H100" ca="1">IFERROR(OFFSET($E$2,SMALL(IF(COUNTIF(awards,INDIRECT("E3:E"&amp;max_awards+2))=0,ROW(INDIRECT("$E$3:$E$"&amp;max_awards+2)),""),ROW(98:98))-2,0),"")</f>
        <v/>
      </c>
    </row>
    <row r="101" spans="4:8" x14ac:dyDescent="0.3">
      <c r="D101" t="str">
        <f t="shared" si="1"/>
        <v/>
      </c>
      <c r="E101" s="38"/>
      <c r="F101" s="35" t="str">
        <f t="array" aca="1" ref="F101" ca="1">IFERROR(OFFSET(award_pos,SMALL(IF(COUNTIF($E$3:$E$103,awards)=0,ROW(awards),""),ROW(99:99))-1,1),"")</f>
        <v/>
      </c>
      <c r="G101" s="36">
        <f>IF(E101="",99,COUNTIF(獎項設定!$B$1:$B$102,E101))</f>
        <v>99</v>
      </c>
      <c r="H101" s="37" t="str">
        <f t="array" aca="1" ref="H101" ca="1">IFERROR(OFFSET($E$2,SMALL(IF(COUNTIF(awards,INDIRECT("E3:E"&amp;max_awards+2))=0,ROW(INDIRECT("$E$3:$E$"&amp;max_awards+2)),""),ROW(99:99))-2,0),"")</f>
        <v/>
      </c>
    </row>
    <row r="102" spans="4:8" x14ac:dyDescent="0.3">
      <c r="D102" t="str">
        <f t="shared" si="1"/>
        <v/>
      </c>
      <c r="E102" s="38"/>
      <c r="F102" s="35" t="str">
        <f t="array" aca="1" ref="F102" ca="1">IFERROR(OFFSET(award_pos,SMALL(IF(COUNTIF($E$3:$E$103,awards)=0,ROW(awards),""),ROW(100:100))-1,1),"")</f>
        <v/>
      </c>
      <c r="G102" s="36">
        <f>IF(E102="",99,COUNTIF(獎項設定!$B$1:$B$102,E102))</f>
        <v>99</v>
      </c>
      <c r="H102" s="37" t="str">
        <f t="array" aca="1" ref="H102" ca="1">IFERROR(OFFSET($E$2,SMALL(IF(COUNTIF(awards,INDIRECT("E3:E"&amp;max_awards+2))=0,ROW(INDIRECT("$E$3:$E$"&amp;max_awards+2)),""),ROW(100:100))-2,0),"")</f>
        <v/>
      </c>
    </row>
    <row r="103" spans="4:8" x14ac:dyDescent="0.3">
      <c r="D103" t="str">
        <f t="shared" si="1"/>
        <v/>
      </c>
      <c r="E103" s="38"/>
      <c r="F103" s="35" t="str">
        <f t="array" aca="1" ref="F103" ca="1">IFERROR(OFFSET(award_pos,SMALL(IF(COUNTIF($E$3:$E$103,awards)=0,ROW(awards),""),ROW(101:101))-1,1),"")</f>
        <v/>
      </c>
      <c r="G103" s="36">
        <f>IF(E103="",99,COUNTIF(獎項設定!$B$1:$B$102,E103))</f>
        <v>99</v>
      </c>
      <c r="H103" s="37" t="str">
        <f t="array" aca="1" ref="H103" ca="1">IFERROR(OFFSET($E$2,SMALL(IF(COUNTIF(awards,INDIRECT("E3:E"&amp;max_awards+2))=0,ROW(INDIRECT("$E$3:$E$"&amp;max_awards+2)),""),ROW(101:101))-2,0),"")</f>
        <v/>
      </c>
    </row>
  </sheetData>
  <sheetProtection formatCells="0" formatColumns="0" formatRows="0" selectLockedCells="1"/>
  <mergeCells count="8">
    <mergeCell ref="A29:B31"/>
    <mergeCell ref="A24:B24"/>
    <mergeCell ref="D1:H1"/>
    <mergeCell ref="A19:B19"/>
    <mergeCell ref="A20:B22"/>
    <mergeCell ref="A1:B1"/>
    <mergeCell ref="A2:B6"/>
    <mergeCell ref="A10:B10"/>
  </mergeCells>
  <phoneticPr fontId="2" type="noConversion"/>
  <dataValidations xWindow="430" yWindow="424" count="3">
    <dataValidation type="list" allowBlank="1" showInputMessage="1" showErrorMessage="1" sqref="E2:E1048576" xr:uid="{00000000-0002-0000-0400-000000000000}">
      <formula1>awards_list</formula1>
    </dataValidation>
    <dataValidation type="whole" imeMode="off" allowBlank="1" showInputMessage="1" showErrorMessage="1" errorTitle="●數值錯誤●" error="請輸入 15 ~ 99 之間的數值。" promptTitle="●輸入提醒●" prompt="電腦速度越慢，則填入的數值越小，_x000a_電腦速度越快，則填入的數值越大。_x000a_( 請輸入 10 ~ 99 之間的數值)" sqref="B11" xr:uid="{AC1F4FA4-04E0-4600-8BBA-8A9E6089043A}">
      <formula1>10</formula1>
      <formula2>99</formula2>
    </dataValidation>
    <dataValidation type="list" imeMode="off" allowBlank="1" showInputMessage="1" showErrorMessage="1" promptTitle="●中獎分頁更新頻率●" prompt="設定當中獎人數超過10人時，分頁顯示的更新頻率(秒數)_x000a_( 請輸入 5 ~ 60 之間的數值)" sqref="B12" xr:uid="{58531AE4-C5E4-4922-BD43-E58424889D78}">
      <formula1>"5,10,15,20,25,30,35,40,45,50,55,60"</formula1>
    </dataValidation>
  </dataValidations>
  <pageMargins left="0.7" right="0.7" top="0.75" bottom="0.75" header="0.3" footer="0.3"/>
  <pageSetup paperSize="9" orientation="portrait" r:id="rId1"/>
  <ignoredErrors>
    <ignoredError sqref="D3" calculatedColumn="1"/>
    <ignoredError sqref="B16:B17" unlockedFormula="1"/>
  </ignoredErrors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BA2B6-6EDC-497B-8E7B-A5006E2986C7}">
  <sheetPr codeName="工作表6">
    <tabColor theme="1"/>
  </sheetPr>
  <dimension ref="A1:I21"/>
  <sheetViews>
    <sheetView showGridLines="0" workbookViewId="0">
      <pane xSplit="9" ySplit="2" topLeftCell="J3" activePane="bottomRight" state="frozen"/>
      <selection pane="topRight" activeCell="J1" sqref="J1"/>
      <selection pane="bottomLeft" activeCell="A3" sqref="A3"/>
      <selection pane="bottomRight" activeCell="C6" sqref="C6"/>
    </sheetView>
  </sheetViews>
  <sheetFormatPr defaultColWidth="8.9140625" defaultRowHeight="13.8" x14ac:dyDescent="0.3"/>
  <cols>
    <col min="1" max="1" width="5.75" style="48" customWidth="1"/>
    <col min="2" max="3" width="8.9140625" style="48"/>
    <col min="4" max="9" width="9.75" style="48" customWidth="1"/>
    <col min="10" max="16384" width="8.9140625" style="48"/>
  </cols>
  <sheetData>
    <row r="1" spans="1:9" s="46" customFormat="1" ht="24.9" customHeight="1" x14ac:dyDescent="0.3">
      <c r="D1" s="47" t="s">
        <v>219</v>
      </c>
      <c r="E1" s="100" t="str">
        <f>HYPERLINK("https://kiwislife.com/?utm_source=excel&amp;utm_medium=url&amp;utm_campaign=gantt_chart_v3&amp;utm_content=HOME_URL","https://kiwislife.com/")</f>
        <v>https://kiwislife.com/</v>
      </c>
      <c r="F1" s="100"/>
      <c r="G1" s="47" t="s">
        <v>220</v>
      </c>
      <c r="H1" s="100" t="str">
        <f>HYPERLINK("https://www.facebook.com/kiwislife.co/","前往 Kiwi LIFE粉絲團")</f>
        <v>前往 Kiwi LIFE粉絲團</v>
      </c>
      <c r="I1" s="100"/>
    </row>
    <row r="2" spans="1:9" s="46" customFormat="1" ht="24.9" customHeight="1" x14ac:dyDescent="0.3">
      <c r="D2" s="47" t="s">
        <v>221</v>
      </c>
      <c r="E2" s="101" t="s">
        <v>138</v>
      </c>
      <c r="F2" s="101"/>
      <c r="G2" s="47" t="s">
        <v>222</v>
      </c>
      <c r="H2" s="100" t="str">
        <f>HYPERLINK("https://kiwislife.com/contact-us/","立刻聯繫")</f>
        <v>立刻聯繫</v>
      </c>
      <c r="I2" s="100"/>
    </row>
    <row r="3" spans="1:9" ht="57" customHeight="1" x14ac:dyDescent="0.3">
      <c r="A3" s="102" t="s">
        <v>223</v>
      </c>
      <c r="B3" s="103"/>
      <c r="C3" s="103"/>
      <c r="D3" s="103"/>
      <c r="E3" s="103"/>
      <c r="F3" s="103"/>
      <c r="G3" s="103"/>
      <c r="H3" s="103"/>
      <c r="I3" s="103"/>
    </row>
    <row r="4" spans="1:9" ht="16.5" customHeight="1" x14ac:dyDescent="0.3">
      <c r="A4" s="98" t="str">
        <f>HYPERLINK("https://kiwislife.com/excel-year-end-party-event-lottery-tool/?utm_source=excel&amp;utm_medium=url&amp;utm_campaign=party_lottery_v1&amp;utm_content=POST_URL","https://kiwislife.com/excel-year-end-party-event-lottery-tool/")</f>
        <v>https://kiwislife.com/excel-year-end-party-event-lottery-tool/</v>
      </c>
      <c r="B4" s="99"/>
      <c r="C4" s="99"/>
      <c r="D4" s="99"/>
      <c r="E4" s="99"/>
      <c r="F4" s="99"/>
      <c r="G4" s="99"/>
      <c r="H4" s="99"/>
      <c r="I4" s="99"/>
    </row>
    <row r="5" spans="1:9" x14ac:dyDescent="0.3">
      <c r="A5" s="94" t="s">
        <v>215</v>
      </c>
      <c r="B5" s="94"/>
      <c r="C5" s="95" t="s">
        <v>252</v>
      </c>
      <c r="D5" s="95"/>
      <c r="E5" s="49"/>
      <c r="F5" s="96" t="s">
        <v>224</v>
      </c>
      <c r="G5" s="96"/>
      <c r="H5" s="97">
        <v>44232</v>
      </c>
      <c r="I5" s="97"/>
    </row>
    <row r="6" spans="1:9" x14ac:dyDescent="0.3">
      <c r="A6" s="48">
        <v>1</v>
      </c>
      <c r="B6" s="48" t="s">
        <v>235</v>
      </c>
      <c r="C6" s="48" t="s">
        <v>253</v>
      </c>
    </row>
    <row r="7" spans="1:9" x14ac:dyDescent="0.3">
      <c r="A7" s="94" t="s">
        <v>215</v>
      </c>
      <c r="B7" s="94"/>
      <c r="C7" s="95" t="s">
        <v>248</v>
      </c>
      <c r="D7" s="95"/>
      <c r="E7" s="49"/>
      <c r="F7" s="96" t="s">
        <v>224</v>
      </c>
      <c r="G7" s="96"/>
      <c r="H7" s="97">
        <v>44228</v>
      </c>
      <c r="I7" s="97"/>
    </row>
    <row r="8" spans="1:9" x14ac:dyDescent="0.3">
      <c r="A8" s="48">
        <v>1</v>
      </c>
      <c r="B8" s="48" t="s">
        <v>235</v>
      </c>
      <c r="C8" s="48" t="s">
        <v>249</v>
      </c>
    </row>
    <row r="9" spans="1:9" x14ac:dyDescent="0.3">
      <c r="A9" s="94" t="s">
        <v>215</v>
      </c>
      <c r="B9" s="94"/>
      <c r="C9" s="95" t="s">
        <v>246</v>
      </c>
      <c r="D9" s="95"/>
      <c r="E9" s="49"/>
      <c r="F9" s="96" t="s">
        <v>224</v>
      </c>
      <c r="G9" s="96"/>
      <c r="H9" s="97">
        <v>44223</v>
      </c>
      <c r="I9" s="97"/>
    </row>
    <row r="10" spans="1:9" x14ac:dyDescent="0.3">
      <c r="A10" s="48">
        <v>1</v>
      </c>
      <c r="B10" s="48" t="s">
        <v>235</v>
      </c>
      <c r="C10" s="48" t="s">
        <v>247</v>
      </c>
    </row>
    <row r="11" spans="1:9" x14ac:dyDescent="0.3">
      <c r="A11" s="94" t="s">
        <v>215</v>
      </c>
      <c r="B11" s="94"/>
      <c r="C11" s="95" t="s">
        <v>244</v>
      </c>
      <c r="D11" s="95"/>
      <c r="E11" s="49"/>
      <c r="F11" s="96" t="s">
        <v>224</v>
      </c>
      <c r="G11" s="96"/>
      <c r="H11" s="97">
        <v>44223</v>
      </c>
      <c r="I11" s="97"/>
    </row>
    <row r="12" spans="1:9" x14ac:dyDescent="0.3">
      <c r="A12" s="48">
        <v>1</v>
      </c>
      <c r="B12" s="48" t="s">
        <v>235</v>
      </c>
      <c r="C12" s="48" t="s">
        <v>245</v>
      </c>
    </row>
    <row r="13" spans="1:9" x14ac:dyDescent="0.3">
      <c r="A13" s="94" t="s">
        <v>215</v>
      </c>
      <c r="B13" s="94"/>
      <c r="C13" s="95" t="s">
        <v>241</v>
      </c>
      <c r="D13" s="95"/>
      <c r="E13" s="49"/>
      <c r="F13" s="96" t="s">
        <v>224</v>
      </c>
      <c r="G13" s="96"/>
      <c r="H13" s="97">
        <v>44208</v>
      </c>
      <c r="I13" s="97"/>
    </row>
    <row r="14" spans="1:9" x14ac:dyDescent="0.3">
      <c r="A14" s="48">
        <v>1</v>
      </c>
      <c r="B14" s="48" t="s">
        <v>235</v>
      </c>
      <c r="C14" s="48" t="s">
        <v>242</v>
      </c>
    </row>
    <row r="15" spans="1:9" x14ac:dyDescent="0.3">
      <c r="A15" s="48">
        <v>2</v>
      </c>
      <c r="B15" s="48" t="s">
        <v>235</v>
      </c>
      <c r="C15" s="48" t="s">
        <v>243</v>
      </c>
    </row>
    <row r="16" spans="1:9" x14ac:dyDescent="0.3">
      <c r="A16" s="94" t="s">
        <v>215</v>
      </c>
      <c r="B16" s="94"/>
      <c r="C16" s="95" t="s">
        <v>234</v>
      </c>
      <c r="D16" s="95"/>
      <c r="E16" s="49"/>
      <c r="F16" s="96" t="s">
        <v>224</v>
      </c>
      <c r="G16" s="96"/>
      <c r="H16" s="97">
        <v>43838</v>
      </c>
      <c r="I16" s="97"/>
    </row>
    <row r="17" spans="1:9" x14ac:dyDescent="0.3">
      <c r="A17" s="48">
        <v>1</v>
      </c>
      <c r="B17" s="48" t="s">
        <v>235</v>
      </c>
      <c r="C17" s="48" t="s">
        <v>236</v>
      </c>
    </row>
    <row r="18" spans="1:9" x14ac:dyDescent="0.3">
      <c r="A18" s="48">
        <v>2</v>
      </c>
      <c r="B18" s="48" t="s">
        <v>235</v>
      </c>
      <c r="C18" s="48" t="s">
        <v>238</v>
      </c>
    </row>
    <row r="19" spans="1:9" x14ac:dyDescent="0.3">
      <c r="A19" s="48">
        <v>3</v>
      </c>
      <c r="B19" s="48" t="s">
        <v>235</v>
      </c>
      <c r="C19" s="48" t="s">
        <v>239</v>
      </c>
    </row>
    <row r="20" spans="1:9" x14ac:dyDescent="0.3">
      <c r="A20" s="94" t="s">
        <v>215</v>
      </c>
      <c r="B20" s="94"/>
      <c r="C20" s="95" t="s">
        <v>225</v>
      </c>
      <c r="D20" s="95"/>
      <c r="E20" s="49"/>
      <c r="F20" s="96" t="s">
        <v>224</v>
      </c>
      <c r="G20" s="96"/>
      <c r="H20" s="97">
        <v>43797</v>
      </c>
      <c r="I20" s="97"/>
    </row>
    <row r="21" spans="1:9" x14ac:dyDescent="0.3">
      <c r="A21" s="48">
        <v>1</v>
      </c>
      <c r="B21" s="48" t="s">
        <v>226</v>
      </c>
    </row>
  </sheetData>
  <mergeCells count="34">
    <mergeCell ref="A20:B20"/>
    <mergeCell ref="C20:D20"/>
    <mergeCell ref="F20:G20"/>
    <mergeCell ref="H20:I20"/>
    <mergeCell ref="A11:B11"/>
    <mergeCell ref="C11:D11"/>
    <mergeCell ref="F11:G11"/>
    <mergeCell ref="H11:I11"/>
    <mergeCell ref="E1:F1"/>
    <mergeCell ref="H1:I1"/>
    <mergeCell ref="E2:F2"/>
    <mergeCell ref="H2:I2"/>
    <mergeCell ref="A3:I3"/>
    <mergeCell ref="A9:B9"/>
    <mergeCell ref="C9:D9"/>
    <mergeCell ref="F9:G9"/>
    <mergeCell ref="H9:I9"/>
    <mergeCell ref="A7:B7"/>
    <mergeCell ref="C7:D7"/>
    <mergeCell ref="F7:G7"/>
    <mergeCell ref="H7:I7"/>
    <mergeCell ref="A16:B16"/>
    <mergeCell ref="C16:D16"/>
    <mergeCell ref="F16:G16"/>
    <mergeCell ref="H16:I16"/>
    <mergeCell ref="A13:B13"/>
    <mergeCell ref="C13:D13"/>
    <mergeCell ref="F13:G13"/>
    <mergeCell ref="H13:I13"/>
    <mergeCell ref="A5:B5"/>
    <mergeCell ref="C5:D5"/>
    <mergeCell ref="F5:G5"/>
    <mergeCell ref="H5:I5"/>
    <mergeCell ref="A4:I4"/>
  </mergeCells>
  <phoneticPr fontId="2" type="noConversion"/>
  <hyperlinks>
    <hyperlink ref="E1" r:id="rId1" display="https://kiwislife.com/" xr:uid="{4D12BE63-1695-4C6B-B63E-A748893096F5}"/>
    <hyperlink ref="E1:F1" r:id="rId2" tooltip="Kiwi LIFE Official Site" display="https://kiwislife.com/" xr:uid="{8485179C-FC6D-4C3C-A202-2F8CC7A042B2}"/>
  </hyperlinks>
  <pageMargins left="0.7" right="0.7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17</vt:i4>
      </vt:variant>
    </vt:vector>
  </HeadingPairs>
  <TitlesOfParts>
    <vt:vector size="23" baseType="lpstr">
      <vt:lpstr>員工名單</vt:lpstr>
      <vt:lpstr>抽獎頁面</vt:lpstr>
      <vt:lpstr>抽獎結果</vt:lpstr>
      <vt:lpstr>獎項設定</vt:lpstr>
      <vt:lpstr>Setup</vt:lpstr>
      <vt:lpstr>History</vt:lpstr>
      <vt:lpstr>Animation_Num</vt:lpstr>
      <vt:lpstr>award_1st</vt:lpstr>
      <vt:lpstr>award_page</vt:lpstr>
      <vt:lpstr>award_pos</vt:lpstr>
      <vt:lpstr>check_win</vt:lpstr>
      <vt:lpstr>company_name</vt:lpstr>
      <vt:lpstr>cur_award</vt:lpstr>
      <vt:lpstr>event_name</vt:lpstr>
      <vt:lpstr>logo</vt:lpstr>
      <vt:lpstr>name_award_set</vt:lpstr>
      <vt:lpstr>name_emp</vt:lpstr>
      <vt:lpstr>name_lot_page</vt:lpstr>
      <vt:lpstr>name_lot_result</vt:lpstr>
      <vt:lpstr>員工名單!Print_Titles</vt:lpstr>
      <vt:lpstr>rand_type</vt:lpstr>
      <vt:lpstr>Refresh_Time</vt:lpstr>
      <vt:lpstr>win_id_num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Sheng-Che Liao</dc:creator>
  <cp:lastModifiedBy>Antony Liaw</cp:lastModifiedBy>
  <cp:lastPrinted>2019-11-28T08:45:46Z</cp:lastPrinted>
  <dcterms:created xsi:type="dcterms:W3CDTF">2019-01-24T07:08:27Z</dcterms:created>
  <dcterms:modified xsi:type="dcterms:W3CDTF">2021-02-05T13:00:32Z</dcterms:modified>
</cp:coreProperties>
</file>