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ckup of external hard drive 5-2-14\c8\iarc monograph 2023\repeat samples\"/>
    </mc:Choice>
  </mc:AlternateContent>
  <xr:revisionPtr revIDLastSave="0" documentId="8_{8C21FCCB-5AFC-49C7-9E82-53380A0BDDF8}" xr6:coauthVersionLast="47" xr6:coauthVersionMax="47" xr10:uidLastSave="{00000000-0000-0000-0000-000000000000}"/>
  <bookViews>
    <workbookView xWindow="-120" yWindow="-120" windowWidth="29040" windowHeight="15840" xr2:uid="{57A5A092-9CB4-45CA-B1AD-F5DCD66D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L25" i="1"/>
  <c r="G25" i="1"/>
  <c r="F25" i="1"/>
  <c r="M24" i="1"/>
  <c r="L24" i="1"/>
  <c r="G24" i="1"/>
  <c r="F24" i="1"/>
  <c r="M16" i="1"/>
  <c r="L16" i="1"/>
  <c r="G16" i="1"/>
  <c r="F16" i="1"/>
  <c r="M15" i="1"/>
  <c r="L15" i="1"/>
  <c r="G15" i="1"/>
  <c r="F15" i="1"/>
  <c r="F6" i="1"/>
  <c r="F7" i="1"/>
  <c r="M7" i="1"/>
  <c r="L7" i="1"/>
  <c r="M6" i="1"/>
  <c r="L6" i="1"/>
  <c r="G7" i="1"/>
  <c r="G6" i="1"/>
</calcChain>
</file>

<file path=xl/sharedStrings.xml><?xml version="1.0" encoding="utf-8"?>
<sst xmlns="http://schemas.openxmlformats.org/spreadsheetml/2006/main" count="78" uniqueCount="24">
  <si>
    <t>Mean</t>
  </si>
  <si>
    <t>SD</t>
  </si>
  <si>
    <t>Mean Difference</t>
  </si>
  <si>
    <t>Variance of difference</t>
  </si>
  <si>
    <t>ICC</t>
  </si>
  <si>
    <t>PFOS</t>
  </si>
  <si>
    <t>PFOA</t>
  </si>
  <si>
    <t>Analyte</t>
  </si>
  <si>
    <t>Sample 1</t>
  </si>
  <si>
    <t>Spearman's rho</t>
  </si>
  <si>
    <t>Mean (ng/mL)</t>
  </si>
  <si>
    <t>Median (ng/mL)</t>
  </si>
  <si>
    <t>SD (ng/mL)</t>
  </si>
  <si>
    <t>Geo Mean (ng/mL)</t>
  </si>
  <si>
    <t>Geo SD (ng/mL)</t>
  </si>
  <si>
    <t>Sample 2</t>
  </si>
  <si>
    <t>Time Between Samples (years)</t>
  </si>
  <si>
    <t>Table 1: Requested statistics for participants with two banked serum samples (n=187 controls) from the DoD Serum Repository nested case-control study of serum PFAS and testicular cancer in Air Force servicemen</t>
  </si>
  <si>
    <t>Min, Max</t>
  </si>
  <si>
    <t>0, 13.3</t>
  </si>
  <si>
    <t>Table 2: Requested statistics for participants with two banked serum samples collected &lt; 4.7 years apart (n=103 controls) from the DoD Serum Repository nested case-control study of serum PFAS and testicular cancer in Air Force servicemen</t>
  </si>
  <si>
    <t>0, 4.5</t>
  </si>
  <si>
    <t>4.8, 13.3</t>
  </si>
  <si>
    <t>Table 3: Requested statistics for participants with two banked serum samples collected &gt;= 4.7 years apart (n=84 controls) from the DoD Serum Repository nested case-control study of serum PFAS and testicular cancer in Air Force servicemen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</si>
</sst>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2" fontId="1" fillId="0" borderId="1" xfId="0" applyNumberFormat="1" applyFont="1" applyBorder="1" applyAlignment="1">
      <alignment wrapText="1"/>
    </xf>
    <xf numFmtId="164" fontId="0" fillId="0" borderId="0" xfId="0" applyNumberFormat="1"/>
    <xf numFmtId="164" fontId="1" fillId="0" borderId="1" xfId="0" applyNumberFormat="1" applyFont="1" applyBorder="1" applyAlignment="1">
      <alignment wrapText="1"/>
    </xf>
    <xf numFmtId="164" fontId="0" fillId="0" borderId="1" xfId="0" applyNumberFormat="1" applyBorder="1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7599-248A-4028-932C-109AD4BFA0BB}">
  <dimension ref="A1:W45"/>
  <sheetViews>
    <sheetView tabSelected="1" topLeftCell="A4" workbookViewId="0">
      <selection activeCell="A29" sqref="A29:V46"/>
    </sheetView>
  </sheetViews>
  <sheetFormatPr defaultRowHeight="14.5" x14ac:dyDescent="0.35"/>
  <cols>
    <col min="1" max="1" width="17.90625" customWidth="1"/>
    <col min="2" max="2" width="7.7265625" customWidth="1"/>
    <col min="13" max="13" width="11.81640625" bestFit="1" customWidth="1"/>
    <col min="15" max="15" width="9.7265625" customWidth="1"/>
    <col min="16" max="16" width="10.6328125" customWidth="1"/>
    <col min="17" max="17" width="12" customWidth="1"/>
    <col min="18" max="18" width="8.7265625" style="8"/>
    <col min="19" max="19" width="6.90625" customWidth="1"/>
  </cols>
  <sheetData>
    <row r="1" spans="1:23" x14ac:dyDescent="0.35">
      <c r="A1" s="1" t="s">
        <v>17</v>
      </c>
    </row>
    <row r="3" spans="1:23" x14ac:dyDescent="0.35">
      <c r="C3" s="6" t="s">
        <v>8</v>
      </c>
      <c r="D3" s="7"/>
      <c r="E3" s="7"/>
      <c r="F3" s="7"/>
      <c r="G3" s="7"/>
      <c r="I3" s="6" t="s">
        <v>15</v>
      </c>
      <c r="J3" s="7"/>
      <c r="K3" s="7"/>
      <c r="L3" s="7"/>
      <c r="M3" s="7"/>
      <c r="T3" s="6" t="s">
        <v>16</v>
      </c>
      <c r="U3" s="7"/>
      <c r="V3" s="7"/>
    </row>
    <row r="4" spans="1:23" s="3" customFormat="1" ht="43.5" x14ac:dyDescent="0.35">
      <c r="A4" s="4" t="s">
        <v>7</v>
      </c>
      <c r="B4" s="4"/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/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/>
      <c r="O4" s="4" t="s">
        <v>2</v>
      </c>
      <c r="P4" s="4" t="s">
        <v>3</v>
      </c>
      <c r="Q4" s="4" t="s">
        <v>9</v>
      </c>
      <c r="R4" s="9" t="s">
        <v>4</v>
      </c>
      <c r="S4" s="5"/>
      <c r="T4" s="4" t="s">
        <v>0</v>
      </c>
      <c r="U4" s="4" t="s">
        <v>1</v>
      </c>
      <c r="V4" s="4" t="s">
        <v>18</v>
      </c>
      <c r="W4" s="2"/>
    </row>
    <row r="6" spans="1:23" x14ac:dyDescent="0.35">
      <c r="A6" t="s">
        <v>5</v>
      </c>
      <c r="C6">
        <v>34.6</v>
      </c>
      <c r="D6">
        <v>31.9</v>
      </c>
      <c r="E6" s="10">
        <v>22.5</v>
      </c>
      <c r="F6">
        <f>EXP(3.3864716)</f>
        <v>29.561463372096203</v>
      </c>
      <c r="G6">
        <f>EXP(0.5816357)</f>
        <v>1.788962244400353</v>
      </c>
      <c r="I6">
        <v>26.1</v>
      </c>
      <c r="J6">
        <v>21.2</v>
      </c>
      <c r="K6">
        <v>17.8</v>
      </c>
      <c r="L6">
        <f>EXP(3.0631515)</f>
        <v>21.394876981911118</v>
      </c>
      <c r="M6">
        <f>EXP(0.6292597)</f>
        <v>1.8762210985322647</v>
      </c>
      <c r="O6" s="10">
        <v>-8.5</v>
      </c>
      <c r="P6">
        <v>268.70317749999998</v>
      </c>
      <c r="Q6">
        <v>0.61</v>
      </c>
      <c r="R6" s="8">
        <v>0.53</v>
      </c>
      <c r="T6">
        <v>4.7</v>
      </c>
      <c r="U6">
        <v>3.4</v>
      </c>
      <c r="V6" t="s">
        <v>19</v>
      </c>
    </row>
    <row r="7" spans="1:23" x14ac:dyDescent="0.35">
      <c r="A7" t="s">
        <v>6</v>
      </c>
      <c r="C7">
        <v>6.8</v>
      </c>
      <c r="D7">
        <v>5.9</v>
      </c>
      <c r="E7" s="10">
        <v>3.3</v>
      </c>
      <c r="F7">
        <f>EXP(1.8192927)</f>
        <v>6.1674946378460032</v>
      </c>
      <c r="G7">
        <f>EXP(0.4517149)</f>
        <v>1.5710039914864271</v>
      </c>
      <c r="I7">
        <v>6.1</v>
      </c>
      <c r="J7">
        <v>5.7</v>
      </c>
      <c r="K7">
        <v>2.7</v>
      </c>
      <c r="L7">
        <f>EXP(1.7210441)</f>
        <v>5.5903623154776465</v>
      </c>
      <c r="M7">
        <f>EXP(0.4491198)</f>
        <v>1.5669323644528239</v>
      </c>
      <c r="O7" s="10">
        <v>-0.7</v>
      </c>
      <c r="P7">
        <v>2.9189132999999998</v>
      </c>
      <c r="Q7">
        <v>0.56999999999999995</v>
      </c>
      <c r="R7" s="8">
        <v>0.55000000000000004</v>
      </c>
      <c r="T7">
        <v>4.7</v>
      </c>
      <c r="U7">
        <v>3.4</v>
      </c>
      <c r="V7" t="s">
        <v>19</v>
      </c>
    </row>
    <row r="8" spans="1:23" x14ac:dyDescent="0.35">
      <c r="E8" s="10"/>
      <c r="O8" s="10"/>
    </row>
    <row r="9" spans="1:23" x14ac:dyDescent="0.35">
      <c r="E9" s="10"/>
      <c r="O9" s="10"/>
    </row>
    <row r="10" spans="1:23" x14ac:dyDescent="0.35">
      <c r="A10" s="1" t="s">
        <v>20</v>
      </c>
      <c r="E10" s="10"/>
      <c r="O10" s="10"/>
    </row>
    <row r="11" spans="1:23" x14ac:dyDescent="0.35">
      <c r="E11" s="10"/>
      <c r="O11" s="10"/>
    </row>
    <row r="12" spans="1:23" x14ac:dyDescent="0.35">
      <c r="C12" s="6" t="s">
        <v>8</v>
      </c>
      <c r="D12" s="7"/>
      <c r="E12" s="12"/>
      <c r="F12" s="7"/>
      <c r="G12" s="7"/>
      <c r="I12" s="6" t="s">
        <v>15</v>
      </c>
      <c r="J12" s="7"/>
      <c r="K12" s="7"/>
      <c r="L12" s="7"/>
      <c r="M12" s="7"/>
      <c r="O12" s="10"/>
      <c r="T12" s="6" t="s">
        <v>16</v>
      </c>
      <c r="U12" s="7"/>
      <c r="V12" s="7"/>
    </row>
    <row r="13" spans="1:23" ht="43.5" x14ac:dyDescent="0.35">
      <c r="A13" s="4" t="s">
        <v>7</v>
      </c>
      <c r="B13" s="4"/>
      <c r="C13" s="4" t="s">
        <v>10</v>
      </c>
      <c r="D13" s="4" t="s">
        <v>11</v>
      </c>
      <c r="E13" s="11" t="s">
        <v>12</v>
      </c>
      <c r="F13" s="4" t="s">
        <v>13</v>
      </c>
      <c r="G13" s="4" t="s">
        <v>14</v>
      </c>
      <c r="H13" s="4"/>
      <c r="I13" s="4" t="s">
        <v>10</v>
      </c>
      <c r="J13" s="4" t="s">
        <v>11</v>
      </c>
      <c r="K13" s="4" t="s">
        <v>12</v>
      </c>
      <c r="L13" s="4" t="s">
        <v>13</v>
      </c>
      <c r="M13" s="4" t="s">
        <v>14</v>
      </c>
      <c r="N13" s="4"/>
      <c r="O13" s="11" t="s">
        <v>2</v>
      </c>
      <c r="P13" s="4" t="s">
        <v>3</v>
      </c>
      <c r="Q13" s="4" t="s">
        <v>9</v>
      </c>
      <c r="R13" s="9" t="s">
        <v>4</v>
      </c>
      <c r="S13" s="5"/>
      <c r="T13" s="4" t="s">
        <v>0</v>
      </c>
      <c r="U13" s="4" t="s">
        <v>1</v>
      </c>
      <c r="V13" s="4" t="s">
        <v>18</v>
      </c>
      <c r="W13" s="2"/>
    </row>
    <row r="14" spans="1:23" x14ac:dyDescent="0.35">
      <c r="E14" s="10"/>
      <c r="O14" s="10"/>
    </row>
    <row r="15" spans="1:23" x14ac:dyDescent="0.35">
      <c r="A15" t="s">
        <v>5</v>
      </c>
      <c r="C15">
        <v>33.700000000000003</v>
      </c>
      <c r="D15">
        <v>28.7</v>
      </c>
      <c r="E15" s="10">
        <v>23</v>
      </c>
      <c r="F15">
        <f>EXP(3.3461019)</f>
        <v>28.39184340877943</v>
      </c>
      <c r="G15">
        <f>EXP(0.582012)</f>
        <v>1.7896355575688483</v>
      </c>
      <c r="I15">
        <v>30.5</v>
      </c>
      <c r="J15">
        <v>26.1</v>
      </c>
      <c r="K15">
        <v>19.8</v>
      </c>
      <c r="L15">
        <f>EXP(3.2250364)</f>
        <v>25.154489762581576</v>
      </c>
      <c r="M15">
        <f>EXP(0.6312115)</f>
        <v>1.8798866829525385</v>
      </c>
      <c r="O15" s="10">
        <v>-3.2</v>
      </c>
      <c r="P15">
        <v>102.6</v>
      </c>
      <c r="Q15">
        <v>0.87</v>
      </c>
      <c r="R15" s="8">
        <v>0.88</v>
      </c>
      <c r="T15">
        <v>2.1</v>
      </c>
      <c r="U15">
        <v>1.3</v>
      </c>
      <c r="V15" t="s">
        <v>21</v>
      </c>
    </row>
    <row r="16" spans="1:23" x14ac:dyDescent="0.35">
      <c r="A16" t="s">
        <v>6</v>
      </c>
      <c r="C16">
        <v>6.9</v>
      </c>
      <c r="D16">
        <v>5.8</v>
      </c>
      <c r="E16" s="10">
        <v>3.6</v>
      </c>
      <c r="F16">
        <f>EXP(1.8221789)</f>
        <v>6.1853209736803256</v>
      </c>
      <c r="G16">
        <f>EXP(0.4348007)</f>
        <v>1.544655178494996</v>
      </c>
      <c r="I16">
        <v>6.7</v>
      </c>
      <c r="J16">
        <v>6.1</v>
      </c>
      <c r="K16">
        <v>2.8</v>
      </c>
      <c r="L16">
        <f>EXP(1.8037228)</f>
        <v>6.0722110658216009</v>
      </c>
      <c r="M16">
        <f>EXP(0.4414608)</f>
        <v>1.5549770707125417</v>
      </c>
      <c r="O16" s="10">
        <v>-0.2</v>
      </c>
      <c r="P16">
        <v>6.8</v>
      </c>
      <c r="Q16">
        <v>0.78</v>
      </c>
      <c r="R16" s="8">
        <v>0.78</v>
      </c>
      <c r="T16">
        <v>2.1</v>
      </c>
      <c r="U16">
        <v>1.3</v>
      </c>
      <c r="V16" t="s">
        <v>21</v>
      </c>
    </row>
    <row r="17" spans="1:23" x14ac:dyDescent="0.35">
      <c r="E17" s="10"/>
      <c r="O17" s="10"/>
    </row>
    <row r="18" spans="1:23" x14ac:dyDescent="0.35">
      <c r="E18" s="10"/>
      <c r="O18" s="10"/>
    </row>
    <row r="19" spans="1:23" x14ac:dyDescent="0.35">
      <c r="A19" s="1" t="s">
        <v>23</v>
      </c>
      <c r="E19" s="10"/>
      <c r="O19" s="10"/>
    </row>
    <row r="20" spans="1:23" x14ac:dyDescent="0.35">
      <c r="E20" s="10"/>
      <c r="O20" s="10"/>
    </row>
    <row r="21" spans="1:23" x14ac:dyDescent="0.35">
      <c r="C21" s="6" t="s">
        <v>8</v>
      </c>
      <c r="D21" s="7"/>
      <c r="E21" s="12"/>
      <c r="F21" s="7"/>
      <c r="G21" s="7"/>
      <c r="I21" s="6" t="s">
        <v>15</v>
      </c>
      <c r="J21" s="7"/>
      <c r="K21" s="7"/>
      <c r="L21" s="7"/>
      <c r="M21" s="7"/>
      <c r="O21" s="10"/>
      <c r="T21" s="6" t="s">
        <v>16</v>
      </c>
      <c r="U21" s="7"/>
      <c r="V21" s="7"/>
    </row>
    <row r="22" spans="1:23" ht="43.5" x14ac:dyDescent="0.35">
      <c r="A22" s="4" t="s">
        <v>7</v>
      </c>
      <c r="B22" s="4"/>
      <c r="C22" s="4" t="s">
        <v>10</v>
      </c>
      <c r="D22" s="4" t="s">
        <v>11</v>
      </c>
      <c r="E22" s="11" t="s">
        <v>12</v>
      </c>
      <c r="F22" s="4" t="s">
        <v>13</v>
      </c>
      <c r="G22" s="4" t="s">
        <v>14</v>
      </c>
      <c r="H22" s="4"/>
      <c r="I22" s="4" t="s">
        <v>10</v>
      </c>
      <c r="J22" s="4" t="s">
        <v>11</v>
      </c>
      <c r="K22" s="4" t="s">
        <v>12</v>
      </c>
      <c r="L22" s="4" t="s">
        <v>13</v>
      </c>
      <c r="M22" s="4" t="s">
        <v>14</v>
      </c>
      <c r="N22" s="4"/>
      <c r="O22" s="11" t="s">
        <v>2</v>
      </c>
      <c r="P22" s="4" t="s">
        <v>3</v>
      </c>
      <c r="Q22" s="4" t="s">
        <v>9</v>
      </c>
      <c r="R22" s="9" t="s">
        <v>4</v>
      </c>
      <c r="S22" s="5"/>
      <c r="T22" s="4" t="s">
        <v>0</v>
      </c>
      <c r="U22" s="4" t="s">
        <v>1</v>
      </c>
      <c r="V22" s="4" t="s">
        <v>18</v>
      </c>
      <c r="W22" s="2"/>
    </row>
    <row r="23" spans="1:23" x14ac:dyDescent="0.35">
      <c r="E23" s="10"/>
      <c r="O23" s="10"/>
    </row>
    <row r="24" spans="1:23" x14ac:dyDescent="0.35">
      <c r="A24" t="s">
        <v>5</v>
      </c>
      <c r="C24">
        <v>35.799999999999997</v>
      </c>
      <c r="D24">
        <v>33.1</v>
      </c>
      <c r="E24" s="10">
        <v>21.8</v>
      </c>
      <c r="F24">
        <f>EXP(3.4359724)</f>
        <v>31.061602186921863</v>
      </c>
      <c r="G24">
        <f>EXP(0.5808059)</f>
        <v>1.7874783792707372</v>
      </c>
      <c r="I24">
        <v>20.8</v>
      </c>
      <c r="J24">
        <v>16.899999999999999</v>
      </c>
      <c r="K24">
        <v>13.3</v>
      </c>
      <c r="L24">
        <f>EXP(2.8646498)</f>
        <v>17.542908602137032</v>
      </c>
      <c r="M24">
        <f>EXP(0.5703648)</f>
        <v>1.7689122329280478</v>
      </c>
      <c r="O24" s="10">
        <v>-15</v>
      </c>
      <c r="P24">
        <v>398.6</v>
      </c>
      <c r="Q24">
        <v>0.41</v>
      </c>
      <c r="R24" s="8">
        <v>0.14000000000000001</v>
      </c>
      <c r="T24">
        <v>7.8</v>
      </c>
      <c r="U24">
        <v>2.4</v>
      </c>
      <c r="V24" t="s">
        <v>22</v>
      </c>
    </row>
    <row r="25" spans="1:23" x14ac:dyDescent="0.35">
      <c r="A25" t="s">
        <v>6</v>
      </c>
      <c r="C25">
        <v>6.8</v>
      </c>
      <c r="D25">
        <v>6.1</v>
      </c>
      <c r="E25" s="10">
        <v>3</v>
      </c>
      <c r="F25">
        <f>EXP(1.815736)</f>
        <v>6.1455976732178774</v>
      </c>
      <c r="G25">
        <f>EXP(0.4742457)</f>
        <v>1.6068017297163266</v>
      </c>
      <c r="I25">
        <v>5.5</v>
      </c>
      <c r="J25">
        <v>5.0999999999999996</v>
      </c>
      <c r="K25">
        <v>2.2999999999999998</v>
      </c>
      <c r="L25">
        <f>EXP(1.6196641)</f>
        <v>5.0513932685617018</v>
      </c>
      <c r="M25">
        <f>EXP(0.4400415)</f>
        <v>1.5527716571979977</v>
      </c>
      <c r="O25" s="10">
        <v>-1.2</v>
      </c>
      <c r="P25">
        <v>10.199999999999999</v>
      </c>
      <c r="Q25">
        <v>0.32</v>
      </c>
      <c r="R25" s="8">
        <v>0.3</v>
      </c>
      <c r="T25">
        <v>7.8</v>
      </c>
      <c r="U25">
        <v>2.4</v>
      </c>
      <c r="V25" t="s">
        <v>22</v>
      </c>
    </row>
    <row r="29" spans="1:23" s="13" customFormat="1" ht="34.5" customHeight="1" x14ac:dyDescent="0.3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1" spans="1:23" x14ac:dyDescent="0.35">
      <c r="A31" s="14"/>
      <c r="B31" s="14"/>
      <c r="H31" s="14"/>
      <c r="O31" s="14"/>
      <c r="R31"/>
    </row>
    <row r="32" spans="1:23" x14ac:dyDescent="0.35">
      <c r="R32"/>
    </row>
    <row r="33" spans="1:18" x14ac:dyDescent="0.35">
      <c r="R33"/>
    </row>
    <row r="34" spans="1:18" x14ac:dyDescent="0.35">
      <c r="R34"/>
    </row>
    <row r="35" spans="1:18" x14ac:dyDescent="0.35">
      <c r="R35"/>
    </row>
    <row r="36" spans="1:18" x14ac:dyDescent="0.35">
      <c r="R36"/>
    </row>
    <row r="37" spans="1:18" x14ac:dyDescent="0.35">
      <c r="R37"/>
    </row>
    <row r="39" spans="1:18" x14ac:dyDescent="0.35">
      <c r="A39" s="14"/>
      <c r="B39" s="14"/>
      <c r="H39" s="14"/>
      <c r="O39" s="14"/>
      <c r="R39"/>
    </row>
    <row r="40" spans="1:18" x14ac:dyDescent="0.35">
      <c r="R40"/>
    </row>
    <row r="41" spans="1:18" x14ac:dyDescent="0.35">
      <c r="R41"/>
    </row>
    <row r="42" spans="1:18" x14ac:dyDescent="0.35">
      <c r="R42"/>
    </row>
    <row r="43" spans="1:18" x14ac:dyDescent="0.35">
      <c r="R43"/>
    </row>
    <row r="44" spans="1:18" x14ac:dyDescent="0.35">
      <c r="R44"/>
    </row>
    <row r="45" spans="1:18" x14ac:dyDescent="0.35">
      <c r="R45"/>
    </row>
  </sheetData>
  <mergeCells count="1">
    <mergeCell ref="A29:V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Purdue, Mark (NIH/NCI) [E]</dc:creator>
  <cp:lastModifiedBy>Steenland, Kyle</cp:lastModifiedBy>
  <dcterms:created xsi:type="dcterms:W3CDTF">2023-08-29T18:10:16Z</dcterms:created>
  <dcterms:modified xsi:type="dcterms:W3CDTF">2023-10-25T20:57:58Z</dcterms:modified>
</cp:coreProperties>
</file>