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700" yWindow="4200" windowWidth="24800" windowHeight="16280" tabRatio="921" activeTab="15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O23"/>
  <c r="O21"/>
  <c r="O22"/>
  <c r="G23"/>
  <c r="G19"/>
  <c r="G22"/>
  <c r="G21"/>
  <c r="R23"/>
  <c r="R21"/>
  <c r="R22"/>
  <c r="P23"/>
  <c r="P21"/>
  <c r="P22"/>
  <c r="Q23"/>
  <c r="Q21"/>
  <c r="Q22"/>
  <c r="N23"/>
  <c r="N21"/>
  <c r="N22"/>
  <c r="M23"/>
  <c r="M21"/>
  <c r="M22"/>
  <c r="L23"/>
  <c r="L21"/>
  <c r="L22"/>
  <c r="H23"/>
  <c r="H22"/>
  <c r="H21"/>
  <c r="K23"/>
  <c r="K22"/>
  <c r="K21"/>
  <c r="I21"/>
  <c r="I23"/>
  <c r="I22"/>
  <c r="J22"/>
  <c r="J23"/>
  <c r="J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O23"/>
  <c r="O22"/>
  <c r="O21"/>
  <c r="G23"/>
  <c r="G21"/>
  <c r="G19"/>
  <c r="G22"/>
  <c r="M23"/>
  <c r="M22"/>
  <c r="M21"/>
  <c r="N23"/>
  <c r="N22"/>
  <c r="N21"/>
  <c r="L23"/>
  <c r="L21"/>
  <c r="L22"/>
  <c r="Q23"/>
  <c r="Q21"/>
  <c r="Q22"/>
  <c r="R23"/>
  <c r="R22"/>
  <c r="R21"/>
  <c r="P23"/>
  <c r="P21"/>
  <c r="P22"/>
  <c r="H23"/>
  <c r="H22"/>
  <c r="H21"/>
  <c r="K23"/>
  <c r="K21"/>
  <c r="K22"/>
  <c r="J22"/>
  <c r="J23"/>
  <c r="J21"/>
  <c r="I21"/>
  <c r="I23"/>
  <c r="I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O23"/>
  <c r="O22"/>
  <c r="O21"/>
  <c r="G23"/>
  <c r="G21"/>
  <c r="G19"/>
  <c r="G22"/>
  <c r="M23"/>
  <c r="M22"/>
  <c r="M21"/>
  <c r="N23"/>
  <c r="N22"/>
  <c r="N21"/>
  <c r="L23"/>
  <c r="L22"/>
  <c r="L21"/>
  <c r="Q23"/>
  <c r="Q21"/>
  <c r="Q22"/>
  <c r="R23"/>
  <c r="R22"/>
  <c r="R21"/>
  <c r="P23"/>
  <c r="P21"/>
  <c r="P22"/>
  <c r="H23"/>
  <c r="H21"/>
  <c r="H22"/>
  <c r="K23"/>
  <c r="K21"/>
  <c r="K22"/>
  <c r="J22"/>
  <c r="J23"/>
  <c r="J21"/>
  <c r="I22"/>
  <c r="I23"/>
  <c r="I21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O23"/>
  <c r="O21"/>
  <c r="O22"/>
  <c r="G23"/>
  <c r="G22"/>
  <c r="G21"/>
  <c r="G19"/>
  <c r="Q23"/>
  <c r="Q21"/>
  <c r="Q22"/>
  <c r="N23"/>
  <c r="N21"/>
  <c r="N22"/>
  <c r="M23"/>
  <c r="M21"/>
  <c r="M22"/>
  <c r="L23"/>
  <c r="L21"/>
  <c r="L22"/>
  <c r="R23"/>
  <c r="R21"/>
  <c r="R22"/>
  <c r="P23"/>
  <c r="P21"/>
  <c r="P22"/>
  <c r="H23"/>
  <c r="H22"/>
  <c r="H21"/>
  <c r="K23"/>
  <c r="K22"/>
  <c r="K21"/>
  <c r="J22"/>
  <c r="J23"/>
  <c r="J21"/>
  <c r="I21"/>
  <c r="I23"/>
  <c r="I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O23"/>
  <c r="O22"/>
  <c r="O21"/>
  <c r="G23"/>
  <c r="G19"/>
  <c r="G21"/>
  <c r="G22"/>
  <c r="M23"/>
  <c r="M22"/>
  <c r="M21"/>
  <c r="N23"/>
  <c r="N22"/>
  <c r="N21"/>
  <c r="L23"/>
  <c r="L22"/>
  <c r="L21"/>
  <c r="Q23"/>
  <c r="Q21"/>
  <c r="Q22"/>
  <c r="R23"/>
  <c r="R22"/>
  <c r="R21"/>
  <c r="P23"/>
  <c r="P22"/>
  <c r="P21"/>
  <c r="H23"/>
  <c r="H22"/>
  <c r="H21"/>
  <c r="K23"/>
  <c r="K22"/>
  <c r="K21"/>
  <c r="J21"/>
  <c r="J23"/>
  <c r="J22"/>
  <c r="I22"/>
  <c r="I23"/>
  <c r="I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O23"/>
  <c r="O22"/>
  <c r="O21"/>
  <c r="G23"/>
  <c r="G22"/>
  <c r="G21"/>
  <c r="G19"/>
  <c r="Q23"/>
  <c r="Q22"/>
  <c r="Q21"/>
  <c r="R23"/>
  <c r="R22"/>
  <c r="R21"/>
  <c r="P23"/>
  <c r="P22"/>
  <c r="P21"/>
  <c r="M23"/>
  <c r="M22"/>
  <c r="M21"/>
  <c r="N23"/>
  <c r="N22"/>
  <c r="N21"/>
  <c r="L23"/>
  <c r="L22"/>
  <c r="L21"/>
  <c r="H23"/>
  <c r="H21"/>
  <c r="H22"/>
  <c r="K23"/>
  <c r="K21"/>
  <c r="K22"/>
  <c r="J21"/>
  <c r="J23"/>
  <c r="J22"/>
  <c r="I22"/>
  <c r="I23"/>
  <c r="I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D8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O23"/>
  <c r="O22"/>
  <c r="O21"/>
  <c r="G23"/>
  <c r="G21"/>
  <c r="G19"/>
  <c r="G22"/>
  <c r="Q23"/>
  <c r="Q21"/>
  <c r="Q22"/>
  <c r="R23"/>
  <c r="R22"/>
  <c r="R21"/>
  <c r="P23"/>
  <c r="P22"/>
  <c r="P21"/>
  <c r="M23"/>
  <c r="M22"/>
  <c r="M21"/>
  <c r="N23"/>
  <c r="N22"/>
  <c r="N21"/>
  <c r="L23"/>
  <c r="L22"/>
  <c r="L21"/>
  <c r="H23"/>
  <c r="H21"/>
  <c r="H22"/>
  <c r="K23"/>
  <c r="K21"/>
  <c r="K22"/>
  <c r="I22"/>
  <c r="I23"/>
  <c r="I21"/>
  <c r="J22"/>
  <c r="J23"/>
  <c r="J21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P15"/>
  <c r="O15"/>
  <c r="N15"/>
  <c r="M15"/>
  <c r="L15"/>
  <c r="Q12"/>
  <c r="P12"/>
  <c r="O12"/>
  <c r="N12"/>
  <c r="M12"/>
  <c r="L12"/>
  <c r="O6"/>
  <c r="Q6"/>
  <c r="Q5"/>
  <c r="P6"/>
  <c r="P5"/>
  <c r="N5"/>
  <c r="N6"/>
  <c r="M6"/>
  <c r="M5"/>
  <c r="L6"/>
  <c r="L5"/>
  <c r="L4"/>
  <c r="L16"/>
  <c r="N4"/>
  <c r="N16"/>
  <c r="P4"/>
  <c r="P16"/>
  <c r="R12"/>
  <c r="R16"/>
  <c r="Q4"/>
  <c r="Q16"/>
  <c r="M4"/>
  <c r="M16"/>
  <c r="D5"/>
  <c r="D12"/>
  <c r="D15"/>
  <c r="G4"/>
  <c r="G5"/>
  <c r="G6"/>
  <c r="G12"/>
  <c r="G16"/>
  <c r="G15"/>
  <c r="E15"/>
  <c r="F15"/>
  <c r="F12"/>
  <c r="E6"/>
  <c r="E12"/>
  <c r="F6"/>
  <c r="O5"/>
  <c r="O4"/>
  <c r="O16"/>
  <c r="D6"/>
  <c r="D4"/>
  <c r="D16"/>
  <c r="H4"/>
  <c r="H5"/>
  <c r="H6"/>
  <c r="H12"/>
  <c r="H16"/>
  <c r="H15"/>
  <c r="I15"/>
  <c r="J15"/>
  <c r="I12"/>
  <c r="I6"/>
  <c r="J6"/>
  <c r="I5"/>
  <c r="J5"/>
  <c r="I4"/>
  <c r="J4"/>
  <c r="K4"/>
  <c r="S4"/>
  <c r="T4"/>
  <c r="K5"/>
  <c r="S5"/>
  <c r="T5"/>
  <c r="K6"/>
  <c r="S6"/>
  <c r="T6"/>
  <c r="J12"/>
  <c r="K12"/>
  <c r="S12"/>
  <c r="T12"/>
  <c r="K16"/>
  <c r="K15"/>
  <c r="S15"/>
  <c r="T15"/>
  <c r="T16"/>
  <c r="S16"/>
  <c r="S7"/>
  <c r="T7"/>
  <c r="S9"/>
  <c r="T9"/>
  <c r="J9"/>
  <c r="J16"/>
  <c r="I7"/>
  <c r="I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L23"/>
  <c r="L21"/>
  <c r="L22"/>
  <c r="N23"/>
  <c r="N21"/>
  <c r="N22"/>
  <c r="M23"/>
  <c r="M21"/>
  <c r="M22"/>
  <c r="P23"/>
  <c r="P21"/>
  <c r="P22"/>
  <c r="R23"/>
  <c r="R21"/>
  <c r="R22"/>
  <c r="Q23"/>
  <c r="Q22"/>
  <c r="Q21"/>
  <c r="G23"/>
  <c r="G22"/>
  <c r="G21"/>
  <c r="G19"/>
  <c r="O23"/>
  <c r="O22"/>
  <c r="O21"/>
  <c r="H23"/>
  <c r="H22"/>
  <c r="H21"/>
  <c r="K23"/>
  <c r="K21"/>
  <c r="K22"/>
  <c r="J21"/>
  <c r="J23"/>
  <c r="J22"/>
  <c r="I22"/>
  <c r="I23"/>
  <c r="I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M23"/>
  <c r="M21"/>
  <c r="M22"/>
  <c r="P23"/>
  <c r="P21"/>
  <c r="P22"/>
  <c r="N23"/>
  <c r="N21"/>
  <c r="N22"/>
  <c r="L23"/>
  <c r="L21"/>
  <c r="L22"/>
  <c r="G23"/>
  <c r="G22"/>
  <c r="G19"/>
  <c r="G21"/>
  <c r="O23"/>
  <c r="O21"/>
  <c r="O22"/>
  <c r="H23"/>
  <c r="H21"/>
  <c r="H22"/>
  <c r="K23"/>
  <c r="K21"/>
  <c r="K22"/>
  <c r="J21"/>
  <c r="J23"/>
  <c r="J22"/>
  <c r="I21"/>
  <c r="I23"/>
  <c r="I22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P23"/>
  <c r="P22"/>
  <c r="N23"/>
  <c r="N22"/>
  <c r="M23"/>
  <c r="M22"/>
  <c r="L23"/>
  <c r="L22"/>
  <c r="R21"/>
  <c r="Q21"/>
  <c r="P21"/>
  <c r="N21"/>
  <c r="M21"/>
  <c r="L21"/>
  <c r="G23"/>
  <c r="G22"/>
  <c r="G21"/>
  <c r="G19"/>
  <c r="O23"/>
  <c r="O22"/>
  <c r="O21"/>
  <c r="H23"/>
  <c r="H22"/>
  <c r="H21"/>
  <c r="K23"/>
  <c r="K22"/>
  <c r="K21"/>
  <c r="J22"/>
  <c r="I22"/>
  <c r="J23"/>
  <c r="J21"/>
  <c r="I23"/>
  <c r="I21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P23"/>
  <c r="P21"/>
  <c r="P22"/>
  <c r="R23"/>
  <c r="R21"/>
  <c r="R22"/>
  <c r="Q23"/>
  <c r="Q22"/>
  <c r="Q21"/>
  <c r="L23"/>
  <c r="L21"/>
  <c r="L22"/>
  <c r="N23"/>
  <c r="N21"/>
  <c r="N22"/>
  <c r="M23"/>
  <c r="M21"/>
  <c r="M22"/>
  <c r="G23"/>
  <c r="G19"/>
  <c r="G21"/>
  <c r="G22"/>
  <c r="O23"/>
  <c r="O21"/>
  <c r="O22"/>
  <c r="H23"/>
  <c r="H22"/>
  <c r="H21"/>
  <c r="K23"/>
  <c r="K22"/>
  <c r="K21"/>
  <c r="I22"/>
  <c r="I23"/>
  <c r="I21"/>
  <c r="J21"/>
  <c r="J23"/>
  <c r="J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L23"/>
  <c r="L21"/>
  <c r="L22"/>
  <c r="N23"/>
  <c r="N21"/>
  <c r="N22"/>
  <c r="M23"/>
  <c r="M21"/>
  <c r="M22"/>
  <c r="P23"/>
  <c r="P21"/>
  <c r="P22"/>
  <c r="R23"/>
  <c r="R21"/>
  <c r="R22"/>
  <c r="Q23"/>
  <c r="Q22"/>
  <c r="Q21"/>
  <c r="G23"/>
  <c r="G21"/>
  <c r="G22"/>
  <c r="G19"/>
  <c r="O23"/>
  <c r="O21"/>
  <c r="O22"/>
  <c r="H23"/>
  <c r="H21"/>
  <c r="H22"/>
  <c r="K23"/>
  <c r="K22"/>
  <c r="K21"/>
  <c r="I21"/>
  <c r="I23"/>
  <c r="I22"/>
  <c r="J21"/>
  <c r="J23"/>
  <c r="J22"/>
</calcChain>
</file>

<file path=xl/sharedStrings.xml><?xml version="1.0" encoding="utf-8"?>
<sst xmlns="http://schemas.openxmlformats.org/spreadsheetml/2006/main" count="310" uniqueCount="109">
  <si>
    <t>Ram Chilukuri</t>
    <phoneticPr fontId="10" type="noConversion"/>
  </si>
  <si>
    <t>Kruttik Aggarwal and Gaurav Gupta</t>
    <phoneticPr fontId="10" type="noConversion"/>
  </si>
  <si>
    <t>Manager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</si>
  <si>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</si>
  <si>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</si>
  <si>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</si>
  <si>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</si>
  <si>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</si>
  <si>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</si>
  <si>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</si>
  <si>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</si>
  <si>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</si>
  <si>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</si>
  <si>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</si>
  <si>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</si>
  <si>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</si>
  <si>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</si>
  <si>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</si>
  <si>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</si>
  <si>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</si>
  <si>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</si>
  <si>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</si>
  <si>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</si>
  <si>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</si>
  <si>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</si>
  <si>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</si>
  <si>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</si>
  <si>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</si>
  <si>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</si>
  <si>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</si>
  <si>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</si>
  <si>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</si>
  <si>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</si>
  <si>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</si>
  <si>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</si>
  <si>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</si>
  <si>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</si>
  <si>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</si>
  <si>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</si>
  <si>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</si>
  <si>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</si>
  <si>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</si>
  <si>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</si>
  <si>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</si>
  <si>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</si>
  <si>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</si>
  <si>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</si>
  <si>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</si>
  <si>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</si>
  <si>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</si>
  <si>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</si>
  <si>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</si>
  <si>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</si>
  <si>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</si>
  <si>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</si>
  <si>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</si>
  <si>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</si>
  <si>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</si>
  <si>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</si>
  <si>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</si>
  <si>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</si>
  <si>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</si>
  <si>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</si>
  <si>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</si>
  <si>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</si>
  <si>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</si>
  <si>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</si>
  <si>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</si>
  <si>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</si>
  <si>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</si>
  <si>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</si>
  <si>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</si>
  <si>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</si>
  <si>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</si>
  <si>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</si>
  <si>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</si>
  <si>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</si>
  <si>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</si>
  <si>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</si>
  <si>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</si>
  <si>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</si>
  <si>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</si>
  <si>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</si>
  <si>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</si>
  <si>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</si>
  <si>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</si>
  <si>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</si>
  <si>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</si>
  <si>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</si>
  <si>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</si>
  <si>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</si>
  <si>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</si>
  <si>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</si>
  <si>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</si>
  <si>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</si>
  <si>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</si>
  <si>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</si>
  <si>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</si>
  <si>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</si>
  <si>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</si>
  <si>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</si>
  <si>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</si>
  <si>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</si>
  <si>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</si>
  <si>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</si>
  <si>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</si>
  <si>
    <t>Jignesh Patel</t>
  </si>
  <si>
    <t>Warren Kibbe</t>
    <phoneticPr fontId="10" type="noConversion"/>
  </si>
  <si>
    <t>System Admin</t>
    <phoneticPr fontId="10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</si>
</sst>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44" fontId="8" fillId="0" borderId="0" xfId="2" applyNumberFormat="1" applyFont="1" applyFill="1" applyBorder="1"/>
    <xf numFmtId="44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44" fontId="5" fillId="0" borderId="0" xfId="1" applyFont="1" applyFill="1" applyBorder="1"/>
    <xf numFmtId="44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44" fontId="6" fillId="0" borderId="0" xfId="1" applyFont="1" applyFill="1" applyBorder="1"/>
    <xf numFmtId="44" fontId="6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K15" sqref="K15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9</v>
      </c>
      <c r="L1" s="78">
        <f>'Project Summary'!L1</f>
        <v>39980</v>
      </c>
      <c r="M1" s="40" t="s">
        <v>10</v>
      </c>
      <c r="N1" s="78">
        <f>'Project Summary'!N1</f>
        <v>40344</v>
      </c>
      <c r="Q1" s="94" t="s">
        <v>68</v>
      </c>
      <c r="R1" s="94"/>
    </row>
    <row r="2" spans="1:21">
      <c r="B2" s="40" t="s">
        <v>30</v>
      </c>
      <c r="C2" s="95" t="s">
        <v>107</v>
      </c>
      <c r="D2" s="95"/>
      <c r="E2" s="95"/>
      <c r="G2" s="94" t="s">
        <v>103</v>
      </c>
      <c r="H2" s="94"/>
      <c r="I2" s="26">
        <f>C18/1920</f>
        <v>0.2</v>
      </c>
    </row>
    <row r="3" spans="1:21">
      <c r="B3" s="40" t="s">
        <v>28</v>
      </c>
      <c r="C3" s="41" t="s">
        <v>69</v>
      </c>
      <c r="D3" s="41"/>
      <c r="E3" s="41"/>
    </row>
    <row r="5" spans="1:21" s="47" customFormat="1">
      <c r="A5" s="47" t="s">
        <v>5</v>
      </c>
      <c r="B5" s="47" t="s">
        <v>11</v>
      </c>
      <c r="C5" s="20" t="s">
        <v>12</v>
      </c>
      <c r="D5" s="20" t="s">
        <v>25</v>
      </c>
      <c r="E5" s="20" t="s">
        <v>26</v>
      </c>
      <c r="F5" s="47" t="s">
        <v>61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>
        <v>12</v>
      </c>
      <c r="I6" s="3">
        <v>12</v>
      </c>
      <c r="J6" s="3">
        <v>12</v>
      </c>
      <c r="K6" s="3">
        <v>20</v>
      </c>
      <c r="L6" s="3"/>
      <c r="M6" s="3"/>
      <c r="N6" s="3"/>
      <c r="O6" s="3"/>
      <c r="P6" s="3"/>
      <c r="Q6" s="3"/>
      <c r="R6" s="3"/>
      <c r="T6" s="40">
        <f>SUM(G6:R6)</f>
        <v>72</v>
      </c>
      <c r="U6" s="4">
        <f>T6/MAX(C6,1)</f>
        <v>0.375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>
        <v>8</v>
      </c>
      <c r="I7" s="3">
        <v>8</v>
      </c>
      <c r="J7" s="3">
        <v>8</v>
      </c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32</v>
      </c>
      <c r="U7" s="4">
        <f>T7/MAX(C7,1)</f>
        <v>0.33333333333333331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>
        <v>8</v>
      </c>
      <c r="I14" s="3">
        <v>8</v>
      </c>
      <c r="J14" s="3">
        <v>8</v>
      </c>
      <c r="K14" s="3">
        <v>8</v>
      </c>
      <c r="L14" s="3"/>
      <c r="M14" s="3"/>
      <c r="N14" s="3"/>
      <c r="O14" s="3"/>
      <c r="P14" s="3"/>
      <c r="Q14" s="3"/>
      <c r="R14" s="3"/>
      <c r="T14" s="40">
        <f t="shared" si="0"/>
        <v>36</v>
      </c>
      <c r="U14" s="4">
        <f t="shared" si="1"/>
        <v>0.375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31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28</v>
      </c>
      <c r="I18" s="79">
        <f t="shared" si="2"/>
        <v>28</v>
      </c>
      <c r="J18" s="79">
        <f t="shared" si="2"/>
        <v>28</v>
      </c>
      <c r="K18" s="79">
        <f t="shared" si="2"/>
        <v>28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  <c r="R18" s="79">
        <f t="shared" si="2"/>
        <v>0</v>
      </c>
      <c r="T18" s="40">
        <f t="shared" si="0"/>
        <v>140</v>
      </c>
      <c r="U18" s="4">
        <f t="shared" si="1"/>
        <v>0.36458333333333331</v>
      </c>
    </row>
    <row r="19" spans="1:21" hidden="1">
      <c r="A19" s="40" t="s">
        <v>59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-0.125</v>
      </c>
      <c r="I19" s="4">
        <f xml:space="preserve"> IF(I18=0, 0,(I18-F18)/F18)</f>
        <v>-0.125</v>
      </c>
      <c r="J19" s="4">
        <f xml:space="preserve"> IF(J18=0, 0,(J18-F18)/F18)</f>
        <v>-0.125</v>
      </c>
      <c r="K19" s="4">
        <f xml:space="preserve"> IF(K18=0, 0,(K18-F18)/F18)</f>
        <v>-0.125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57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32.799999999999997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34.857142857142854</v>
      </c>
      <c r="L21" s="80">
        <f>IF(L23 = 0, 0, (C18-SUM(G18:L18))/(MONTH(N1-L5)))</f>
        <v>0</v>
      </c>
      <c r="M21" s="80">
        <f>IF(M23 = 0, 0, (C18-SUM(G18:M18))/(MONTH(N1-M5)))</f>
        <v>0</v>
      </c>
      <c r="N21" s="80">
        <f>IF(N23 = 0, 0, (C18-SUM(G18:N18))/(MONTH(N1-N5)))</f>
        <v>0</v>
      </c>
      <c r="O21" s="80">
        <f>IF(O23 = 0, 0, (C18-SUM(G18:O18))/(MONTH(N1-O5)))</f>
        <v>0</v>
      </c>
      <c r="P21" s="80">
        <f>IF(P23 = 0, 0, (C18-SUM(G18:P18))/(MONTH(N1-P5)))</f>
        <v>0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328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244</v>
      </c>
      <c r="L22" s="40">
        <f>IF(L23=0, 0,C18-SUM(G18:L18))</f>
        <v>0</v>
      </c>
      <c r="M22" s="40">
        <f>IF(M23=0, 0,C18-SUM(G18:M18))</f>
        <v>0</v>
      </c>
      <c r="N22" s="40">
        <f>IF(N23=0, 0,C18-SUM(G18:N18))</f>
        <v>0</v>
      </c>
      <c r="O22" s="40">
        <f>IF(O23=0, 0,C18-SUM(G18:O18))</f>
        <v>0</v>
      </c>
      <c r="P22" s="40">
        <f>IF(P23=0, 0,C18-SUM(G18:P18))</f>
        <v>0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788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788</v>
      </c>
      <c r="L23" s="40">
        <f>'Project Summary'!L16</f>
        <v>0</v>
      </c>
      <c r="M23" s="40">
        <f>'Project Summary'!M16</f>
        <v>0</v>
      </c>
      <c r="N23" s="40">
        <f>'Project Summary'!N16</f>
        <v>0</v>
      </c>
      <c r="O23" s="40">
        <f>'Project Summary'!O16</f>
        <v>0</v>
      </c>
      <c r="P23" s="40">
        <f>'Project Summary'!P16</f>
        <v>0</v>
      </c>
      <c r="Q23" s="40">
        <f>'Project Summary'!Q16</f>
        <v>0</v>
      </c>
      <c r="R23" s="40">
        <f>'Project Summary'!R16</f>
        <v>0</v>
      </c>
    </row>
  </sheetData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K8" sqref="K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</row>
    <row r="2" spans="1:21">
      <c r="B2" s="1" t="s">
        <v>30</v>
      </c>
      <c r="C2" s="95" t="s">
        <v>99</v>
      </c>
      <c r="D2" s="95"/>
      <c r="E2" s="95"/>
      <c r="G2" s="94" t="s">
        <v>103</v>
      </c>
      <c r="H2" s="94"/>
      <c r="I2" s="26">
        <v>0.05</v>
      </c>
    </row>
    <row r="3" spans="1:21">
      <c r="B3" s="1" t="s">
        <v>28</v>
      </c>
      <c r="C3" s="41" t="s">
        <v>100</v>
      </c>
      <c r="D3" s="5"/>
      <c r="E3" s="5"/>
    </row>
    <row r="5" spans="1:21" s="20" customFormat="1">
      <c r="A5" s="20" t="s">
        <v>5</v>
      </c>
      <c r="B5" s="20" t="s">
        <v>11</v>
      </c>
      <c r="C5" s="20" t="s">
        <v>12</v>
      </c>
      <c r="D5" s="20" t="s">
        <v>25</v>
      </c>
      <c r="E5" s="20" t="s">
        <v>26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>
        <v>8</v>
      </c>
      <c r="I7" s="14">
        <v>8</v>
      </c>
      <c r="J7" s="14">
        <v>8</v>
      </c>
      <c r="K7" s="14">
        <v>8</v>
      </c>
      <c r="L7" s="14"/>
      <c r="M7" s="14"/>
      <c r="N7" s="14"/>
      <c r="O7" s="14"/>
      <c r="P7" s="14"/>
      <c r="Q7" s="14"/>
      <c r="R7" s="14"/>
      <c r="T7" s="6">
        <f t="shared" ref="T7:T18" si="0">SUM(G7:R7)</f>
        <v>40</v>
      </c>
      <c r="U7" s="26">
        <f>T7/MAX(C7,1)</f>
        <v>0.41666666666666669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31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40</v>
      </c>
      <c r="U18" s="26">
        <f t="shared" si="1"/>
        <v>0.41666666666666669</v>
      </c>
    </row>
    <row r="19" spans="1:21" ht="28" hidden="1">
      <c r="A19" s="1" t="s">
        <v>60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57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7" sqref="L17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</row>
    <row r="2" spans="1:21">
      <c r="B2" s="1" t="s">
        <v>30</v>
      </c>
      <c r="C2" s="95" t="s">
        <v>101</v>
      </c>
      <c r="D2" s="95"/>
      <c r="E2" s="95"/>
      <c r="G2" s="94" t="s">
        <v>103</v>
      </c>
      <c r="H2" s="94"/>
      <c r="I2" s="26">
        <v>0.2</v>
      </c>
    </row>
    <row r="3" spans="1:21">
      <c r="B3" s="1" t="s">
        <v>28</v>
      </c>
      <c r="C3" s="41" t="s">
        <v>102</v>
      </c>
      <c r="D3" s="5"/>
      <c r="E3" s="5"/>
    </row>
    <row r="5" spans="1:21" s="15" customFormat="1">
      <c r="A5" s="15" t="s">
        <v>5</v>
      </c>
      <c r="B5" s="15" t="s">
        <v>11</v>
      </c>
      <c r="C5" s="20" t="s">
        <v>12</v>
      </c>
      <c r="D5" s="20" t="s">
        <v>25</v>
      </c>
      <c r="E5" s="20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>
        <v>12</v>
      </c>
      <c r="I7" s="14">
        <v>12</v>
      </c>
      <c r="J7" s="14">
        <v>12</v>
      </c>
      <c r="K7" s="14">
        <v>12</v>
      </c>
      <c r="L7" s="14"/>
      <c r="M7" s="14"/>
      <c r="N7" s="14"/>
      <c r="O7" s="14"/>
      <c r="P7" s="14"/>
      <c r="Q7" s="14"/>
      <c r="R7" s="14"/>
      <c r="T7" s="6">
        <f t="shared" ref="T7:T18" si="0">SUM(G7:R7)</f>
        <v>59</v>
      </c>
      <c r="U7" s="26">
        <f>T7/MAX(C7,1)</f>
        <v>0.4609375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>
        <v>4</v>
      </c>
      <c r="I14" s="14">
        <v>4</v>
      </c>
      <c r="J14" s="14">
        <v>4</v>
      </c>
      <c r="K14" s="14">
        <v>4</v>
      </c>
      <c r="L14" s="14"/>
      <c r="M14" s="14"/>
      <c r="N14" s="14"/>
      <c r="O14" s="14"/>
      <c r="P14" s="14"/>
      <c r="Q14" s="14"/>
      <c r="R14" s="14"/>
      <c r="T14" s="6">
        <f t="shared" si="0"/>
        <v>21</v>
      </c>
      <c r="U14" s="26">
        <f t="shared" si="1"/>
        <v>0.328125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>
        <v>6</v>
      </c>
      <c r="I15" s="14">
        <v>6</v>
      </c>
      <c r="J15" s="14">
        <v>6</v>
      </c>
      <c r="K15" s="14">
        <v>6</v>
      </c>
      <c r="L15" s="14"/>
      <c r="M15" s="14"/>
      <c r="N15" s="14"/>
      <c r="O15" s="14"/>
      <c r="P15" s="14"/>
      <c r="Q15" s="14"/>
      <c r="R15" s="14"/>
      <c r="T15" s="6">
        <f t="shared" si="0"/>
        <v>30</v>
      </c>
      <c r="U15" s="26">
        <f t="shared" si="1"/>
        <v>0.46875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>
        <v>6</v>
      </c>
      <c r="I16" s="14">
        <v>6</v>
      </c>
      <c r="J16" s="14">
        <v>6</v>
      </c>
      <c r="K16" s="14">
        <v>6</v>
      </c>
      <c r="L16" s="14"/>
      <c r="M16" s="14"/>
      <c r="N16" s="14"/>
      <c r="O16" s="14"/>
      <c r="P16" s="14"/>
      <c r="Q16" s="14"/>
      <c r="R16" s="14"/>
      <c r="T16" s="6">
        <f t="shared" si="0"/>
        <v>30</v>
      </c>
      <c r="U16" s="26">
        <f t="shared" si="1"/>
        <v>0.46875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/>
      <c r="M17" s="14"/>
      <c r="N17" s="14"/>
      <c r="O17" s="14"/>
      <c r="P17" s="14"/>
      <c r="Q17" s="14"/>
      <c r="R17" s="14"/>
      <c r="T17" s="6">
        <f t="shared" si="0"/>
        <v>25</v>
      </c>
      <c r="U17" s="26">
        <f t="shared" si="1"/>
        <v>0.390625</v>
      </c>
    </row>
    <row r="18" spans="1:21" s="6" customFormat="1" hidden="1">
      <c r="A18" s="25" t="s">
        <v>31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16</v>
      </c>
      <c r="I18" s="25">
        <f t="shared" si="2"/>
        <v>16</v>
      </c>
      <c r="J18" s="25">
        <f t="shared" si="2"/>
        <v>16</v>
      </c>
      <c r="K18" s="25">
        <f t="shared" si="2"/>
        <v>16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80</v>
      </c>
      <c r="U18" s="26">
        <f t="shared" si="1"/>
        <v>0.20833333333333334</v>
      </c>
    </row>
    <row r="19" spans="1:21" hidden="1">
      <c r="A19" s="1" t="s">
        <v>59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-0.5</v>
      </c>
      <c r="I19" s="26">
        <f xml:space="preserve"> IF(I18=0, 0,(I18-F18)/F18)</f>
        <v>-0.5</v>
      </c>
      <c r="J19" s="26">
        <f xml:space="preserve"> IF(J18=0, 0,(J18-F18)/F18)</f>
        <v>-0.5</v>
      </c>
      <c r="K19" s="26">
        <f xml:space="preserve"> IF(K18=0, 0,(K18-F18)/F18)</f>
        <v>-0.5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57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35.200000000000003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43.428571428571431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352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304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K14" sqref="K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9</v>
      </c>
      <c r="L1" s="82">
        <f>'Project Summary'!L1</f>
        <v>39980</v>
      </c>
      <c r="M1" s="40" t="s">
        <v>10</v>
      </c>
      <c r="N1" s="82">
        <f>'Project Summary'!N1</f>
        <v>40344</v>
      </c>
    </row>
    <row r="2" spans="1:21">
      <c r="B2" s="40" t="s">
        <v>30</v>
      </c>
      <c r="C2" s="95" t="s">
        <v>1</v>
      </c>
      <c r="D2" s="95"/>
      <c r="E2" s="95"/>
      <c r="G2" s="94" t="s">
        <v>103</v>
      </c>
      <c r="H2" s="94"/>
      <c r="I2" s="26">
        <f>C18/1920</f>
        <v>1</v>
      </c>
    </row>
    <row r="3" spans="1:21">
      <c r="B3" s="40" t="s">
        <v>28</v>
      </c>
      <c r="C3" s="41" t="s">
        <v>96</v>
      </c>
      <c r="D3" s="41"/>
      <c r="E3" s="41"/>
    </row>
    <row r="5" spans="1:21" s="47" customFormat="1">
      <c r="A5" s="47" t="s">
        <v>5</v>
      </c>
      <c r="B5" s="47" t="s">
        <v>11</v>
      </c>
      <c r="C5" s="20" t="s">
        <v>12</v>
      </c>
      <c r="D5" s="20" t="s">
        <v>25</v>
      </c>
      <c r="E5" s="20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>
        <v>160</v>
      </c>
      <c r="I11" s="14">
        <v>160</v>
      </c>
      <c r="J11" s="14">
        <v>80</v>
      </c>
      <c r="K11" s="14">
        <v>80</v>
      </c>
      <c r="L11" s="14"/>
      <c r="M11" s="14"/>
      <c r="N11" s="14"/>
      <c r="O11" s="14"/>
      <c r="P11" s="14"/>
      <c r="Q11" s="14"/>
      <c r="R11" s="14"/>
      <c r="T11" s="6">
        <f t="shared" si="0"/>
        <v>480</v>
      </c>
      <c r="U11" s="26">
        <f t="shared" si="1"/>
        <v>480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>
        <v>80</v>
      </c>
      <c r="K13" s="14">
        <v>80</v>
      </c>
      <c r="L13" s="14"/>
      <c r="M13" s="14"/>
      <c r="N13" s="14"/>
      <c r="O13" s="14"/>
      <c r="P13" s="14"/>
      <c r="Q13" s="14"/>
      <c r="R13" s="14"/>
      <c r="T13" s="6">
        <f t="shared" si="0"/>
        <v>160</v>
      </c>
      <c r="U13" s="26">
        <f t="shared" si="1"/>
        <v>160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31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740</v>
      </c>
      <c r="U18" s="26">
        <f t="shared" si="1"/>
        <v>0.38541666666666669</v>
      </c>
    </row>
    <row r="19" spans="1:21">
      <c r="A19" s="40" t="s">
        <v>59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57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166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168.57142857142858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1660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1180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8</v>
      </c>
      <c r="B1" s="94"/>
      <c r="C1" s="96" t="s">
        <v>90</v>
      </c>
      <c r="D1" s="96"/>
      <c r="E1" s="96"/>
      <c r="F1" s="96"/>
      <c r="G1" s="96"/>
      <c r="H1" s="96"/>
      <c r="K1" s="30" t="s">
        <v>9</v>
      </c>
      <c r="L1" s="42">
        <v>39980</v>
      </c>
      <c r="M1" s="30" t="s">
        <v>10</v>
      </c>
      <c r="N1" s="42">
        <v>40344</v>
      </c>
    </row>
    <row r="2" spans="1:20" s="38" customFormat="1">
      <c r="G2" s="38" t="s">
        <v>13</v>
      </c>
      <c r="H2" s="38" t="s">
        <v>14</v>
      </c>
      <c r="I2" s="38" t="s">
        <v>15</v>
      </c>
      <c r="J2" s="38" t="s">
        <v>16</v>
      </c>
      <c r="K2" s="38" t="s">
        <v>17</v>
      </c>
      <c r="L2" s="38" t="s">
        <v>18</v>
      </c>
      <c r="M2" s="38" t="s">
        <v>19</v>
      </c>
      <c r="N2" s="38" t="s">
        <v>20</v>
      </c>
      <c r="O2" s="38" t="s">
        <v>21</v>
      </c>
      <c r="P2" s="38" t="s">
        <v>22</v>
      </c>
      <c r="Q2" s="38" t="s">
        <v>23</v>
      </c>
      <c r="R2" s="38" t="s">
        <v>24</v>
      </c>
      <c r="S2" s="38" t="s">
        <v>32</v>
      </c>
      <c r="T2" s="38" t="s">
        <v>55</v>
      </c>
    </row>
    <row r="3" spans="1:20" s="15" customFormat="1">
      <c r="A3" s="15" t="s">
        <v>5</v>
      </c>
      <c r="B3" s="15" t="s">
        <v>6</v>
      </c>
      <c r="C3" s="15" t="s">
        <v>7</v>
      </c>
      <c r="D3" s="15" t="s">
        <v>29</v>
      </c>
      <c r="E3" s="15" t="s">
        <v>9</v>
      </c>
      <c r="F3" s="15" t="s">
        <v>10</v>
      </c>
      <c r="G3" s="16" t="s">
        <v>79</v>
      </c>
      <c r="H3" s="16" t="s">
        <v>78</v>
      </c>
      <c r="I3" s="16" t="s">
        <v>77</v>
      </c>
      <c r="J3" s="16" t="s">
        <v>76</v>
      </c>
      <c r="K3" s="16" t="s">
        <v>87</v>
      </c>
      <c r="L3" s="16" t="s">
        <v>86</v>
      </c>
      <c r="M3" s="16" t="s">
        <v>85</v>
      </c>
      <c r="N3" s="16" t="s">
        <v>84</v>
      </c>
      <c r="O3" s="16" t="s">
        <v>83</v>
      </c>
      <c r="P3" s="16" t="s">
        <v>82</v>
      </c>
      <c r="Q3" s="16" t="s">
        <v>81</v>
      </c>
      <c r="R3" s="16" t="s">
        <v>80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28</v>
      </c>
      <c r="I4" s="43">
        <f>Warren!I18</f>
        <v>28</v>
      </c>
      <c r="J4" s="43">
        <f>Warren!J18</f>
        <v>28</v>
      </c>
      <c r="K4" s="43">
        <f>Warren!K18</f>
        <v>28</v>
      </c>
      <c r="L4" s="43">
        <f>Warren!L18</f>
        <v>0</v>
      </c>
      <c r="M4" s="43">
        <f>Warren!M18</f>
        <v>0</v>
      </c>
      <c r="N4" s="43">
        <f>Warren!N18</f>
        <v>0</v>
      </c>
      <c r="O4" s="43">
        <f>Warren!O18</f>
        <v>0</v>
      </c>
      <c r="P4" s="77">
        <f>Warren!P18</f>
        <v>0</v>
      </c>
      <c r="Q4" s="77">
        <f>Warren!Q18</f>
        <v>0</v>
      </c>
      <c r="R4" s="77">
        <f>Warren!IR8</f>
        <v>0</v>
      </c>
      <c r="S4" s="88">
        <f t="shared" ref="S4:S15" si="0">SUM(G4:R4)</f>
        <v>140</v>
      </c>
      <c r="T4" s="28">
        <f>S4/MAX(1,D4)</f>
        <v>0.36458333333333331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80</v>
      </c>
      <c r="I5" s="43">
        <f>Sean!I18</f>
        <v>80</v>
      </c>
      <c r="J5" s="43">
        <f>Sean!J18</f>
        <v>80</v>
      </c>
      <c r="K5" s="43">
        <f>Sean!K18</f>
        <v>80</v>
      </c>
      <c r="L5" s="43">
        <f>Sean!L18</f>
        <v>0</v>
      </c>
      <c r="M5" s="43">
        <f>Sean!M18</f>
        <v>0</v>
      </c>
      <c r="N5" s="43">
        <f>Sean!N18</f>
        <v>0</v>
      </c>
      <c r="O5" s="43">
        <f>Sean!O19</f>
        <v>0</v>
      </c>
      <c r="P5" s="77">
        <f>Sean!P18</f>
        <v>0</v>
      </c>
      <c r="Q5" s="77">
        <f>Sean!Q18</f>
        <v>0</v>
      </c>
      <c r="R5" s="77">
        <f>Sean!IR18</f>
        <v>0</v>
      </c>
      <c r="S5" s="88">
        <f t="shared" si="0"/>
        <v>400</v>
      </c>
      <c r="T5" s="28">
        <f t="shared" ref="T5:T16" si="1">S5/MAX(1,D5)</f>
        <v>0.41666666666666669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128</v>
      </c>
      <c r="I6" s="43">
        <f>Rhett!I18</f>
        <v>128</v>
      </c>
      <c r="J6" s="43">
        <f>Rhett!J18</f>
        <v>128</v>
      </c>
      <c r="K6" s="43">
        <f>Rhett!K18</f>
        <v>128</v>
      </c>
      <c r="L6" s="43">
        <f>Rhett!L18</f>
        <v>0</v>
      </c>
      <c r="M6" s="43">
        <f>Rhett!M18</f>
        <v>0</v>
      </c>
      <c r="N6" s="43">
        <f>Rhett!N18</f>
        <v>0</v>
      </c>
      <c r="O6" s="43">
        <f>Rhett!O18</f>
        <v>0</v>
      </c>
      <c r="P6" s="77">
        <f>Rhett!P18</f>
        <v>0</v>
      </c>
      <c r="Q6" s="77">
        <f>Rhett!Q18</f>
        <v>0</v>
      </c>
      <c r="R6" s="77">
        <f>Rhett!IR18</f>
        <v>0</v>
      </c>
      <c r="S6" s="88">
        <f t="shared" si="0"/>
        <v>640</v>
      </c>
      <c r="T6" s="28">
        <f t="shared" si="1"/>
        <v>0.41666666666666669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160</v>
      </c>
      <c r="I7" s="43">
        <f ca="1">Warren!I21</f>
        <v>0</v>
      </c>
      <c r="J7" s="43">
        <f>Jalpa!J18</f>
        <v>160</v>
      </c>
      <c r="K7" s="43">
        <f>Jalpa!K18</f>
        <v>160</v>
      </c>
      <c r="L7" s="43">
        <f>Jalpa!L18</f>
        <v>0</v>
      </c>
      <c r="M7" s="43">
        <f>Jalpa!M18</f>
        <v>0</v>
      </c>
      <c r="N7" s="43">
        <f>Jalpa!N18</f>
        <v>0</v>
      </c>
      <c r="O7" s="43">
        <f>Nataliya!O18</f>
        <v>0</v>
      </c>
      <c r="P7" s="77">
        <f>Jalpa!P18</f>
        <v>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160</v>
      </c>
      <c r="I8" s="43">
        <f>Nataliya!I18</f>
        <v>160</v>
      </c>
      <c r="J8" s="43">
        <f>Nataliya!J18</f>
        <v>160</v>
      </c>
      <c r="K8" s="43">
        <f>Nataliya!K18</f>
        <v>160</v>
      </c>
      <c r="L8" s="43">
        <f>Nataliya!L18</f>
        <v>0</v>
      </c>
      <c r="M8" s="43">
        <f>Nataliya!M18</f>
        <v>0</v>
      </c>
      <c r="N8" s="43">
        <f>Nataliya!N18</f>
        <v>0</v>
      </c>
      <c r="O8" s="43">
        <f>Nataliya!O18</f>
        <v>0</v>
      </c>
      <c r="P8" s="77">
        <f>Nataliya!P18</f>
        <v>0</v>
      </c>
      <c r="Q8" s="77">
        <f>Nataliya!Q18</f>
        <v>0</v>
      </c>
      <c r="R8" s="77">
        <f>Nataliya!IR18</f>
        <v>0</v>
      </c>
      <c r="S8" s="88">
        <f t="shared" si="0"/>
        <v>800</v>
      </c>
      <c r="T8" s="28">
        <f t="shared" si="1"/>
        <v>0.41666666666666669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160</v>
      </c>
      <c r="I9" s="43">
        <f>John!I18</f>
        <v>160</v>
      </c>
      <c r="J9" s="43">
        <f ca="1">John!J23</f>
        <v>0</v>
      </c>
      <c r="K9" s="43">
        <f>John!K18</f>
        <v>160</v>
      </c>
      <c r="L9" s="43">
        <f>John!L18</f>
        <v>0</v>
      </c>
      <c r="M9" s="43">
        <f>John!M18</f>
        <v>0</v>
      </c>
      <c r="N9" s="43">
        <f>John!N18</f>
        <v>0</v>
      </c>
      <c r="O9" s="43">
        <f>John!O18</f>
        <v>0</v>
      </c>
      <c r="P9" s="77">
        <f>John!P18</f>
        <v>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40</v>
      </c>
      <c r="I10" s="43">
        <f>David!I18</f>
        <v>40</v>
      </c>
      <c r="J10" s="43">
        <f>David!J18</f>
        <v>40</v>
      </c>
      <c r="K10" s="43">
        <f>David!K18</f>
        <v>40</v>
      </c>
      <c r="L10" s="43">
        <f>David!L18</f>
        <v>0</v>
      </c>
      <c r="M10" s="43">
        <f>David!M18</f>
        <v>0</v>
      </c>
      <c r="N10" s="43">
        <f>David!N18</f>
        <v>0</v>
      </c>
      <c r="O10" s="43">
        <f>David!O18</f>
        <v>0</v>
      </c>
      <c r="P10" s="43">
        <f>David!P18</f>
        <v>0</v>
      </c>
      <c r="Q10" s="43">
        <f>David!Q18</f>
        <v>0</v>
      </c>
      <c r="R10" s="43">
        <f>David!R18</f>
        <v>0</v>
      </c>
      <c r="S10" s="88">
        <f t="shared" si="0"/>
        <v>197</v>
      </c>
      <c r="T10" s="28">
        <f t="shared" si="1"/>
        <v>0.41041666666666665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8</v>
      </c>
      <c r="I12" s="43">
        <f>Renee!I18</f>
        <v>8</v>
      </c>
      <c r="J12" s="43">
        <f>Renee!J18</f>
        <v>8</v>
      </c>
      <c r="K12" s="43">
        <f>Renee!K18</f>
        <v>8</v>
      </c>
      <c r="L12" s="43">
        <f>Renee!L18</f>
        <v>0</v>
      </c>
      <c r="M12" s="43">
        <f>Renee!M18</f>
        <v>0</v>
      </c>
      <c r="N12" s="43">
        <f>Renee!N18</f>
        <v>0</v>
      </c>
      <c r="O12" s="43">
        <f>Renee!O18</f>
        <v>0</v>
      </c>
      <c r="P12" s="77">
        <f>Renee!P18</f>
        <v>0</v>
      </c>
      <c r="Q12" s="77">
        <f>Renee!Q18</f>
        <v>0</v>
      </c>
      <c r="R12" s="77">
        <f>Renee!R18</f>
        <v>0</v>
      </c>
      <c r="S12" s="88">
        <f t="shared" si="0"/>
        <v>40</v>
      </c>
      <c r="T12" s="28">
        <f t="shared" si="1"/>
        <v>0.41666666666666669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16</v>
      </c>
      <c r="I13" s="43">
        <f>Dong!I18</f>
        <v>16</v>
      </c>
      <c r="J13" s="43">
        <f>Dong!J18</f>
        <v>16</v>
      </c>
      <c r="K13" s="43">
        <f>Dong!K18</f>
        <v>16</v>
      </c>
      <c r="L13" s="43">
        <f>Dong!L18</f>
        <v>0</v>
      </c>
      <c r="M13" s="43">
        <f>Dong!M18</f>
        <v>0</v>
      </c>
      <c r="N13" s="43">
        <f>Dong!N18</f>
        <v>0</v>
      </c>
      <c r="O13" s="43">
        <f>Dong!O18</f>
        <v>0</v>
      </c>
      <c r="P13" s="77">
        <f>Dong!P18</f>
        <v>0</v>
      </c>
      <c r="Q13" s="77">
        <f>Dong!Q18</f>
        <v>0</v>
      </c>
      <c r="R13" s="77">
        <f>Dong!R18</f>
        <v>0</v>
      </c>
      <c r="S13" s="88">
        <f t="shared" si="0"/>
        <v>80</v>
      </c>
      <c r="T13" s="28">
        <f t="shared" si="1"/>
        <v>0.20833333333333334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8</v>
      </c>
      <c r="I14" s="43">
        <f>Lee!I18</f>
        <v>8</v>
      </c>
      <c r="J14" s="43">
        <f>Lee!J18</f>
        <v>8</v>
      </c>
      <c r="K14" s="43">
        <f>Lee!K18</f>
        <v>8</v>
      </c>
      <c r="L14" s="43">
        <f>Lee!L18</f>
        <v>0</v>
      </c>
      <c r="M14" s="43">
        <f>Lee!M18</f>
        <v>0</v>
      </c>
      <c r="N14" s="43">
        <f>Lee!L18</f>
        <v>0</v>
      </c>
      <c r="O14" s="43">
        <f>Lee!O18</f>
        <v>0</v>
      </c>
      <c r="P14" s="77">
        <f>Lee!P18</f>
        <v>0</v>
      </c>
      <c r="Q14" s="77">
        <f>Lee!Q18</f>
        <v>0</v>
      </c>
      <c r="R14" s="77">
        <f>Lee!R18</f>
        <v>0</v>
      </c>
      <c r="S14" s="88">
        <f t="shared" si="0"/>
        <v>40</v>
      </c>
      <c r="T14" s="28">
        <f t="shared" si="1"/>
        <v>0.41666666666666669</v>
      </c>
    </row>
    <row r="15" spans="1:20" ht="28">
      <c r="A15" s="30">
        <v>12</v>
      </c>
      <c r="B15" s="30" t="str">
        <f>'SB-Dev'!C2</f>
        <v>Kruttik Aggarwal and Gaurav Gupta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160</v>
      </c>
      <c r="I15" s="84">
        <f>'SB-Dev'!I18</f>
        <v>160</v>
      </c>
      <c r="J15" s="84">
        <f>'SB-Dev'!J18</f>
        <v>160</v>
      </c>
      <c r="K15" s="84">
        <f>'SB-Dev'!K18</f>
        <v>160</v>
      </c>
      <c r="L15" s="84">
        <f>'SB-Dev'!L18</f>
        <v>0</v>
      </c>
      <c r="M15" s="84">
        <f>'SB-Dev'!M18</f>
        <v>0</v>
      </c>
      <c r="N15" s="84">
        <f>'SB-Dev'!N18</f>
        <v>0</v>
      </c>
      <c r="O15" s="84">
        <f>'SB-Dev'!O18</f>
        <v>0</v>
      </c>
      <c r="P15" s="84">
        <f>'SB-Dev'!P18</f>
        <v>0</v>
      </c>
      <c r="Q15" s="84">
        <f>'SB-Dev'!Q18</f>
        <v>0</v>
      </c>
      <c r="R15" s="84">
        <f>'SB-Dev'!R18</f>
        <v>0</v>
      </c>
      <c r="S15" s="88">
        <f t="shared" si="0"/>
        <v>740</v>
      </c>
      <c r="T15" s="28">
        <f t="shared" si="1"/>
        <v>0.38541666666666669</v>
      </c>
    </row>
    <row r="16" spans="1:20" s="6" customFormat="1">
      <c r="A16" s="19" t="s">
        <v>31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788</v>
      </c>
      <c r="I16" s="19">
        <f t="shared" ca="1" si="2"/>
        <v>0</v>
      </c>
      <c r="J16" s="19">
        <f t="shared" ca="1" si="2"/>
        <v>0</v>
      </c>
      <c r="K16" s="19">
        <f t="shared" si="2"/>
        <v>788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62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74</v>
      </c>
      <c r="B24" s="98"/>
      <c r="D24" s="76" t="s">
        <v>29</v>
      </c>
      <c r="E24" s="76" t="s">
        <v>9</v>
      </c>
      <c r="F24" s="76" t="s">
        <v>10</v>
      </c>
    </row>
    <row r="25" spans="1:18">
      <c r="A25" s="37" t="s">
        <v>71</v>
      </c>
      <c r="B25" s="37" t="s">
        <v>72</v>
      </c>
    </row>
    <row r="27" spans="1:18">
      <c r="A27" s="37" t="s">
        <v>73</v>
      </c>
      <c r="B27" s="37" t="s">
        <v>75</v>
      </c>
    </row>
  </sheetData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8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9</v>
      </c>
      <c r="L1" s="86">
        <f>'Project Summary'!L1</f>
        <v>39980</v>
      </c>
      <c r="M1" s="48" t="s">
        <v>10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34</v>
      </c>
      <c r="B4" s="35" t="s">
        <v>66</v>
      </c>
      <c r="C4" s="35" t="s">
        <v>33</v>
      </c>
      <c r="D4" s="35" t="s">
        <v>12</v>
      </c>
      <c r="E4" s="35" t="s">
        <v>9</v>
      </c>
      <c r="F4" s="35" t="s">
        <v>10</v>
      </c>
      <c r="G4" s="35" t="s">
        <v>13</v>
      </c>
      <c r="H4" s="35" t="s">
        <v>14</v>
      </c>
      <c r="I4" s="35" t="s">
        <v>15</v>
      </c>
      <c r="J4" s="35" t="s">
        <v>16</v>
      </c>
      <c r="K4" s="35" t="s">
        <v>17</v>
      </c>
      <c r="L4" s="35" t="s">
        <v>18</v>
      </c>
      <c r="M4" s="35" t="s">
        <v>19</v>
      </c>
      <c r="N4" s="35" t="s">
        <v>20</v>
      </c>
      <c r="O4" s="35" t="s">
        <v>21</v>
      </c>
      <c r="P4" s="35" t="s">
        <v>22</v>
      </c>
      <c r="Q4" s="35" t="s">
        <v>23</v>
      </c>
      <c r="R4" s="35" t="s">
        <v>24</v>
      </c>
      <c r="T4" s="35" t="s">
        <v>56</v>
      </c>
      <c r="U4" s="35" t="s">
        <v>58</v>
      </c>
    </row>
    <row r="5" spans="1:21" s="35" customFormat="1">
      <c r="A5" s="101"/>
      <c r="G5" s="16" t="s">
        <v>35</v>
      </c>
      <c r="H5" s="16" t="s">
        <v>36</v>
      </c>
      <c r="I5" s="16" t="s">
        <v>37</v>
      </c>
      <c r="J5" s="16" t="s">
        <v>38</v>
      </c>
      <c r="K5" s="16" t="s">
        <v>39</v>
      </c>
      <c r="L5" s="16" t="s">
        <v>40</v>
      </c>
      <c r="M5" s="16" t="s">
        <v>41</v>
      </c>
      <c r="N5" s="16" t="s">
        <v>42</v>
      </c>
      <c r="O5" s="16" t="s">
        <v>43</v>
      </c>
      <c r="P5" s="16" t="s">
        <v>44</v>
      </c>
      <c r="Q5" s="16" t="s">
        <v>45</v>
      </c>
      <c r="R5" s="16" t="s">
        <v>46</v>
      </c>
    </row>
    <row r="6" spans="1:21">
      <c r="A6" s="101"/>
      <c r="B6" s="8">
        <v>1</v>
      </c>
      <c r="C6" s="1" t="s">
        <v>27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62</v>
      </c>
      <c r="I6" s="14">
        <f>Warren!I6+Sean!I6+Rhett!I6+Jalpa!I6+Nataliya!I6+John!I6+Renee!I6+Dong!I6+Lee!I6</f>
        <v>62</v>
      </c>
      <c r="J6" s="14">
        <f>Warren!J6+Sean!J6+Rhett!J6+Jalpa!J6+Nataliya!J6+John!J6+Renee!J6+Dong!J6+Lee!J6</f>
        <v>62</v>
      </c>
      <c r="K6" s="14">
        <f>Warren!K6+Sean!K6+Rhett!K6+Jalpa!K6+Nataliya!K6+John!K6+Renee!K6+Dong!K6+Lee!K6</f>
        <v>70</v>
      </c>
      <c r="L6" s="14">
        <f>Warren!L6+Sean!L6+Rhett!L6+Jalpa!L6+Nataliya!L6+John!L6+Renee!L6+Dong!L6+Lee!L6</f>
        <v>0</v>
      </c>
      <c r="M6" s="14">
        <f>Warren!M6+Sean!M6+Rhett!M6+Jalpa!M6+Nataliya!M6+John!M6+Renee!M6+Dong!M6+Lee!M6</f>
        <v>0</v>
      </c>
      <c r="N6" s="14">
        <f>Warren!N6+Sean!N6+Rhett!N6+Jalpa!N6+Nataliya!N6+John!N6+Renee!N6+Dong!N6+Lee!N6</f>
        <v>0</v>
      </c>
      <c r="O6" s="14">
        <f>Warren!O6+Sean!O6+Rhett!O6+Jalpa!O6+Nataliya!O6+John!O6+Renee!O6+Dong!O6+Lee!O6</f>
        <v>0</v>
      </c>
      <c r="P6" s="14">
        <f>Warren!P6+Sean!P6+Rhett!P6+Jalpa!P6+Nataliya!P6+John!P6+Renee!P6+Dong!P6+Lee!P6</f>
        <v>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322</v>
      </c>
      <c r="U6" s="11">
        <f t="shared" ref="U6:U18" si="0">T6/MAX(1,D6)</f>
        <v>0.47916666666666669</v>
      </c>
    </row>
    <row r="7" spans="1:21">
      <c r="A7" s="101"/>
      <c r="B7" s="8">
        <v>2</v>
      </c>
      <c r="C7" s="1" t="s">
        <v>47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42</v>
      </c>
      <c r="I7" s="14">
        <f>Warren!I7+Sean!I7+Rhett!I7+Jalpa!I7+Nataliya!I7+John!I7+Renee!I7+Dong!I7+Lee!I7</f>
        <v>42</v>
      </c>
      <c r="J7" s="14">
        <f>Warren!J7+Sean!J7+Rhett!J7+Jalpa!J7+Nataliya!J7+John!J7+Renee!J7+Dong!J7+Lee!J7</f>
        <v>42</v>
      </c>
      <c r="K7" s="14">
        <f>Warren!K7+Sean!K7+Rhett!K7+Jalpa!K7+Nataliya!K7+John!K7+Renee!K7+Dong!K7+Lee!K7</f>
        <v>34</v>
      </c>
      <c r="L7" s="14">
        <f>Warren!L7+Sean!L7+Rhett!L7+Jalpa!L7+Nataliya!L7+John!L7+Renee!L7+Dong!L7+Lee!L7</f>
        <v>0</v>
      </c>
      <c r="M7" s="14">
        <f>Warren!M7+Sean!M7+Rhett!M7+Jalpa!M7+Nataliya!M7+John!M7+Renee!M7+Dong!M7+Lee!M7</f>
        <v>0</v>
      </c>
      <c r="N7" s="14">
        <f>Warren!N7+Sean!N7+Rhett!N7+Jalpa!N7+Nataliya!N7+John!N7+Renee!N7+Dong!N7+Lee!N7</f>
        <v>0</v>
      </c>
      <c r="O7" s="14">
        <f>Warren!O7+Sean!O7+Rhett!O7+Jalpa!O7+Nataliya!O7+John!O7+Renee!O7+Dong!O7+Lee!O7</f>
        <v>0</v>
      </c>
      <c r="P7" s="14">
        <f>Warren!P7+Sean!P7+Rhett!P7+Jalpa!P7+Nataliya!P7+John!P7+Renee!P7+Dong!P7+Lee!P7</f>
        <v>0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238</v>
      </c>
      <c r="U7" s="11">
        <f t="shared" si="0"/>
        <v>0.26096491228070173</v>
      </c>
    </row>
    <row r="8" spans="1:21">
      <c r="A8" s="101"/>
      <c r="B8" s="8">
        <v>3</v>
      </c>
      <c r="C8" s="1" t="s">
        <v>54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80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650</v>
      </c>
      <c r="U8" s="11">
        <f t="shared" si="0"/>
        <v>7.6941287878787873E-2</v>
      </c>
    </row>
    <row r="9" spans="1:21">
      <c r="A9" s="101"/>
      <c r="B9" s="9">
        <v>3.1</v>
      </c>
      <c r="C9" s="40" t="s">
        <v>88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89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368</v>
      </c>
      <c r="I10" s="14">
        <f>Warren!I10+Sean!I10+Rhett!I10+Jalpa!I10+Nataliya!I10+John!I10+Renee!I10+Dong!I10+Lee!I10</f>
        <v>348</v>
      </c>
      <c r="J10" s="14">
        <f>Warren!J10+Sean!J10+Rhett!J10+Jalpa!J10+Nataliya!J10+John!J10+Renee!J10+Dong!J10+Lee!J10</f>
        <v>328</v>
      </c>
      <c r="K10" s="14">
        <f>Warren!K10+Sean!K10+Rhett!K10+Jalpa!K10+Nataliya!K10+John!K10+Renee!K10+Dong!K10+Lee!K10</f>
        <v>288</v>
      </c>
      <c r="L10" s="14">
        <f>Warren!L10+Sean!L10+Rhett!L10+Jalpa!L10+Nataliya!L10+John!L10+Renee!L10+Dong!L10+Lee!L10</f>
        <v>0</v>
      </c>
      <c r="M10" s="14">
        <f>Warren!M10+Sean!M10+Rhett!M10+Jalpa!M10+Nataliya!M10+John!M10+Renee!M10+Dong!M10+Lee!M10</f>
        <v>0</v>
      </c>
      <c r="N10" s="14">
        <f>Warren!N10+Sean!N10+Rhett!N10+Jalpa!N10+Nataliya!N10+John!N10+Renee!N10+Dong!N10+Lee!N10</f>
        <v>0</v>
      </c>
      <c r="O10" s="14">
        <f>Warren!O10+Sean!O10+Rhett!O10+Jalpa!O10+Nataliya!O10+John!O10+Renee!O10+Dong!O10+Lee!O10</f>
        <v>0</v>
      </c>
      <c r="P10" s="14">
        <f>Warren!P10+Sean!P10+Rhett!P10+Jalpa!P10+Nataliya!P10+John!P10+Renee!P10+Dong!P10+Lee!P10</f>
        <v>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1332</v>
      </c>
      <c r="U10" s="11">
        <f t="shared" si="0"/>
        <v>1332</v>
      </c>
    </row>
    <row r="11" spans="1:21">
      <c r="A11" s="101"/>
      <c r="B11" s="9">
        <v>3.3</v>
      </c>
      <c r="C11" s="40" t="s">
        <v>52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100</v>
      </c>
      <c r="J11" s="14">
        <f>Warren!J11+Sean!J11+Rhett!J11+Jalpa!J11+Nataliya!J11+John!J11+Renee!J11+Dong!J11+Lee!J11</f>
        <v>200</v>
      </c>
      <c r="K11" s="14">
        <f>Warren!K11+Sean!K11+Rhett!K11+Jalpa!K11+Nataliya!K11+John!K11+Renee!K11+Dong!K11+Lee!K11</f>
        <v>240</v>
      </c>
      <c r="L11" s="14">
        <f>Warren!L11+Sean!L11+Rhett!L11+Jalpa!L11+Nataliya!L11+John!L11+Renee!L11+Dong!L11+Lee!L11</f>
        <v>0</v>
      </c>
      <c r="M11" s="14">
        <f>Warren!M11+Sean!M11+Rhett!M11+Jalpa!M11+Nataliya!M11+John!M11+Renee!M11+Dong!M11+Lee!M11</f>
        <v>0</v>
      </c>
      <c r="N11" s="14">
        <f>Warren!N11+Sean!N11+Rhett!N11+Jalpa!N11+Nataliya!N11+John!N11+Renee!N11+Dong!N11+Lee!N11</f>
        <v>0</v>
      </c>
      <c r="O11" s="14">
        <f>Warren!O11+Sean!O11+Rhett!O11+Jalpa!O11+Nataliya!O11+John!O11+Renee!O11+Dong!O11+Lee!O11</f>
        <v>0</v>
      </c>
      <c r="P11" s="14">
        <f>Warren!P11+Sean!P11+Rhett!P11+Jalpa!P11+Nataliya!P11+John!P11+Renee!P11+Dong!P11+Lee!P11</f>
        <v>0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540</v>
      </c>
      <c r="U11" s="11">
        <f t="shared" si="0"/>
        <v>540</v>
      </c>
    </row>
    <row r="12" spans="1:21" ht="28">
      <c r="A12" s="101"/>
      <c r="B12" s="9">
        <v>3.4</v>
      </c>
      <c r="C12" s="40" t="s">
        <v>104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80</v>
      </c>
      <c r="I12" s="14">
        <f>Warren!I12+Sean!I12+Rhett!I12+Jalpa!I12+Nataliya!I12+John!I12+Renee!I12+Dong!I12+Lee!I12</f>
        <v>80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0</v>
      </c>
      <c r="N12" s="14">
        <f>Warren!N12+Sean!N12+Rhett!N12+Jalpa!N12+Nataliya!N12+John!N12+Renee!N12+Dong!N12+Lee!N12</f>
        <v>0</v>
      </c>
      <c r="O12" s="14">
        <f>Warren!O12+Sean!O12+Rhett!O12+Jalpa!O12+Nataliya!O12+John!O12+Renee!O12+Dong!O12+Lee!O12</f>
        <v>0</v>
      </c>
      <c r="P12" s="14">
        <f>Warren!P12+Sean!P12+Rhett!P12+Jalpa!P12+Nataliya!P12+John!P12+Renee!P12+Dong!P12+Lee!P12</f>
        <v>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160</v>
      </c>
      <c r="U12" s="11">
        <f t="shared" si="0"/>
        <v>160</v>
      </c>
    </row>
    <row r="13" spans="1:21">
      <c r="B13" s="8">
        <v>4</v>
      </c>
      <c r="C13" s="1" t="s">
        <v>48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84</v>
      </c>
      <c r="I13" s="14">
        <f>Warren!I13+Sean!I13+Rhett!I13+Jalpa!I13+Nataliya!I13+John!I13+Renee!I13+Dong!I13+Lee!I13</f>
        <v>84</v>
      </c>
      <c r="J13" s="14">
        <f>Warren!J13+Sean!J13+Rhett!J13+Jalpa!J13+Nataliya!J13+John!J13+Renee!J13+Dong!J13+Lee!J13</f>
        <v>84</v>
      </c>
      <c r="K13" s="14">
        <f>Warren!K13+Sean!K13+Rhett!K13+Jalpa!K13+Nataliya!K13+John!K13+Renee!K13+Dong!K13+Lee!K13</f>
        <v>84</v>
      </c>
      <c r="L13" s="14">
        <f>Warren!L13+Sean!L13+Rhett!L13+Jalpa!L13+Nataliya!L13+John!L13+Renee!L13+Dong!L13+Lee!L13</f>
        <v>0</v>
      </c>
      <c r="M13" s="14">
        <f>Warren!M13+Sean!M13+Rhett!M13+Jalpa!M13+Nataliya!M13+John!M13+Renee!M13+Dong!M13+Lee!M13</f>
        <v>0</v>
      </c>
      <c r="N13" s="14">
        <f>Warren!N13+Sean!N13+Rhett!N13+Jalpa!N13+Nataliya!N13+John!N13+Renee!N13+Dong!N13+Lee!N13</f>
        <v>0</v>
      </c>
      <c r="O13" s="14">
        <f>Warren!O13+Sean!O13+Rhett!O13+Jalpa!O13+Nataliya!O13+John!O13+Renee!O13+Dong!O13+Lee!O13</f>
        <v>0</v>
      </c>
      <c r="P13" s="14">
        <f>Warren!P13+Sean!P13+Rhett!P13+Jalpa!P13+Nataliya!P13+John!P13+Renee!P13+Dong!P13+Lee!P13</f>
        <v>0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340</v>
      </c>
      <c r="U13" s="11">
        <f t="shared" si="0"/>
        <v>7.083333333333333</v>
      </c>
    </row>
    <row r="14" spans="1:21" ht="28">
      <c r="B14" s="8">
        <v>5</v>
      </c>
      <c r="C14" s="40" t="s">
        <v>53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22</v>
      </c>
      <c r="I14" s="14">
        <f>Warren!I14+Sean!I14+Rhett!I14+Jalpa!I14+Nataliya!I14+John!I14+Renee!I14+Dong!I14+Lee!I14</f>
        <v>32</v>
      </c>
      <c r="J14" s="14">
        <f>Warren!J14+Sean!J14+Rhett!J14+Jalpa!J14+Nataliya!J14+John!J14+Renee!J14+Dong!J14+Lee!J14</f>
        <v>32</v>
      </c>
      <c r="K14" s="14">
        <f>Warren!K14+Sean!K14+Rhett!K14+Jalpa!K14+Nataliya!K14+John!K14+Renee!K14+Dong!K14+Lee!K14</f>
        <v>12</v>
      </c>
      <c r="L14" s="14">
        <f>Warren!L14+Sean!L14+Rhett!L14+Jalpa!L14+Nataliya!L14+John!L14+Renee!L14+Dong!L14+Lee!L14</f>
        <v>0</v>
      </c>
      <c r="M14" s="14">
        <f>Warren!M14+Sean!M14+Rhett!M14+Jalpa!M14+Nataliya!M14+John!M14+Renee!M14+Dong!M14+Lee!M14</f>
        <v>0</v>
      </c>
      <c r="N14" s="14">
        <f>Warren!N14+Sean!N14+Rhett!N14+Jalpa!N14+Nataliya!N14+John!N14+Renee!N14+Dong!N14+Lee!N14</f>
        <v>0</v>
      </c>
      <c r="O14" s="14">
        <f>Warren!O14+Sean!O14+Rhett!O14+Jalpa!O14+Nataliya!O14+John!O14+Renee!O14+Dong!O14+Lee!O14</f>
        <v>0</v>
      </c>
      <c r="P14" s="14">
        <f>Warren!P14+Sean!P14+Rhett!P14+Jalpa!P14+Nataliya!P14+John!P14+Renee!P14+Dong!P14+Lee!P14</f>
        <v>0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117</v>
      </c>
      <c r="U14" s="11">
        <f t="shared" si="0"/>
        <v>0.228515625</v>
      </c>
    </row>
    <row r="15" spans="1:21">
      <c r="B15" s="8">
        <v>6</v>
      </c>
      <c r="C15" s="1" t="s">
        <v>49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6</v>
      </c>
      <c r="I15" s="14">
        <f>Warren!I15+Sean!I15+Rhett!I15+Jalpa!I15+Nataliya!I15+John!I15+Renee!I15+Dong!I15+Lee!I15</f>
        <v>6</v>
      </c>
      <c r="J15" s="14">
        <f>Warren!J15+Sean!J15+Rhett!J15+Jalpa!J15+Nataliya!J15+John!J15+Renee!J15+Dong!J15+Lee!J15</f>
        <v>6</v>
      </c>
      <c r="K15" s="14">
        <f>Warren!K15+Sean!K15+Rhett!K15+Jalpa!K15+Nataliya!K15+John!K15+Renee!K15+Dong!K15+Lee!K15</f>
        <v>6</v>
      </c>
      <c r="L15" s="14">
        <f>Warren!L15+Sean!L15+Rhett!L15+Jalpa!L15+Nataliya!L15+John!L15+Renee!L15+Dong!L15+Lee!L15</f>
        <v>0</v>
      </c>
      <c r="M15" s="14">
        <f>Warren!M15+Sean!M15+Rhett!M15+Jalpa!M15+Nataliya!M15+John!M15+Renee!M15+Dong!M15+Lee!M15</f>
        <v>0</v>
      </c>
      <c r="N15" s="14">
        <f>Warren!N15+Sean!N15+Rhett!N15+Jalpa!N15+Nataliya!N15+John!N15+Renee!N15+Dong!N15+Lee!N15</f>
        <v>0</v>
      </c>
      <c r="O15" s="14">
        <f>Warren!O15+Sean!O15+Rhett!O15+Jalpa!O15+Nataliya!O15+John!O15+Renee!O15+Dong!O15+Lee!O15</f>
        <v>0</v>
      </c>
      <c r="P15" s="14">
        <f>Warren!P15+Sean!P15+Rhett!P15+Jalpa!P15+Nataliya!P15+John!P15+Renee!P15+Dong!P15+Lee!P15</f>
        <v>0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36</v>
      </c>
      <c r="U15" s="11">
        <f t="shared" si="0"/>
        <v>0.140625</v>
      </c>
    </row>
    <row r="16" spans="1:21">
      <c r="B16" s="8">
        <v>7</v>
      </c>
      <c r="C16" s="1" t="s">
        <v>51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16</v>
      </c>
      <c r="I16" s="14">
        <f>Warren!I16+Sean!I16+Rhett!I16+Jalpa!I16+Nataliya!I16+John!I16+Renee!I16+Dong!I16+Lee!I16</f>
        <v>6</v>
      </c>
      <c r="J16" s="14">
        <f>Warren!J16+Sean!J16+Rhett!J16+Jalpa!J16+Nataliya!J16+John!J16+Renee!J16+Dong!J16+Lee!J16</f>
        <v>6</v>
      </c>
      <c r="K16" s="14">
        <f>Warren!K16+Sean!K16+Rhett!K16+Jalpa!K16+Nataliya!K16+John!K16+Renee!K16+Dong!K16+Lee!K16</f>
        <v>26</v>
      </c>
      <c r="L16" s="14">
        <f>Warren!L16+Sean!L16+Rhett!L16+Jalpa!L16+Nataliya!L16+John!L16+Renee!L16+Dong!L16+Lee!L16</f>
        <v>0</v>
      </c>
      <c r="M16" s="14">
        <f>Warren!M16+Sean!M16+Rhett!M16+Jalpa!M16+Nataliya!M16+John!M16+Renee!M16+Dong!M16+Lee!M16</f>
        <v>0</v>
      </c>
      <c r="N16" s="14">
        <f>Warren!N16+Sean!N16+Rhett!N16+Jalpa!N16+Nataliya!N16+John!N16+Renee!N16+Dong!N16+Lee!N16</f>
        <v>0</v>
      </c>
      <c r="O16" s="14">
        <f>Warren!O16+Sean!O16+Rhett!O16+Jalpa!O16+Nataliya!O16+John!O16+Renee!O16+Dong!O16+Lee!O16</f>
        <v>0</v>
      </c>
      <c r="P16" s="14">
        <f>Warren!P16+Sean!P16+Rhett!P16+Jalpa!P16+Nataliya!P16+John!P16+Renee!P16+Dong!P16+Lee!P16</f>
        <v>0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65</v>
      </c>
      <c r="U16" s="11">
        <f t="shared" si="0"/>
        <v>0.29017857142857145</v>
      </c>
    </row>
    <row r="17" spans="1:21">
      <c r="B17" s="8">
        <v>8</v>
      </c>
      <c r="C17" s="1" t="s">
        <v>50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5</v>
      </c>
      <c r="I17" s="14">
        <f>Warren!I17+Sean!I17+Rhett!I17+Jalpa!I17+Nataliya!I17+John!I17+Renee!I17+Dong!I17+Lee!I17</f>
        <v>5</v>
      </c>
      <c r="J17" s="14">
        <f>Warren!J17+Sean!J17+Rhett!J17+Jalpa!J17+Nataliya!J17+John!J17+Renee!J17+Dong!J17+Lee!J17</f>
        <v>5</v>
      </c>
      <c r="K17" s="14">
        <f>Warren!K17+Sean!K17+Rhett!K17+Jalpa!K17+Nataliya!K17+John!K17+Renee!K17+Dong!K17+Lee!K17</f>
        <v>5</v>
      </c>
      <c r="L17" s="14">
        <f>Warren!L17+Sean!L17+Rhett!L17+Jalpa!L17+Nataliya!L17+John!L17+Renee!L17+Dong!L17+Lee!L17</f>
        <v>0</v>
      </c>
      <c r="M17" s="14">
        <f>Warren!M17+Sean!M17+Rhett!M17+Jalpa!M17+Nataliya!M17+John!M17+Renee!M17+Dong!M17+Lee!M17</f>
        <v>0</v>
      </c>
      <c r="N17" s="14">
        <f>Warren!N17+Sean!N17+Rhett!N17+Jalpa!N17+Nataliya!N17+John!N17+Renee!N17+Dong!N17+Lee!N17</f>
        <v>0</v>
      </c>
      <c r="O17" s="14">
        <f>Warren!O17+Sean!O17+Rhett!O17+Jalpa!O17+Nataliya!O17+John!O17+Renee!O17+Dong!O17+Lee!O17</f>
        <v>0</v>
      </c>
      <c r="P17" s="14">
        <f>Warren!P17+Sean!P17+Rhett!P17+Jalpa!P17+Nataliya!P17+John!P17+Renee!P17+Dong!P17+Lee!P17</f>
        <v>0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25</v>
      </c>
      <c r="U17" s="11">
        <f t="shared" si="0"/>
        <v>0.390625</v>
      </c>
    </row>
    <row r="18" spans="1:21" s="10" customFormat="1">
      <c r="A18" s="13" t="s">
        <v>31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765</v>
      </c>
      <c r="I18" s="13">
        <f t="shared" si="2"/>
        <v>765</v>
      </c>
      <c r="J18" s="13">
        <f t="shared" si="2"/>
        <v>765</v>
      </c>
      <c r="K18" s="13">
        <f t="shared" si="2"/>
        <v>765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/>
      <c r="T18" s="13">
        <f t="shared" si="1"/>
        <v>3825</v>
      </c>
      <c r="U18" s="12">
        <f t="shared" si="0"/>
        <v>0.34348060344827586</v>
      </c>
    </row>
    <row r="19" spans="1:21" s="4" customFormat="1">
      <c r="A19" s="4" t="s">
        <v>59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-0.21307189542483659</v>
      </c>
      <c r="I19" s="26">
        <f xml:space="preserve"> IF(I18=0, 0,(I18-E19)/I18)</f>
        <v>-0.21307189542483659</v>
      </c>
      <c r="J19" s="26">
        <f xml:space="preserve"> IF(J18=0, 0,(J18-E19)/J18)</f>
        <v>-0.21307189542483659</v>
      </c>
      <c r="K19" s="26">
        <f xml:space="preserve"> IF(K18=0, 0,(K18-E19)/K18)</f>
        <v>-0.21307189542483659</v>
      </c>
      <c r="L19" s="26">
        <f xml:space="preserve"> IF(L18=0, 0,(L18-E19)/L18)</f>
        <v>0</v>
      </c>
      <c r="M19" s="26">
        <f xml:space="preserve"> IF(M18=0, 0,(M18-E19)/M18)</f>
        <v>0</v>
      </c>
      <c r="N19" s="26">
        <f xml:space="preserve"> IF(N18=0, 0,(N18-E19)/N18)</f>
        <v>0</v>
      </c>
      <c r="O19" s="26">
        <f xml:space="preserve"> IF(O18=0, 0,(O18-E19)/O18)</f>
        <v>0</v>
      </c>
      <c r="P19" s="26">
        <f xml:space="preserve"> IF(P18=0, 0,(P18-E19)/P18)</f>
        <v>0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65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67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64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3"/>
  <sheetViews>
    <sheetView tabSelected="1" topLeftCell="A2" workbookViewId="0">
      <selection activeCell="K7" sqref="K7"/>
    </sheetView>
  </sheetViews>
  <sheetFormatPr baseColWidth="10" defaultRowHeight="14"/>
  <sheetData>
    <row r="1" spans="1:18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9</v>
      </c>
      <c r="L1" s="82">
        <f>'Project Summary'!L1</f>
        <v>39980</v>
      </c>
      <c r="M1" s="90" t="s">
        <v>10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30</v>
      </c>
      <c r="C2" s="95" t="s">
        <v>0</v>
      </c>
      <c r="D2" s="95"/>
      <c r="E2" s="95"/>
      <c r="F2" s="90"/>
      <c r="G2" s="94" t="s">
        <v>103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28</v>
      </c>
      <c r="C3" s="91" t="s">
        <v>2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5</v>
      </c>
      <c r="B5" s="92" t="s">
        <v>11</v>
      </c>
      <c r="C5" s="20" t="s">
        <v>12</v>
      </c>
      <c r="D5" s="20" t="s">
        <v>25</v>
      </c>
      <c r="E5" s="20" t="s">
        <v>26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>
        <v>16</v>
      </c>
      <c r="I6" s="14">
        <v>16</v>
      </c>
      <c r="J6" s="14">
        <v>16</v>
      </c>
      <c r="K6" s="14">
        <v>16</v>
      </c>
      <c r="L6" s="14"/>
      <c r="M6" s="14"/>
      <c r="N6" s="14"/>
      <c r="O6" s="14"/>
      <c r="P6" s="14"/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31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16</v>
      </c>
      <c r="I18" s="25">
        <f t="shared" si="0"/>
        <v>16</v>
      </c>
      <c r="J18" s="25">
        <f t="shared" si="0"/>
        <v>16</v>
      </c>
      <c r="K18" s="25">
        <f t="shared" si="0"/>
        <v>16</v>
      </c>
      <c r="L18" s="25">
        <f t="shared" si="0"/>
        <v>0</v>
      </c>
      <c r="M18" s="25">
        <f t="shared" si="0"/>
        <v>0</v>
      </c>
      <c r="N18" s="25">
        <f t="shared" si="0"/>
        <v>0</v>
      </c>
      <c r="O18" s="25">
        <f t="shared" si="0"/>
        <v>0</v>
      </c>
      <c r="P18" s="25">
        <f t="shared" si="0"/>
        <v>0</v>
      </c>
      <c r="Q18" s="25">
        <f t="shared" si="0"/>
        <v>0</v>
      </c>
      <c r="R18" s="25">
        <f t="shared" si="0"/>
        <v>0</v>
      </c>
    </row>
    <row r="19" spans="1:18">
      <c r="A19" s="90" t="s">
        <v>59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57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16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160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6" sqref="L6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30</v>
      </c>
      <c r="C2" s="95" t="s">
        <v>91</v>
      </c>
      <c r="D2" s="95"/>
      <c r="E2" s="95"/>
      <c r="G2" s="94" t="s">
        <v>103</v>
      </c>
      <c r="H2" s="94"/>
      <c r="I2" s="26">
        <f>C18/1920</f>
        <v>0.5</v>
      </c>
    </row>
    <row r="3" spans="1:21">
      <c r="B3" s="1" t="s">
        <v>28</v>
      </c>
      <c r="C3" s="41" t="s">
        <v>70</v>
      </c>
      <c r="D3" s="5"/>
      <c r="E3" s="5"/>
      <c r="O3" s="38"/>
    </row>
    <row r="5" spans="1:21">
      <c r="A5" s="1" t="s">
        <v>5</v>
      </c>
      <c r="B5" s="1" t="s">
        <v>11</v>
      </c>
      <c r="C5" s="2" t="s">
        <v>12</v>
      </c>
      <c r="D5" s="2" t="s">
        <v>25</v>
      </c>
      <c r="E5" s="2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/>
      <c r="M6" s="3"/>
      <c r="N6" s="3"/>
      <c r="O6" s="3"/>
      <c r="P6" s="3"/>
      <c r="Q6" s="3"/>
      <c r="R6" s="3"/>
      <c r="T6" s="6">
        <f>SUM(G6:R6)</f>
        <v>250</v>
      </c>
      <c r="U6" s="26">
        <f t="shared" ref="U6:U12" si="0">T6/MAX(C6,1)</f>
        <v>0.52083333333333337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>
        <v>10</v>
      </c>
      <c r="I7" s="3">
        <v>10</v>
      </c>
      <c r="J7" s="3">
        <v>10</v>
      </c>
      <c r="K7" s="3">
        <v>10</v>
      </c>
      <c r="L7" s="3"/>
      <c r="M7" s="3"/>
      <c r="N7" s="3"/>
      <c r="O7" s="3"/>
      <c r="P7" s="3"/>
      <c r="Q7" s="3"/>
      <c r="R7" s="3"/>
      <c r="T7" s="6">
        <f t="shared" ref="T7:T18" si="1">SUM(G7:R7)</f>
        <v>55</v>
      </c>
      <c r="U7" s="26">
        <f t="shared" si="0"/>
        <v>0.34375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>
        <v>10</v>
      </c>
      <c r="I14" s="3">
        <v>20</v>
      </c>
      <c r="J14" s="3">
        <v>20</v>
      </c>
      <c r="K14" s="3"/>
      <c r="L14" s="3"/>
      <c r="M14" s="3"/>
      <c r="N14" s="3"/>
      <c r="O14" s="3"/>
      <c r="P14" s="3"/>
      <c r="Q14" s="3"/>
      <c r="R14" s="3"/>
      <c r="T14" s="6">
        <f t="shared" si="1"/>
        <v>60</v>
      </c>
      <c r="U14" s="26">
        <f t="shared" si="2"/>
        <v>0.375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>
        <v>10</v>
      </c>
      <c r="I16" s="3"/>
      <c r="J16" s="3"/>
      <c r="K16" s="3">
        <v>20</v>
      </c>
      <c r="L16" s="3"/>
      <c r="M16" s="3"/>
      <c r="N16" s="3"/>
      <c r="O16" s="3"/>
      <c r="P16" s="3"/>
      <c r="Q16" s="3"/>
      <c r="R16" s="3"/>
      <c r="T16" s="6">
        <f t="shared" si="1"/>
        <v>35</v>
      </c>
      <c r="U16" s="26">
        <f t="shared" si="2"/>
        <v>0.21875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31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80</v>
      </c>
      <c r="I18" s="25">
        <f t="shared" si="3"/>
        <v>80</v>
      </c>
      <c r="J18" s="25">
        <f t="shared" si="3"/>
        <v>80</v>
      </c>
      <c r="K18" s="25">
        <f t="shared" si="3"/>
        <v>80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400</v>
      </c>
      <c r="U18" s="26">
        <f t="shared" si="2"/>
        <v>0.41666666666666669</v>
      </c>
    </row>
    <row r="19" spans="1:21" hidden="1">
      <c r="A19" s="1" t="s">
        <v>59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57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80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80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800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4"/>
  <sheetViews>
    <sheetView workbookViewId="0">
      <selection activeCell="K11" sqref="K11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9</v>
      </c>
      <c r="L1" s="78">
        <f>'Project Summary'!L1</f>
        <v>39980</v>
      </c>
      <c r="M1" s="6" t="s">
        <v>10</v>
      </c>
      <c r="N1" s="78">
        <f>'Project Summary'!N1</f>
        <v>40344</v>
      </c>
    </row>
    <row r="2" spans="1:21">
      <c r="B2" s="1" t="s">
        <v>30</v>
      </c>
      <c r="C2" s="95" t="s">
        <v>92</v>
      </c>
      <c r="D2" s="95"/>
      <c r="E2" s="95"/>
      <c r="G2" s="94" t="s">
        <v>103</v>
      </c>
      <c r="H2" s="94"/>
      <c r="I2" s="26">
        <v>0.8</v>
      </c>
    </row>
    <row r="3" spans="1:21">
      <c r="B3" s="1" t="s">
        <v>28</v>
      </c>
      <c r="C3" s="21" t="s">
        <v>93</v>
      </c>
      <c r="D3" s="5"/>
      <c r="E3" s="5"/>
    </row>
    <row r="5" spans="1:21" s="22" customFormat="1">
      <c r="A5" s="22" t="s">
        <v>5</v>
      </c>
      <c r="B5" s="22" t="s">
        <v>11</v>
      </c>
      <c r="C5" s="22" t="s">
        <v>12</v>
      </c>
      <c r="D5" s="22" t="s">
        <v>25</v>
      </c>
      <c r="E5" s="22" t="s">
        <v>26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128</v>
      </c>
      <c r="I10" s="14">
        <v>128</v>
      </c>
      <c r="J10" s="14">
        <v>128</v>
      </c>
      <c r="K10" s="14">
        <v>128</v>
      </c>
      <c r="L10" s="14"/>
      <c r="M10" s="14"/>
      <c r="N10" s="14"/>
      <c r="O10" s="14"/>
      <c r="P10" s="14"/>
      <c r="Q10" s="14"/>
      <c r="R10" s="14"/>
      <c r="T10" s="6">
        <f t="shared" si="1"/>
        <v>512</v>
      </c>
      <c r="U10" s="26">
        <f t="shared" si="0"/>
        <v>512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1"/>
        <v>0</v>
      </c>
      <c r="U11" s="26">
        <f t="shared" si="0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31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128</v>
      </c>
      <c r="I18" s="25">
        <f t="shared" si="3"/>
        <v>128</v>
      </c>
      <c r="J18" s="25">
        <f t="shared" si="3"/>
        <v>128</v>
      </c>
      <c r="K18" s="25">
        <f t="shared" si="3"/>
        <v>128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640</v>
      </c>
      <c r="U18" s="26">
        <f t="shared" si="2"/>
        <v>0.41666666666666669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57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K14" sqref="K1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</row>
    <row r="2" spans="1:21">
      <c r="B2" s="1" t="s">
        <v>30</v>
      </c>
      <c r="C2" s="95" t="s">
        <v>94</v>
      </c>
      <c r="D2" s="95"/>
      <c r="E2" s="95"/>
      <c r="G2" s="94" t="s">
        <v>103</v>
      </c>
      <c r="H2" s="94"/>
      <c r="I2" s="26">
        <v>0.05</v>
      </c>
    </row>
    <row r="3" spans="1:21">
      <c r="B3" s="1" t="s">
        <v>28</v>
      </c>
      <c r="C3" s="89" t="s">
        <v>4</v>
      </c>
      <c r="D3" s="5"/>
      <c r="E3" s="5"/>
    </row>
    <row r="5" spans="1:21" s="15" customFormat="1">
      <c r="A5" s="15" t="s">
        <v>5</v>
      </c>
      <c r="B5" s="15" t="s">
        <v>11</v>
      </c>
      <c r="C5" s="15" t="s">
        <v>12</v>
      </c>
      <c r="D5" s="15" t="s">
        <v>25</v>
      </c>
      <c r="E5" s="15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/>
      <c r="M7" s="3"/>
      <c r="N7" s="3"/>
      <c r="O7" s="3"/>
      <c r="P7" s="3"/>
      <c r="Q7" s="3"/>
      <c r="R7" s="3"/>
      <c r="T7" s="6">
        <f t="shared" ref="T7:T18" si="0">SUM(G7:R7)</f>
        <v>20</v>
      </c>
      <c r="U7" s="26">
        <f>T7/MAX(C7,1)</f>
        <v>0.41666666666666669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/>
      <c r="M13" s="3"/>
      <c r="N13" s="3"/>
      <c r="O13" s="3"/>
      <c r="P13" s="3"/>
      <c r="Q13" s="3"/>
      <c r="R13" s="3"/>
      <c r="T13" s="6">
        <f t="shared" si="0"/>
        <v>20</v>
      </c>
      <c r="U13" s="26">
        <f t="shared" si="1"/>
        <v>0.41666666666666669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31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40</v>
      </c>
      <c r="U18" s="26">
        <f t="shared" si="1"/>
        <v>0.41666666666666669</v>
      </c>
    </row>
    <row r="19" spans="1:21" hidden="1">
      <c r="A19" s="1" t="s">
        <v>59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57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1" sqref="L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</row>
    <row r="2" spans="1:21">
      <c r="B2" s="1" t="s">
        <v>30</v>
      </c>
      <c r="C2" s="95" t="s">
        <v>95</v>
      </c>
      <c r="D2" s="95"/>
      <c r="E2" s="95"/>
      <c r="G2" s="94" t="s">
        <v>103</v>
      </c>
      <c r="H2" s="94"/>
      <c r="I2" s="26">
        <f>C18/1920</f>
        <v>1</v>
      </c>
    </row>
    <row r="3" spans="1:21">
      <c r="B3" s="1" t="s">
        <v>28</v>
      </c>
      <c r="C3" s="41" t="s">
        <v>96</v>
      </c>
      <c r="D3" s="5"/>
      <c r="E3" s="5"/>
    </row>
    <row r="5" spans="1:21" s="15" customFormat="1">
      <c r="A5" s="15" t="s">
        <v>5</v>
      </c>
      <c r="B5" s="15" t="s">
        <v>11</v>
      </c>
      <c r="C5" s="20" t="s">
        <v>12</v>
      </c>
      <c r="D5" s="20" t="s">
        <v>25</v>
      </c>
      <c r="E5" s="20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80</v>
      </c>
      <c r="I10" s="14">
        <v>60</v>
      </c>
      <c r="J10" s="14">
        <v>40</v>
      </c>
      <c r="K10" s="14"/>
      <c r="L10" s="14"/>
      <c r="M10" s="14"/>
      <c r="N10" s="14"/>
      <c r="O10" s="14"/>
      <c r="P10" s="14"/>
      <c r="Q10" s="14"/>
      <c r="R10" s="14"/>
      <c r="T10" s="6">
        <f t="shared" si="0"/>
        <v>180</v>
      </c>
      <c r="U10" s="26">
        <f t="shared" si="1"/>
        <v>180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>
        <v>100</v>
      </c>
      <c r="J11" s="14">
        <v>120</v>
      </c>
      <c r="K11" s="14">
        <v>160</v>
      </c>
      <c r="L11" s="14"/>
      <c r="M11" s="14"/>
      <c r="N11" s="14"/>
      <c r="O11" s="14"/>
      <c r="P11" s="14"/>
      <c r="Q11" s="14"/>
      <c r="R11" s="14"/>
      <c r="T11" s="6">
        <f t="shared" si="0"/>
        <v>380</v>
      </c>
      <c r="U11" s="26">
        <f t="shared" si="1"/>
        <v>380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>
        <v>80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31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800</v>
      </c>
      <c r="U18" s="26">
        <f t="shared" si="1"/>
        <v>0.41666666666666669</v>
      </c>
    </row>
    <row r="19" spans="1:21" hidden="1">
      <c r="A19" s="1" t="s">
        <v>59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57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160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160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K8" sqref="K8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9</v>
      </c>
      <c r="L1" s="82">
        <f>'Project Summary'!L1</f>
        <v>39980</v>
      </c>
      <c r="M1" s="40" t="s">
        <v>10</v>
      </c>
      <c r="N1" s="82">
        <f>'Project Summary'!N1</f>
        <v>40344</v>
      </c>
    </row>
    <row r="2" spans="1:21">
      <c r="B2" s="40" t="s">
        <v>30</v>
      </c>
      <c r="C2" s="95" t="s">
        <v>105</v>
      </c>
      <c r="D2" s="95"/>
      <c r="E2" s="95"/>
      <c r="G2" s="94" t="s">
        <v>103</v>
      </c>
      <c r="H2" s="94"/>
      <c r="I2" s="26">
        <v>0.25</v>
      </c>
    </row>
    <row r="3" spans="1:21">
      <c r="B3" s="40" t="s">
        <v>28</v>
      </c>
      <c r="C3" s="89" t="s">
        <v>3</v>
      </c>
      <c r="D3" s="41"/>
      <c r="E3" s="41"/>
    </row>
    <row r="5" spans="1:21" s="47" customFormat="1">
      <c r="A5" s="47" t="s">
        <v>5</v>
      </c>
      <c r="B5" s="47" t="s">
        <v>11</v>
      </c>
      <c r="C5" s="20" t="s">
        <v>12</v>
      </c>
      <c r="D5" s="20" t="s">
        <v>25</v>
      </c>
      <c r="E5" s="20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>
        <v>20</v>
      </c>
      <c r="I7" s="14">
        <v>20</v>
      </c>
      <c r="J7" s="14">
        <v>20</v>
      </c>
      <c r="K7" s="14">
        <v>20</v>
      </c>
      <c r="L7" s="14"/>
      <c r="M7" s="14"/>
      <c r="N7" s="14"/>
      <c r="O7" s="14"/>
      <c r="P7" s="14"/>
      <c r="Q7" s="14"/>
      <c r="R7" s="14"/>
      <c r="T7" s="6">
        <f t="shared" ref="T7:T18" si="0">SUM(G7:R7)</f>
        <v>100</v>
      </c>
      <c r="U7" s="26">
        <f>T7/MAX(C7,1)</f>
        <v>0.41666666666666669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>
        <v>20</v>
      </c>
      <c r="I13" s="14">
        <v>20</v>
      </c>
      <c r="J13" s="14">
        <v>20</v>
      </c>
      <c r="K13" s="14">
        <v>20</v>
      </c>
      <c r="L13" s="14"/>
      <c r="M13" s="14"/>
      <c r="N13" s="14"/>
      <c r="O13" s="14"/>
      <c r="P13" s="14"/>
      <c r="Q13" s="14"/>
      <c r="R13" s="14"/>
      <c r="T13" s="6">
        <f t="shared" si="0"/>
        <v>97</v>
      </c>
      <c r="U13" s="26">
        <f t="shared" si="1"/>
        <v>0.48499999999999999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31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40</v>
      </c>
      <c r="I18" s="25">
        <f t="shared" si="2"/>
        <v>40</v>
      </c>
      <c r="J18" s="25">
        <f t="shared" si="2"/>
        <v>40</v>
      </c>
      <c r="K18" s="25">
        <f t="shared" si="2"/>
        <v>40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197</v>
      </c>
      <c r="U18" s="26">
        <f t="shared" si="1"/>
        <v>0.41041666666666665</v>
      </c>
    </row>
    <row r="19" spans="1:21" hidden="1">
      <c r="A19" s="40" t="s">
        <v>59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57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40.299999999999997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40.428571428571431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403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283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5" sqref="L15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9</v>
      </c>
      <c r="L1" s="82">
        <f>'Project Summary'!L1</f>
        <v>39980</v>
      </c>
      <c r="M1" s="40" t="s">
        <v>10</v>
      </c>
      <c r="N1" s="82">
        <f>'Project Summary'!N1</f>
        <v>40344</v>
      </c>
    </row>
    <row r="2" spans="1:21">
      <c r="B2" s="40" t="s">
        <v>30</v>
      </c>
      <c r="C2" s="95" t="s">
        <v>106</v>
      </c>
      <c r="D2" s="95"/>
      <c r="E2" s="95"/>
      <c r="G2" s="94" t="s">
        <v>103</v>
      </c>
      <c r="H2" s="94"/>
      <c r="I2" s="26">
        <v>0.2</v>
      </c>
    </row>
    <row r="3" spans="1:21">
      <c r="B3" s="40" t="s">
        <v>28</v>
      </c>
      <c r="C3" s="89" t="s">
        <v>108</v>
      </c>
      <c r="D3" s="41"/>
      <c r="E3" s="41"/>
    </row>
    <row r="5" spans="1:21" s="47" customFormat="1">
      <c r="A5" s="47" t="s">
        <v>5</v>
      </c>
      <c r="B5" s="47" t="s">
        <v>11</v>
      </c>
      <c r="C5" s="20" t="s">
        <v>12</v>
      </c>
      <c r="D5" s="20" t="s">
        <v>25</v>
      </c>
      <c r="E5" s="20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>
        <v>16</v>
      </c>
      <c r="I15" s="14">
        <v>16</v>
      </c>
      <c r="J15" s="14">
        <v>16</v>
      </c>
      <c r="K15" s="14">
        <v>16</v>
      </c>
      <c r="L15" s="14"/>
      <c r="M15" s="14"/>
      <c r="N15" s="14"/>
      <c r="O15" s="14"/>
      <c r="P15" s="14"/>
      <c r="Q15" s="14"/>
      <c r="R15" s="14"/>
      <c r="T15" s="6">
        <f t="shared" si="0"/>
        <v>80</v>
      </c>
      <c r="U15" s="26">
        <f t="shared" si="1"/>
        <v>0.52631578947368418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>
        <v>16</v>
      </c>
      <c r="I17" s="14">
        <v>16</v>
      </c>
      <c r="J17" s="14">
        <v>16</v>
      </c>
      <c r="K17" s="14">
        <v>16</v>
      </c>
      <c r="L17" s="14"/>
      <c r="M17" s="14"/>
      <c r="N17" s="14"/>
      <c r="O17" s="14"/>
      <c r="P17" s="14"/>
      <c r="Q17" s="14"/>
      <c r="R17" s="14"/>
      <c r="T17" s="6">
        <f t="shared" si="0"/>
        <v>80</v>
      </c>
      <c r="U17" s="26">
        <f t="shared" si="1"/>
        <v>0.41666666666666669</v>
      </c>
    </row>
    <row r="18" spans="1:21" s="6" customFormat="1" hidden="1">
      <c r="A18" s="25" t="s">
        <v>31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59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57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38.4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54.857142857142854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384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384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pane xSplit="20120" topLeftCell="V1"/>
      <selection activeCell="K14" sqref="K14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</row>
    <row r="2" spans="1:21">
      <c r="B2" s="1" t="s">
        <v>30</v>
      </c>
      <c r="C2" s="95" t="s">
        <v>97</v>
      </c>
      <c r="D2" s="95"/>
      <c r="E2" s="95"/>
      <c r="G2" s="94" t="s">
        <v>103</v>
      </c>
      <c r="H2" s="94"/>
      <c r="I2" s="26">
        <f>C18/1920</f>
        <v>1</v>
      </c>
    </row>
    <row r="3" spans="1:21">
      <c r="B3" s="1" t="s">
        <v>28</v>
      </c>
      <c r="C3" s="41" t="s">
        <v>96</v>
      </c>
      <c r="D3" s="5"/>
      <c r="E3" s="5"/>
    </row>
    <row r="5" spans="1:21" s="15" customFormat="1">
      <c r="A5" s="15" t="s">
        <v>5</v>
      </c>
      <c r="B5" s="15" t="s">
        <v>11</v>
      </c>
      <c r="C5" s="20" t="s">
        <v>12</v>
      </c>
      <c r="D5" s="20" t="s">
        <v>25</v>
      </c>
      <c r="E5" s="20" t="s">
        <v>26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240</v>
      </c>
      <c r="U8" s="26">
        <f t="shared" ref="U8:U18" si="1">T8/MAX(C8,1)</f>
        <v>0.125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>
        <v>80</v>
      </c>
      <c r="K11" s="14">
        <v>80</v>
      </c>
      <c r="L11" s="14"/>
      <c r="M11" s="14"/>
      <c r="N11" s="14"/>
      <c r="O11" s="14"/>
      <c r="P11" s="14"/>
      <c r="Q11" s="14"/>
      <c r="R11" s="14"/>
      <c r="T11" s="6">
        <f t="shared" si="0"/>
        <v>160</v>
      </c>
      <c r="U11" s="26">
        <f t="shared" si="1"/>
        <v>160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>
        <v>80</v>
      </c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>
        <v>80</v>
      </c>
      <c r="I13" s="14">
        <v>80</v>
      </c>
      <c r="J13" s="14">
        <v>80</v>
      </c>
      <c r="K13" s="14">
        <v>80</v>
      </c>
      <c r="L13" s="14"/>
      <c r="M13" s="14"/>
      <c r="N13" s="14"/>
      <c r="O13" s="14"/>
      <c r="P13" s="14"/>
      <c r="Q13" s="14"/>
      <c r="R13" s="14"/>
      <c r="T13" s="6">
        <f t="shared" si="0"/>
        <v>320</v>
      </c>
      <c r="U13" s="26">
        <f t="shared" si="1"/>
        <v>320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31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800</v>
      </c>
      <c r="U18" s="26">
        <f t="shared" si="1"/>
        <v>0.41666666666666669</v>
      </c>
    </row>
    <row r="19" spans="1:21" hidden="1">
      <c r="A19" s="1" t="s">
        <v>59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57</v>
      </c>
      <c r="C20" s="6">
        <v>1920</v>
      </c>
    </row>
    <row r="21" spans="1:21" s="6" customFormat="1" hidden="1">
      <c r="B21" s="6" t="s">
        <v>65</v>
      </c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63</v>
      </c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64</v>
      </c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K11" sqref="K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8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9</v>
      </c>
      <c r="L1" s="82">
        <f>'Project Summary'!L1</f>
        <v>39980</v>
      </c>
      <c r="M1" s="1" t="s">
        <v>10</v>
      </c>
      <c r="N1" s="82">
        <f>'Project Summary'!N1</f>
        <v>40344</v>
      </c>
    </row>
    <row r="2" spans="1:21">
      <c r="B2" s="1" t="s">
        <v>30</v>
      </c>
      <c r="C2" s="95" t="s">
        <v>98</v>
      </c>
      <c r="D2" s="95"/>
      <c r="E2" s="95"/>
      <c r="G2" s="94" t="s">
        <v>103</v>
      </c>
      <c r="H2" s="94"/>
      <c r="I2" s="26">
        <v>1</v>
      </c>
    </row>
    <row r="3" spans="1:21">
      <c r="B3" s="1" t="s">
        <v>28</v>
      </c>
      <c r="C3" s="41" t="s">
        <v>96</v>
      </c>
      <c r="D3" s="5"/>
      <c r="E3" s="5"/>
    </row>
    <row r="5" spans="1:21" s="20" customFormat="1">
      <c r="A5" s="20" t="s">
        <v>5</v>
      </c>
      <c r="B5" s="20" t="s">
        <v>11</v>
      </c>
      <c r="C5" s="20" t="s">
        <v>12</v>
      </c>
      <c r="D5" s="20" t="s">
        <v>25</v>
      </c>
      <c r="E5" s="20" t="s">
        <v>26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>
        <v>160</v>
      </c>
      <c r="I10" s="14">
        <v>160</v>
      </c>
      <c r="J10" s="14">
        <v>160</v>
      </c>
      <c r="K10" s="14">
        <v>160</v>
      </c>
      <c r="L10" s="14"/>
      <c r="M10" s="14"/>
      <c r="N10" s="14"/>
      <c r="O10" s="14"/>
      <c r="P10" s="14"/>
      <c r="Q10" s="14"/>
      <c r="R10" s="14"/>
      <c r="T10" s="6">
        <f t="shared" si="0"/>
        <v>640</v>
      </c>
      <c r="U10" s="26">
        <f t="shared" si="1"/>
        <v>640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31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800</v>
      </c>
      <c r="U18" s="26">
        <f t="shared" si="1"/>
        <v>0.41666666666666669</v>
      </c>
    </row>
    <row r="19" spans="1:21" hidden="1">
      <c r="A19" s="1" t="s">
        <v>59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57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2009-07-27T22:16:22Z</cp:lastPrinted>
  <dcterms:created xsi:type="dcterms:W3CDTF">2009-07-24T18:35:00Z</dcterms:created>
  <dcterms:modified xsi:type="dcterms:W3CDTF">2009-12-17T16:09:25Z</dcterms:modified>
</cp:coreProperties>
</file>