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21"/>
  <workbookPr autoCompressPictures="0"/>
  <bookViews>
    <workbookView xWindow="1340" yWindow="780" windowWidth="9160" windowHeight="7000"/>
  </bookViews>
  <sheets>
    <sheet name="High Level Summary Shipments" sheetId="17" r:id="rId1"/>
    <sheet name="Case Summary by Cancer" sheetId="20" r:id="rId2"/>
    <sheet name="Detailed Summary" sheetId="3" state="hidden" r:id="rId3"/>
    <sheet name="Logistics" sheetId="11" state="hidden" r:id="rId4"/>
    <sheet name="Pilots &amp; WGA" sheetId="5" state="hidden" r:id="rId5"/>
    <sheet name="Case Summary by TSS" sheetId="21" r:id="rId6"/>
    <sheet name="Case by Shipment" sheetId="22" r:id="rId7"/>
    <sheet name="Normal Control" sheetId="23" r:id="rId8"/>
    <sheet name="Batches" sheetId="24" r:id="rId9"/>
  </sheets>
  <definedNames>
    <definedName name="_xlnm._FilterDatabase" localSheetId="8" hidden="1">Batches!$A$19:$E$121</definedName>
    <definedName name="_xlnm._FilterDatabase" localSheetId="6" hidden="1">'Case by Shipment'!$A$5:$V$452</definedName>
    <definedName name="_xlnm._FilterDatabase" localSheetId="1" hidden="1">'Case Summary by Cancer'!$A$1:$A$1</definedName>
    <definedName name="_xlnm._FilterDatabase" localSheetId="5" hidden="1">'Case Summary by TSS'!$A$5:$T$5</definedName>
    <definedName name="ACSR_Reports.accdb" localSheetId="6" hidden="1">'Case by Shipment'!#REF!</definedName>
    <definedName name="ACSR_Reports.accdb" localSheetId="5" hidden="1">'Case Summary by TSS'!#REF!</definedName>
    <definedName name="ACSR_Reports.accdb_1" localSheetId="6" hidden="1">'Case by Shipment'!#REF!</definedName>
    <definedName name="ACSR_Reports.accdb_1" localSheetId="1" hidden="1">'Case Summary by Cancer'!#REF!</definedName>
    <definedName name="ACSR_Reports.accdb_1" localSheetId="5" hidden="1">'Case Summary by TSS'!#REF!</definedName>
    <definedName name="ACSR_Reports.accdb_2" localSheetId="6" hidden="1">'Case by Shipment'!#REF!</definedName>
    <definedName name="_xlnm.Print_Area" localSheetId="6">'Case by Shipment'!$A:$T</definedName>
    <definedName name="_xlnm.Print_Area" localSheetId="1">'Case Summary by Cancer'!$A$1:$R$39</definedName>
    <definedName name="_xlnm.Print_Area" localSheetId="2">'Detailed Summary'!$A$1:$Z$45</definedName>
    <definedName name="_xlnm.Print_Area" localSheetId="4">'Pilots &amp; WGA'!$A$1:$W$35</definedName>
    <definedName name="_xlnm.Print_Titles" localSheetId="6">'Case by Shipment'!#REF!</definedName>
    <definedName name="Query_from_MS_Access_Database" localSheetId="1" hidden="1">'Case Summary by Cancer'!#REF!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452" i="22" l="1"/>
  <c r="R452" i="22"/>
  <c r="Q452" i="22"/>
  <c r="P452" i="22"/>
  <c r="O452" i="22"/>
  <c r="N452" i="22"/>
  <c r="M452" i="22"/>
  <c r="L452" i="22"/>
  <c r="K452" i="22"/>
  <c r="J452" i="22"/>
  <c r="I452" i="22"/>
  <c r="H452" i="22"/>
  <c r="G452" i="22"/>
  <c r="F452" i="22"/>
  <c r="T452" i="22"/>
  <c r="E452" i="22"/>
  <c r="U452" i="22"/>
  <c r="D134" i="21"/>
  <c r="F134" i="21"/>
  <c r="H134" i="21"/>
  <c r="J134" i="21"/>
  <c r="L134" i="21"/>
  <c r="N134" i="21"/>
  <c r="P134" i="21"/>
  <c r="R134" i="21"/>
  <c r="E134" i="21"/>
  <c r="G134" i="21"/>
  <c r="I134" i="21"/>
  <c r="K134" i="21"/>
  <c r="M134" i="21"/>
  <c r="O134" i="21"/>
  <c r="Q134" i="21"/>
  <c r="M17" i="17"/>
  <c r="N16" i="17"/>
  <c r="N15" i="17"/>
  <c r="N14" i="17"/>
  <c r="N13" i="17"/>
  <c r="N12" i="17"/>
  <c r="N11" i="17"/>
  <c r="N10" i="17"/>
  <c r="N9" i="17"/>
  <c r="N8" i="17"/>
  <c r="N7" i="17"/>
  <c r="N6" i="17"/>
  <c r="N5" i="17"/>
  <c r="L17" i="17"/>
  <c r="B17" i="20"/>
  <c r="C17" i="20"/>
  <c r="D17" i="20"/>
  <c r="E17" i="20"/>
  <c r="F17" i="20"/>
  <c r="G17" i="20"/>
  <c r="H17" i="20"/>
  <c r="I17" i="20"/>
  <c r="J17" i="20"/>
  <c r="K17" i="20"/>
  <c r="L17" i="20"/>
  <c r="M17" i="20"/>
  <c r="N17" i="20"/>
  <c r="O17" i="20"/>
  <c r="P17" i="20"/>
  <c r="R17" i="20"/>
  <c r="Q17" i="20"/>
  <c r="J17" i="17"/>
  <c r="T134" i="21"/>
  <c r="K17" i="17"/>
  <c r="B21" i="23"/>
  <c r="C21" i="23"/>
  <c r="D21" i="23"/>
  <c r="N17" i="17"/>
  <c r="I5" i="23"/>
  <c r="I17" i="17"/>
  <c r="H17" i="17"/>
  <c r="G17" i="17"/>
  <c r="F17" i="17"/>
  <c r="E17" i="17"/>
  <c r="D17" i="17"/>
  <c r="C17" i="17"/>
  <c r="B17" i="17"/>
  <c r="H1" i="20"/>
  <c r="A2" i="21"/>
  <c r="H1" i="21"/>
  <c r="A3" i="21"/>
  <c r="A3" i="20"/>
  <c r="H1" i="23"/>
  <c r="H1" i="22"/>
  <c r="A2" i="22"/>
  <c r="I3" i="20"/>
  <c r="F3" i="20"/>
  <c r="A2" i="20"/>
  <c r="AA6" i="3"/>
  <c r="AA7" i="3"/>
  <c r="M39" i="3"/>
  <c r="AA8" i="3"/>
  <c r="AA9" i="3"/>
  <c r="M41" i="3"/>
  <c r="AA10" i="3"/>
  <c r="AA11" i="3"/>
  <c r="M43" i="3"/>
  <c r="F43" i="3"/>
  <c r="Q43" i="3"/>
  <c r="O43" i="3"/>
  <c r="S43" i="3"/>
  <c r="AA12" i="3"/>
  <c r="AA13" i="3"/>
  <c r="M45" i="3"/>
  <c r="AA14" i="3"/>
  <c r="AA15" i="3"/>
  <c r="M47" i="3"/>
  <c r="AA5" i="3"/>
  <c r="AA16" i="3"/>
  <c r="M48" i="3"/>
  <c r="Y16" i="3"/>
  <c r="AB6" i="3"/>
  <c r="AB7" i="3"/>
  <c r="AB8" i="3"/>
  <c r="AB9" i="3"/>
  <c r="AB10" i="3"/>
  <c r="AB11" i="3"/>
  <c r="AB12" i="3"/>
  <c r="AB13" i="3"/>
  <c r="AB14" i="3"/>
  <c r="AB15" i="3"/>
  <c r="AB5" i="3"/>
  <c r="M38" i="3"/>
  <c r="M40" i="3"/>
  <c r="M42" i="3"/>
  <c r="M44" i="3"/>
  <c r="M46" i="3"/>
  <c r="M37" i="3"/>
  <c r="X16" i="3"/>
  <c r="W16" i="3"/>
  <c r="U16" i="3"/>
  <c r="V16" i="3"/>
  <c r="C33" i="3"/>
  <c r="B33" i="3"/>
  <c r="O42" i="3"/>
  <c r="O41" i="3"/>
  <c r="F41" i="3"/>
  <c r="Q41" i="3"/>
  <c r="O47" i="3"/>
  <c r="O46" i="3"/>
  <c r="D33" i="3"/>
  <c r="E33" i="3"/>
  <c r="F33" i="3"/>
  <c r="G33" i="3"/>
  <c r="H33" i="3"/>
  <c r="I33" i="3"/>
  <c r="J33" i="3"/>
  <c r="K33" i="3"/>
  <c r="L33" i="3"/>
  <c r="M33" i="3"/>
  <c r="N33" i="3"/>
  <c r="O33" i="3"/>
  <c r="P33" i="3"/>
  <c r="O45" i="3"/>
  <c r="T16" i="3"/>
  <c r="S16" i="3"/>
  <c r="P16" i="3"/>
  <c r="O16" i="3"/>
  <c r="N16" i="3"/>
  <c r="M16" i="3"/>
  <c r="L16" i="3"/>
  <c r="K16" i="3"/>
  <c r="I16" i="3"/>
  <c r="H16" i="3"/>
  <c r="G16" i="3"/>
  <c r="F16" i="3"/>
  <c r="E16" i="3"/>
  <c r="D16" i="3"/>
  <c r="C16" i="3"/>
  <c r="B16" i="3"/>
  <c r="B45" i="3"/>
  <c r="F39" i="3"/>
  <c r="Q39" i="3"/>
  <c r="O39" i="3"/>
  <c r="S39" i="3"/>
  <c r="O40" i="3"/>
  <c r="O44" i="3"/>
  <c r="F44" i="3"/>
  <c r="Q44" i="3"/>
  <c r="F42" i="3"/>
  <c r="F37" i="3"/>
  <c r="Q37" i="3"/>
  <c r="O37" i="3"/>
  <c r="F38" i="3"/>
  <c r="Q38" i="3"/>
  <c r="O38" i="3"/>
  <c r="F40" i="3"/>
  <c r="Q40" i="3"/>
  <c r="S40" i="3"/>
  <c r="D45" i="3"/>
  <c r="AB16" i="3"/>
  <c r="Q42" i="3"/>
  <c r="S42" i="3"/>
  <c r="G1" i="11"/>
  <c r="G1" i="5"/>
  <c r="B24" i="5"/>
  <c r="H24" i="5"/>
  <c r="B36" i="5"/>
  <c r="H36" i="5"/>
  <c r="S41" i="3"/>
  <c r="O48" i="3"/>
  <c r="S38" i="3"/>
  <c r="S37" i="3"/>
  <c r="Q48" i="3"/>
  <c r="S48" i="3"/>
  <c r="F45" i="3"/>
  <c r="S134" i="21"/>
</calcChain>
</file>

<file path=xl/sharedStrings.xml><?xml version="1.0" encoding="utf-8"?>
<sst xmlns="http://schemas.openxmlformats.org/spreadsheetml/2006/main" count="2773" uniqueCount="585">
  <si>
    <t>Cases Qualified</t>
  </si>
  <si>
    <t>Notes</t>
  </si>
  <si>
    <t>pending SSTR</t>
  </si>
  <si>
    <t>Total GBM</t>
  </si>
  <si>
    <t>Total Ovary</t>
  </si>
  <si>
    <t>TSS #</t>
  </si>
  <si>
    <t>2006/2007</t>
  </si>
  <si>
    <t>RNA-Integrity</t>
  </si>
  <si>
    <t>na</t>
  </si>
  <si>
    <t>Biospecimens</t>
  </si>
  <si>
    <t>EBV Pilot (normal controls only</t>
  </si>
  <si>
    <t>Qualified Since Last Shipment</t>
  </si>
  <si>
    <t>MA Extraction / QC</t>
  </si>
  <si>
    <t>Pathology QC</t>
  </si>
  <si>
    <t>Toronto</t>
  </si>
  <si>
    <t>tissue melted</t>
  </si>
  <si>
    <t>Batch #</t>
  </si>
  <si>
    <t xml:space="preserve"> Current Shipment Comments</t>
  </si>
  <si>
    <t xml:space="preserve">Brigham and Women's </t>
  </si>
  <si>
    <t>WashU</t>
  </si>
  <si>
    <t>GOG</t>
  </si>
  <si>
    <t>BC Cancer Agency</t>
  </si>
  <si>
    <t>QNS</t>
  </si>
  <si>
    <t>Point of Contact</t>
  </si>
  <si>
    <t>Remaining</t>
  </si>
  <si>
    <t>BCR</t>
  </si>
  <si>
    <t>NCI</t>
  </si>
  <si>
    <t>as of</t>
  </si>
  <si>
    <t xml:space="preserve">as of </t>
  </si>
  <si>
    <t>Site POC</t>
  </si>
  <si>
    <t>Jill Barnholtz-Sloan</t>
  </si>
  <si>
    <t>Eric Lipp, MD</t>
  </si>
  <si>
    <t>Gena Marie Mastrogiankis</t>
  </si>
  <si>
    <t>Lisa Scarpace, RN</t>
  </si>
  <si>
    <t>Amanda Rynearson</t>
  </si>
  <si>
    <t>Ken Aldape, MD</t>
  </si>
  <si>
    <t>Dr. Croul</t>
  </si>
  <si>
    <t>Emily Hsieh</t>
  </si>
  <si>
    <t>Jenny Gross</t>
  </si>
  <si>
    <t>JoEllen Weaver</t>
  </si>
  <si>
    <t>Dr. Chien</t>
  </si>
  <si>
    <t>Rahul Mitra</t>
  </si>
  <si>
    <t>Fanny Dao</t>
  </si>
  <si>
    <t>Pat Glenn</t>
  </si>
  <si>
    <t>Jun Hua</t>
  </si>
  <si>
    <t>2nd Qtr 10</t>
  </si>
  <si>
    <t>DQ Other</t>
  </si>
  <si>
    <t>Notification / Redaction</t>
  </si>
  <si>
    <t>Chrisitiana</t>
  </si>
  <si>
    <t>Lung (Adeno)</t>
  </si>
  <si>
    <r>
      <t xml:space="preserve">Lung (Adeno): New </t>
    </r>
    <r>
      <rPr>
        <b/>
        <vertAlign val="subscript"/>
        <sz val="10"/>
        <rFont val="Calibri"/>
        <family val="2"/>
      </rPr>
      <t>reeval</t>
    </r>
  </si>
  <si>
    <t>Table 7.1:  Pilot cases  in Queue</t>
  </si>
  <si>
    <t>Table 7.2:  WGA</t>
  </si>
  <si>
    <t>Incoming (Table 3.1</t>
  </si>
  <si>
    <t>New In Queue (Table 3.2)</t>
  </si>
  <si>
    <t>Outgoing (Table 3.3)</t>
  </si>
  <si>
    <t>A6</t>
  </si>
  <si>
    <t>Princess Margret</t>
  </si>
  <si>
    <t>A3</t>
  </si>
  <si>
    <t>4th Qtr 09</t>
  </si>
  <si>
    <t>AF</t>
  </si>
  <si>
    <t>Rectal</t>
  </si>
  <si>
    <t>Kidney Pap</t>
  </si>
  <si>
    <t>AK</t>
  </si>
  <si>
    <t>AL</t>
  </si>
  <si>
    <t>Kidney Ren</t>
  </si>
  <si>
    <r>
      <t xml:space="preserve">Kidney Ren:  New </t>
    </r>
    <r>
      <rPr>
        <b/>
        <vertAlign val="subscript"/>
        <sz val="10"/>
        <rFont val="Calibri"/>
        <family val="2"/>
      </rPr>
      <t>reeval</t>
    </r>
  </si>
  <si>
    <r>
      <t xml:space="preserve">Kidney Pap:  New </t>
    </r>
    <r>
      <rPr>
        <b/>
        <vertAlign val="subscript"/>
        <sz val="10"/>
        <rFont val="Calibri"/>
        <family val="2"/>
      </rPr>
      <t>reeval</t>
    </r>
  </si>
  <si>
    <t>Colon Adeno</t>
  </si>
  <si>
    <t>AA</t>
  </si>
  <si>
    <t>AG</t>
  </si>
  <si>
    <t>Colon / Rectal</t>
  </si>
  <si>
    <t>recurrent:  treated cases associated with untreated cases  shipped</t>
  </si>
  <si>
    <t xml:space="preserve">Colon </t>
  </si>
  <si>
    <t>St. Joseph's (MD)</t>
  </si>
  <si>
    <t>AU</t>
  </si>
  <si>
    <t>AS</t>
  </si>
  <si>
    <t>Cureline</t>
  </si>
  <si>
    <t>Head &amp; Neck</t>
  </si>
  <si>
    <t>Stomach</t>
  </si>
  <si>
    <t>B2</t>
  </si>
  <si>
    <t>B3</t>
  </si>
  <si>
    <t>B4</t>
  </si>
  <si>
    <t>B7</t>
  </si>
  <si>
    <t>1st Qtr 10</t>
  </si>
  <si>
    <r>
      <t xml:space="preserve">Stomach:  New </t>
    </r>
    <r>
      <rPr>
        <b/>
        <vertAlign val="subscript"/>
        <sz val="10"/>
        <rFont val="Calibri"/>
        <family val="2"/>
      </rPr>
      <t>reeval</t>
    </r>
  </si>
  <si>
    <t>Table 4.1:  Incoming Biospecimens</t>
  </si>
  <si>
    <t>Table 4.2:  Biospecimens in Queue</t>
  </si>
  <si>
    <t>Site</t>
  </si>
  <si>
    <t>Type</t>
  </si>
  <si>
    <t>Ovary</t>
  </si>
  <si>
    <t>Comments</t>
  </si>
  <si>
    <t>Est. Date</t>
  </si>
  <si>
    <t># Cases</t>
  </si>
  <si>
    <t>Date</t>
  </si>
  <si>
    <t>1st Qtr 08</t>
  </si>
  <si>
    <t>WGA</t>
  </si>
  <si>
    <t>Total</t>
  </si>
  <si>
    <t>GBM</t>
  </si>
  <si>
    <t xml:space="preserve"> </t>
  </si>
  <si>
    <t>Dx Confirm</t>
  </si>
  <si>
    <t>Path DQ</t>
  </si>
  <si>
    <t>Path Qual.</t>
  </si>
  <si>
    <t>Tumor DQ</t>
  </si>
  <si>
    <t>Qualified</t>
  </si>
  <si>
    <t>% Tum</t>
  </si>
  <si>
    <t>% Nec</t>
  </si>
  <si>
    <t>RNA-Yield</t>
  </si>
  <si>
    <t>Norm-DNA</t>
  </si>
  <si>
    <t>Tum-DNA</t>
  </si>
  <si>
    <t>Matched</t>
  </si>
  <si>
    <t>In Process</t>
  </si>
  <si>
    <t>2nd Qtr 08</t>
  </si>
  <si>
    <t>New Cases</t>
  </si>
  <si>
    <t>Re-Eval</t>
  </si>
  <si>
    <t>Pending</t>
  </si>
  <si>
    <t>MA Quality Control</t>
  </si>
  <si>
    <t>Batch</t>
  </si>
  <si>
    <t>Number of Cases in Batch</t>
  </si>
  <si>
    <t>CGCC</t>
  </si>
  <si>
    <t>GSC</t>
  </si>
  <si>
    <t>MD Anderson</t>
  </si>
  <si>
    <t>Last Shipment</t>
  </si>
  <si>
    <t>Case Western</t>
  </si>
  <si>
    <t xml:space="preserve"> Duke </t>
  </si>
  <si>
    <t xml:space="preserve"> Emory </t>
  </si>
  <si>
    <t xml:space="preserve"> Henry Ford </t>
  </si>
  <si>
    <t>Mayo</t>
  </si>
  <si>
    <t>Toronto Western Hospital</t>
  </si>
  <si>
    <t>UCSF</t>
  </si>
  <si>
    <t>"as of" Date</t>
  </si>
  <si>
    <t>Cedars-Sinai</t>
  </si>
  <si>
    <t xml:space="preserve">Fox Chase </t>
  </si>
  <si>
    <t xml:space="preserve">MD Anderson </t>
  </si>
  <si>
    <t xml:space="preserve"> MSK </t>
  </si>
  <si>
    <t>Washington U</t>
  </si>
  <si>
    <t>N/A</t>
  </si>
  <si>
    <t>?</t>
  </si>
  <si>
    <t>New</t>
  </si>
  <si>
    <t>Est. Next Shipment</t>
  </si>
  <si>
    <t>NA</t>
  </si>
  <si>
    <t>Univ. of Fla.</t>
  </si>
  <si>
    <t>Date of Shipment</t>
  </si>
  <si>
    <t># of Cases</t>
  </si>
  <si>
    <t xml:space="preserve">MA Extraction </t>
  </si>
  <si>
    <t>Ovarian</t>
  </si>
  <si>
    <t>TSS</t>
  </si>
  <si>
    <t>Dx Conf.</t>
  </si>
  <si>
    <t>Henry Ford</t>
  </si>
  <si>
    <t>Norm Control Type</t>
  </si>
  <si>
    <t>Path Fail</t>
  </si>
  <si>
    <t>MA Fail</t>
  </si>
  <si>
    <t>Pathology Quality Control</t>
  </si>
  <si>
    <t>Path Qualified</t>
  </si>
  <si>
    <t>Pre-Screed?</t>
  </si>
  <si>
    <t>General</t>
  </si>
  <si>
    <t>Specialty</t>
  </si>
  <si>
    <t>Date Returned</t>
  </si>
  <si>
    <t>EBV Pilot</t>
  </si>
  <si>
    <t>Duke</t>
  </si>
  <si>
    <t>Emory</t>
  </si>
  <si>
    <t>Tissue Type</t>
  </si>
  <si>
    <t>Date Sent</t>
  </si>
  <si>
    <t>Table 4.3:  Total Cases Shipped</t>
  </si>
  <si>
    <t>Table 4.4:  Summary</t>
  </si>
  <si>
    <t>Table 6.1: Sample Logistics (Incoming Shipments)</t>
  </si>
  <si>
    <t>UNC</t>
  </si>
  <si>
    <t>Liver</t>
  </si>
  <si>
    <t>BA</t>
  </si>
  <si>
    <t>AY</t>
  </si>
  <si>
    <r>
      <t xml:space="preserve">Liver:  New </t>
    </r>
    <r>
      <rPr>
        <b/>
        <vertAlign val="subscript"/>
        <sz val="10"/>
        <rFont val="Calibri"/>
        <family val="2"/>
      </rPr>
      <t>reeval</t>
    </r>
  </si>
  <si>
    <r>
      <t xml:space="preserve">Head &amp; Neck:  New </t>
    </r>
    <r>
      <rPr>
        <b/>
        <vertAlign val="subscript"/>
        <sz val="10"/>
        <rFont val="Calibri"/>
        <family val="2"/>
      </rPr>
      <t>reeval</t>
    </r>
  </si>
  <si>
    <t>BM</t>
  </si>
  <si>
    <t>Colon</t>
  </si>
  <si>
    <t xml:space="preserve">Colon  </t>
  </si>
  <si>
    <r>
      <t xml:space="preserve">Rectal: New </t>
    </r>
    <r>
      <rPr>
        <b/>
        <vertAlign val="subscript"/>
        <sz val="10"/>
        <rFont val="Calibri"/>
        <family val="2"/>
      </rPr>
      <t>reeval</t>
    </r>
  </si>
  <si>
    <r>
      <t xml:space="preserve">Colon : New </t>
    </r>
    <r>
      <rPr>
        <b/>
        <vertAlign val="subscript"/>
        <sz val="10"/>
        <rFont val="Calibri"/>
        <family val="2"/>
      </rPr>
      <t>reeval</t>
    </r>
  </si>
  <si>
    <t>tbd</t>
  </si>
  <si>
    <t>BE</t>
  </si>
  <si>
    <t>IGC BCR Dashboard (Release 1)  V 4.0</t>
  </si>
  <si>
    <t>Breast</t>
  </si>
  <si>
    <t>Endometrial</t>
  </si>
  <si>
    <t>Bladder</t>
  </si>
  <si>
    <t>Melanoma</t>
  </si>
  <si>
    <t>Cervix</t>
  </si>
  <si>
    <t>One case processed under old protocol. Not enough tissue to run under new protocol.</t>
  </si>
  <si>
    <t>Four cases processed under old protocol. Not enough tissue to run under new protocol. Kenna to fund all four payments. Their pass rate is 69% if these 4 cases are counted as qualifying.</t>
  </si>
  <si>
    <t>Case Summary by Shipment</t>
  </si>
  <si>
    <t>Laura Monovich</t>
  </si>
  <si>
    <t>Dennis Wigle, MD</t>
  </si>
  <si>
    <t>Christiana</t>
  </si>
  <si>
    <t>3rd Qtr 08</t>
  </si>
  <si>
    <t>IGC</t>
  </si>
  <si>
    <t>Retro</t>
  </si>
  <si>
    <t>BC</t>
  </si>
  <si>
    <t>Samples Sent to Rubicon</t>
  </si>
  <si>
    <t>Roswell Park</t>
  </si>
  <si>
    <t>4th Qtr 08</t>
  </si>
  <si>
    <r>
      <rPr>
        <sz val="10"/>
        <rFont val="Calibri"/>
        <family val="2"/>
      </rPr>
      <t xml:space="preserve">Total </t>
    </r>
    <r>
      <rPr>
        <sz val="8"/>
        <rFont val="Calibri"/>
        <family val="2"/>
      </rPr>
      <t>New+ Re-eval (Matched)</t>
    </r>
  </si>
  <si>
    <r>
      <t xml:space="preserve">GBM: New </t>
    </r>
    <r>
      <rPr>
        <vertAlign val="subscript"/>
        <sz val="10"/>
        <rFont val="Calibri"/>
        <family val="2"/>
      </rPr>
      <t>reeval</t>
    </r>
  </si>
  <si>
    <r>
      <t xml:space="preserve">Ovary: New </t>
    </r>
    <r>
      <rPr>
        <vertAlign val="subscript"/>
        <sz val="10"/>
        <rFont val="Calibri"/>
        <family val="2"/>
      </rPr>
      <t>reeval</t>
    </r>
  </si>
  <si>
    <r>
      <t xml:space="preserve">Total: New </t>
    </r>
    <r>
      <rPr>
        <vertAlign val="subscript"/>
        <sz val="10"/>
        <rFont val="Calibri"/>
        <family val="2"/>
      </rPr>
      <t>reeval</t>
    </r>
  </si>
  <si>
    <r>
      <t xml:space="preserve">% Qual </t>
    </r>
    <r>
      <rPr>
        <sz val="8"/>
        <rFont val="Calibri"/>
        <family val="2"/>
      </rPr>
      <t>(Matched)</t>
    </r>
  </si>
  <si>
    <t>L-Squam</t>
  </si>
  <si>
    <t>L-Adeno</t>
  </si>
  <si>
    <r>
      <t xml:space="preserve">Lung </t>
    </r>
    <r>
      <rPr>
        <b/>
        <sz val="9"/>
        <rFont val="Calibri"/>
        <family val="2"/>
      </rPr>
      <t>(Squam)</t>
    </r>
    <r>
      <rPr>
        <b/>
        <sz val="10"/>
        <rFont val="Calibri"/>
        <family val="2"/>
      </rPr>
      <t xml:space="preserve">: New </t>
    </r>
    <r>
      <rPr>
        <vertAlign val="subscript"/>
        <sz val="10"/>
        <rFont val="Calibri"/>
        <family val="2"/>
      </rPr>
      <t>reeval</t>
    </r>
  </si>
  <si>
    <r>
      <t xml:space="preserve">Lung </t>
    </r>
    <r>
      <rPr>
        <b/>
        <sz val="9"/>
        <rFont val="Calibri"/>
        <family val="2"/>
      </rPr>
      <t>(Squam)</t>
    </r>
  </si>
  <si>
    <t>Pro / yr</t>
  </si>
  <si>
    <t>1st Qtr 09</t>
  </si>
  <si>
    <t>Total New (Matched)</t>
  </si>
  <si>
    <t>Cedars Sinai</t>
  </si>
  <si>
    <t>St. Joseph's (AZ)</t>
  </si>
  <si>
    <t>Milan Italy</t>
  </si>
  <si>
    <t>Normal</t>
  </si>
  <si>
    <t>Pittsburgh</t>
  </si>
  <si>
    <t>MSK</t>
  </si>
  <si>
    <t xml:space="preserve">     </t>
  </si>
  <si>
    <t xml:space="preserve">  </t>
  </si>
  <si>
    <t>Imperial College</t>
  </si>
  <si>
    <t>July</t>
  </si>
  <si>
    <t>Contract completed</t>
  </si>
  <si>
    <t>Contract expired</t>
  </si>
  <si>
    <t>No samples</t>
  </si>
  <si>
    <t>7/2.09</t>
  </si>
  <si>
    <t>2nd Qtr 09</t>
  </si>
  <si>
    <t>Contract complete</t>
  </si>
  <si>
    <t>Outgoing Shipping</t>
  </si>
  <si>
    <t>13 Normal Fallopian Tubes.</t>
  </si>
  <si>
    <t>recurrent:  treated cases associated with untreated cases</t>
  </si>
  <si>
    <t>Triplet:  Reeval- Recurrent (Emory sent 2 samples, asked for one back)</t>
  </si>
  <si>
    <t>Tripplet:  treated cases associated with untreated cases</t>
  </si>
  <si>
    <t>Triplet:  treated cases associated with untreated cases</t>
  </si>
  <si>
    <t>3rd Qtr 09</t>
  </si>
  <si>
    <t>11 for Oct pulled.</t>
  </si>
  <si>
    <t>Indivumed</t>
  </si>
  <si>
    <t>Breast (Duct)</t>
  </si>
  <si>
    <t>3rd Qtr 10</t>
  </si>
  <si>
    <t>Thyroid</t>
  </si>
  <si>
    <t>Notificaton \ Redaction</t>
  </si>
  <si>
    <t>Received by IGC on 9/10/10</t>
  </si>
  <si>
    <t>COAD</t>
  </si>
  <si>
    <t>BRCA</t>
  </si>
  <si>
    <t>READ</t>
  </si>
  <si>
    <t>LIHC</t>
  </si>
  <si>
    <t>UCEC</t>
  </si>
  <si>
    <t>THCA</t>
  </si>
  <si>
    <t>SKCM</t>
  </si>
  <si>
    <t>CESC</t>
  </si>
  <si>
    <t>Two received by IGC on 4/8/10, 13 on 9/10/10</t>
  </si>
  <si>
    <t>TBD</t>
  </si>
  <si>
    <t>WGA to GSC</t>
  </si>
  <si>
    <t>Table 5.1</t>
  </si>
  <si>
    <t>Normal Control Summary for Qualified Cases</t>
  </si>
  <si>
    <t>Told TSS that A7-A0DC was a 'notify' case and to please collect clinical data. Determined to be a 'redacted' case. Kenna will pay for data collection</t>
  </si>
  <si>
    <t>4th Qtr 10</t>
  </si>
  <si>
    <t>BLCA</t>
  </si>
  <si>
    <t>Sarcoma</t>
  </si>
  <si>
    <t>Normal endometrium cases from non-cancer patients</t>
  </si>
  <si>
    <t>1st Qtr 11</t>
  </si>
  <si>
    <t>NCH BCR Dashboard (Release 1)  V 7.0</t>
  </si>
  <si>
    <t>AML</t>
  </si>
  <si>
    <t>2nd Qtr 11</t>
  </si>
  <si>
    <t>LAML</t>
  </si>
  <si>
    <t>7/27/11 One case reported as passed but upon further review with SSTR panel it may be mixed with another patient. Kenna stated she will pay for this one (10 passed cases total)</t>
  </si>
  <si>
    <t>TCGA Disease Code</t>
  </si>
  <si>
    <t>Total Cases Qualified  and Shipped</t>
  </si>
  <si>
    <t>Blood and Tissue     (DNA only)</t>
  </si>
  <si>
    <t>Solid Tissue Normal Only</t>
  </si>
  <si>
    <t xml:space="preserve">Blood and Tissue    (DNA &amp; RNA) </t>
  </si>
  <si>
    <t>Germline Blood Only</t>
  </si>
  <si>
    <t xml:space="preserve">Double Normals </t>
  </si>
  <si>
    <t>3rd Qtr 11</t>
  </si>
  <si>
    <t>Solid Tissue Normal RNA to RNA Centers</t>
  </si>
  <si>
    <t>Solid Tissue Normal DNA to USC</t>
  </si>
  <si>
    <t>Tumor Type</t>
  </si>
  <si>
    <t>Number in Batch</t>
  </si>
  <si>
    <t>Date of Batch</t>
  </si>
  <si>
    <t>30</t>
  </si>
  <si>
    <t>33</t>
  </si>
  <si>
    <t>43</t>
  </si>
  <si>
    <t>47</t>
  </si>
  <si>
    <t>49</t>
  </si>
  <si>
    <t>56</t>
  </si>
  <si>
    <t>59</t>
  </si>
  <si>
    <t>61</t>
  </si>
  <si>
    <t>66</t>
  </si>
  <si>
    <t>67</t>
  </si>
  <si>
    <t>72</t>
  </si>
  <si>
    <t>Mix</t>
  </si>
  <si>
    <t>BCRA</t>
  </si>
  <si>
    <t>Normal breast</t>
  </si>
  <si>
    <t>73</t>
  </si>
  <si>
    <t>74</t>
  </si>
  <si>
    <t>75</t>
  </si>
  <si>
    <t>80</t>
  </si>
  <si>
    <t>81</t>
  </si>
  <si>
    <t>85</t>
  </si>
  <si>
    <t>86</t>
  </si>
  <si>
    <t>87</t>
  </si>
  <si>
    <t>88</t>
  </si>
  <si>
    <t>92</t>
  </si>
  <si>
    <t>93</t>
  </si>
  <si>
    <t>94</t>
  </si>
  <si>
    <t>96</t>
  </si>
  <si>
    <t>100</t>
  </si>
  <si>
    <t>103</t>
  </si>
  <si>
    <t>104</t>
  </si>
  <si>
    <t>109</t>
  </si>
  <si>
    <t>110</t>
  </si>
  <si>
    <t>113</t>
  </si>
  <si>
    <t>114</t>
  </si>
  <si>
    <t>115</t>
  </si>
  <si>
    <t>117</t>
  </si>
  <si>
    <t>118</t>
  </si>
  <si>
    <t>120</t>
  </si>
  <si>
    <t>121</t>
  </si>
  <si>
    <t>124</t>
  </si>
  <si>
    <t>125</t>
  </si>
  <si>
    <t>126</t>
  </si>
  <si>
    <t>127</t>
  </si>
  <si>
    <t>128</t>
  </si>
  <si>
    <t>131</t>
  </si>
  <si>
    <t>132</t>
  </si>
  <si>
    <t>133</t>
  </si>
  <si>
    <t>136</t>
  </si>
  <si>
    <t>137</t>
  </si>
  <si>
    <t>142</t>
  </si>
  <si>
    <t>143</t>
  </si>
  <si>
    <t>Includes 5 normal endometrium</t>
  </si>
  <si>
    <t>147</t>
  </si>
  <si>
    <t>148</t>
  </si>
  <si>
    <t>149</t>
  </si>
  <si>
    <t>150</t>
  </si>
  <si>
    <t>153</t>
  </si>
  <si>
    <t>154</t>
  </si>
  <si>
    <t>155</t>
  </si>
  <si>
    <t>156</t>
  </si>
  <si>
    <t>Includes 6 normal endometrium</t>
  </si>
  <si>
    <t>167</t>
  </si>
  <si>
    <t>168</t>
  </si>
  <si>
    <t>169</t>
  </si>
  <si>
    <t>170</t>
  </si>
  <si>
    <t>171</t>
  </si>
  <si>
    <t>172</t>
  </si>
  <si>
    <t>173</t>
  </si>
  <si>
    <t>175</t>
  </si>
  <si>
    <t>176</t>
  </si>
  <si>
    <t>177</t>
  </si>
  <si>
    <t>178</t>
  </si>
  <si>
    <t>179</t>
  </si>
  <si>
    <t>180</t>
  </si>
  <si>
    <t>182</t>
  </si>
  <si>
    <t>Molecular QC</t>
  </si>
  <si>
    <t>Total Cases Received</t>
  </si>
  <si>
    <t>Pending BCR Initial Screening</t>
  </si>
  <si>
    <t>DQ BCR Initial Screening</t>
  </si>
  <si>
    <t>Submitted to BCR</t>
  </si>
  <si>
    <t>Pending Path</t>
  </si>
  <si>
    <t>DQ Path</t>
  </si>
  <si>
    <t>Q Path</t>
  </si>
  <si>
    <t>Pending Molecular</t>
  </si>
  <si>
    <t>DQ Molecular</t>
  </si>
  <si>
    <t>Q Molecular</t>
  </si>
  <si>
    <t>Qualified at BCR Awaiting Shipment</t>
  </si>
  <si>
    <t>Qualified - Hold Shipment</t>
  </si>
  <si>
    <t>Shipped</t>
  </si>
  <si>
    <t>BCR Q Rate</t>
  </si>
  <si>
    <t>A1</t>
  </si>
  <si>
    <t>A2</t>
  </si>
  <si>
    <t>A5</t>
  </si>
  <si>
    <t>A7</t>
  </si>
  <si>
    <t>A8</t>
  </si>
  <si>
    <t>AC</t>
  </si>
  <si>
    <t>AJ</t>
  </si>
  <si>
    <t>AN</t>
  </si>
  <si>
    <t>AO</t>
  </si>
  <si>
    <t>AP</t>
  </si>
  <si>
    <t>AQ</t>
  </si>
  <si>
    <t>AR</t>
  </si>
  <si>
    <t>AW</t>
  </si>
  <si>
    <t>AX</t>
  </si>
  <si>
    <t>B5</t>
  </si>
  <si>
    <t>B6</t>
  </si>
  <si>
    <t>BD</t>
  </si>
  <si>
    <t>BF</t>
  </si>
  <si>
    <t>BG</t>
  </si>
  <si>
    <t>BH</t>
  </si>
  <si>
    <t>BI</t>
  </si>
  <si>
    <t>BJ</t>
  </si>
  <si>
    <t>BK</t>
  </si>
  <si>
    <t>BL</t>
  </si>
  <si>
    <t>BS</t>
  </si>
  <si>
    <t>BT</t>
  </si>
  <si>
    <t>C4</t>
  </si>
  <si>
    <t>C5</t>
  </si>
  <si>
    <t>C8</t>
  </si>
  <si>
    <t>CC</t>
  </si>
  <si>
    <t>CE</t>
  </si>
  <si>
    <t>CF</t>
  </si>
  <si>
    <t>CU</t>
  </si>
  <si>
    <t>D1</t>
  </si>
  <si>
    <t>D3</t>
  </si>
  <si>
    <t>D8</t>
  </si>
  <si>
    <t>D9</t>
  </si>
  <si>
    <t>DA</t>
  </si>
  <si>
    <t>DD</t>
  </si>
  <si>
    <t>DE</t>
  </si>
  <si>
    <t>DF</t>
  </si>
  <si>
    <t>DG</t>
  </si>
  <si>
    <t>DI</t>
  </si>
  <si>
    <t>DJ</t>
  </si>
  <si>
    <t>DK</t>
  </si>
  <si>
    <t>DM</t>
  </si>
  <si>
    <t>DO</t>
  </si>
  <si>
    <t>DR</t>
  </si>
  <si>
    <t>DS</t>
  </si>
  <si>
    <t>DX</t>
  </si>
  <si>
    <t>DY</t>
  </si>
  <si>
    <t>E2</t>
  </si>
  <si>
    <t>E3</t>
  </si>
  <si>
    <t>E5</t>
  </si>
  <si>
    <t>E6</t>
  </si>
  <si>
    <t>E7</t>
  </si>
  <si>
    <t>E8</t>
  </si>
  <si>
    <t>E9</t>
  </si>
  <si>
    <t>EA</t>
  </si>
  <si>
    <t>EB</t>
  </si>
  <si>
    <t>EC</t>
  </si>
  <si>
    <t>EE</t>
  </si>
  <si>
    <t>EK</t>
  </si>
  <si>
    <t>EL</t>
  </si>
  <si>
    <t>EM</t>
  </si>
  <si>
    <t>EO</t>
  </si>
  <si>
    <t>EP</t>
  </si>
  <si>
    <t>ER</t>
  </si>
  <si>
    <t>ES</t>
  </si>
  <si>
    <t>ET</t>
  </si>
  <si>
    <t>EW</t>
  </si>
  <si>
    <t>EX</t>
  </si>
  <si>
    <t>EY</t>
  </si>
  <si>
    <t>FD</t>
  </si>
  <si>
    <t>FE</t>
  </si>
  <si>
    <t>FI</t>
  </si>
  <si>
    <t>FR</t>
  </si>
  <si>
    <t>FS</t>
  </si>
  <si>
    <t>FT</t>
  </si>
  <si>
    <t>FU</t>
  </si>
  <si>
    <t>FV</t>
  </si>
  <si>
    <t>FX</t>
  </si>
  <si>
    <t>FY</t>
  </si>
  <si>
    <t>G2</t>
  </si>
  <si>
    <t>G3</t>
  </si>
  <si>
    <t>GC</t>
  </si>
  <si>
    <t>GD</t>
  </si>
  <si>
    <t>GE</t>
  </si>
  <si>
    <t>GF</t>
  </si>
  <si>
    <t>GI</t>
  </si>
  <si>
    <t>GM</t>
  </si>
  <si>
    <t>GN</t>
  </si>
  <si>
    <t>GP</t>
  </si>
  <si>
    <t>H2</t>
  </si>
  <si>
    <t>H4</t>
  </si>
  <si>
    <t>H5</t>
  </si>
  <si>
    <t>HB</t>
  </si>
  <si>
    <t>HG</t>
  </si>
  <si>
    <t>HN</t>
  </si>
  <si>
    <t>HQ</t>
  </si>
  <si>
    <t>HR</t>
  </si>
  <si>
    <t>HS</t>
  </si>
  <si>
    <t>IH</t>
  </si>
  <si>
    <t>IM</t>
  </si>
  <si>
    <t>Date Received
at BCR</t>
  </si>
  <si>
    <t>TSS Code</t>
  </si>
  <si>
    <t>TSS ID</t>
  </si>
  <si>
    <t>Table 6.1</t>
  </si>
  <si>
    <t>Batch Shipment Summary</t>
  </si>
  <si>
    <t>Notification \ Redaction</t>
  </si>
  <si>
    <t>Proteomics Batch Shipment Summary</t>
  </si>
  <si>
    <t>Table 6.2</t>
  </si>
  <si>
    <t>Disqualify Genotype</t>
  </si>
  <si>
    <t>One of these cases qualified but not shipped. Kenna will pay for 85 qualified cases.</t>
  </si>
  <si>
    <t>One of these cases qualified by spec but did not ship immediately and later failed by pico.</t>
  </si>
  <si>
    <t>FW</t>
  </si>
  <si>
    <t>Solid Tissue Normal     (DNA Only)</t>
  </si>
  <si>
    <t>Solid Tissue Normal    (DNA &amp; RNA)</t>
  </si>
  <si>
    <t>Qualified -Awaiting Shipment</t>
  </si>
  <si>
    <t>GV</t>
  </si>
  <si>
    <t>HM</t>
  </si>
  <si>
    <t>IR</t>
  </si>
  <si>
    <t>IS</t>
  </si>
  <si>
    <t>FJ</t>
  </si>
  <si>
    <t>IW</t>
  </si>
  <si>
    <t>ABS IUPUI</t>
  </si>
  <si>
    <t>ESCA</t>
  </si>
  <si>
    <t>IG</t>
  </si>
  <si>
    <t>Esophageal</t>
  </si>
  <si>
    <t xml:space="preserve">Total New </t>
  </si>
  <si>
    <t>COAD/READ</t>
  </si>
  <si>
    <t>J8</t>
  </si>
  <si>
    <t>GCC and GSC genomic DNA</t>
  </si>
  <si>
    <t>4th Qtr 11</t>
  </si>
  <si>
    <t>SARC</t>
  </si>
  <si>
    <t>GJ</t>
  </si>
  <si>
    <t>IE</t>
  </si>
  <si>
    <t>CPTAC</t>
  </si>
  <si>
    <t>Mills</t>
  </si>
  <si>
    <t>Proteomics</t>
  </si>
  <si>
    <t xml:space="preserve">Indivumed GmbH/ Indivumed, Inc. </t>
  </si>
  <si>
    <t xml:space="preserve">Cureline, Inc. </t>
  </si>
  <si>
    <t xml:space="preserve">MSKCC </t>
  </si>
  <si>
    <t xml:space="preserve">University of North Carolina </t>
  </si>
  <si>
    <t xml:space="preserve">Windber Research Institute </t>
  </si>
  <si>
    <t xml:space="preserve">Gynecologic Oncology Group </t>
  </si>
  <si>
    <t xml:space="preserve">University of Pittsburgh </t>
  </si>
  <si>
    <t xml:space="preserve">Christiana Care Health Services, Inc. </t>
  </si>
  <si>
    <t>Cedars</t>
  </si>
  <si>
    <t xml:space="preserve">Duke University </t>
  </si>
  <si>
    <t xml:space="preserve">UCSF </t>
  </si>
  <si>
    <t xml:space="preserve">University of Hawaii </t>
  </si>
  <si>
    <t xml:space="preserve">Medical College of Wisconsin </t>
  </si>
  <si>
    <t xml:space="preserve">Mayo Clinic </t>
  </si>
  <si>
    <t xml:space="preserve">University of Michigan </t>
  </si>
  <si>
    <t xml:space="preserve">University of Michigan  </t>
  </si>
  <si>
    <t xml:space="preserve">University of Hawaii  </t>
  </si>
  <si>
    <t xml:space="preserve">Roswell Park Cancer Institute </t>
  </si>
  <si>
    <t xml:space="preserve">ILSbio, LLC. </t>
  </si>
  <si>
    <t xml:space="preserve">GPCC </t>
  </si>
  <si>
    <t xml:space="preserve">University of Sydney </t>
  </si>
  <si>
    <t xml:space="preserve">University Health Network </t>
  </si>
  <si>
    <t xml:space="preserve">University of Miami </t>
  </si>
  <si>
    <t xml:space="preserve">Yale University </t>
  </si>
  <si>
    <t xml:space="preserve">Medical College of Georgia </t>
  </si>
  <si>
    <t xml:space="preserve">Asterand, Inc. </t>
  </si>
  <si>
    <t xml:space="preserve">Cedars-Sinai Medical Center </t>
  </si>
  <si>
    <t xml:space="preserve">IGC </t>
  </si>
  <si>
    <t xml:space="preserve">OICR-Ottawa </t>
  </si>
  <si>
    <t xml:space="preserve">University of Florida </t>
  </si>
  <si>
    <t xml:space="preserve">Johns Hopkins University </t>
  </si>
  <si>
    <t xml:space="preserve">University of Chicago </t>
  </si>
  <si>
    <t xml:space="preserve">Ohio State University </t>
  </si>
  <si>
    <t xml:space="preserve">Washington University </t>
  </si>
  <si>
    <t xml:space="preserve">Baylor </t>
  </si>
  <si>
    <t xml:space="preserve">Essen University </t>
  </si>
  <si>
    <t xml:space="preserve">University of Calgary Alberta Health Services </t>
  </si>
  <si>
    <t xml:space="preserve">ABS IUPUI </t>
  </si>
  <si>
    <t xml:space="preserve">Cleveland Clinic </t>
  </si>
  <si>
    <t>OICR</t>
  </si>
  <si>
    <t>K1</t>
  </si>
  <si>
    <t>JX</t>
  </si>
  <si>
    <t>IF</t>
  </si>
  <si>
    <t>TCGA Pilot</t>
  </si>
  <si>
    <t>Table 7.1</t>
  </si>
  <si>
    <t>Pending BCR Processing</t>
  </si>
  <si>
    <t>Pilot Description</t>
  </si>
  <si>
    <t>Normal endometrium</t>
  </si>
  <si>
    <t>Samples Received at BCR</t>
  </si>
  <si>
    <t>KF</t>
  </si>
  <si>
    <t>FK</t>
  </si>
  <si>
    <t>Table 1.1</t>
  </si>
  <si>
    <t>Incoming Cases</t>
  </si>
  <si>
    <t>Table 1.2</t>
  </si>
  <si>
    <t>Current BCR Shipment Schedule</t>
  </si>
  <si>
    <t>KJ</t>
  </si>
  <si>
    <t>1st Qtr 12</t>
  </si>
  <si>
    <t>KP</t>
  </si>
  <si>
    <t>*We were directed by Joe Vockley to send RNA only from one normal breast tissue to the RNA centers so USC did not receive this case. This is why the BRCA numbers are off by 1.</t>
  </si>
  <si>
    <t xml:space="preserve">British Columbia Cancer Agency </t>
  </si>
  <si>
    <t>K4</t>
  </si>
  <si>
    <t>K6</t>
  </si>
  <si>
    <t>Bisulfite sequencing (AX-A1CI)</t>
  </si>
  <si>
    <t>Bisulfite sequencing (A2-A04X; A8-A07I; A2-A0YG; E2-A15H)</t>
  </si>
  <si>
    <t xml:space="preserve">ABS LAHEY </t>
  </si>
  <si>
    <t>Last UCEC shipment; 1 true normal endometrium</t>
  </si>
  <si>
    <t>Last UCEC shipment; includes 1 normal endometrium</t>
  </si>
  <si>
    <t>5/30/12</t>
  </si>
  <si>
    <t>FFPE pilot project</t>
  </si>
  <si>
    <t>Includes one recurrent tumor</t>
  </si>
  <si>
    <t>6/6/12</t>
  </si>
  <si>
    <t>Bisulfite sequencing</t>
  </si>
  <si>
    <t>JL</t>
  </si>
  <si>
    <t>Bisulfite sequencing (AA-A00R)</t>
  </si>
  <si>
    <t xml:space="preserve">ABS METRICS </t>
  </si>
  <si>
    <t>6/27/12</t>
  </si>
  <si>
    <t>~20</t>
  </si>
  <si>
    <t>~7/25/12</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</si>
</sst>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409]mmm\-yy;@"/>
    <numFmt numFmtId="165" formatCode="[$-409]d\-mmm;@"/>
    <numFmt numFmtId="166" formatCode="m/d;@"/>
    <numFmt numFmtId="167" formatCode="0_);\(0\)"/>
    <numFmt numFmtId="168" formatCode="m/d/yy;@"/>
    <numFmt numFmtId="169" formatCode="[$-409]mmmm\ d\,\ yyyy;@"/>
    <numFmt numFmtId="170" formatCode="[$-10409]#,##0.00%"/>
    <numFmt numFmtId="171" formatCode="0.0%"/>
    <numFmt numFmtId="172" formatCode="[$-10409]#,##0%"/>
  </numFmts>
  <fonts count="88" x14ac:knownFonts="1">
    <font>
      <sz val="11"/>
      <color theme="1"/>
      <name val="Calibri"/>
      <family val="2"/>
      <scheme val="minor"/>
    </font>
    <font>
      <sz val="9"/>
      <name val="Calibri"/>
      <family val="2"/>
    </font>
    <font>
      <b/>
      <sz val="9"/>
      <name val="Calibri"/>
      <family val="2"/>
    </font>
    <font>
      <sz val="10"/>
      <name val="Calibri"/>
      <family val="2"/>
    </font>
    <font>
      <b/>
      <sz val="10"/>
      <name val="Calibri"/>
      <family val="2"/>
    </font>
    <font>
      <sz val="8"/>
      <name val="Calibri"/>
      <family val="2"/>
    </font>
    <font>
      <vertAlign val="subscript"/>
      <sz val="10"/>
      <name val="Calibri"/>
      <family val="2"/>
    </font>
    <font>
      <i/>
      <sz val="10"/>
      <name val="Calibri"/>
      <family val="2"/>
    </font>
    <font>
      <i/>
      <sz val="8"/>
      <name val="Calibri"/>
      <family val="2"/>
    </font>
    <font>
      <sz val="10"/>
      <name val="Arial"/>
      <family val="2"/>
    </font>
    <font>
      <b/>
      <vertAlign val="subscript"/>
      <sz val="10"/>
      <name val="Calibri"/>
      <family val="2"/>
    </font>
    <font>
      <sz val="11"/>
      <color theme="0"/>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0"/>
      <name val="Calibri"/>
      <family val="2"/>
      <scheme val="minor"/>
    </font>
    <font>
      <sz val="8"/>
      <name val="Calibri"/>
      <family val="2"/>
      <scheme val="minor"/>
    </font>
    <font>
      <b/>
      <sz val="10"/>
      <name val="Calibri"/>
      <family val="2"/>
      <scheme val="minor"/>
    </font>
    <font>
      <b/>
      <vertAlign val="subscript"/>
      <sz val="10"/>
      <name val="Calibri"/>
      <family val="2"/>
      <scheme val="minor"/>
    </font>
    <font>
      <i/>
      <sz val="10"/>
      <name val="Calibri"/>
      <family val="2"/>
      <scheme val="minor"/>
    </font>
    <font>
      <i/>
      <sz val="9"/>
      <name val="Calibri"/>
      <family val="2"/>
      <scheme val="minor"/>
    </font>
    <font>
      <b/>
      <sz val="9"/>
      <name val="Calibri"/>
      <family val="2"/>
      <scheme val="minor"/>
    </font>
    <font>
      <sz val="9"/>
      <name val="Calibri"/>
      <family val="2"/>
      <scheme val="minor"/>
    </font>
    <font>
      <b/>
      <sz val="10"/>
      <color theme="1"/>
      <name val="Calibri"/>
      <family val="2"/>
      <scheme val="minor"/>
    </font>
    <font>
      <vertAlign val="subscript"/>
      <sz val="10"/>
      <name val="Calibri"/>
      <family val="2"/>
      <scheme val="minor"/>
    </font>
    <font>
      <i/>
      <sz val="8"/>
      <name val="Calibri"/>
      <family val="2"/>
      <scheme val="minor"/>
    </font>
    <font>
      <b/>
      <sz val="12"/>
      <name val="Calibri"/>
      <family val="2"/>
      <scheme val="minor"/>
    </font>
    <font>
      <sz val="11"/>
      <color theme="4" tint="-0.249977111117893"/>
      <name val="Calibri"/>
      <family val="2"/>
      <scheme val="minor"/>
    </font>
    <font>
      <sz val="10"/>
      <color rgb="FFFF0000"/>
      <name val="Calibri"/>
      <family val="2"/>
      <scheme val="minor"/>
    </font>
    <font>
      <sz val="10"/>
      <color indexed="10"/>
      <name val="Calibri"/>
      <family val="2"/>
    </font>
    <font>
      <i/>
      <sz val="10"/>
      <color rgb="FFFF0000"/>
      <name val="Calibri"/>
      <family val="2"/>
      <scheme val="minor"/>
    </font>
    <font>
      <i/>
      <sz val="11"/>
      <color theme="1"/>
      <name val="Calibri"/>
      <family val="2"/>
      <scheme val="minor"/>
    </font>
    <font>
      <i/>
      <sz val="11"/>
      <name val="Calibri"/>
      <family val="2"/>
      <scheme val="minor"/>
    </font>
    <font>
      <b/>
      <i/>
      <sz val="11"/>
      <color theme="1"/>
      <name val="Calibri"/>
      <family val="2"/>
      <scheme val="minor"/>
    </font>
    <font>
      <b/>
      <i/>
      <sz val="11"/>
      <name val="Calibri"/>
      <family val="2"/>
      <scheme val="minor"/>
    </font>
    <font>
      <b/>
      <i/>
      <sz val="11"/>
      <color theme="0"/>
      <name val="Calibri"/>
      <family val="2"/>
      <scheme val="minor"/>
    </font>
    <font>
      <b/>
      <sz val="12"/>
      <color indexed="8"/>
      <name val="Calibri"/>
      <family val="2"/>
    </font>
    <font>
      <b/>
      <sz val="6.95"/>
      <color indexed="9"/>
      <name val="Arial"/>
      <family val="2"/>
    </font>
    <font>
      <b/>
      <sz val="10"/>
      <color indexed="8"/>
      <name val="Arial"/>
      <family val="2"/>
    </font>
    <font>
      <sz val="10"/>
      <color indexed="8"/>
      <name val="Arial"/>
      <family val="2"/>
    </font>
    <font>
      <sz val="11"/>
      <color theme="1"/>
      <name val="Calibri"/>
      <family val="2"/>
      <scheme val="minor"/>
    </font>
    <font>
      <b/>
      <sz val="12"/>
      <color indexed="8"/>
      <name val="Calibri"/>
      <family val="2"/>
    </font>
    <font>
      <b/>
      <sz val="6.95"/>
      <color indexed="9"/>
      <name val="Arial"/>
      <family val="2"/>
    </font>
    <font>
      <b/>
      <sz val="11"/>
      <color indexed="8"/>
      <name val="Calibri"/>
      <family val="2"/>
    </font>
    <font>
      <b/>
      <sz val="6.95"/>
      <color indexed="8"/>
      <name val="Arial"/>
      <family val="2"/>
    </font>
    <font>
      <sz val="8"/>
      <name val="Verdana"/>
      <family val="2"/>
    </font>
    <font>
      <sz val="10"/>
      <name val="Arial"/>
      <family val="2"/>
    </font>
    <font>
      <sz val="10"/>
      <name val="Arial"/>
      <family val="2"/>
    </font>
    <font>
      <sz val="8"/>
      <color theme="1"/>
      <name val="Arial"/>
      <family val="2"/>
    </font>
    <font>
      <sz val="10"/>
      <name val="Arial"/>
      <family val="2"/>
    </font>
    <font>
      <sz val="10"/>
      <name val="Arial"/>
      <family val="2"/>
    </font>
    <font>
      <sz val="10"/>
      <name val="Arial"/>
      <family val="2"/>
    </font>
    <font>
      <sz val="10"/>
      <name val="Arial"/>
      <family val="2"/>
    </font>
    <font>
      <sz val="10"/>
      <name val="Arial"/>
      <family val="2"/>
    </font>
    <font>
      <b/>
      <i/>
      <sz val="8"/>
      <color theme="1"/>
      <name val="Arial"/>
      <family val="2"/>
    </font>
    <font>
      <sz val="10"/>
      <name val="Arial"/>
      <family val="2"/>
    </font>
    <font>
      <sz val="10"/>
      <name val="Arial"/>
      <family val="2"/>
    </font>
    <font>
      <sz val="10"/>
      <name val="Arial"/>
      <family val="2"/>
    </font>
    <font>
      <sz val="10"/>
      <name val="Arial"/>
      <family val="2"/>
    </font>
    <font>
      <u/>
      <sz val="11"/>
      <color theme="10"/>
      <name val="Calibri"/>
      <family val="2"/>
      <scheme val="minor"/>
    </font>
    <font>
      <sz val="10"/>
      <name val="Arial"/>
      <family val="2"/>
    </font>
    <font>
      <sz val="10"/>
      <name val="Arial"/>
      <family val="2"/>
    </font>
    <font>
      <b/>
      <sz val="7"/>
      <color rgb="FFFFFFFF"/>
      <name val="Arial"/>
      <family val="2"/>
    </font>
    <font>
      <b/>
      <sz val="10"/>
      <color rgb="FF000000"/>
      <name val="Arial"/>
      <family val="2"/>
    </font>
    <font>
      <sz val="10"/>
      <color rgb="FF000000"/>
      <name val="Calibri"/>
      <family val="2"/>
      <scheme val="minor"/>
    </font>
    <font>
      <sz val="10"/>
      <color rgb="FF000000"/>
      <name val="Arial"/>
      <family val="2"/>
    </font>
    <font>
      <sz val="10"/>
      <color rgb="FFFFFFFF"/>
      <name val="Arial"/>
      <family val="2"/>
    </font>
    <font>
      <sz val="10"/>
      <color rgb="FFFFFFFF"/>
      <name val="Calibri"/>
      <family val="2"/>
      <scheme val="minor"/>
    </font>
    <font>
      <i/>
      <sz val="10"/>
      <color rgb="FFFFFFFF"/>
      <name val="Arial"/>
      <family val="2"/>
    </font>
    <font>
      <sz val="9"/>
      <color rgb="FF000000"/>
      <name val="Arial"/>
      <family val="2"/>
    </font>
    <font>
      <b/>
      <sz val="10"/>
      <color rgb="FFFFFFFF"/>
      <name val="Calibri"/>
      <family val="2"/>
      <scheme val="minor"/>
    </font>
    <font>
      <sz val="10"/>
      <name val="Arial"/>
      <family val="2"/>
    </font>
    <font>
      <sz val="10"/>
      <name val="Arial"/>
      <family val="2"/>
    </font>
    <font>
      <sz val="10"/>
      <name val="Arial"/>
      <family val="2"/>
    </font>
    <font>
      <sz val="10"/>
      <name val="Arial"/>
      <family val="2"/>
    </font>
    <font>
      <b/>
      <i/>
      <sz val="10"/>
      <color rgb="FFFFFFFF"/>
      <name val="Calibri"/>
      <family val="2"/>
      <scheme val="minor"/>
    </font>
    <font>
      <u/>
      <sz val="11"/>
      <color theme="11"/>
      <name val="Calibri"/>
      <family val="2"/>
      <scheme val="minor"/>
    </font>
    <font>
      <b/>
      <sz val="11"/>
      <color rgb="FFFFFFFF"/>
      <name val="Calibri"/>
      <family val="2"/>
      <scheme val="minor"/>
    </font>
    <font>
      <b/>
      <sz val="10"/>
      <color rgb="FF000000"/>
      <name val="Calibri"/>
      <family val="2"/>
      <scheme val="minor"/>
    </font>
    <font>
      <sz val="10"/>
      <name val="Arial"/>
      <family val="2"/>
    </font>
    <font>
      <b/>
      <i/>
      <sz val="10"/>
      <color rgb="FFFFFFFF"/>
      <name val="Arial"/>
      <family val="2"/>
    </font>
    <font>
      <sz val="10"/>
      <name val="Arial"/>
      <family val="2"/>
    </font>
    <font>
      <b/>
      <sz val="11"/>
      <color rgb="FFFF0000"/>
      <name val="Calibri"/>
      <family val="2"/>
      <scheme val="minor"/>
    </font>
    <font>
      <sz val="10"/>
      <name val="Arial"/>
      <family val="2"/>
    </font>
    <font>
      <sz val="10"/>
      <name val="Arial"/>
      <family val="2"/>
    </font>
    <font>
      <sz val="10"/>
      <name val="Arial"/>
      <family val="2"/>
    </font>
  </fonts>
  <fills count="25">
    <fill>
      <patternFill patternType="none"/>
    </fill>
    <fill>
      <patternFill patternType="gray125"/>
    </fill>
    <fill>
      <patternFill patternType="solid">
        <fgColor indexed="47"/>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BFBFBF"/>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FFFF99"/>
        <bgColor indexed="64"/>
      </patternFill>
    </fill>
    <fill>
      <patternFill patternType="solid">
        <fgColor rgb="FFFFFFCC"/>
        <bgColor indexed="64"/>
      </patternFill>
    </fill>
    <fill>
      <patternFill patternType="solid">
        <fgColor theme="0"/>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indexed="13"/>
      </patternFill>
    </fill>
    <fill>
      <patternFill patternType="solid">
        <fgColor theme="0" tint="-0.34998626667073579"/>
        <bgColor indexed="64"/>
      </patternFill>
    </fill>
    <fill>
      <patternFill patternType="solid">
        <fgColor rgb="FFADD8E6"/>
        <bgColor rgb="FF000000"/>
      </patternFill>
    </fill>
    <fill>
      <patternFill patternType="solid">
        <fgColor rgb="FFF0FFFF"/>
        <bgColor rgb="FF000000"/>
      </patternFill>
    </fill>
    <fill>
      <patternFill patternType="solid">
        <fgColor rgb="FFDCDCDC"/>
        <bgColor rgb="FF000000"/>
      </patternFill>
    </fill>
    <fill>
      <patternFill patternType="solid">
        <fgColor rgb="FFFFFF00"/>
        <bgColor rgb="FF000000"/>
      </patternFill>
    </fill>
    <fill>
      <patternFill patternType="solid">
        <fgColor rgb="FFFFDEAD"/>
        <bgColor rgb="FF000000"/>
      </patternFill>
    </fill>
    <fill>
      <patternFill patternType="solid">
        <fgColor rgb="FF4682B4"/>
        <bgColor rgb="FF000000"/>
      </patternFill>
    </fill>
    <fill>
      <patternFill patternType="solid">
        <fgColor theme="4" tint="0.39994506668294322"/>
        <bgColor rgb="FF000000"/>
      </patternFill>
    </fill>
  </fills>
  <borders count="5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medium">
        <color indexed="9"/>
      </left>
      <right style="medium">
        <color indexed="9"/>
      </right>
      <top style="medium">
        <color indexed="9"/>
      </top>
      <bottom style="medium">
        <color indexed="9"/>
      </bottom>
      <diagonal/>
    </border>
    <border>
      <left style="thin">
        <color auto="1"/>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top style="medium">
        <color indexed="9"/>
      </top>
      <bottom style="thin">
        <color rgb="FFFFFFFF"/>
      </bottom>
      <diagonal/>
    </border>
    <border>
      <left/>
      <right/>
      <top style="medium">
        <color indexed="9"/>
      </top>
      <bottom style="thin">
        <color rgb="FFFFFFFF"/>
      </bottom>
      <diagonal/>
    </border>
    <border>
      <left/>
      <right style="thin">
        <color rgb="FFFFFFFF"/>
      </right>
      <top style="medium">
        <color indexed="9"/>
      </top>
      <bottom style="thin">
        <color rgb="FFFFFFFF"/>
      </bottom>
      <diagonal/>
    </border>
    <border>
      <left style="thin">
        <color rgb="FFFFFFFF"/>
      </left>
      <right/>
      <top/>
      <bottom style="thin">
        <color rgb="FFFFFFFF"/>
      </bottom>
      <diagonal/>
    </border>
    <border>
      <left/>
      <right/>
      <top/>
      <bottom style="thin">
        <color rgb="FFFFFFFF"/>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top style="thin">
        <color auto="1"/>
      </top>
      <bottom style="thin">
        <color theme="0"/>
      </bottom>
      <diagonal/>
    </border>
  </borders>
  <cellStyleXfs count="2731">
    <xf numFmtId="0" fontId="0" fillId="0" borderId="0"/>
    <xf numFmtId="0" fontId="9" fillId="0" borderId="0"/>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8"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49" fillId="0" borderId="0">
      <alignment wrapText="1"/>
    </xf>
    <xf numFmtId="0" fontId="51" fillId="0" borderId="0">
      <alignment wrapText="1"/>
    </xf>
    <xf numFmtId="0" fontId="52" fillId="0" borderId="0">
      <alignment wrapText="1"/>
    </xf>
    <xf numFmtId="0" fontId="53" fillId="0" borderId="0">
      <alignment wrapText="1"/>
    </xf>
    <xf numFmtId="0" fontId="54" fillId="0" borderId="0"/>
    <xf numFmtId="0" fontId="42" fillId="0" borderId="0"/>
    <xf numFmtId="9" fontId="42" fillId="0" borderId="0" applyFont="0" applyFill="0" applyBorder="0" applyAlignment="0" applyProtection="0"/>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alignment wrapText="1"/>
    </xf>
    <xf numFmtId="0" fontId="9" fillId="0" borderId="0"/>
    <xf numFmtId="0" fontId="9" fillId="0" borderId="0">
      <alignment wrapText="1"/>
    </xf>
    <xf numFmtId="0" fontId="9" fillId="0" borderId="0"/>
    <xf numFmtId="0" fontId="55" fillId="0" borderId="0"/>
    <xf numFmtId="0" fontId="42" fillId="0" borderId="0"/>
    <xf numFmtId="9" fontId="42" fillId="0" borderId="0" applyFont="0" applyFill="0" applyBorder="0" applyAlignment="0" applyProtection="0"/>
    <xf numFmtId="0" fontId="9" fillId="0" borderId="0"/>
    <xf numFmtId="0" fontId="57" fillId="0" borderId="0"/>
    <xf numFmtId="0" fontId="58" fillId="0" borderId="0"/>
    <xf numFmtId="0" fontId="59" fillId="0" borderId="0"/>
    <xf numFmtId="0" fontId="60" fillId="0" borderId="0"/>
    <xf numFmtId="0" fontId="61" fillId="0" borderId="0" applyNumberFormat="0" applyFill="0" applyBorder="0" applyAlignment="0" applyProtection="0"/>
    <xf numFmtId="0" fontId="62" fillId="0" borderId="0"/>
    <xf numFmtId="0" fontId="42" fillId="0" borderId="0"/>
    <xf numFmtId="9" fontId="42"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63" fillId="0" borderId="0"/>
    <xf numFmtId="0" fontId="73" fillId="0" borderId="0"/>
    <xf numFmtId="0" fontId="74" fillId="0" borderId="0"/>
    <xf numFmtId="0" fontId="75" fillId="0" borderId="0"/>
    <xf numFmtId="0" fontId="42" fillId="0" borderId="0"/>
    <xf numFmtId="9" fontId="42" fillId="0" borderId="0" applyFont="0" applyFill="0" applyBorder="0" applyAlignment="0" applyProtection="0"/>
    <xf numFmtId="0" fontId="61" fillId="0" borderId="0" applyNumberFormat="0" applyFill="0" applyBorder="0" applyAlignment="0" applyProtection="0"/>
    <xf numFmtId="0" fontId="9" fillId="0" borderId="0"/>
    <xf numFmtId="0" fontId="9" fillId="0" borderId="0"/>
    <xf numFmtId="0" fontId="9" fillId="0" borderId="0"/>
    <xf numFmtId="0" fontId="42" fillId="0" borderId="0"/>
    <xf numFmtId="9" fontId="42" fillId="0" borderId="0" applyFont="0" applyFill="0" applyBorder="0" applyAlignment="0" applyProtection="0"/>
    <xf numFmtId="0" fontId="61" fillId="0" borderId="0" applyNumberFormat="0" applyFill="0" applyBorder="0" applyAlignment="0" applyProtection="0"/>
    <xf numFmtId="0" fontId="42" fillId="0" borderId="0"/>
    <xf numFmtId="9" fontId="42" fillId="0" borderId="0" applyFont="0" applyFill="0" applyBorder="0" applyAlignment="0" applyProtection="0"/>
    <xf numFmtId="0" fontId="76" fillId="0" borderId="0"/>
    <xf numFmtId="0" fontId="42" fillId="0" borderId="0"/>
    <xf numFmtId="9" fontId="42" fillId="0" borderId="0" applyFont="0" applyFill="0" applyBorder="0" applyAlignment="0" applyProtection="0"/>
    <xf numFmtId="0" fontId="61" fillId="0" borderId="0" applyNumberFormat="0" applyFill="0" applyBorder="0" applyAlignment="0" applyProtection="0"/>
    <xf numFmtId="0" fontId="9" fillId="0" borderId="0"/>
    <xf numFmtId="0" fontId="42" fillId="0" borderId="0"/>
    <xf numFmtId="9" fontId="42" fillId="0" borderId="0" applyFon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81" fillId="0" borderId="0"/>
    <xf numFmtId="0" fontId="9" fillId="0" borderId="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9" fillId="0" borderId="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83" fillId="0" borderId="0"/>
    <xf numFmtId="0" fontId="42" fillId="0" borderId="0"/>
    <xf numFmtId="0" fontId="61"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85" fillId="0" borderId="0"/>
    <xf numFmtId="0" fontId="86" fillId="0" borderId="0"/>
    <xf numFmtId="0" fontId="87" fillId="0" borderId="0"/>
    <xf numFmtId="0" fontId="78" fillId="0" borderId="0" applyNumberFormat="0" applyFill="0" applyBorder="0" applyAlignment="0" applyProtection="0"/>
    <xf numFmtId="0" fontId="42" fillId="0" borderId="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9" fillId="0" borderId="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9" fillId="0" borderId="0"/>
    <xf numFmtId="0" fontId="9" fillId="0" borderId="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9" fillId="0" borderId="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42" fillId="0" borderId="0"/>
    <xf numFmtId="0" fontId="42" fillId="0" borderId="0"/>
    <xf numFmtId="0" fontId="61"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cellStyleXfs>
  <cellXfs count="533">
    <xf numFmtId="0" fontId="0" fillId="0" borderId="0" xfId="0"/>
    <xf numFmtId="0" fontId="15" fillId="0" borderId="0" xfId="0" applyFont="1"/>
    <xf numFmtId="0" fontId="15" fillId="0" borderId="0" xfId="0" applyFont="1" applyAlignment="1"/>
    <xf numFmtId="0" fontId="16" fillId="0" borderId="0" xfId="0" applyFont="1" applyAlignment="1">
      <alignment horizontal="right"/>
    </xf>
    <xf numFmtId="0" fontId="15" fillId="0" borderId="0" xfId="0" applyFont="1" applyAlignment="1">
      <alignment horizontal="right"/>
    </xf>
    <xf numFmtId="164" fontId="15" fillId="0" borderId="0" xfId="0" applyNumberFormat="1" applyFont="1" applyAlignment="1">
      <alignment horizontal="center"/>
    </xf>
    <xf numFmtId="1" fontId="15" fillId="0" borderId="0" xfId="0" applyNumberFormat="1" applyFont="1" applyAlignment="1">
      <alignment horizontal="center"/>
    </xf>
    <xf numFmtId="0" fontId="17" fillId="3" borderId="1" xfId="0" applyNumberFormat="1" applyFont="1" applyFill="1" applyBorder="1" applyAlignment="1">
      <alignment horizontal="center" textRotation="90" wrapText="1"/>
    </xf>
    <xf numFmtId="164" fontId="18" fillId="0" borderId="2" xfId="0" applyNumberFormat="1" applyFont="1" applyFill="1" applyBorder="1" applyAlignment="1">
      <alignment horizontal="center" wrapText="1"/>
    </xf>
    <xf numFmtId="164" fontId="15" fillId="0" borderId="0" xfId="0" applyNumberFormat="1" applyFont="1" applyBorder="1" applyAlignment="1">
      <alignment horizontal="center"/>
    </xf>
    <xf numFmtId="164" fontId="17" fillId="0" borderId="0" xfId="0" applyNumberFormat="1" applyFont="1" applyAlignment="1">
      <alignment horizontal="center"/>
    </xf>
    <xf numFmtId="1" fontId="17" fillId="0" borderId="0" xfId="0" applyNumberFormat="1" applyFont="1" applyAlignment="1">
      <alignment horizontal="center"/>
    </xf>
    <xf numFmtId="164" fontId="19" fillId="3" borderId="3" xfId="0" applyNumberFormat="1" applyFont="1" applyFill="1" applyBorder="1" applyAlignment="1">
      <alignment horizontal="center"/>
    </xf>
    <xf numFmtId="1" fontId="19" fillId="3" borderId="3" xfId="0" applyNumberFormat="1" applyFont="1" applyFill="1" applyBorder="1" applyAlignment="1">
      <alignment horizontal="center"/>
    </xf>
    <xf numFmtId="1" fontId="20" fillId="3" borderId="4" xfId="0" applyNumberFormat="1" applyFont="1" applyFill="1" applyBorder="1" applyAlignment="1">
      <alignment horizontal="center"/>
    </xf>
    <xf numFmtId="1" fontId="19" fillId="3" borderId="5" xfId="0" applyNumberFormat="1" applyFont="1" applyFill="1" applyBorder="1" applyAlignment="1">
      <alignment horizontal="center"/>
    </xf>
    <xf numFmtId="1" fontId="20" fillId="3" borderId="5" xfId="0" applyNumberFormat="1" applyFont="1" applyFill="1" applyBorder="1" applyAlignment="1">
      <alignment horizontal="center"/>
    </xf>
    <xf numFmtId="164"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5" fillId="0" borderId="0" xfId="0" applyNumberFormat="1" applyFont="1" applyAlignment="1">
      <alignment horizontal="center" wrapText="1"/>
    </xf>
    <xf numFmtId="1" fontId="15" fillId="0" borderId="0" xfId="0" applyNumberFormat="1" applyFont="1" applyAlignment="1">
      <alignment horizontal="center" wrapText="1"/>
    </xf>
    <xf numFmtId="164" fontId="18" fillId="4" borderId="2" xfId="0" applyNumberFormat="1" applyFont="1" applyFill="1" applyBorder="1" applyAlignment="1">
      <alignment horizontal="center" vertical="center" textRotation="90" wrapText="1"/>
    </xf>
    <xf numFmtId="164" fontId="18" fillId="4" borderId="3" xfId="0" applyNumberFormat="1" applyFont="1" applyFill="1" applyBorder="1" applyAlignment="1">
      <alignment horizontal="center" vertical="center" textRotation="90" wrapText="1"/>
    </xf>
    <xf numFmtId="164" fontId="18" fillId="4" borderId="6" xfId="0" applyNumberFormat="1" applyFont="1" applyFill="1" applyBorder="1" applyAlignment="1">
      <alignment horizontal="center" vertical="center" textRotation="90" wrapText="1"/>
    </xf>
    <xf numFmtId="0" fontId="15" fillId="0" borderId="0" xfId="0" applyFont="1" applyBorder="1" applyAlignment="1"/>
    <xf numFmtId="0" fontId="15" fillId="0" borderId="0" xfId="0" applyFont="1" applyBorder="1" applyAlignment="1">
      <alignment horizontal="center" wrapText="1"/>
    </xf>
    <xf numFmtId="164" fontId="19" fillId="3" borderId="2" xfId="0" applyNumberFormat="1" applyFont="1" applyFill="1" applyBorder="1" applyAlignment="1">
      <alignment horizontal="center"/>
    </xf>
    <xf numFmtId="164" fontId="17" fillId="0" borderId="0" xfId="0" applyNumberFormat="1" applyFont="1" applyAlignment="1">
      <alignment horizontal="center" wrapText="1"/>
    </xf>
    <xf numFmtId="0" fontId="16" fillId="0" borderId="0" xfId="0" applyFont="1" applyBorder="1" applyAlignment="1"/>
    <xf numFmtId="0" fontId="16" fillId="0" borderId="0" xfId="0" applyFont="1" applyAlignment="1"/>
    <xf numFmtId="0" fontId="15" fillId="5" borderId="0" xfId="0" applyFont="1" applyFill="1" applyBorder="1" applyAlignment="1">
      <alignment horizontal="center" vertical="top"/>
    </xf>
    <xf numFmtId="0" fontId="15" fillId="0" borderId="7" xfId="0" applyFont="1" applyBorder="1" applyAlignment="1">
      <alignment wrapText="1"/>
    </xf>
    <xf numFmtId="0" fontId="15" fillId="0" borderId="8" xfId="0" applyFont="1" applyBorder="1" applyAlignment="1">
      <alignment wrapText="1"/>
    </xf>
    <xf numFmtId="0" fontId="16" fillId="3" borderId="2" xfId="0" applyFont="1" applyFill="1" applyBorder="1" applyAlignment="1">
      <alignment wrapText="1"/>
    </xf>
    <xf numFmtId="0" fontId="16" fillId="3" borderId="3" xfId="0" applyFont="1" applyFill="1" applyBorder="1" applyAlignment="1">
      <alignment horizontal="center" wrapText="1"/>
    </xf>
    <xf numFmtId="0" fontId="19" fillId="3" borderId="9" xfId="0" applyFont="1" applyFill="1" applyBorder="1" applyAlignment="1">
      <alignment horizontal="center" wrapText="1"/>
    </xf>
    <xf numFmtId="0" fontId="15" fillId="3" borderId="4" xfId="0" applyFont="1" applyFill="1" applyBorder="1" applyAlignment="1">
      <alignment wrapText="1"/>
    </xf>
    <xf numFmtId="0" fontId="15" fillId="6" borderId="2" xfId="0" applyFont="1" applyFill="1" applyBorder="1"/>
    <xf numFmtId="0" fontId="1" fillId="6" borderId="2" xfId="0" applyFont="1" applyFill="1" applyBorder="1" applyAlignment="1">
      <alignment horizontal="center" wrapText="1" readingOrder="1"/>
    </xf>
    <xf numFmtId="0" fontId="15" fillId="0" borderId="0" xfId="0" applyFont="1" applyAlignment="1">
      <alignment wrapText="1"/>
    </xf>
    <xf numFmtId="164" fontId="21" fillId="4" borderId="2" xfId="0" applyNumberFormat="1" applyFont="1" applyFill="1" applyBorder="1" applyAlignment="1">
      <alignment horizontal="center" vertical="center" textRotation="90" wrapText="1"/>
    </xf>
    <xf numFmtId="0" fontId="17" fillId="0" borderId="0" xfId="0" applyFont="1" applyAlignment="1">
      <alignment horizontal="center"/>
    </xf>
    <xf numFmtId="0" fontId="2" fillId="7" borderId="2" xfId="0" applyFont="1" applyFill="1" applyBorder="1" applyAlignment="1">
      <alignment horizontal="center" textRotation="90" wrapText="1" readingOrder="1"/>
    </xf>
    <xf numFmtId="0" fontId="22" fillId="8" borderId="2" xfId="0" applyFont="1" applyFill="1" applyBorder="1" applyAlignment="1">
      <alignment textRotation="90"/>
    </xf>
    <xf numFmtId="0" fontId="23" fillId="7" borderId="2" xfId="0" applyFont="1" applyFill="1" applyBorder="1" applyAlignment="1">
      <alignment horizontal="center" textRotation="90" wrapText="1" readingOrder="1"/>
    </xf>
    <xf numFmtId="0" fontId="8" fillId="4" borderId="2" xfId="0" applyFont="1" applyFill="1" applyBorder="1" applyAlignment="1">
      <alignment horizontal="center" textRotation="90" wrapText="1" readingOrder="1"/>
    </xf>
    <xf numFmtId="164" fontId="21" fillId="4" borderId="6" xfId="0" applyNumberFormat="1" applyFont="1" applyFill="1" applyBorder="1" applyAlignment="1">
      <alignment horizontal="center" vertical="center" textRotation="90" wrapText="1"/>
    </xf>
    <xf numFmtId="0" fontId="24" fillId="6" borderId="2" xfId="0" applyFont="1" applyFill="1" applyBorder="1" applyAlignment="1">
      <alignment horizontal="center"/>
    </xf>
    <xf numFmtId="166" fontId="24" fillId="6" borderId="2" xfId="0" applyNumberFormat="1" applyFont="1" applyFill="1" applyBorder="1" applyAlignment="1">
      <alignment horizontal="center"/>
    </xf>
    <xf numFmtId="0" fontId="24" fillId="4" borderId="2" xfId="0" applyFont="1" applyFill="1" applyBorder="1" applyAlignment="1">
      <alignment horizontal="center"/>
    </xf>
    <xf numFmtId="166" fontId="1" fillId="6" borderId="2" xfId="0" applyNumberFormat="1" applyFont="1" applyFill="1" applyBorder="1" applyAlignment="1">
      <alignment horizontal="center" wrapText="1" readingOrder="1"/>
    </xf>
    <xf numFmtId="0" fontId="24" fillId="6" borderId="2" xfId="0" applyFont="1" applyFill="1" applyBorder="1" applyAlignment="1">
      <alignment horizontal="center" wrapText="1" readingOrder="1"/>
    </xf>
    <xf numFmtId="0" fontId="8" fillId="4" borderId="2" xfId="0" applyFont="1" applyFill="1" applyBorder="1" applyAlignment="1">
      <alignment horizontal="center" wrapText="1" readingOrder="1"/>
    </xf>
    <xf numFmtId="164" fontId="15" fillId="0" borderId="0" xfId="0" applyNumberFormat="1" applyFont="1" applyBorder="1" applyAlignment="1">
      <alignment horizontal="center" wrapText="1"/>
    </xf>
    <xf numFmtId="0" fontId="19" fillId="3" borderId="10" xfId="0" applyFont="1" applyFill="1" applyBorder="1" applyAlignment="1">
      <alignment horizontal="center" wrapText="1"/>
    </xf>
    <xf numFmtId="166" fontId="17" fillId="9" borderId="2" xfId="0" applyNumberFormat="1" applyFont="1" applyFill="1" applyBorder="1" applyAlignment="1">
      <alignment horizontal="center" wrapText="1"/>
    </xf>
    <xf numFmtId="0" fontId="15" fillId="0" borderId="0" xfId="0" applyFont="1"/>
    <xf numFmtId="0" fontId="15" fillId="0" borderId="11" xfId="0" applyFont="1" applyBorder="1" applyAlignment="1"/>
    <xf numFmtId="0" fontId="15" fillId="0" borderId="0" xfId="0" applyFont="1" applyBorder="1" applyAlignment="1"/>
    <xf numFmtId="0" fontId="16" fillId="3" borderId="2" xfId="0" applyFont="1" applyFill="1" applyBorder="1" applyAlignment="1">
      <alignment horizontal="center" wrapText="1"/>
    </xf>
    <xf numFmtId="0" fontId="0" fillId="0" borderId="0" xfId="0" applyBorder="1" applyAlignment="1">
      <alignment horizontal="center"/>
    </xf>
    <xf numFmtId="1" fontId="15" fillId="0" borderId="0" xfId="0" applyNumberFormat="1" applyFont="1" applyBorder="1" applyAlignment="1">
      <alignment horizontal="center"/>
    </xf>
    <xf numFmtId="164" fontId="16" fillId="0" borderId="0" xfId="0" applyNumberFormat="1" applyFont="1" applyBorder="1" applyAlignment="1">
      <alignment vertical="center"/>
    </xf>
    <xf numFmtId="1" fontId="19" fillId="3" borderId="4" xfId="0" applyNumberFormat="1" applyFont="1" applyFill="1" applyBorder="1" applyAlignment="1">
      <alignment horizontal="center"/>
    </xf>
    <xf numFmtId="0" fontId="24" fillId="10" borderId="2" xfId="0" applyFont="1" applyFill="1" applyBorder="1" applyAlignment="1">
      <alignment horizontal="center"/>
    </xf>
    <xf numFmtId="166" fontId="24" fillId="10" borderId="2" xfId="0" applyNumberFormat="1" applyFont="1" applyFill="1" applyBorder="1" applyAlignment="1">
      <alignment horizontal="center"/>
    </xf>
    <xf numFmtId="0" fontId="1" fillId="10" borderId="2" xfId="0" applyFont="1" applyFill="1" applyBorder="1" applyAlignment="1">
      <alignment horizontal="center" wrapText="1" readingOrder="1"/>
    </xf>
    <xf numFmtId="166" fontId="1" fillId="10" borderId="2" xfId="0" applyNumberFormat="1" applyFont="1" applyFill="1" applyBorder="1" applyAlignment="1">
      <alignment horizontal="center" wrapText="1" readingOrder="1"/>
    </xf>
    <xf numFmtId="0" fontId="24" fillId="10" borderId="2" xfId="0" applyFont="1" applyFill="1" applyBorder="1" applyAlignment="1">
      <alignment horizontal="center" wrapText="1" readingOrder="1"/>
    </xf>
    <xf numFmtId="0" fontId="15" fillId="10" borderId="2" xfId="0" applyFont="1" applyFill="1" applyBorder="1"/>
    <xf numFmtId="0" fontId="15" fillId="0" borderId="0" xfId="0" applyFont="1" applyBorder="1" applyAlignment="1">
      <alignment horizontal="center"/>
    </xf>
    <xf numFmtId="0" fontId="15" fillId="0" borderId="0" xfId="0" applyFont="1" applyFill="1" applyBorder="1" applyAlignment="1">
      <alignment horizontal="center" wrapText="1"/>
    </xf>
    <xf numFmtId="164" fontId="17" fillId="0" borderId="2" xfId="0" applyNumberFormat="1" applyFont="1" applyBorder="1" applyAlignment="1">
      <alignment horizontal="center" wrapText="1"/>
    </xf>
    <xf numFmtId="1" fontId="17" fillId="0" borderId="0" xfId="0" applyNumberFormat="1" applyFont="1" applyFill="1" applyBorder="1" applyAlignment="1">
      <alignment horizontal="center" wrapText="1"/>
    </xf>
    <xf numFmtId="0" fontId="25" fillId="0" borderId="0" xfId="0" applyFont="1" applyBorder="1" applyAlignment="1">
      <alignment horizontal="center"/>
    </xf>
    <xf numFmtId="169" fontId="16" fillId="0" borderId="0" xfId="0" applyNumberFormat="1" applyFont="1" applyAlignment="1">
      <alignment horizontal="left"/>
    </xf>
    <xf numFmtId="0" fontId="15" fillId="0" borderId="0" xfId="0" applyFont="1" applyBorder="1" applyAlignment="1"/>
    <xf numFmtId="0" fontId="0" fillId="0" borderId="0" xfId="0" applyAlignment="1"/>
    <xf numFmtId="0" fontId="0" fillId="0" borderId="0" xfId="0" applyAlignment="1"/>
    <xf numFmtId="0" fontId="23" fillId="10" borderId="2" xfId="0" applyFont="1" applyFill="1" applyBorder="1" applyAlignment="1">
      <alignment horizontal="center"/>
    </xf>
    <xf numFmtId="0" fontId="15" fillId="6" borderId="2" xfId="0" applyFont="1" applyFill="1" applyBorder="1" applyAlignment="1">
      <alignment wrapText="1"/>
    </xf>
    <xf numFmtId="0" fontId="16" fillId="3" borderId="2" xfId="0" applyFont="1" applyFill="1" applyBorder="1" applyAlignment="1">
      <alignment horizontal="center" wrapText="1"/>
    </xf>
    <xf numFmtId="0" fontId="15" fillId="11" borderId="2" xfId="0" applyFont="1" applyFill="1" applyBorder="1" applyAlignment="1">
      <alignment wrapText="1"/>
    </xf>
    <xf numFmtId="0" fontId="15" fillId="4" borderId="2" xfId="0" applyFont="1" applyFill="1" applyBorder="1" applyAlignment="1">
      <alignment wrapText="1"/>
    </xf>
    <xf numFmtId="0" fontId="16" fillId="3" borderId="12" xfId="0" applyFont="1" applyFill="1" applyBorder="1" applyAlignment="1">
      <alignment horizontal="center" wrapText="1"/>
    </xf>
    <xf numFmtId="0" fontId="22" fillId="3" borderId="13" xfId="0" applyFont="1" applyFill="1" applyBorder="1" applyAlignment="1">
      <alignment horizontal="center" wrapText="1"/>
    </xf>
    <xf numFmtId="0" fontId="16" fillId="3" borderId="9" xfId="0" applyFont="1" applyFill="1" applyBorder="1" applyAlignment="1">
      <alignment horizontal="center" wrapText="1"/>
    </xf>
    <xf numFmtId="0" fontId="22" fillId="3" borderId="13" xfId="0" applyFont="1" applyFill="1" applyBorder="1" applyAlignment="1">
      <alignment wrapText="1"/>
    </xf>
    <xf numFmtId="0" fontId="19" fillId="3" borderId="12" xfId="0" applyFont="1" applyFill="1" applyBorder="1" applyAlignment="1">
      <alignment horizontal="center" wrapText="1"/>
    </xf>
    <xf numFmtId="0" fontId="19" fillId="3" borderId="13" xfId="0" applyFont="1" applyFill="1" applyBorder="1" applyAlignment="1">
      <alignment horizontal="center" wrapText="1"/>
    </xf>
    <xf numFmtId="0" fontId="15" fillId="11" borderId="2" xfId="0" applyFont="1" applyFill="1" applyBorder="1" applyAlignment="1">
      <alignment wrapText="1"/>
    </xf>
    <xf numFmtId="0" fontId="17" fillId="0" borderId="2" xfId="0" applyFont="1" applyBorder="1"/>
    <xf numFmtId="166" fontId="17" fillId="0" borderId="2" xfId="0" applyNumberFormat="1" applyFont="1" applyBorder="1" applyAlignment="1">
      <alignment horizontal="center"/>
    </xf>
    <xf numFmtId="0" fontId="17" fillId="0" borderId="2" xfId="0" applyFont="1" applyBorder="1" applyAlignment="1">
      <alignment wrapText="1"/>
    </xf>
    <xf numFmtId="166" fontId="17" fillId="9" borderId="2" xfId="0" applyNumberFormat="1" applyFont="1" applyFill="1" applyBorder="1" applyAlignment="1">
      <alignment horizontal="center"/>
    </xf>
    <xf numFmtId="168" fontId="17" fillId="0" borderId="2" xfId="0" applyNumberFormat="1" applyFont="1" applyBorder="1"/>
    <xf numFmtId="166" fontId="17" fillId="9" borderId="1" xfId="0" applyNumberFormat="1" applyFont="1" applyFill="1" applyBorder="1" applyAlignment="1">
      <alignment horizontal="center"/>
    </xf>
    <xf numFmtId="0" fontId="17" fillId="12" borderId="2" xfId="0" applyFont="1" applyFill="1" applyBorder="1" applyAlignment="1">
      <alignment horizontal="center"/>
    </xf>
    <xf numFmtId="169" fontId="16" fillId="0" borderId="0" xfId="0" applyNumberFormat="1" applyFont="1" applyAlignment="1">
      <alignment horizontal="left"/>
    </xf>
    <xf numFmtId="0" fontId="0" fillId="0" borderId="0" xfId="0" applyBorder="1" applyAlignment="1"/>
    <xf numFmtId="164" fontId="19" fillId="12" borderId="3" xfId="0" applyNumberFormat="1" applyFont="1" applyFill="1" applyBorder="1" applyAlignment="1">
      <alignment horizontal="center"/>
    </xf>
    <xf numFmtId="1" fontId="17" fillId="12" borderId="14" xfId="0" applyNumberFormat="1" applyFont="1" applyFill="1" applyBorder="1" applyAlignment="1">
      <alignment horizontal="center"/>
    </xf>
    <xf numFmtId="169" fontId="16" fillId="0" borderId="0" xfId="0" applyNumberFormat="1" applyFont="1" applyAlignment="1">
      <alignment horizontal="left"/>
    </xf>
    <xf numFmtId="1" fontId="17" fillId="12" borderId="2" xfId="0" applyNumberFormat="1" applyFont="1" applyFill="1" applyBorder="1" applyAlignment="1">
      <alignment horizontal="center"/>
    </xf>
    <xf numFmtId="0" fontId="15" fillId="0" borderId="0" xfId="0" applyFont="1" applyBorder="1" applyAlignment="1"/>
    <xf numFmtId="164" fontId="19" fillId="0" borderId="3" xfId="0" applyNumberFormat="1" applyFont="1" applyFill="1" applyBorder="1" applyAlignment="1">
      <alignment horizontal="center"/>
    </xf>
    <xf numFmtId="1" fontId="26" fillId="0" borderId="4" xfId="0" applyNumberFormat="1" applyFont="1" applyFill="1" applyBorder="1" applyAlignment="1">
      <alignment horizontal="center"/>
    </xf>
    <xf numFmtId="1" fontId="17" fillId="0" borderId="5" xfId="0" applyNumberFormat="1" applyFont="1" applyFill="1" applyBorder="1" applyAlignment="1">
      <alignment horizontal="center"/>
    </xf>
    <xf numFmtId="167" fontId="26" fillId="0" borderId="4" xfId="0" applyNumberFormat="1" applyFont="1" applyFill="1" applyBorder="1" applyAlignment="1">
      <alignment horizontal="center"/>
    </xf>
    <xf numFmtId="167" fontId="17" fillId="0" borderId="5" xfId="0" applyNumberFormat="1" applyFont="1" applyFill="1" applyBorder="1" applyAlignment="1">
      <alignment horizontal="center"/>
    </xf>
    <xf numFmtId="167" fontId="26" fillId="0" borderId="5" xfId="0" applyNumberFormat="1" applyFont="1" applyFill="1" applyBorder="1" applyAlignment="1">
      <alignment horizontal="center"/>
    </xf>
    <xf numFmtId="167" fontId="17" fillId="0" borderId="3" xfId="0" applyNumberFormat="1" applyFont="1" applyFill="1" applyBorder="1" applyAlignment="1">
      <alignment horizontal="center"/>
    </xf>
    <xf numFmtId="1" fontId="26" fillId="0" borderId="5" xfId="0" applyNumberFormat="1" applyFont="1" applyFill="1" applyBorder="1" applyAlignment="1">
      <alignment horizontal="center"/>
    </xf>
    <xf numFmtId="1" fontId="17" fillId="0" borderId="4" xfId="0" applyNumberFormat="1" applyFont="1" applyFill="1" applyBorder="1" applyAlignment="1">
      <alignment horizontal="center"/>
    </xf>
    <xf numFmtId="1" fontId="18" fillId="0" borderId="2" xfId="0" applyNumberFormat="1" applyFont="1" applyFill="1" applyBorder="1" applyAlignment="1">
      <alignment horizontal="center"/>
    </xf>
    <xf numFmtId="1" fontId="17" fillId="0" borderId="2" xfId="0" applyNumberFormat="1" applyFont="1" applyFill="1" applyBorder="1" applyAlignment="1">
      <alignment horizontal="center"/>
    </xf>
    <xf numFmtId="1" fontId="19" fillId="0" borderId="1" xfId="0" applyNumberFormat="1" applyFont="1" applyFill="1" applyBorder="1" applyAlignment="1">
      <alignment horizontal="center"/>
    </xf>
    <xf numFmtId="1" fontId="27" fillId="0" borderId="15" xfId="0" applyNumberFormat="1" applyFont="1" applyFill="1" applyBorder="1" applyAlignment="1">
      <alignment horizontal="center"/>
    </xf>
    <xf numFmtId="1" fontId="16" fillId="0" borderId="2" xfId="0" applyNumberFormat="1" applyFont="1" applyFill="1" applyBorder="1" applyAlignment="1">
      <alignment horizontal="center"/>
    </xf>
    <xf numFmtId="1" fontId="28" fillId="0" borderId="2" xfId="0" applyNumberFormat="1" applyFont="1" applyFill="1" applyBorder="1" applyAlignment="1">
      <alignment horizontal="center"/>
    </xf>
    <xf numFmtId="164" fontId="19" fillId="12" borderId="2" xfId="0" applyNumberFormat="1" applyFont="1" applyFill="1" applyBorder="1" applyAlignment="1">
      <alignment horizontal="center"/>
    </xf>
    <xf numFmtId="0" fontId="3" fillId="12" borderId="2" xfId="0" applyFont="1" applyFill="1" applyBorder="1" applyAlignment="1">
      <alignment horizontal="center" wrapText="1"/>
    </xf>
    <xf numFmtId="0" fontId="17" fillId="12" borderId="2" xfId="0" applyFont="1" applyFill="1" applyBorder="1" applyAlignment="1">
      <alignment horizontal="center" wrapText="1"/>
    </xf>
    <xf numFmtId="1" fontId="19" fillId="12" borderId="2" xfId="0" applyNumberFormat="1" applyFont="1" applyFill="1" applyBorder="1" applyAlignment="1">
      <alignment horizontal="center"/>
    </xf>
    <xf numFmtId="1" fontId="27" fillId="12" borderId="3" xfId="0" applyNumberFormat="1" applyFont="1" applyFill="1" applyBorder="1" applyAlignment="1">
      <alignment horizontal="center"/>
    </xf>
    <xf numFmtId="1" fontId="18" fillId="12" borderId="2" xfId="0" applyNumberFormat="1" applyFont="1" applyFill="1" applyBorder="1" applyAlignment="1">
      <alignment horizontal="center"/>
    </xf>
    <xf numFmtId="1" fontId="18" fillId="12" borderId="3" xfId="0" applyNumberFormat="1" applyFont="1" applyFill="1" applyBorder="1" applyAlignment="1">
      <alignment horizontal="center"/>
    </xf>
    <xf numFmtId="1" fontId="16" fillId="12" borderId="6" xfId="0" applyNumberFormat="1" applyFont="1" applyFill="1" applyBorder="1" applyAlignment="1">
      <alignment horizontal="center"/>
    </xf>
    <xf numFmtId="1" fontId="18" fillId="12" borderId="6" xfId="0" applyNumberFormat="1" applyFont="1" applyFill="1" applyBorder="1" applyAlignment="1">
      <alignment horizontal="center"/>
    </xf>
    <xf numFmtId="1" fontId="28" fillId="12" borderId="4" xfId="0" applyNumberFormat="1" applyFont="1" applyFill="1" applyBorder="1" applyAlignment="1">
      <alignment horizontal="center"/>
    </xf>
    <xf numFmtId="0" fontId="21" fillId="12" borderId="2" xfId="0" applyFont="1" applyFill="1" applyBorder="1" applyAlignment="1">
      <alignment horizontal="center"/>
    </xf>
    <xf numFmtId="0" fontId="7" fillId="12" borderId="2" xfId="0" applyFont="1" applyFill="1" applyBorder="1" applyAlignment="1">
      <alignment horizontal="center" wrapText="1"/>
    </xf>
    <xf numFmtId="1" fontId="3" fillId="12" borderId="2" xfId="0" applyNumberFormat="1" applyFont="1" applyFill="1" applyBorder="1" applyAlignment="1">
      <alignment horizontal="center" wrapText="1"/>
    </xf>
    <xf numFmtId="168" fontId="3" fillId="12" borderId="2" xfId="0" applyNumberFormat="1" applyFont="1" applyFill="1" applyBorder="1" applyAlignment="1">
      <alignment horizontal="center" wrapText="1"/>
    </xf>
    <xf numFmtId="0" fontId="15" fillId="11" borderId="2" xfId="0" applyFont="1" applyFill="1" applyBorder="1" applyAlignment="1">
      <alignment wrapText="1"/>
    </xf>
    <xf numFmtId="14" fontId="17" fillId="0" borderId="2" xfId="0"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9" fillId="0" borderId="0" xfId="0" applyFont="1" applyAlignment="1">
      <alignment horizontal="left"/>
    </xf>
    <xf numFmtId="164" fontId="19" fillId="0" borderId="2" xfId="0" applyNumberFormat="1" applyFont="1" applyFill="1" applyBorder="1" applyAlignment="1">
      <alignment horizontal="center"/>
    </xf>
    <xf numFmtId="1" fontId="19" fillId="0" borderId="2" xfId="0" applyNumberFormat="1" applyFont="1" applyFill="1" applyBorder="1" applyAlignment="1">
      <alignment horizontal="center"/>
    </xf>
    <xf numFmtId="1" fontId="27" fillId="0" borderId="2" xfId="0" applyNumberFormat="1" applyFont="1" applyFill="1" applyBorder="1" applyAlignment="1">
      <alignment horizontal="center"/>
    </xf>
    <xf numFmtId="1" fontId="15" fillId="9" borderId="2" xfId="0" applyNumberFormat="1" applyFont="1" applyFill="1" applyBorder="1" applyAlignment="1">
      <alignment horizontal="center"/>
    </xf>
    <xf numFmtId="165" fontId="15" fillId="9" borderId="2" xfId="0" applyNumberFormat="1" applyFont="1" applyFill="1" applyBorder="1" applyAlignment="1">
      <alignment horizontal="center"/>
    </xf>
    <xf numFmtId="1" fontId="19" fillId="3" borderId="2" xfId="0" applyNumberFormat="1" applyFont="1" applyFill="1" applyBorder="1" applyAlignment="1">
      <alignment horizontal="center"/>
    </xf>
    <xf numFmtId="164" fontId="19" fillId="0" borderId="11" xfId="0" applyNumberFormat="1" applyFont="1" applyFill="1" applyBorder="1" applyAlignment="1">
      <alignment horizontal="center"/>
    </xf>
    <xf numFmtId="1" fontId="19" fillId="0" borderId="11" xfId="0" applyNumberFormat="1" applyFont="1" applyFill="1" applyBorder="1" applyAlignment="1">
      <alignment horizontal="center"/>
    </xf>
    <xf numFmtId="1" fontId="17" fillId="0" borderId="11" xfId="0" applyNumberFormat="1" applyFont="1" applyFill="1" applyBorder="1" applyAlignment="1">
      <alignment horizontal="center"/>
    </xf>
    <xf numFmtId="1" fontId="17" fillId="0" borderId="0" xfId="0" applyNumberFormat="1" applyFont="1" applyFill="1" applyBorder="1" applyAlignment="1">
      <alignment horizontal="center"/>
    </xf>
    <xf numFmtId="1" fontId="19" fillId="0" borderId="11" xfId="0" applyNumberFormat="1" applyFont="1" applyFill="1" applyBorder="1" applyAlignment="1">
      <alignment horizontal="center" wrapText="1"/>
    </xf>
    <xf numFmtId="0" fontId="0" fillId="0" borderId="11" xfId="0" applyFill="1" applyBorder="1" applyAlignment="1">
      <alignment horizontal="center" wrapText="1"/>
    </xf>
    <xf numFmtId="0" fontId="0" fillId="0" borderId="0" xfId="0" applyFill="1" applyBorder="1" applyAlignment="1">
      <alignment horizontal="center" wrapText="1"/>
    </xf>
    <xf numFmtId="164" fontId="18" fillId="0" borderId="2" xfId="0" applyNumberFormat="1" applyFont="1" applyBorder="1" applyAlignment="1">
      <alignment horizontal="center" wrapText="1"/>
    </xf>
    <xf numFmtId="0" fontId="15" fillId="0" borderId="0" xfId="0" applyFont="1" applyBorder="1" applyAlignment="1">
      <alignment horizontal="left" wrapText="1"/>
    </xf>
    <xf numFmtId="1" fontId="17" fillId="0" borderId="3" xfId="0" applyNumberFormat="1" applyFont="1" applyFill="1" applyBorder="1" applyAlignment="1">
      <alignment horizontal="center"/>
    </xf>
    <xf numFmtId="1" fontId="28" fillId="12" borderId="4" xfId="0" applyNumberFormat="1" applyFont="1" applyFill="1" applyBorder="1" applyAlignment="1">
      <alignment horizontal="center"/>
    </xf>
    <xf numFmtId="0" fontId="11" fillId="12" borderId="0" xfId="0" applyFont="1" applyFill="1" applyBorder="1"/>
    <xf numFmtId="0" fontId="12" fillId="12" borderId="0" xfId="0" applyFont="1" applyFill="1" applyBorder="1"/>
    <xf numFmtId="0" fontId="11" fillId="12" borderId="0" xfId="0" applyFont="1" applyFill="1" applyBorder="1" applyAlignment="1"/>
    <xf numFmtId="0" fontId="17" fillId="0" borderId="2" xfId="0" applyFont="1" applyBorder="1" applyAlignment="1">
      <alignment horizontal="center"/>
    </xf>
    <xf numFmtId="0" fontId="17" fillId="0" borderId="2" xfId="0" applyFont="1" applyBorder="1" applyAlignment="1">
      <alignment horizontal="center" wrapText="1"/>
    </xf>
    <xf numFmtId="166" fontId="3" fillId="12" borderId="2" xfId="0" applyNumberFormat="1" applyFont="1" applyFill="1" applyBorder="1" applyAlignment="1">
      <alignment horizontal="center" wrapText="1"/>
    </xf>
    <xf numFmtId="166" fontId="17" fillId="12" borderId="2" xfId="0" applyNumberFormat="1" applyFont="1" applyFill="1" applyBorder="1" applyAlignment="1">
      <alignment horizontal="center"/>
    </xf>
    <xf numFmtId="0" fontId="30" fillId="12" borderId="2" xfId="0" applyFont="1" applyFill="1" applyBorder="1" applyAlignment="1">
      <alignment horizontal="center"/>
    </xf>
    <xf numFmtId="13" fontId="3" fillId="12" borderId="2" xfId="0" applyNumberFormat="1" applyFont="1" applyFill="1" applyBorder="1" applyAlignment="1">
      <alignment horizontal="center" wrapText="1"/>
    </xf>
    <xf numFmtId="168" fontId="17" fillId="12" borderId="2" xfId="0" applyNumberFormat="1" applyFont="1" applyFill="1" applyBorder="1" applyAlignment="1">
      <alignment horizontal="center"/>
    </xf>
    <xf numFmtId="1" fontId="17" fillId="0" borderId="2" xfId="0" applyNumberFormat="1" applyFont="1" applyBorder="1" applyAlignment="1">
      <alignment horizontal="center"/>
    </xf>
    <xf numFmtId="168" fontId="17" fillId="0" borderId="2" xfId="0" applyNumberFormat="1" applyFont="1" applyBorder="1" applyAlignment="1">
      <alignment horizontal="center"/>
    </xf>
    <xf numFmtId="0" fontId="17" fillId="0" borderId="2" xfId="0" applyFont="1" applyBorder="1" applyAlignment="1">
      <alignment horizontal="center"/>
    </xf>
    <xf numFmtId="0" fontId="17" fillId="0" borderId="2" xfId="0" applyFont="1" applyBorder="1" applyAlignment="1">
      <alignment horizontal="center" wrapText="1"/>
    </xf>
    <xf numFmtId="16" fontId="17" fillId="0" borderId="2" xfId="0" applyNumberFormat="1" applyFont="1" applyBorder="1"/>
    <xf numFmtId="0" fontId="0" fillId="0" borderId="0" xfId="0" applyBorder="1" applyAlignment="1"/>
    <xf numFmtId="0" fontId="0" fillId="0" borderId="0" xfId="0" applyAlignment="1"/>
    <xf numFmtId="0" fontId="17" fillId="0" borderId="2" xfId="0" applyFont="1" applyBorder="1" applyAlignment="1">
      <alignment horizontal="center"/>
    </xf>
    <xf numFmtId="0" fontId="17" fillId="0" borderId="2" xfId="0" applyFont="1" applyBorder="1" applyAlignment="1">
      <alignment horizontal="center" wrapText="1"/>
    </xf>
    <xf numFmtId="0" fontId="17" fillId="0" borderId="2" xfId="0" applyFont="1" applyBorder="1" applyAlignment="1">
      <alignment horizontal="center" wrapText="1"/>
    </xf>
    <xf numFmtId="0" fontId="17" fillId="0" borderId="2" xfId="0" applyFont="1" applyBorder="1" applyAlignment="1">
      <alignment horizontal="center"/>
    </xf>
    <xf numFmtId="1" fontId="18" fillId="3" borderId="2" xfId="0" applyNumberFormat="1" applyFont="1" applyFill="1" applyBorder="1" applyAlignment="1">
      <alignment horizontal="center"/>
    </xf>
    <xf numFmtId="0" fontId="17" fillId="0" borderId="2" xfId="0" applyFont="1" applyBorder="1" applyAlignment="1">
      <alignment horizontal="center"/>
    </xf>
    <xf numFmtId="0" fontId="17" fillId="0" borderId="2" xfId="0" applyFont="1" applyBorder="1" applyAlignment="1">
      <alignment horizontal="center"/>
    </xf>
    <xf numFmtId="1" fontId="19" fillId="9" borderId="3" xfId="0" applyNumberFormat="1" applyFont="1" applyFill="1" applyBorder="1" applyAlignment="1">
      <alignment horizontal="center" wrapText="1"/>
    </xf>
    <xf numFmtId="1" fontId="19" fillId="9" borderId="4" xfId="0" applyNumberFormat="1" applyFont="1" applyFill="1" applyBorder="1" applyAlignment="1">
      <alignment horizontal="center" wrapText="1"/>
    </xf>
    <xf numFmtId="16" fontId="17" fillId="0" borderId="2" xfId="0" applyNumberFormat="1" applyFont="1" applyBorder="1" applyAlignment="1">
      <alignment horizontal="center"/>
    </xf>
    <xf numFmtId="0" fontId="17" fillId="0" borderId="2" xfId="0" applyFont="1" applyBorder="1" applyAlignment="1">
      <alignment horizontal="center"/>
    </xf>
    <xf numFmtId="164" fontId="17" fillId="0" borderId="2" xfId="0" applyNumberFormat="1" applyFont="1" applyBorder="1" applyAlignment="1">
      <alignment horizontal="center" wrapText="1"/>
    </xf>
    <xf numFmtId="1" fontId="17" fillId="0" borderId="3" xfId="0" applyNumberFormat="1" applyFont="1" applyBorder="1" applyAlignment="1">
      <alignment horizontal="center"/>
    </xf>
    <xf numFmtId="1" fontId="26" fillId="0" borderId="4" xfId="0" applyNumberFormat="1" applyFont="1" applyBorder="1" applyAlignment="1">
      <alignment horizontal="center"/>
    </xf>
    <xf numFmtId="164" fontId="19" fillId="0" borderId="0" xfId="0" applyNumberFormat="1" applyFont="1" applyFill="1" applyBorder="1" applyAlignment="1">
      <alignment horizontal="center"/>
    </xf>
    <xf numFmtId="1" fontId="19" fillId="0" borderId="0" xfId="0" applyNumberFormat="1" applyFont="1" applyFill="1" applyBorder="1" applyAlignment="1">
      <alignment horizontal="center"/>
    </xf>
    <xf numFmtId="1" fontId="20" fillId="0" borderId="0" xfId="0" applyNumberFormat="1" applyFont="1" applyFill="1" applyBorder="1" applyAlignment="1">
      <alignment horizontal="center"/>
    </xf>
    <xf numFmtId="1" fontId="18" fillId="0" borderId="0" xfId="0" applyNumberFormat="1" applyFont="1" applyFill="1" applyBorder="1" applyAlignment="1">
      <alignment horizontal="center"/>
    </xf>
    <xf numFmtId="1" fontId="17" fillId="9" borderId="2" xfId="0" applyNumberFormat="1" applyFont="1" applyFill="1" applyBorder="1" applyAlignment="1">
      <alignment horizontal="center" wrapText="1"/>
    </xf>
    <xf numFmtId="1" fontId="17" fillId="9" borderId="1" xfId="0" applyNumberFormat="1" applyFont="1" applyFill="1" applyBorder="1" applyAlignment="1">
      <alignment horizontal="center"/>
    </xf>
    <xf numFmtId="1" fontId="17" fillId="9" borderId="2" xfId="0" applyNumberFormat="1" applyFont="1" applyFill="1" applyBorder="1" applyAlignment="1">
      <alignment horizontal="center"/>
    </xf>
    <xf numFmtId="1" fontId="19" fillId="9" borderId="3" xfId="0" applyNumberFormat="1" applyFont="1" applyFill="1" applyBorder="1" applyAlignment="1">
      <alignment horizontal="center" wrapText="1"/>
    </xf>
    <xf numFmtId="1" fontId="19" fillId="9" borderId="4" xfId="0" applyNumberFormat="1" applyFont="1" applyFill="1" applyBorder="1" applyAlignment="1">
      <alignment horizontal="center" wrapText="1"/>
    </xf>
    <xf numFmtId="0" fontId="17" fillId="0" borderId="2" xfId="0" applyFont="1" applyBorder="1" applyAlignment="1">
      <alignment horizontal="center"/>
    </xf>
    <xf numFmtId="0" fontId="17" fillId="0" borderId="2" xfId="0" applyFont="1" applyBorder="1" applyAlignment="1">
      <alignment horizontal="center" wrapText="1"/>
    </xf>
    <xf numFmtId="0" fontId="17" fillId="0" borderId="2" xfId="0" applyFont="1" applyBorder="1" applyAlignment="1">
      <alignment horizontal="center"/>
    </xf>
    <xf numFmtId="0" fontId="15" fillId="0" borderId="2" xfId="0" applyFont="1" applyBorder="1"/>
    <xf numFmtId="0" fontId="15" fillId="0" borderId="2" xfId="0" applyFont="1" applyBorder="1" applyAlignment="1">
      <alignment wrapText="1"/>
    </xf>
    <xf numFmtId="16" fontId="15" fillId="0" borderId="2" xfId="0" applyNumberFormat="1" applyFont="1" applyBorder="1"/>
    <xf numFmtId="0" fontId="31" fillId="12" borderId="2" xfId="0" applyFont="1" applyFill="1" applyBorder="1" applyAlignment="1">
      <alignment horizontal="center" wrapText="1"/>
    </xf>
    <xf numFmtId="0" fontId="32" fillId="12" borderId="2" xfId="0" applyFont="1" applyFill="1" applyBorder="1" applyAlignment="1">
      <alignment horizontal="center"/>
    </xf>
    <xf numFmtId="166" fontId="31" fillId="12" borderId="2" xfId="0" applyNumberFormat="1" applyFont="1" applyFill="1" applyBorder="1" applyAlignment="1">
      <alignment horizontal="center" wrapText="1"/>
    </xf>
    <xf numFmtId="0" fontId="17" fillId="0" borderId="2" xfId="0" applyFont="1" applyBorder="1" applyAlignment="1">
      <alignment horizontal="center"/>
    </xf>
    <xf numFmtId="1" fontId="19" fillId="9" borderId="3" xfId="0" applyNumberFormat="1" applyFont="1" applyFill="1" applyBorder="1" applyAlignment="1">
      <alignment horizontal="center" wrapText="1"/>
    </xf>
    <xf numFmtId="1" fontId="19" fillId="9" borderId="4" xfId="0" applyNumberFormat="1" applyFont="1" applyFill="1" applyBorder="1" applyAlignment="1">
      <alignment horizontal="center" wrapText="1"/>
    </xf>
    <xf numFmtId="0" fontId="15" fillId="0" borderId="2" xfId="0" applyFont="1" applyBorder="1" applyAlignment="1">
      <alignment horizontal="center"/>
    </xf>
    <xf numFmtId="0" fontId="17" fillId="0" borderId="2" xfId="0" applyFont="1" applyBorder="1" applyAlignment="1">
      <alignment horizontal="center"/>
    </xf>
    <xf numFmtId="0" fontId="17" fillId="0" borderId="2" xfId="0" applyFont="1" applyBorder="1" applyAlignment="1">
      <alignment horizontal="center"/>
    </xf>
    <xf numFmtId="166" fontId="19" fillId="9" borderId="1" xfId="0" applyNumberFormat="1" applyFont="1" applyFill="1" applyBorder="1" applyAlignment="1">
      <alignment horizontal="center"/>
    </xf>
    <xf numFmtId="164" fontId="16" fillId="0" borderId="11" xfId="0" applyNumberFormat="1" applyFont="1" applyBorder="1" applyAlignment="1">
      <alignment horizontal="center"/>
    </xf>
    <xf numFmtId="0" fontId="0" fillId="0" borderId="11" xfId="0" applyBorder="1" applyAlignment="1">
      <alignment horizontal="center"/>
    </xf>
    <xf numFmtId="0" fontId="13" fillId="0" borderId="0" xfId="0" applyFont="1" applyBorder="1" applyAlignment="1">
      <alignment horizontal="left"/>
    </xf>
    <xf numFmtId="0" fontId="0" fillId="0" borderId="0" xfId="0" applyAlignment="1"/>
    <xf numFmtId="0" fontId="15" fillId="0" borderId="0" xfId="0" applyFont="1" applyBorder="1" applyAlignment="1"/>
    <xf numFmtId="0" fontId="16" fillId="0" borderId="0" xfId="0" applyFont="1" applyBorder="1" applyAlignment="1"/>
    <xf numFmtId="0" fontId="15" fillId="0" borderId="0" xfId="0" applyFont="1" applyBorder="1" applyAlignment="1"/>
    <xf numFmtId="0" fontId="33" fillId="0" borderId="0" xfId="0" applyFont="1"/>
    <xf numFmtId="9" fontId="0" fillId="0" borderId="0" xfId="0" applyNumberFormat="1"/>
    <xf numFmtId="0" fontId="34" fillId="0" borderId="0" xfId="0" applyFont="1" applyBorder="1" applyAlignment="1"/>
    <xf numFmtId="0" fontId="0" fillId="0" borderId="0" xfId="0" applyAlignment="1"/>
    <xf numFmtId="0" fontId="15" fillId="0" borderId="0" xfId="0" applyFont="1" applyBorder="1" applyAlignment="1"/>
    <xf numFmtId="9" fontId="13" fillId="0" borderId="0" xfId="0" applyNumberFormat="1" applyFont="1"/>
    <xf numFmtId="0" fontId="13" fillId="0" borderId="0" xfId="0" applyFont="1"/>
    <xf numFmtId="0" fontId="36" fillId="0" borderId="0" xfId="0" applyFont="1" applyBorder="1" applyAlignment="1"/>
    <xf numFmtId="0" fontId="35" fillId="0" borderId="0" xfId="0" applyFont="1"/>
    <xf numFmtId="0" fontId="14" fillId="0" borderId="0" xfId="0" applyFont="1"/>
    <xf numFmtId="0" fontId="38" fillId="0" borderId="0" xfId="0" applyFont="1" applyFill="1" applyBorder="1" applyAlignment="1">
      <alignment vertical="top" wrapText="1"/>
    </xf>
    <xf numFmtId="0" fontId="39" fillId="0" borderId="0" xfId="0" applyFont="1" applyFill="1" applyBorder="1" applyAlignment="1">
      <alignment vertical="top" wrapText="1"/>
    </xf>
    <xf numFmtId="0" fontId="41" fillId="0" borderId="0" xfId="0" applyFont="1" applyFill="1" applyBorder="1" applyAlignment="1">
      <alignment vertical="top" wrapText="1"/>
    </xf>
    <xf numFmtId="0" fontId="43" fillId="0" borderId="0" xfId="0" applyFont="1" applyFill="1" applyBorder="1" applyAlignment="1">
      <alignment vertical="top" wrapText="1"/>
    </xf>
    <xf numFmtId="0" fontId="44" fillId="0" borderId="0" xfId="0" applyFont="1" applyFill="1" applyBorder="1" applyAlignment="1">
      <alignment vertical="top" wrapText="1"/>
    </xf>
    <xf numFmtId="0" fontId="45" fillId="0" borderId="0" xfId="0" applyFont="1" applyFill="1" applyBorder="1" applyAlignment="1">
      <alignment vertical="top" wrapText="1"/>
    </xf>
    <xf numFmtId="0" fontId="46" fillId="0" borderId="0" xfId="0" applyFont="1" applyFill="1" applyBorder="1" applyAlignment="1">
      <alignment vertical="top" wrapText="1"/>
    </xf>
    <xf numFmtId="0" fontId="9" fillId="0" borderId="0" xfId="0" applyFont="1" applyAlignment="1"/>
    <xf numFmtId="0" fontId="43" fillId="0" borderId="0" xfId="0" applyFont="1" applyFill="1" applyBorder="1" applyAlignment="1">
      <alignment vertical="top"/>
    </xf>
    <xf numFmtId="0" fontId="40" fillId="12" borderId="0" xfId="0" applyFont="1" applyFill="1" applyBorder="1" applyAlignment="1">
      <alignment horizontal="center" vertical="top" wrapText="1"/>
    </xf>
    <xf numFmtId="0" fontId="0" fillId="0" borderId="0" xfId="0"/>
    <xf numFmtId="164" fontId="16" fillId="0" borderId="0" xfId="0" applyNumberFormat="1" applyFont="1" applyBorder="1" applyAlignment="1"/>
    <xf numFmtId="0" fontId="0" fillId="0" borderId="0" xfId="0" applyAlignment="1">
      <alignment horizontal="center"/>
    </xf>
    <xf numFmtId="0" fontId="13" fillId="0" borderId="0" xfId="0" applyFont="1" applyAlignment="1">
      <alignment horizontal="center"/>
    </xf>
    <xf numFmtId="0" fontId="44" fillId="0" borderId="0" xfId="0" applyFont="1" applyFill="1" applyBorder="1" applyAlignment="1">
      <alignment horizontal="center" vertical="top" wrapText="1"/>
    </xf>
    <xf numFmtId="0" fontId="0" fillId="0" borderId="0" xfId="0" applyAlignment="1">
      <alignment horizontal="center" wrapText="1"/>
    </xf>
    <xf numFmtId="0" fontId="50" fillId="17" borderId="15" xfId="0" applyFont="1" applyFill="1" applyBorder="1"/>
    <xf numFmtId="0" fontId="50" fillId="17" borderId="22" xfId="0" applyFont="1" applyFill="1" applyBorder="1"/>
    <xf numFmtId="0" fontId="50" fillId="17" borderId="38" xfId="0" applyFont="1" applyFill="1" applyBorder="1"/>
    <xf numFmtId="0" fontId="50" fillId="17" borderId="36" xfId="0" applyFont="1" applyFill="1" applyBorder="1"/>
    <xf numFmtId="0" fontId="50" fillId="17" borderId="23" xfId="0" applyFont="1" applyFill="1" applyBorder="1"/>
    <xf numFmtId="0" fontId="50" fillId="17" borderId="24" xfId="0" applyFont="1" applyFill="1" applyBorder="1"/>
    <xf numFmtId="0" fontId="0" fillId="0" borderId="0" xfId="0"/>
    <xf numFmtId="0" fontId="0" fillId="0" borderId="0" xfId="0"/>
    <xf numFmtId="0" fontId="13" fillId="0" borderId="0" xfId="0" applyFont="1"/>
    <xf numFmtId="0" fontId="0" fillId="0" borderId="0" xfId="0"/>
    <xf numFmtId="0" fontId="38" fillId="0" borderId="0" xfId="0" applyFont="1" applyFill="1" applyBorder="1" applyAlignment="1">
      <alignment vertical="top" wrapText="1"/>
    </xf>
    <xf numFmtId="0" fontId="43" fillId="0" borderId="0" xfId="0" applyFont="1" applyFill="1" applyBorder="1" applyAlignment="1">
      <alignment vertical="top" wrapText="1"/>
    </xf>
    <xf numFmtId="0" fontId="50" fillId="0" borderId="0" xfId="0" applyFont="1"/>
    <xf numFmtId="0" fontId="56" fillId="0" borderId="0" xfId="0" applyFont="1" applyAlignment="1">
      <alignment horizontal="right"/>
    </xf>
    <xf numFmtId="169" fontId="16" fillId="0" borderId="0" xfId="0" applyNumberFormat="1" applyFont="1" applyAlignment="1">
      <alignment horizontal="left"/>
    </xf>
    <xf numFmtId="0" fontId="15" fillId="0" borderId="0" xfId="0" applyNumberFormat="1" applyFont="1" applyBorder="1" applyAlignment="1">
      <alignment horizontal="center"/>
    </xf>
    <xf numFmtId="0" fontId="17" fillId="0" borderId="0" xfId="0" applyNumberFormat="1" applyFont="1" applyBorder="1" applyAlignment="1">
      <alignment horizontal="center"/>
    </xf>
    <xf numFmtId="0" fontId="17" fillId="0" borderId="0" xfId="0" applyNumberFormat="1" applyFont="1" applyAlignment="1">
      <alignment horizontal="center"/>
    </xf>
    <xf numFmtId="0" fontId="15" fillId="0" borderId="0" xfId="0" applyFont="1" applyBorder="1" applyAlignment="1"/>
    <xf numFmtId="0" fontId="0" fillId="0" borderId="0" xfId="0" applyAlignment="1">
      <alignment horizontal="left"/>
    </xf>
    <xf numFmtId="0" fontId="0" fillId="0" borderId="0" xfId="0" applyNumberFormat="1"/>
    <xf numFmtId="0" fontId="64" fillId="0" borderId="0" xfId="0" applyFont="1" applyAlignment="1" applyProtection="1">
      <alignment vertical="top" wrapText="1" readingOrder="1"/>
      <protection locked="0"/>
    </xf>
    <xf numFmtId="0" fontId="67" fillId="0" borderId="0" xfId="0" applyFont="1" applyAlignment="1" applyProtection="1">
      <alignment vertical="top" wrapText="1" readingOrder="1"/>
      <protection locked="0"/>
    </xf>
    <xf numFmtId="0" fontId="68" fillId="0" borderId="0" xfId="0" applyFont="1" applyAlignment="1" applyProtection="1">
      <alignment vertical="top" wrapText="1" readingOrder="1"/>
      <protection locked="0"/>
    </xf>
    <xf numFmtId="0" fontId="69" fillId="23" borderId="39" xfId="0" applyFont="1" applyFill="1" applyBorder="1" applyAlignment="1" applyProtection="1">
      <alignment wrapText="1" readingOrder="1"/>
      <protection locked="0"/>
    </xf>
    <xf numFmtId="0" fontId="69" fillId="23" borderId="40" xfId="0" applyFont="1" applyFill="1" applyBorder="1" applyAlignment="1" applyProtection="1">
      <alignment wrapText="1" readingOrder="1"/>
      <protection locked="0"/>
    </xf>
    <xf numFmtId="0" fontId="70" fillId="23" borderId="41" xfId="0" applyFont="1" applyFill="1" applyBorder="1" applyAlignment="1" applyProtection="1">
      <alignment vertical="top" wrapText="1" readingOrder="1"/>
      <protection locked="0"/>
    </xf>
    <xf numFmtId="0" fontId="70" fillId="23" borderId="42" xfId="0" applyFont="1" applyFill="1" applyBorder="1" applyAlignment="1" applyProtection="1">
      <alignment vertical="top" wrapText="1" readingOrder="1"/>
      <protection locked="0"/>
    </xf>
    <xf numFmtId="0" fontId="45" fillId="0" borderId="0" xfId="0" applyFont="1" applyFill="1" applyBorder="1" applyAlignment="1">
      <alignment vertical="top"/>
    </xf>
    <xf numFmtId="0" fontId="71" fillId="18" borderId="39" xfId="0" applyFont="1" applyFill="1" applyBorder="1" applyAlignment="1" applyProtection="1">
      <alignment vertical="top" wrapText="1" readingOrder="1"/>
      <protection locked="0"/>
    </xf>
    <xf numFmtId="0" fontId="71" fillId="19" borderId="39" xfId="0" applyFont="1" applyFill="1" applyBorder="1" applyAlignment="1" applyProtection="1">
      <alignment vertical="top" wrapText="1" readingOrder="1"/>
      <protection locked="0"/>
    </xf>
    <xf numFmtId="0" fontId="72" fillId="23" borderId="39" xfId="0" applyFont="1" applyFill="1" applyBorder="1" applyAlignment="1" applyProtection="1">
      <alignment wrapText="1" readingOrder="1"/>
      <protection locked="0"/>
    </xf>
    <xf numFmtId="0" fontId="72" fillId="23" borderId="40" xfId="0" applyFont="1" applyFill="1" applyBorder="1" applyAlignment="1" applyProtection="1">
      <alignment wrapText="1" readingOrder="1"/>
      <protection locked="0"/>
    </xf>
    <xf numFmtId="0" fontId="72" fillId="23" borderId="42" xfId="0" applyFont="1" applyFill="1" applyBorder="1" applyAlignment="1" applyProtection="1">
      <alignment wrapText="1" readingOrder="1"/>
      <protection locked="0"/>
    </xf>
    <xf numFmtId="14" fontId="71" fillId="18" borderId="39" xfId="0" applyNumberFormat="1" applyFont="1" applyFill="1" applyBorder="1" applyAlignment="1" applyProtection="1">
      <alignment vertical="top" wrapText="1" readingOrder="1"/>
      <protection locked="0"/>
    </xf>
    <xf numFmtId="14" fontId="71" fillId="19" borderId="39" xfId="0" applyNumberFormat="1" applyFont="1" applyFill="1" applyBorder="1" applyAlignment="1" applyProtection="1">
      <alignment vertical="top" wrapText="1" readingOrder="1"/>
      <protection locked="0"/>
    </xf>
    <xf numFmtId="164" fontId="16" fillId="0" borderId="11" xfId="0" applyNumberFormat="1" applyFont="1" applyBorder="1" applyAlignment="1">
      <alignment horizontal="left"/>
    </xf>
    <xf numFmtId="164" fontId="16" fillId="0" borderId="11" xfId="0" applyNumberFormat="1" applyFont="1" applyBorder="1" applyAlignment="1"/>
    <xf numFmtId="164" fontId="16" fillId="0" borderId="0" xfId="0" applyNumberFormat="1" applyFont="1" applyAlignment="1">
      <alignment horizontal="left"/>
    </xf>
    <xf numFmtId="169" fontId="16" fillId="0" borderId="0" xfId="0" applyNumberFormat="1" applyFont="1" applyBorder="1" applyAlignment="1">
      <alignment horizontal="left"/>
    </xf>
    <xf numFmtId="169" fontId="16" fillId="0" borderId="0" xfId="0" applyNumberFormat="1" applyFont="1" applyAlignment="1"/>
    <xf numFmtId="9" fontId="66" fillId="20" borderId="39" xfId="0" applyNumberFormat="1" applyFont="1" applyFill="1" applyBorder="1" applyAlignment="1" applyProtection="1">
      <alignment horizontal="right" vertical="top" wrapText="1" readingOrder="1"/>
      <protection locked="0"/>
    </xf>
    <xf numFmtId="0" fontId="66" fillId="20" borderId="39" xfId="0" applyFont="1" applyFill="1" applyBorder="1" applyAlignment="1" applyProtection="1">
      <alignment horizontal="right" vertical="top" wrapText="1" readingOrder="1"/>
      <protection locked="0"/>
    </xf>
    <xf numFmtId="0" fontId="71" fillId="19" borderId="39" xfId="0" applyFont="1" applyFill="1" applyBorder="1" applyAlignment="1" applyProtection="1">
      <alignment horizontal="left" vertical="top" wrapText="1" readingOrder="1"/>
      <protection locked="0"/>
    </xf>
    <xf numFmtId="0" fontId="71" fillId="18" borderId="39" xfId="0" applyFont="1" applyFill="1" applyBorder="1" applyAlignment="1" applyProtection="1">
      <alignment horizontal="left" vertical="top" wrapText="1" readingOrder="1"/>
      <protection locked="0"/>
    </xf>
    <xf numFmtId="0" fontId="0" fillId="0" borderId="0" xfId="0"/>
    <xf numFmtId="0" fontId="77" fillId="23" borderId="40" xfId="0" applyFont="1" applyFill="1" applyBorder="1" applyAlignment="1" applyProtection="1">
      <alignment vertical="top" wrapText="1" readingOrder="1"/>
      <protection locked="0"/>
    </xf>
    <xf numFmtId="0" fontId="77" fillId="23" borderId="42" xfId="0" applyFont="1" applyFill="1" applyBorder="1" applyAlignment="1" applyProtection="1">
      <alignment vertical="top" wrapText="1" readingOrder="1"/>
      <protection locked="0"/>
    </xf>
    <xf numFmtId="0" fontId="77" fillId="23" borderId="39" xfId="0" applyFont="1" applyFill="1" applyBorder="1" applyAlignment="1" applyProtection="1">
      <alignment wrapText="1" readingOrder="1"/>
      <protection locked="0"/>
    </xf>
    <xf numFmtId="164" fontId="24" fillId="12" borderId="3" xfId="0" applyNumberFormat="1" applyFont="1" applyFill="1" applyBorder="1" applyAlignment="1">
      <alignment horizontal="center"/>
    </xf>
    <xf numFmtId="164" fontId="16" fillId="0" borderId="0" xfId="0" applyNumberFormat="1" applyFont="1" applyBorder="1" applyAlignment="1">
      <alignment horizontal="left"/>
    </xf>
    <xf numFmtId="0" fontId="0" fillId="0" borderId="0" xfId="0" applyBorder="1" applyAlignment="1">
      <alignment horizontal="left"/>
    </xf>
    <xf numFmtId="0" fontId="72" fillId="23" borderId="48" xfId="0" applyFont="1" applyFill="1" applyBorder="1" applyAlignment="1" applyProtection="1">
      <alignment wrapText="1" readingOrder="1"/>
      <protection locked="0"/>
    </xf>
    <xf numFmtId="0" fontId="69" fillId="23" borderId="49" xfId="0" applyFont="1" applyFill="1" applyBorder="1" applyAlignment="1" applyProtection="1">
      <alignment horizontal="center" textRotation="90" wrapText="1" readingOrder="1"/>
      <protection locked="0"/>
    </xf>
    <xf numFmtId="0" fontId="72" fillId="23" borderId="50" xfId="0" applyFont="1" applyFill="1" applyBorder="1" applyAlignment="1" applyProtection="1">
      <alignment horizontal="center" wrapText="1" readingOrder="1"/>
      <protection locked="0"/>
    </xf>
    <xf numFmtId="0" fontId="66" fillId="18" borderId="52" xfId="0" applyFont="1" applyFill="1" applyBorder="1" applyAlignment="1" applyProtection="1">
      <alignment horizontal="center" vertical="center" wrapText="1" readingOrder="1"/>
      <protection locked="0"/>
    </xf>
    <xf numFmtId="0" fontId="66" fillId="19" borderId="52" xfId="0" applyFont="1" applyFill="1" applyBorder="1" applyAlignment="1" applyProtection="1">
      <alignment horizontal="center" vertical="center" wrapText="1" readingOrder="1"/>
      <protection locked="0"/>
    </xf>
    <xf numFmtId="1" fontId="17" fillId="12" borderId="52" xfId="0" applyNumberFormat="1" applyFont="1" applyFill="1" applyBorder="1" applyAlignment="1">
      <alignment horizontal="center"/>
    </xf>
    <xf numFmtId="0" fontId="79" fillId="23" borderId="54" xfId="0" applyFont="1" applyFill="1" applyBorder="1" applyAlignment="1" applyProtection="1">
      <alignment horizontal="center" wrapText="1" readingOrder="1"/>
      <protection locked="0"/>
    </xf>
    <xf numFmtId="1" fontId="79" fillId="23" borderId="55" xfId="0" applyNumberFormat="1" applyFont="1" applyFill="1" applyBorder="1" applyAlignment="1" applyProtection="1">
      <alignment horizontal="center" wrapText="1" readingOrder="1"/>
      <protection locked="0"/>
    </xf>
    <xf numFmtId="1" fontId="79" fillId="23" borderId="56" xfId="0" applyNumberFormat="1" applyFont="1" applyFill="1" applyBorder="1" applyAlignment="1" applyProtection="1">
      <alignment horizontal="center" wrapText="1" readingOrder="1"/>
      <protection locked="0"/>
    </xf>
    <xf numFmtId="0" fontId="79" fillId="23" borderId="48" xfId="0" applyFont="1" applyFill="1" applyBorder="1" applyAlignment="1" applyProtection="1">
      <alignment wrapText="1" readingOrder="1"/>
      <protection locked="0"/>
    </xf>
    <xf numFmtId="164" fontId="17" fillId="24" borderId="49" xfId="0" applyNumberFormat="1" applyFont="1" applyFill="1" applyBorder="1" applyAlignment="1" applyProtection="1">
      <alignment horizontal="center" textRotation="90" wrapText="1" readingOrder="1"/>
      <protection locked="0"/>
    </xf>
    <xf numFmtId="0" fontId="80" fillId="18" borderId="53" xfId="0" applyFont="1" applyFill="1" applyBorder="1" applyAlignment="1" applyProtection="1">
      <alignment horizontal="center" vertical="center" wrapText="1" readingOrder="1"/>
      <protection locked="0"/>
    </xf>
    <xf numFmtId="0" fontId="66" fillId="18" borderId="51" xfId="0" applyFont="1" applyFill="1" applyBorder="1" applyAlignment="1" applyProtection="1">
      <alignment horizontal="center" vertical="center" wrapText="1" readingOrder="1"/>
      <protection locked="0"/>
    </xf>
    <xf numFmtId="0" fontId="66" fillId="19" borderId="51" xfId="0" applyFont="1" applyFill="1" applyBorder="1" applyAlignment="1" applyProtection="1">
      <alignment horizontal="center" vertical="center" wrapText="1" readingOrder="1"/>
      <protection locked="0"/>
    </xf>
    <xf numFmtId="0" fontId="71" fillId="18" borderId="0" xfId="0" applyFont="1" applyFill="1" applyBorder="1" applyAlignment="1" applyProtection="1">
      <alignment vertical="top" wrapText="1" readingOrder="1"/>
      <protection locked="0"/>
    </xf>
    <xf numFmtId="14" fontId="71" fillId="18" borderId="0" xfId="0" applyNumberFormat="1" applyFont="1" applyFill="1" applyBorder="1" applyAlignment="1" applyProtection="1">
      <alignment vertical="top" wrapText="1" readingOrder="1"/>
      <protection locked="0"/>
    </xf>
    <xf numFmtId="0" fontId="66" fillId="18" borderId="57" xfId="0" applyFont="1" applyFill="1" applyBorder="1" applyAlignment="1" applyProtection="1">
      <alignment horizontal="center" vertical="center" wrapText="1" readingOrder="1"/>
      <protection locked="0"/>
    </xf>
    <xf numFmtId="0" fontId="66" fillId="19" borderId="57" xfId="0" applyFont="1" applyFill="1" applyBorder="1" applyAlignment="1" applyProtection="1">
      <alignment horizontal="center" vertical="center" wrapText="1" readingOrder="1"/>
      <protection locked="0"/>
    </xf>
    <xf numFmtId="1" fontId="17" fillId="0" borderId="57" xfId="0" applyNumberFormat="1" applyFont="1" applyFill="1" applyBorder="1" applyAlignment="1">
      <alignment horizontal="center"/>
    </xf>
    <xf numFmtId="10" fontId="77" fillId="23" borderId="40" xfId="0" applyNumberFormat="1" applyFont="1" applyFill="1" applyBorder="1" applyAlignment="1" applyProtection="1">
      <alignment vertical="top" wrapText="1" readingOrder="1"/>
      <protection locked="0"/>
    </xf>
    <xf numFmtId="10" fontId="77" fillId="23" borderId="42" xfId="0" applyNumberFormat="1" applyFont="1" applyFill="1" applyBorder="1" applyAlignment="1" applyProtection="1">
      <alignment vertical="top" wrapText="1" readingOrder="1"/>
      <protection locked="0"/>
    </xf>
    <xf numFmtId="0" fontId="66" fillId="18" borderId="39" xfId="0" applyFont="1" applyFill="1" applyBorder="1" applyAlignment="1" applyProtection="1">
      <alignment vertical="top" wrapText="1" readingOrder="1"/>
      <protection locked="0"/>
    </xf>
    <xf numFmtId="172" fontId="66" fillId="20" borderId="39" xfId="0" applyNumberFormat="1" applyFont="1" applyFill="1" applyBorder="1" applyAlignment="1" applyProtection="1">
      <alignment vertical="top" wrapText="1" readingOrder="1"/>
      <protection locked="0"/>
    </xf>
    <xf numFmtId="0" fontId="66" fillId="20" borderId="39" xfId="0" applyFont="1" applyFill="1" applyBorder="1" applyAlignment="1" applyProtection="1">
      <alignment vertical="top" wrapText="1" readingOrder="1"/>
      <protection locked="0"/>
    </xf>
    <xf numFmtId="0" fontId="66" fillId="19" borderId="39" xfId="0" applyFont="1" applyFill="1" applyBorder="1" applyAlignment="1" applyProtection="1">
      <alignment vertical="top" wrapText="1" readingOrder="1"/>
      <protection locked="0"/>
    </xf>
    <xf numFmtId="0" fontId="66" fillId="18" borderId="41" xfId="0" applyFont="1" applyFill="1" applyBorder="1" applyAlignment="1" applyProtection="1">
      <alignment vertical="top" wrapText="1" readingOrder="1"/>
      <protection locked="0"/>
    </xf>
    <xf numFmtId="0" fontId="66" fillId="18" borderId="42" xfId="0" applyFont="1" applyFill="1" applyBorder="1" applyAlignment="1" applyProtection="1">
      <alignment vertical="top" wrapText="1" readingOrder="1"/>
      <protection locked="0"/>
    </xf>
    <xf numFmtId="170" fontId="66" fillId="20" borderId="42" xfId="0" applyNumberFormat="1" applyFont="1" applyFill="1" applyBorder="1" applyAlignment="1" applyProtection="1">
      <alignment vertical="top" wrapText="1" readingOrder="1"/>
      <protection locked="0"/>
    </xf>
    <xf numFmtId="0" fontId="66" fillId="20" borderId="42" xfId="0" applyFont="1" applyFill="1" applyBorder="1" applyAlignment="1" applyProtection="1">
      <alignment vertical="top" wrapText="1" readingOrder="1"/>
      <protection locked="0"/>
    </xf>
    <xf numFmtId="0" fontId="66" fillId="19" borderId="41" xfId="0" applyFont="1" applyFill="1" applyBorder="1" applyAlignment="1" applyProtection="1">
      <alignment vertical="top" wrapText="1" readingOrder="1"/>
      <protection locked="0"/>
    </xf>
    <xf numFmtId="0" fontId="66" fillId="19" borderId="42" xfId="0" applyFont="1" applyFill="1" applyBorder="1" applyAlignment="1" applyProtection="1">
      <alignment vertical="top" wrapText="1" readingOrder="1"/>
      <protection locked="0"/>
    </xf>
    <xf numFmtId="0" fontId="82" fillId="23" borderId="39" xfId="0" applyFont="1" applyFill="1" applyBorder="1" applyAlignment="1" applyProtection="1">
      <alignment vertical="top" wrapText="1" readingOrder="1"/>
      <protection locked="0"/>
    </xf>
    <xf numFmtId="0" fontId="82" fillId="23" borderId="40" xfId="0" applyFont="1" applyFill="1" applyBorder="1" applyAlignment="1" applyProtection="1">
      <alignment vertical="top" wrapText="1" readingOrder="1"/>
      <protection locked="0"/>
    </xf>
    <xf numFmtId="14" fontId="17" fillId="18" borderId="41" xfId="0" applyNumberFormat="1" applyFont="1" applyFill="1" applyBorder="1" applyAlignment="1" applyProtection="1">
      <alignment horizontal="left" vertical="top" wrapText="1" readingOrder="1"/>
      <protection locked="0"/>
    </xf>
    <xf numFmtId="0" fontId="17" fillId="18" borderId="42" xfId="55" applyFont="1" applyFill="1" applyBorder="1" applyAlignment="1" applyProtection="1">
      <alignment vertical="top" wrapText="1" readingOrder="1"/>
      <protection locked="0"/>
    </xf>
    <xf numFmtId="0" fontId="17" fillId="18" borderId="42" xfId="0" applyFont="1" applyFill="1" applyBorder="1" applyAlignment="1" applyProtection="1">
      <alignment vertical="top" wrapText="1" readingOrder="1"/>
      <protection locked="0"/>
    </xf>
    <xf numFmtId="170" fontId="17" fillId="20" borderId="42" xfId="0" applyNumberFormat="1" applyFont="1" applyFill="1" applyBorder="1" applyAlignment="1" applyProtection="1">
      <alignment vertical="top" wrapText="1" readingOrder="1"/>
      <protection locked="0"/>
    </xf>
    <xf numFmtId="0" fontId="17" fillId="20" borderId="42" xfId="55" applyFont="1" applyFill="1" applyBorder="1" applyAlignment="1" applyProtection="1">
      <alignment vertical="top" wrapText="1" readingOrder="1"/>
      <protection locked="0"/>
    </xf>
    <xf numFmtId="14" fontId="17" fillId="19" borderId="41" xfId="0" applyNumberFormat="1" applyFont="1" applyFill="1" applyBorder="1" applyAlignment="1" applyProtection="1">
      <alignment horizontal="left" vertical="top" wrapText="1" readingOrder="1"/>
      <protection locked="0"/>
    </xf>
    <xf numFmtId="0" fontId="17" fillId="19" borderId="42" xfId="55" applyFont="1" applyFill="1" applyBorder="1" applyAlignment="1" applyProtection="1">
      <alignment vertical="top" wrapText="1" readingOrder="1"/>
      <protection locked="0"/>
    </xf>
    <xf numFmtId="0" fontId="17" fillId="19" borderId="42" xfId="0" applyFont="1" applyFill="1" applyBorder="1" applyAlignment="1" applyProtection="1">
      <alignment vertical="top" wrapText="1" readingOrder="1"/>
      <protection locked="0"/>
    </xf>
    <xf numFmtId="170" fontId="17" fillId="20" borderId="0" xfId="0" applyNumberFormat="1" applyFont="1" applyFill="1" applyBorder="1" applyAlignment="1" applyProtection="1">
      <alignment vertical="top" wrapText="1" readingOrder="1"/>
      <protection locked="0"/>
    </xf>
    <xf numFmtId="14" fontId="66" fillId="18" borderId="39" xfId="0" applyNumberFormat="1" applyFont="1" applyFill="1" applyBorder="1" applyAlignment="1" applyProtection="1">
      <alignment vertical="top" wrapText="1" readingOrder="1"/>
      <protection locked="0"/>
    </xf>
    <xf numFmtId="171" fontId="66" fillId="18" borderId="39" xfId="0" applyNumberFormat="1" applyFont="1" applyFill="1" applyBorder="1" applyAlignment="1" applyProtection="1">
      <alignment vertical="top" wrapText="1" readingOrder="1"/>
      <protection locked="0"/>
    </xf>
    <xf numFmtId="171" fontId="66" fillId="19" borderId="39" xfId="0" applyNumberFormat="1" applyFont="1" applyFill="1" applyBorder="1" applyAlignment="1" applyProtection="1">
      <alignment vertical="top" wrapText="1" readingOrder="1"/>
      <protection locked="0"/>
    </xf>
    <xf numFmtId="0" fontId="0" fillId="0" borderId="0" xfId="0"/>
    <xf numFmtId="0" fontId="13" fillId="0" borderId="0" xfId="0" applyFont="1"/>
    <xf numFmtId="0" fontId="71" fillId="18" borderId="39" xfId="0" applyFont="1" applyFill="1" applyBorder="1" applyAlignment="1" applyProtection="1">
      <alignment vertical="top" wrapText="1" readingOrder="1"/>
      <protection locked="0"/>
    </xf>
    <xf numFmtId="0" fontId="71" fillId="19" borderId="39" xfId="0" applyFont="1" applyFill="1" applyBorder="1" applyAlignment="1" applyProtection="1">
      <alignment vertical="top" wrapText="1" readingOrder="1"/>
      <protection locked="0"/>
    </xf>
    <xf numFmtId="14" fontId="71" fillId="18" borderId="39" xfId="0" applyNumberFormat="1" applyFont="1" applyFill="1" applyBorder="1" applyAlignment="1" applyProtection="1">
      <alignment vertical="top" wrapText="1" readingOrder="1"/>
      <protection locked="0"/>
    </xf>
    <xf numFmtId="14" fontId="71" fillId="19" borderId="39" xfId="0" applyNumberFormat="1" applyFont="1" applyFill="1" applyBorder="1" applyAlignment="1" applyProtection="1">
      <alignment vertical="top" wrapText="1" readingOrder="1"/>
      <protection locked="0"/>
    </xf>
    <xf numFmtId="0" fontId="71" fillId="19" borderId="39" xfId="0" applyFont="1" applyFill="1" applyBorder="1" applyAlignment="1" applyProtection="1">
      <alignment horizontal="left" vertical="top" wrapText="1" readingOrder="1"/>
      <protection locked="0"/>
    </xf>
    <xf numFmtId="0" fontId="71" fillId="18" borderId="39" xfId="0" applyFont="1" applyFill="1" applyBorder="1" applyAlignment="1" applyProtection="1">
      <alignment horizontal="left" vertical="top" wrapText="1" readingOrder="1"/>
      <protection locked="0"/>
    </xf>
    <xf numFmtId="0" fontId="15" fillId="0" borderId="0" xfId="0" applyFont="1" applyBorder="1" applyAlignment="1">
      <alignment wrapText="1"/>
    </xf>
    <xf numFmtId="0" fontId="13" fillId="0" borderId="0" xfId="0" applyFont="1" applyAlignment="1">
      <alignment horizontal="left"/>
    </xf>
    <xf numFmtId="0" fontId="84" fillId="0" borderId="0" xfId="0" applyFont="1"/>
    <xf numFmtId="0" fontId="84" fillId="0" borderId="0" xfId="0" applyFont="1" applyAlignment="1">
      <alignment horizontal="left"/>
    </xf>
    <xf numFmtId="0" fontId="66" fillId="18" borderId="39" xfId="0" applyNumberFormat="1" applyFont="1" applyFill="1" applyBorder="1" applyAlignment="1" applyProtection="1">
      <alignment vertical="top" wrapText="1" readingOrder="1"/>
      <protection locked="0"/>
    </xf>
    <xf numFmtId="164" fontId="15" fillId="0" borderId="11" xfId="0" applyNumberFormat="1" applyFont="1" applyBorder="1" applyAlignment="1">
      <alignment horizontal="center"/>
    </xf>
    <xf numFmtId="164" fontId="17" fillId="24" borderId="58" xfId="0" applyNumberFormat="1" applyFont="1" applyFill="1" applyBorder="1" applyAlignment="1" applyProtection="1">
      <alignment horizontal="center" textRotation="90" wrapText="1" readingOrder="1"/>
      <protection locked="0"/>
    </xf>
    <xf numFmtId="1" fontId="24" fillId="12" borderId="3" xfId="0" applyNumberFormat="1" applyFont="1" applyFill="1" applyBorder="1" applyAlignment="1">
      <alignment horizontal="center" wrapText="1"/>
    </xf>
    <xf numFmtId="1" fontId="24" fillId="12" borderId="4" xfId="0" applyNumberFormat="1" applyFont="1" applyFill="1" applyBorder="1" applyAlignment="1">
      <alignment horizontal="center" wrapText="1"/>
    </xf>
    <xf numFmtId="1" fontId="24" fillId="12" borderId="5" xfId="0" applyNumberFormat="1" applyFont="1" applyFill="1" applyBorder="1" applyAlignment="1">
      <alignment horizontal="center" wrapText="1"/>
    </xf>
    <xf numFmtId="49" fontId="24" fillId="12" borderId="3" xfId="0" applyNumberFormat="1" applyFont="1" applyFill="1" applyBorder="1" applyAlignment="1">
      <alignment horizontal="center"/>
    </xf>
    <xf numFmtId="49" fontId="24" fillId="12" borderId="5" xfId="0" applyNumberFormat="1" applyFont="1" applyFill="1" applyBorder="1" applyAlignment="1">
      <alignment horizontal="center"/>
    </xf>
    <xf numFmtId="49" fontId="24" fillId="12" borderId="4" xfId="0" applyNumberFormat="1" applyFont="1" applyFill="1" applyBorder="1" applyAlignment="1">
      <alignment horizontal="center"/>
    </xf>
    <xf numFmtId="164" fontId="1" fillId="12" borderId="3" xfId="0" applyNumberFormat="1" applyFont="1" applyFill="1" applyBorder="1" applyAlignment="1">
      <alignment horizontal="center" wrapText="1"/>
    </xf>
    <xf numFmtId="164" fontId="1" fillId="12" borderId="5" xfId="0" applyNumberFormat="1" applyFont="1" applyFill="1" applyBorder="1" applyAlignment="1">
      <alignment horizontal="center" wrapText="1"/>
    </xf>
    <xf numFmtId="164" fontId="1" fillId="12" borderId="4" xfId="0" applyNumberFormat="1" applyFont="1" applyFill="1" applyBorder="1" applyAlignment="1">
      <alignment horizontal="center" wrapText="1"/>
    </xf>
    <xf numFmtId="0" fontId="79" fillId="23" borderId="3" xfId="0" applyFont="1" applyFill="1" applyBorder="1" applyAlignment="1" applyProtection="1">
      <alignment horizontal="center" wrapText="1" readingOrder="1"/>
      <protection locked="0"/>
    </xf>
    <xf numFmtId="0" fontId="79" fillId="23" borderId="5" xfId="0" applyFont="1" applyFill="1" applyBorder="1" applyAlignment="1" applyProtection="1">
      <alignment horizontal="center" wrapText="1" readingOrder="1"/>
      <protection locked="0"/>
    </xf>
    <xf numFmtId="0" fontId="79" fillId="23" borderId="4" xfId="0" applyFont="1" applyFill="1" applyBorder="1" applyAlignment="1" applyProtection="1">
      <alignment horizontal="center" wrapText="1" readingOrder="1"/>
      <protection locked="0"/>
    </xf>
    <xf numFmtId="169" fontId="16" fillId="0" borderId="0" xfId="0" applyNumberFormat="1" applyFont="1" applyAlignment="1">
      <alignment horizontal="center"/>
    </xf>
    <xf numFmtId="169" fontId="16" fillId="0" borderId="0" xfId="0" applyNumberFormat="1" applyFont="1" applyBorder="1" applyAlignment="1">
      <alignment horizontal="center"/>
    </xf>
    <xf numFmtId="0" fontId="40" fillId="16" borderId="37" xfId="0" applyFont="1" applyFill="1" applyBorder="1" applyAlignment="1">
      <alignment horizontal="center" vertical="top" wrapText="1"/>
    </xf>
    <xf numFmtId="0" fontId="40" fillId="2" borderId="37" xfId="0" applyFont="1" applyFill="1" applyBorder="1" applyAlignment="1">
      <alignment horizontal="center" vertical="top" wrapText="1"/>
    </xf>
    <xf numFmtId="164" fontId="17" fillId="9" borderId="2" xfId="0" applyNumberFormat="1" applyFont="1" applyFill="1" applyBorder="1" applyAlignment="1">
      <alignment horizontal="center" vertical="center" wrapText="1"/>
    </xf>
    <xf numFmtId="0" fontId="0" fillId="0" borderId="2" xfId="0" applyBorder="1" applyAlignment="1">
      <alignment horizontal="center" wrapText="1"/>
    </xf>
    <xf numFmtId="1" fontId="19" fillId="9" borderId="3" xfId="0" applyNumberFormat="1" applyFont="1" applyFill="1" applyBorder="1" applyAlignment="1">
      <alignment horizontal="center" vertical="center" wrapText="1"/>
    </xf>
    <xf numFmtId="1" fontId="19" fillId="9" borderId="4" xfId="0" applyNumberFormat="1" applyFont="1" applyFill="1" applyBorder="1" applyAlignment="1">
      <alignment horizontal="center" vertical="center" wrapText="1"/>
    </xf>
    <xf numFmtId="164" fontId="17" fillId="12" borderId="15" xfId="0" applyNumberFormat="1" applyFont="1" applyFill="1" applyBorder="1" applyAlignment="1">
      <alignment horizontal="center" textRotation="90"/>
    </xf>
    <xf numFmtId="164" fontId="17" fillId="12" borderId="22" xfId="0" applyNumberFormat="1" applyFont="1" applyFill="1" applyBorder="1" applyAlignment="1">
      <alignment horizontal="center" textRotation="90"/>
    </xf>
    <xf numFmtId="164" fontId="19" fillId="12" borderId="3" xfId="0" applyNumberFormat="1" applyFont="1" applyFill="1" applyBorder="1" applyAlignment="1">
      <alignment horizontal="center" wrapText="1"/>
    </xf>
    <xf numFmtId="164" fontId="19" fillId="12" borderId="5" xfId="0" applyNumberFormat="1" applyFont="1" applyFill="1" applyBorder="1" applyAlignment="1">
      <alignment horizontal="center" wrapText="1"/>
    </xf>
    <xf numFmtId="164" fontId="19" fillId="12" borderId="4" xfId="0" applyNumberFormat="1" applyFont="1" applyFill="1" applyBorder="1" applyAlignment="1">
      <alignment horizontal="center" wrapText="1"/>
    </xf>
    <xf numFmtId="1" fontId="17" fillId="12" borderId="2" xfId="0" applyNumberFormat="1" applyFont="1" applyFill="1" applyBorder="1" applyAlignment="1">
      <alignment horizontal="center" wrapText="1"/>
    </xf>
    <xf numFmtId="0" fontId="0" fillId="12" borderId="2" xfId="0" applyFill="1" applyBorder="1" applyAlignment="1">
      <alignment horizontal="center" wrapText="1"/>
    </xf>
    <xf numFmtId="1" fontId="15" fillId="12" borderId="2" xfId="0" applyNumberFormat="1" applyFont="1" applyFill="1" applyBorder="1" applyAlignment="1">
      <alignment horizontal="center" wrapText="1"/>
    </xf>
    <xf numFmtId="164" fontId="19" fillId="9" borderId="3" xfId="0" applyNumberFormat="1" applyFont="1" applyFill="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 fontId="19" fillId="9" borderId="3" xfId="0" applyNumberFormat="1" applyFont="1" applyFill="1" applyBorder="1" applyAlignment="1">
      <alignment horizontal="center" wrapText="1"/>
    </xf>
    <xf numFmtId="1" fontId="19" fillId="9" borderId="4" xfId="0" applyNumberFormat="1" applyFont="1" applyFill="1" applyBorder="1" applyAlignment="1">
      <alignment horizontal="center" wrapText="1"/>
    </xf>
    <xf numFmtId="164" fontId="17" fillId="9" borderId="3" xfId="0" applyNumberFormat="1" applyFont="1" applyFill="1" applyBorder="1" applyAlignment="1">
      <alignment horizontal="center" vertical="center" wrapText="1"/>
    </xf>
    <xf numFmtId="0" fontId="0" fillId="0" borderId="5" xfId="0" applyBorder="1" applyAlignment="1">
      <alignment horizontal="center" wrapText="1"/>
    </xf>
    <xf numFmtId="0" fontId="0" fillId="0" borderId="4" xfId="0" applyBorder="1" applyAlignment="1">
      <alignment horizontal="center" wrapText="1"/>
    </xf>
    <xf numFmtId="164" fontId="15" fillId="9" borderId="2" xfId="0" applyNumberFormat="1" applyFont="1" applyFill="1" applyBorder="1" applyAlignment="1">
      <alignment horizontal="center" vertical="center" wrapText="1"/>
    </xf>
    <xf numFmtId="164" fontId="17" fillId="3" borderId="3" xfId="0" applyNumberFormat="1" applyFont="1" applyFill="1" applyBorder="1" applyAlignment="1">
      <alignment horizontal="center" textRotation="90" wrapText="1"/>
    </xf>
    <xf numFmtId="164" fontId="17" fillId="3" borderId="4" xfId="0" applyNumberFormat="1" applyFont="1" applyFill="1" applyBorder="1" applyAlignment="1">
      <alignment horizontal="center" textRotation="90" wrapText="1"/>
    </xf>
    <xf numFmtId="164" fontId="17" fillId="0" borderId="2" xfId="0" applyNumberFormat="1" applyFont="1" applyBorder="1" applyAlignment="1">
      <alignment horizontal="center" vertical="center" wrapText="1"/>
    </xf>
    <xf numFmtId="164" fontId="17" fillId="5" borderId="14" xfId="0" applyNumberFormat="1" applyFont="1" applyFill="1" applyBorder="1" applyAlignment="1">
      <alignment horizontal="center" vertical="center" textRotation="90" wrapText="1"/>
    </xf>
    <xf numFmtId="164" fontId="19" fillId="13" borderId="3" xfId="0" applyNumberFormat="1" applyFont="1" applyFill="1" applyBorder="1" applyAlignment="1">
      <alignment horizontal="center" vertical="center" wrapText="1"/>
    </xf>
    <xf numFmtId="164" fontId="19" fillId="13" borderId="5"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0" fillId="0" borderId="4" xfId="0" applyBorder="1" applyAlignment="1">
      <alignment horizontal="center" vertical="center" wrapText="1"/>
    </xf>
    <xf numFmtId="164" fontId="17" fillId="13" borderId="14" xfId="0" applyNumberFormat="1" applyFont="1" applyFill="1" applyBorder="1" applyAlignment="1">
      <alignment horizontal="center" vertical="center" textRotation="90" wrapText="1"/>
    </xf>
    <xf numFmtId="164" fontId="16" fillId="0" borderId="25" xfId="0" applyNumberFormat="1" applyFont="1" applyBorder="1" applyAlignment="1">
      <alignment horizontal="center" textRotation="90" wrapText="1"/>
    </xf>
    <xf numFmtId="164" fontId="16" fillId="0" borderId="26" xfId="0" applyNumberFormat="1" applyFont="1" applyBorder="1" applyAlignment="1">
      <alignment horizontal="center" textRotation="90" wrapText="1"/>
    </xf>
    <xf numFmtId="164" fontId="16" fillId="0" borderId="27" xfId="0" applyNumberFormat="1" applyFont="1" applyBorder="1" applyAlignment="1">
      <alignment horizontal="center" textRotation="90" wrapText="1"/>
    </xf>
    <xf numFmtId="164" fontId="16" fillId="0" borderId="0" xfId="0" applyNumberFormat="1" applyFont="1" applyBorder="1" applyAlignment="1">
      <alignment horizontal="center" wrapText="1"/>
    </xf>
    <xf numFmtId="0" fontId="0" fillId="0" borderId="0" xfId="0" applyAlignment="1">
      <alignment horizontal="center"/>
    </xf>
    <xf numFmtId="164" fontId="17" fillId="14" borderId="2" xfId="0" applyNumberFormat="1" applyFont="1" applyFill="1" applyBorder="1" applyAlignment="1">
      <alignment horizontal="center" vertical="center" textRotation="90" wrapText="1"/>
    </xf>
    <xf numFmtId="164" fontId="19" fillId="5" borderId="2" xfId="0" applyNumberFormat="1" applyFont="1" applyFill="1" applyBorder="1" applyAlignment="1">
      <alignment horizontal="center" vertical="center"/>
    </xf>
    <xf numFmtId="0" fontId="15" fillId="0" borderId="2" xfId="0" applyFont="1" applyBorder="1" applyAlignment="1">
      <alignment horizontal="center" vertical="center"/>
    </xf>
    <xf numFmtId="0" fontId="15" fillId="0" borderId="6" xfId="0" applyFont="1" applyBorder="1" applyAlignment="1">
      <alignment horizontal="center" vertical="center"/>
    </xf>
    <xf numFmtId="164" fontId="19" fillId="13" borderId="28" xfId="0" applyNumberFormat="1" applyFont="1" applyFill="1" applyBorder="1" applyAlignment="1">
      <alignment horizontal="center"/>
    </xf>
    <xf numFmtId="0" fontId="0" fillId="0" borderId="10" xfId="0" applyBorder="1" applyAlignment="1">
      <alignment horizontal="center"/>
    </xf>
    <xf numFmtId="0" fontId="0" fillId="0" borderId="29" xfId="0" applyBorder="1" applyAlignment="1">
      <alignment horizontal="center"/>
    </xf>
    <xf numFmtId="164" fontId="19" fillId="13" borderId="6" xfId="0" applyNumberFormat="1" applyFont="1" applyFill="1" applyBorder="1" applyAlignment="1">
      <alignment horizontal="center" vertical="center" textRotation="90" wrapText="1"/>
    </xf>
    <xf numFmtId="164" fontId="19" fillId="14" borderId="2" xfId="0" applyNumberFormat="1" applyFont="1" applyFill="1" applyBorder="1" applyAlignment="1">
      <alignment horizontal="center"/>
    </xf>
    <xf numFmtId="0" fontId="16" fillId="14" borderId="3" xfId="0" applyFont="1" applyFill="1" applyBorder="1" applyAlignment="1">
      <alignment horizontal="center"/>
    </xf>
    <xf numFmtId="164" fontId="24" fillId="13" borderId="2" xfId="0" applyNumberFormat="1" applyFont="1" applyFill="1" applyBorder="1" applyAlignment="1">
      <alignment horizontal="center" vertical="center" textRotation="90" wrapText="1"/>
    </xf>
    <xf numFmtId="164" fontId="19" fillId="5" borderId="12" xfId="0" applyNumberFormat="1" applyFont="1" applyFill="1" applyBorder="1" applyAlignment="1">
      <alignment horizontal="center"/>
    </xf>
    <xf numFmtId="0" fontId="15" fillId="0" borderId="13" xfId="0" applyFont="1" applyBorder="1" applyAlignment="1">
      <alignment horizontal="center"/>
    </xf>
    <xf numFmtId="0" fontId="15" fillId="0" borderId="9" xfId="0" applyFont="1" applyBorder="1" applyAlignment="1">
      <alignment horizontal="center"/>
    </xf>
    <xf numFmtId="164" fontId="27" fillId="14" borderId="3" xfId="0" applyNumberFormat="1" applyFont="1" applyFill="1" applyBorder="1" applyAlignment="1">
      <alignment horizontal="center" vertical="center" textRotation="90" wrapText="1"/>
    </xf>
    <xf numFmtId="0" fontId="27" fillId="14" borderId="3" xfId="0" applyFont="1" applyFill="1" applyBorder="1" applyAlignment="1">
      <alignment horizontal="center" vertical="center" textRotation="90" wrapText="1"/>
    </xf>
    <xf numFmtId="164" fontId="17" fillId="9" borderId="15" xfId="0" applyNumberFormat="1" applyFont="1" applyFill="1" applyBorder="1" applyAlignment="1">
      <alignment horizontal="center" vertical="center" wrapText="1"/>
    </xf>
    <xf numFmtId="164" fontId="17" fillId="9" borderId="22" xfId="0" applyNumberFormat="1" applyFont="1" applyFill="1" applyBorder="1" applyAlignment="1">
      <alignment horizontal="center" vertical="center" wrapText="1"/>
    </xf>
    <xf numFmtId="164" fontId="17" fillId="9" borderId="23" xfId="0" applyNumberFormat="1" applyFont="1" applyFill="1" applyBorder="1" applyAlignment="1">
      <alignment horizontal="center" vertical="center" wrapText="1"/>
    </xf>
    <xf numFmtId="164" fontId="17" fillId="9" borderId="24" xfId="0" applyNumberFormat="1" applyFont="1" applyFill="1" applyBorder="1" applyAlignment="1">
      <alignment horizontal="center" vertical="center" wrapText="1"/>
    </xf>
    <xf numFmtId="164" fontId="17" fillId="3" borderId="15" xfId="0" applyNumberFormat="1" applyFont="1" applyFill="1" applyBorder="1" applyAlignment="1">
      <alignment horizontal="center" textRotation="90" wrapText="1"/>
    </xf>
    <xf numFmtId="164" fontId="17" fillId="3" borderId="22" xfId="0" applyNumberFormat="1" applyFont="1" applyFill="1" applyBorder="1" applyAlignment="1">
      <alignment horizontal="center" textRotation="90" wrapText="1"/>
    </xf>
    <xf numFmtId="0" fontId="15" fillId="12" borderId="2" xfId="0" applyFont="1" applyFill="1" applyBorder="1" applyAlignment="1">
      <alignment horizontal="center" wrapText="1"/>
    </xf>
    <xf numFmtId="164" fontId="17" fillId="0" borderId="2" xfId="0" applyNumberFormat="1" applyFont="1" applyBorder="1" applyAlignment="1">
      <alignment horizontal="center" wrapText="1"/>
    </xf>
    <xf numFmtId="0" fontId="15" fillId="0" borderId="2" xfId="0" applyFont="1" applyBorder="1" applyAlignment="1">
      <alignment horizontal="center" wrapText="1"/>
    </xf>
    <xf numFmtId="164" fontId="19" fillId="12" borderId="2" xfId="0" applyNumberFormat="1" applyFont="1" applyFill="1" applyBorder="1" applyAlignment="1">
      <alignment horizontal="center" wrapText="1"/>
    </xf>
    <xf numFmtId="164" fontId="17" fillId="3" borderId="2" xfId="0" applyNumberFormat="1" applyFont="1" applyFill="1" applyBorder="1" applyAlignment="1">
      <alignment horizontal="center" wrapText="1"/>
    </xf>
    <xf numFmtId="0" fontId="15" fillId="3" borderId="2" xfId="0" applyFont="1" applyFill="1" applyBorder="1" applyAlignment="1">
      <alignment horizontal="center" wrapText="1"/>
    </xf>
    <xf numFmtId="164" fontId="17" fillId="13" borderId="2" xfId="0" applyNumberFormat="1" applyFont="1" applyFill="1" applyBorder="1" applyAlignment="1">
      <alignment horizontal="center" wrapText="1"/>
    </xf>
    <xf numFmtId="0" fontId="15" fillId="13" borderId="2" xfId="0" applyFont="1" applyFill="1" applyBorder="1" applyAlignment="1">
      <alignment horizontal="center" wrapText="1"/>
    </xf>
    <xf numFmtId="164" fontId="17" fillId="0" borderId="2" xfId="0" applyNumberFormat="1" applyFont="1" applyFill="1" applyBorder="1" applyAlignment="1">
      <alignment horizontal="center" wrapText="1"/>
    </xf>
    <xf numFmtId="0" fontId="0" fillId="12" borderId="2" xfId="0" applyFill="1" applyBorder="1" applyAlignment="1">
      <alignment horizontal="center"/>
    </xf>
    <xf numFmtId="9" fontId="17" fillId="12" borderId="2" xfId="0" applyNumberFormat="1" applyFont="1" applyFill="1" applyBorder="1" applyAlignment="1">
      <alignment horizontal="center" wrapText="1"/>
    </xf>
    <xf numFmtId="1" fontId="17" fillId="3" borderId="2" xfId="0" applyNumberFormat="1" applyFont="1" applyFill="1" applyBorder="1" applyAlignment="1">
      <alignment horizontal="center" wrapText="1"/>
    </xf>
    <xf numFmtId="9" fontId="17" fillId="12" borderId="3" xfId="0" applyNumberFormat="1" applyFont="1" applyFill="1" applyBorder="1" applyAlignment="1">
      <alignment horizontal="center" wrapText="1"/>
    </xf>
    <xf numFmtId="9" fontId="17" fillId="12" borderId="4" xfId="0" applyNumberFormat="1" applyFont="1" applyFill="1" applyBorder="1" applyAlignment="1">
      <alignment horizontal="center" wrapText="1"/>
    </xf>
    <xf numFmtId="9" fontId="17" fillId="3" borderId="2" xfId="0" applyNumberFormat="1" applyFont="1" applyFill="1" applyBorder="1" applyAlignment="1">
      <alignment horizontal="center" wrapText="1"/>
    </xf>
    <xf numFmtId="0" fontId="0" fillId="0" borderId="2" xfId="0" applyBorder="1" applyAlignment="1">
      <alignment horizontal="center"/>
    </xf>
    <xf numFmtId="0" fontId="0" fillId="3" borderId="2" xfId="0" applyFill="1" applyBorder="1" applyAlignment="1">
      <alignment horizontal="center" wrapText="1"/>
    </xf>
    <xf numFmtId="164" fontId="19" fillId="3" borderId="2" xfId="0" applyNumberFormat="1" applyFont="1" applyFill="1" applyBorder="1" applyAlignment="1">
      <alignment horizontal="center" wrapText="1"/>
    </xf>
    <xf numFmtId="169" fontId="16" fillId="0" borderId="0" xfId="0" applyNumberFormat="1" applyFont="1" applyAlignment="1">
      <alignment horizontal="left"/>
    </xf>
    <xf numFmtId="0" fontId="0" fillId="0" borderId="0" xfId="0" applyAlignment="1"/>
    <xf numFmtId="164" fontId="24" fillId="0" borderId="2" xfId="0" applyNumberFormat="1" applyFont="1" applyBorder="1" applyAlignment="1">
      <alignment horizontal="center" wrapText="1"/>
    </xf>
    <xf numFmtId="0" fontId="16" fillId="0" borderId="5" xfId="0" applyFont="1" applyBorder="1" applyAlignment="1">
      <alignment horizontal="center" wrapText="1"/>
    </xf>
    <xf numFmtId="0" fontId="0" fillId="0" borderId="5" xfId="0" applyBorder="1" applyAlignment="1"/>
    <xf numFmtId="164" fontId="16" fillId="0" borderId="11" xfId="0" applyNumberFormat="1" applyFont="1" applyBorder="1" applyAlignment="1">
      <alignment horizontal="center"/>
    </xf>
    <xf numFmtId="0" fontId="0" fillId="0" borderId="11" xfId="0" applyBorder="1" applyAlignment="1"/>
    <xf numFmtId="1" fontId="19" fillId="3" borderId="2" xfId="0" applyNumberFormat="1" applyFont="1" applyFill="1" applyBorder="1" applyAlignment="1">
      <alignment horizontal="center" wrapText="1"/>
    </xf>
    <xf numFmtId="164" fontId="17" fillId="9" borderId="1" xfId="0" applyNumberFormat="1" applyFont="1" applyFill="1" applyBorder="1" applyAlignment="1">
      <alignment horizontal="center" vertical="center" wrapText="1"/>
    </xf>
    <xf numFmtId="0" fontId="17" fillId="9" borderId="1" xfId="0" applyFont="1" applyFill="1" applyBorder="1" applyAlignment="1">
      <alignment horizontal="center" wrapText="1"/>
    </xf>
    <xf numFmtId="164" fontId="17" fillId="5" borderId="2" xfId="0" applyNumberFormat="1" applyFont="1" applyFill="1" applyBorder="1" applyAlignment="1">
      <alignment horizontal="center" wrapText="1"/>
    </xf>
    <xf numFmtId="0" fontId="15" fillId="5" borderId="2" xfId="0" applyFont="1" applyFill="1" applyBorder="1" applyAlignment="1">
      <alignment horizontal="center" wrapText="1"/>
    </xf>
    <xf numFmtId="0" fontId="16" fillId="5" borderId="20" xfId="0" applyFont="1" applyFill="1" applyBorder="1" applyAlignment="1">
      <alignment horizontal="center" vertical="top"/>
    </xf>
    <xf numFmtId="0" fontId="15" fillId="5" borderId="21" xfId="0" applyFont="1" applyFill="1" applyBorder="1" applyAlignment="1">
      <alignment horizontal="center" vertical="top"/>
    </xf>
    <xf numFmtId="0" fontId="15" fillId="5" borderId="17" xfId="0" applyFont="1" applyFill="1" applyBorder="1" applyAlignment="1">
      <alignment horizontal="center" vertical="top"/>
    </xf>
    <xf numFmtId="0" fontId="15" fillId="5" borderId="18" xfId="0" applyFont="1" applyFill="1" applyBorder="1" applyAlignment="1">
      <alignment horizontal="center" vertical="top"/>
    </xf>
    <xf numFmtId="0" fontId="15" fillId="15" borderId="31" xfId="0" applyFont="1" applyFill="1" applyBorder="1" applyAlignment="1">
      <alignment horizontal="center"/>
    </xf>
    <xf numFmtId="0" fontId="15" fillId="15" borderId="32" xfId="0" applyFont="1" applyFill="1" applyBorder="1" applyAlignment="1">
      <alignment horizontal="center"/>
    </xf>
    <xf numFmtId="0" fontId="15" fillId="15" borderId="33" xfId="0" applyFont="1" applyFill="1" applyBorder="1" applyAlignment="1">
      <alignment horizontal="center"/>
    </xf>
    <xf numFmtId="169" fontId="16" fillId="0" borderId="17" xfId="0" applyNumberFormat="1" applyFont="1" applyBorder="1" applyAlignment="1">
      <alignment horizontal="left"/>
    </xf>
    <xf numFmtId="0" fontId="0" fillId="0" borderId="17" xfId="0" applyBorder="1" applyAlignment="1">
      <alignment horizontal="left"/>
    </xf>
    <xf numFmtId="0" fontId="15" fillId="0" borderId="0" xfId="0" applyFont="1" applyBorder="1" applyAlignment="1"/>
    <xf numFmtId="0" fontId="16" fillId="13" borderId="19" xfId="0" applyFont="1" applyFill="1" applyBorder="1" applyAlignment="1">
      <alignment horizontal="center" vertical="top"/>
    </xf>
    <xf numFmtId="0" fontId="16" fillId="13" borderId="20" xfId="0" applyFont="1" applyFill="1" applyBorder="1" applyAlignment="1">
      <alignment vertical="top"/>
    </xf>
    <xf numFmtId="0" fontId="16" fillId="13" borderId="21" xfId="0" applyFont="1" applyFill="1" applyBorder="1" applyAlignment="1">
      <alignment vertical="top"/>
    </xf>
    <xf numFmtId="0" fontId="16" fillId="0" borderId="16"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vertical="top"/>
    </xf>
    <xf numFmtId="0" fontId="16" fillId="14" borderId="12" xfId="0" applyFont="1" applyFill="1" applyBorder="1" applyAlignment="1">
      <alignment horizontal="center" vertical="top"/>
    </xf>
    <xf numFmtId="0" fontId="16" fillId="14" borderId="13" xfId="0" applyFont="1" applyFill="1" applyBorder="1" applyAlignment="1">
      <alignment horizontal="center" vertical="top"/>
    </xf>
    <xf numFmtId="0" fontId="16" fillId="0" borderId="25" xfId="0" applyFont="1" applyBorder="1" applyAlignment="1">
      <alignment horizontal="center" vertical="top"/>
    </xf>
    <xf numFmtId="0" fontId="16" fillId="0" borderId="1" xfId="0" applyFont="1" applyBorder="1" applyAlignment="1">
      <alignment horizontal="center" vertical="top"/>
    </xf>
    <xf numFmtId="0" fontId="16" fillId="9" borderId="30" xfId="0" applyFont="1" applyFill="1" applyBorder="1" applyAlignment="1">
      <alignment horizontal="center"/>
    </xf>
    <xf numFmtId="0" fontId="16" fillId="9" borderId="13" xfId="0" applyFont="1" applyFill="1" applyBorder="1" applyAlignment="1">
      <alignment horizontal="center"/>
    </xf>
    <xf numFmtId="0" fontId="16" fillId="9" borderId="9" xfId="0" applyFont="1" applyFill="1" applyBorder="1" applyAlignment="1">
      <alignment horizontal="center"/>
    </xf>
    <xf numFmtId="168" fontId="15" fillId="11" borderId="2" xfId="0" applyNumberFormat="1" applyFont="1" applyFill="1" applyBorder="1" applyAlignment="1">
      <alignment wrapText="1"/>
    </xf>
    <xf numFmtId="0" fontId="15" fillId="4" borderId="2" xfId="0" applyFont="1" applyFill="1" applyBorder="1" applyAlignment="1">
      <alignment wrapText="1"/>
    </xf>
    <xf numFmtId="0" fontId="15" fillId="11" borderId="3" xfId="0" applyFont="1" applyFill="1" applyBorder="1" applyAlignment="1">
      <alignment horizontal="center" wrapText="1"/>
    </xf>
    <xf numFmtId="0" fontId="15" fillId="11" borderId="4" xfId="0" applyFont="1" applyFill="1" applyBorder="1" applyAlignment="1">
      <alignment horizontal="center" wrapText="1"/>
    </xf>
    <xf numFmtId="169" fontId="16" fillId="0" borderId="11" xfId="0" applyNumberFormat="1" applyFont="1" applyBorder="1" applyAlignment="1">
      <alignment horizontal="left"/>
    </xf>
    <xf numFmtId="0" fontId="15" fillId="4" borderId="2" xfId="0" applyFont="1" applyFill="1" applyBorder="1" applyAlignment="1">
      <alignment horizontal="center"/>
    </xf>
    <xf numFmtId="0" fontId="2" fillId="7" borderId="2" xfId="0" applyFont="1" applyFill="1" applyBorder="1" applyAlignment="1">
      <alignment horizontal="center" textRotation="90" wrapText="1" readingOrder="1"/>
    </xf>
    <xf numFmtId="0" fontId="15" fillId="0" borderId="2" xfId="0" applyFont="1" applyBorder="1" applyAlignment="1"/>
    <xf numFmtId="0" fontId="15" fillId="0" borderId="2" xfId="0" applyFont="1" applyBorder="1" applyAlignment="1">
      <alignment horizontal="center"/>
    </xf>
    <xf numFmtId="168" fontId="15" fillId="11" borderId="3" xfId="0" applyNumberFormat="1" applyFont="1" applyFill="1" applyBorder="1" applyAlignment="1">
      <alignment wrapText="1"/>
    </xf>
    <xf numFmtId="168" fontId="15" fillId="11" borderId="4" xfId="0" applyNumberFormat="1" applyFont="1" applyFill="1" applyBorder="1" applyAlignment="1">
      <alignment wrapText="1"/>
    </xf>
    <xf numFmtId="0" fontId="15" fillId="11" borderId="3" xfId="0" applyFont="1" applyFill="1" applyBorder="1" applyAlignment="1">
      <alignment wrapText="1"/>
    </xf>
    <xf numFmtId="0" fontId="15" fillId="11" borderId="5" xfId="0" applyFont="1" applyFill="1" applyBorder="1" applyAlignment="1">
      <alignment wrapText="1"/>
    </xf>
    <xf numFmtId="0" fontId="15" fillId="11" borderId="4" xfId="0" applyFont="1" applyFill="1" applyBorder="1" applyAlignment="1">
      <alignment wrapText="1"/>
    </xf>
    <xf numFmtId="0" fontId="0" fillId="0" borderId="2" xfId="0" applyBorder="1" applyAlignment="1">
      <alignment wrapText="1"/>
    </xf>
    <xf numFmtId="168" fontId="15" fillId="6" borderId="2" xfId="0" applyNumberFormat="1" applyFont="1" applyFill="1" applyBorder="1" applyAlignment="1">
      <alignment wrapText="1"/>
    </xf>
    <xf numFmtId="0" fontId="11" fillId="12" borderId="0" xfId="0" applyFont="1" applyFill="1" applyBorder="1" applyAlignment="1"/>
    <xf numFmtId="0" fontId="37" fillId="12" borderId="0" xfId="0" applyFont="1" applyFill="1" applyBorder="1" applyAlignment="1"/>
    <xf numFmtId="0" fontId="2" fillId="7" borderId="22" xfId="0" applyFont="1" applyFill="1" applyBorder="1" applyAlignment="1">
      <alignment horizontal="center" textRotation="90" wrapText="1" readingOrder="1"/>
    </xf>
    <xf numFmtId="0" fontId="15" fillId="0" borderId="36" xfId="0" applyFont="1" applyBorder="1" applyAlignment="1">
      <alignment readingOrder="1"/>
    </xf>
    <xf numFmtId="0" fontId="15" fillId="0" borderId="24" xfId="0" applyFont="1" applyBorder="1" applyAlignment="1">
      <alignment readingOrder="1"/>
    </xf>
    <xf numFmtId="0" fontId="15" fillId="0" borderId="3" xfId="0" applyFont="1" applyBorder="1" applyAlignment="1">
      <alignment horizontal="center"/>
    </xf>
    <xf numFmtId="0" fontId="15" fillId="0" borderId="5" xfId="0" applyFont="1" applyBorder="1" applyAlignment="1">
      <alignment horizontal="center"/>
    </xf>
    <xf numFmtId="0" fontId="15" fillId="0" borderId="4" xfId="0" applyFont="1" applyBorder="1" applyAlignment="1">
      <alignment horizontal="center"/>
    </xf>
    <xf numFmtId="0" fontId="12" fillId="12" borderId="0" xfId="0" applyFont="1" applyFill="1" applyBorder="1" applyAlignment="1"/>
    <xf numFmtId="0" fontId="15" fillId="4" borderId="3" xfId="0" applyFont="1" applyFill="1" applyBorder="1" applyAlignment="1"/>
    <xf numFmtId="0" fontId="15" fillId="4" borderId="5" xfId="0" applyFont="1" applyFill="1" applyBorder="1" applyAlignment="1"/>
    <xf numFmtId="0" fontId="15" fillId="0" borderId="4" xfId="0" applyFont="1" applyBorder="1" applyAlignment="1"/>
    <xf numFmtId="0" fontId="15" fillId="6" borderId="2" xfId="0" applyFont="1" applyFill="1" applyBorder="1" applyAlignment="1">
      <alignment wrapText="1"/>
    </xf>
    <xf numFmtId="0" fontId="0" fillId="0" borderId="2" xfId="0" applyBorder="1" applyAlignment="1"/>
    <xf numFmtId="0" fontId="15" fillId="11" borderId="2" xfId="0" applyFont="1" applyFill="1" applyBorder="1" applyAlignment="1">
      <alignment wrapText="1"/>
    </xf>
    <xf numFmtId="0" fontId="15" fillId="6" borderId="2" xfId="0" applyFont="1" applyFill="1" applyBorder="1" applyAlignment="1">
      <alignment horizontal="center" wrapText="1"/>
    </xf>
    <xf numFmtId="0" fontId="16" fillId="3" borderId="2" xfId="0" applyFont="1" applyFill="1" applyBorder="1" applyAlignment="1">
      <alignment horizontal="center" wrapText="1"/>
    </xf>
    <xf numFmtId="0" fontId="2" fillId="7" borderId="2" xfId="0" applyFont="1" applyFill="1" applyBorder="1" applyAlignment="1">
      <alignment horizontal="center" wrapText="1" readingOrder="1"/>
    </xf>
    <xf numFmtId="0" fontId="2" fillId="7" borderId="1" xfId="0" applyFont="1" applyFill="1" applyBorder="1" applyAlignment="1">
      <alignment horizontal="center" wrapText="1" readingOrder="1"/>
    </xf>
    <xf numFmtId="0" fontId="15" fillId="0" borderId="34" xfId="0" applyFont="1" applyBorder="1" applyAlignment="1"/>
    <xf numFmtId="0" fontId="15" fillId="0" borderId="35" xfId="0" applyFont="1" applyBorder="1" applyAlignment="1"/>
    <xf numFmtId="0" fontId="12" fillId="12" borderId="0" xfId="0" applyFont="1" applyFill="1" applyBorder="1" applyAlignment="1">
      <alignment horizontal="center"/>
    </xf>
    <xf numFmtId="0" fontId="0" fillId="0" borderId="5" xfId="0" applyBorder="1" applyAlignment="1">
      <alignment wrapText="1"/>
    </xf>
    <xf numFmtId="0" fontId="0" fillId="0" borderId="4" xfId="0" applyBorder="1" applyAlignment="1">
      <alignment wrapText="1"/>
    </xf>
    <xf numFmtId="168" fontId="15" fillId="4" borderId="2" xfId="0" applyNumberFormat="1" applyFont="1" applyFill="1" applyBorder="1" applyAlignment="1">
      <alignment wrapText="1"/>
    </xf>
    <xf numFmtId="0" fontId="0" fillId="11" borderId="2" xfId="0" applyFill="1" applyBorder="1" applyAlignment="1"/>
    <xf numFmtId="0" fontId="15" fillId="4" borderId="3" xfId="0" applyFont="1" applyFill="1" applyBorder="1" applyAlignment="1">
      <alignment wrapText="1"/>
    </xf>
    <xf numFmtId="0" fontId="0" fillId="0" borderId="4" xfId="0" applyBorder="1" applyAlignment="1"/>
    <xf numFmtId="0" fontId="65" fillId="21" borderId="43" xfId="0" applyFont="1" applyFill="1" applyBorder="1" applyAlignment="1" applyProtection="1">
      <alignment horizontal="center" vertical="top" wrapText="1" readingOrder="1"/>
      <protection locked="0"/>
    </xf>
    <xf numFmtId="0" fontId="65" fillId="21" borderId="44" xfId="0" applyFont="1" applyFill="1" applyBorder="1" applyAlignment="1" applyProtection="1">
      <alignment horizontal="center" vertical="top" wrapText="1" readingOrder="1"/>
      <protection locked="0"/>
    </xf>
    <xf numFmtId="0" fontId="65" fillId="21" borderId="45" xfId="0" applyFont="1" applyFill="1" applyBorder="1" applyAlignment="1" applyProtection="1">
      <alignment horizontal="center" vertical="top" wrapText="1" readingOrder="1"/>
      <protection locked="0"/>
    </xf>
    <xf numFmtId="0" fontId="65" fillId="22" borderId="46" xfId="0" applyFont="1" applyFill="1" applyBorder="1" applyAlignment="1" applyProtection="1">
      <alignment horizontal="center" vertical="top" wrapText="1" readingOrder="1"/>
      <protection locked="0"/>
    </xf>
    <xf numFmtId="0" fontId="65" fillId="22" borderId="47" xfId="0" applyFont="1" applyFill="1" applyBorder="1" applyAlignment="1" applyProtection="1">
      <alignment horizontal="center" vertical="top" wrapText="1" readingOrder="1"/>
      <protection locked="0"/>
    </xf>
    <xf numFmtId="0" fontId="65" fillId="22" borderId="42" xfId="0" applyFont="1" applyFill="1" applyBorder="1" applyAlignment="1" applyProtection="1">
      <alignment horizontal="center" vertical="top" wrapText="1" readingOrder="1"/>
      <protection locked="0"/>
    </xf>
  </cellXfs>
  <cellStyles count="273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23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310" builtinId="9" hidden="1"/>
    <cellStyle name="Followed Hyperlink" xfId="309" builtinId="9" hidden="1"/>
    <cellStyle name="Followed Hyperlink" xfId="308" builtinId="9" hidden="1"/>
    <cellStyle name="Followed Hyperlink" xfId="307" builtinId="9" hidden="1"/>
    <cellStyle name="Followed Hyperlink" xfId="287" builtinId="9" hidden="1"/>
    <cellStyle name="Followed Hyperlink" xfId="306" builtinId="9" hidden="1"/>
    <cellStyle name="Followed Hyperlink" xfId="305" builtinId="9" hidden="1"/>
    <cellStyle name="Followed Hyperlink" xfId="304" builtinId="9" hidden="1"/>
    <cellStyle name="Followed Hyperlink" xfId="303" builtinId="9" hidden="1"/>
    <cellStyle name="Followed Hyperlink" xfId="302" builtinId="9" hidden="1"/>
    <cellStyle name="Followed Hyperlink" xfId="301" builtinId="9" hidden="1"/>
    <cellStyle name="Followed Hyperlink" xfId="300" builtinId="9" hidden="1"/>
    <cellStyle name="Followed Hyperlink" xfId="299" builtinId="9" hidden="1"/>
    <cellStyle name="Followed Hyperlink" xfId="286" builtinId="9" hidden="1"/>
    <cellStyle name="Followed Hyperlink" xfId="298" builtinId="9" hidden="1"/>
    <cellStyle name="Followed Hyperlink" xfId="297" builtinId="9" hidden="1"/>
    <cellStyle name="Followed Hyperlink" xfId="296" builtinId="9" hidden="1"/>
    <cellStyle name="Followed Hyperlink" xfId="295" builtinId="9" hidden="1"/>
    <cellStyle name="Followed Hyperlink" xfId="294" builtinId="9" hidden="1"/>
    <cellStyle name="Followed Hyperlink" xfId="293" builtinId="9" hidden="1"/>
    <cellStyle name="Followed Hyperlink" xfId="292" builtinId="9" hidden="1"/>
    <cellStyle name="Followed Hyperlink" xfId="291" builtinId="9" hidden="1"/>
    <cellStyle name="Followed Hyperlink" xfId="290" builtinId="9" hidden="1"/>
    <cellStyle name="Followed Hyperlink" xfId="289"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247" builtinId="9" hidden="1"/>
    <cellStyle name="Followed Hyperlink" xfId="248" builtinId="9" hidden="1"/>
    <cellStyle name="Followed Hyperlink" xfId="249" builtinId="9" hidden="1"/>
    <cellStyle name="Followed Hyperlink" xfId="387" builtinId="9" hidden="1"/>
    <cellStyle name="Followed Hyperlink" xfId="508" builtinId="9" hidden="1"/>
    <cellStyle name="Followed Hyperlink" xfId="312" builtinId="9" hidden="1"/>
    <cellStyle name="Followed Hyperlink" xfId="288" builtinId="9" hidden="1"/>
    <cellStyle name="Followed Hyperlink" xfId="242" builtinId="9" hidden="1"/>
    <cellStyle name="Followed Hyperlink" xfId="514" builtinId="9" hidden="1"/>
    <cellStyle name="Followed Hyperlink" xfId="513" builtinId="9" hidden="1"/>
    <cellStyle name="Followed Hyperlink" xfId="512" builtinId="9" hidden="1"/>
    <cellStyle name="Followed Hyperlink" xfId="511" builtinId="9" hidden="1"/>
    <cellStyle name="Followed Hyperlink" xfId="539" builtinId="9" hidden="1"/>
    <cellStyle name="Followed Hyperlink" xfId="538" builtinId="9" hidden="1"/>
    <cellStyle name="Followed Hyperlink" xfId="537" builtinId="9" hidden="1"/>
    <cellStyle name="Followed Hyperlink" xfId="536" builtinId="9" hidden="1"/>
    <cellStyle name="Followed Hyperlink" xfId="535" builtinId="9" hidden="1"/>
    <cellStyle name="Followed Hyperlink" xfId="534" builtinId="9" hidden="1"/>
    <cellStyle name="Followed Hyperlink" xfId="533" builtinId="9" hidden="1"/>
    <cellStyle name="Followed Hyperlink" xfId="532" builtinId="9" hidden="1"/>
    <cellStyle name="Followed Hyperlink" xfId="510" builtinId="9" hidden="1"/>
    <cellStyle name="Followed Hyperlink" xfId="531" builtinId="9" hidden="1"/>
    <cellStyle name="Followed Hyperlink" xfId="530" builtinId="9" hidden="1"/>
    <cellStyle name="Followed Hyperlink" xfId="529" builtinId="9" hidden="1"/>
    <cellStyle name="Followed Hyperlink" xfId="528" builtinId="9" hidden="1"/>
    <cellStyle name="Followed Hyperlink" xfId="527" builtinId="9" hidden="1"/>
    <cellStyle name="Followed Hyperlink" xfId="526" builtinId="9" hidden="1"/>
    <cellStyle name="Followed Hyperlink" xfId="525" builtinId="9" hidden="1"/>
    <cellStyle name="Followed Hyperlink" xfId="524" builtinId="9" hidden="1"/>
    <cellStyle name="Followed Hyperlink" xfId="523" builtinId="9" hidden="1"/>
    <cellStyle name="Followed Hyperlink" xfId="509" builtinId="9" hidden="1"/>
    <cellStyle name="Followed Hyperlink" xfId="522" builtinId="9" hidden="1"/>
    <cellStyle name="Followed Hyperlink" xfId="521" builtinId="9" hidden="1"/>
    <cellStyle name="Followed Hyperlink" xfId="520" builtinId="9" hidden="1"/>
    <cellStyle name="Followed Hyperlink" xfId="519" builtinId="9" hidden="1"/>
    <cellStyle name="Followed Hyperlink" xfId="518"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241" builtinId="9" hidden="1"/>
    <cellStyle name="Followed Hyperlink" xfId="246" builtinId="9" hidden="1"/>
    <cellStyle name="Followed Hyperlink" xfId="311" builtinId="9" hidden="1"/>
    <cellStyle name="Followed Hyperlink" xfId="517" builtinId="9" hidden="1"/>
    <cellStyle name="Followed Hyperlink" xfId="245" builtinId="9" hidden="1"/>
    <cellStyle name="Followed Hyperlink" xfId="244" builtinId="9" hidden="1"/>
    <cellStyle name="Followed Hyperlink" xfId="243" builtinId="9" hidden="1"/>
    <cellStyle name="Followed Hyperlink" xfId="725" builtinId="9" hidden="1"/>
    <cellStyle name="Followed Hyperlink" xfId="724" builtinId="9" hidden="1"/>
    <cellStyle name="Followed Hyperlink" xfId="723" builtinId="9" hidden="1"/>
    <cellStyle name="Followed Hyperlink" xfId="722" builtinId="9" hidden="1"/>
    <cellStyle name="Followed Hyperlink" xfId="721" builtinId="9" hidden="1"/>
    <cellStyle name="Followed Hyperlink" xfId="747" builtinId="9" hidden="1"/>
    <cellStyle name="Followed Hyperlink" xfId="746" builtinId="9" hidden="1"/>
    <cellStyle name="Followed Hyperlink" xfId="745" builtinId="9" hidden="1"/>
    <cellStyle name="Followed Hyperlink" xfId="744" builtinId="9" hidden="1"/>
    <cellStyle name="Followed Hyperlink" xfId="743" builtinId="9" hidden="1"/>
    <cellStyle name="Followed Hyperlink" xfId="742" builtinId="9" hidden="1"/>
    <cellStyle name="Followed Hyperlink" xfId="741" builtinId="9" hidden="1"/>
    <cellStyle name="Followed Hyperlink" xfId="515" builtinId="9" hidden="1"/>
    <cellStyle name="Followed Hyperlink" xfId="740" builtinId="9" hidden="1"/>
    <cellStyle name="Followed Hyperlink" xfId="739" builtinId="9" hidden="1"/>
    <cellStyle name="Followed Hyperlink" xfId="738" builtinId="9" hidden="1"/>
    <cellStyle name="Followed Hyperlink" xfId="737" builtinId="9" hidden="1"/>
    <cellStyle name="Followed Hyperlink" xfId="736" builtinId="9" hidden="1"/>
    <cellStyle name="Followed Hyperlink" xfId="735" builtinId="9" hidden="1"/>
    <cellStyle name="Followed Hyperlink" xfId="734" builtinId="9" hidden="1"/>
    <cellStyle name="Followed Hyperlink" xfId="733" builtinId="9" hidden="1"/>
    <cellStyle name="Followed Hyperlink" xfId="732" builtinId="9" hidden="1"/>
    <cellStyle name="Followed Hyperlink" xfId="516" builtinId="9" hidden="1"/>
    <cellStyle name="Followed Hyperlink" xfId="731" builtinId="9" hidden="1"/>
    <cellStyle name="Followed Hyperlink" xfId="730" builtinId="9" hidden="1"/>
    <cellStyle name="Followed Hyperlink" xfId="729" builtinId="9" hidden="1"/>
    <cellStyle name="Followed Hyperlink" xfId="728" builtinId="9" hidden="1"/>
    <cellStyle name="Followed Hyperlink" xfId="727" builtinId="9" hidden="1"/>
    <cellStyle name="Followed Hyperlink" xfId="726"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10" xfId="136" hidden="1"/>
    <cellStyle name="Followed Hyperlink 10" xfId="195" hidden="1"/>
    <cellStyle name="Followed Hyperlink 10" xfId="231" hidden="1"/>
    <cellStyle name="Followed Hyperlink 10" xfId="344" hidden="1"/>
    <cellStyle name="Followed Hyperlink 10" xfId="380" hidden="1"/>
    <cellStyle name="Followed Hyperlink 10" xfId="455" hidden="1"/>
    <cellStyle name="Followed Hyperlink 10" xfId="491" hidden="1"/>
    <cellStyle name="Followed Hyperlink 10" xfId="571" hidden="1"/>
    <cellStyle name="Followed Hyperlink 10" xfId="607" hidden="1"/>
    <cellStyle name="Followed Hyperlink 10" xfId="680" hidden="1"/>
    <cellStyle name="Followed Hyperlink 10" xfId="716" hidden="1"/>
    <cellStyle name="Followed Hyperlink 10" xfId="779" hidden="1"/>
    <cellStyle name="Followed Hyperlink 10" xfId="815" hidden="1"/>
    <cellStyle name="Followed Hyperlink 10" xfId="887" hidden="1"/>
    <cellStyle name="Followed Hyperlink 10" xfId="923" hidden="1"/>
    <cellStyle name="Followed Hyperlink 10" xfId="959" hidden="1"/>
    <cellStyle name="Followed Hyperlink 10" xfId="995" hidden="1"/>
    <cellStyle name="Followed Hyperlink 10" xfId="1067" hidden="1"/>
    <cellStyle name="Followed Hyperlink 10" xfId="1103" hidden="1"/>
    <cellStyle name="Followed Hyperlink 10" xfId="1178" hidden="1"/>
    <cellStyle name="Followed Hyperlink 10" xfId="1214" hidden="1"/>
    <cellStyle name="Followed Hyperlink 10" xfId="1322" hidden="1"/>
    <cellStyle name="Followed Hyperlink 10" xfId="1358" hidden="1"/>
    <cellStyle name="Followed Hyperlink 10" xfId="1431" hidden="1"/>
    <cellStyle name="Followed Hyperlink 10" xfId="1467" hidden="1"/>
    <cellStyle name="Followed Hyperlink 10" xfId="1547" hidden="1"/>
    <cellStyle name="Followed Hyperlink 10" xfId="1583" hidden="1"/>
    <cellStyle name="Followed Hyperlink 10" xfId="1655" hidden="1"/>
    <cellStyle name="Followed Hyperlink 10" xfId="1691" hidden="1"/>
    <cellStyle name="Followed Hyperlink 10" xfId="1754" hidden="1"/>
    <cellStyle name="Followed Hyperlink 10" xfId="1790" hidden="1"/>
    <cellStyle name="Followed Hyperlink 10" xfId="1862" hidden="1"/>
    <cellStyle name="Followed Hyperlink 10" xfId="1898" hidden="1"/>
    <cellStyle name="Followed Hyperlink 10" xfId="1934" hidden="1"/>
    <cellStyle name="Followed Hyperlink 10" xfId="1970" hidden="1"/>
    <cellStyle name="Followed Hyperlink 10" xfId="2042" hidden="1"/>
    <cellStyle name="Followed Hyperlink 10" xfId="2078" hidden="1"/>
    <cellStyle name="Followed Hyperlink 10" xfId="2114" hidden="1"/>
    <cellStyle name="Followed Hyperlink 10" xfId="2150" hidden="1"/>
    <cellStyle name="Followed Hyperlink 10" xfId="2186" hidden="1"/>
    <cellStyle name="Followed Hyperlink 10" xfId="2222" hidden="1"/>
    <cellStyle name="Followed Hyperlink 10" xfId="2258" hidden="1"/>
    <cellStyle name="Followed Hyperlink 10" xfId="2294" hidden="1"/>
    <cellStyle name="Followed Hyperlink 10" xfId="2330" hidden="1"/>
    <cellStyle name="Followed Hyperlink 10" xfId="2366" hidden="1"/>
    <cellStyle name="Followed Hyperlink 10" xfId="2402" hidden="1"/>
    <cellStyle name="Followed Hyperlink 10" xfId="2438" hidden="1"/>
    <cellStyle name="Followed Hyperlink 10" xfId="2474" hidden="1"/>
    <cellStyle name="Followed Hyperlink 10" xfId="2510" hidden="1"/>
    <cellStyle name="Followed Hyperlink 10" xfId="2546" hidden="1"/>
    <cellStyle name="Followed Hyperlink 10" xfId="2582" hidden="1"/>
    <cellStyle name="Followed Hyperlink 10" xfId="2618" hidden="1"/>
    <cellStyle name="Followed Hyperlink 10" xfId="2654" hidden="1"/>
    <cellStyle name="Followed Hyperlink 10" xfId="2690" hidden="1"/>
    <cellStyle name="Followed Hyperlink 10" xfId="2726"/>
    <cellStyle name="Followed Hyperlink 100" xfId="1254"/>
    <cellStyle name="Followed Hyperlink 101" xfId="1255"/>
    <cellStyle name="Followed Hyperlink 102" xfId="1256"/>
    <cellStyle name="Followed Hyperlink 103" xfId="1257"/>
    <cellStyle name="Followed Hyperlink 104" xfId="1258"/>
    <cellStyle name="Followed Hyperlink 105" xfId="1259"/>
    <cellStyle name="Followed Hyperlink 106" xfId="1260"/>
    <cellStyle name="Followed Hyperlink 107" xfId="1261"/>
    <cellStyle name="Followed Hyperlink 108" xfId="1262"/>
    <cellStyle name="Followed Hyperlink 109" xfId="1263"/>
    <cellStyle name="Followed Hyperlink 11" xfId="137" hidden="1"/>
    <cellStyle name="Followed Hyperlink 11" xfId="194" hidden="1"/>
    <cellStyle name="Followed Hyperlink 11" xfId="230" hidden="1"/>
    <cellStyle name="Followed Hyperlink 11" xfId="343" hidden="1"/>
    <cellStyle name="Followed Hyperlink 11" xfId="379" hidden="1"/>
    <cellStyle name="Followed Hyperlink 11" xfId="454" hidden="1"/>
    <cellStyle name="Followed Hyperlink 11" xfId="490" hidden="1"/>
    <cellStyle name="Followed Hyperlink 11" xfId="570" hidden="1"/>
    <cellStyle name="Followed Hyperlink 11" xfId="606" hidden="1"/>
    <cellStyle name="Followed Hyperlink 11" xfId="679" hidden="1"/>
    <cellStyle name="Followed Hyperlink 11" xfId="715" hidden="1"/>
    <cellStyle name="Followed Hyperlink 11" xfId="778" hidden="1"/>
    <cellStyle name="Followed Hyperlink 11" xfId="814" hidden="1"/>
    <cellStyle name="Followed Hyperlink 11" xfId="886" hidden="1"/>
    <cellStyle name="Followed Hyperlink 11" xfId="922" hidden="1"/>
    <cellStyle name="Followed Hyperlink 11" xfId="958" hidden="1"/>
    <cellStyle name="Followed Hyperlink 11" xfId="994" hidden="1"/>
    <cellStyle name="Followed Hyperlink 11" xfId="1066" hidden="1"/>
    <cellStyle name="Followed Hyperlink 11" xfId="1102" hidden="1"/>
    <cellStyle name="Followed Hyperlink 11" xfId="1177" hidden="1"/>
    <cellStyle name="Followed Hyperlink 11" xfId="1213" hidden="1"/>
    <cellStyle name="Followed Hyperlink 11" xfId="1321" hidden="1"/>
    <cellStyle name="Followed Hyperlink 11" xfId="1357" hidden="1"/>
    <cellStyle name="Followed Hyperlink 11" xfId="1430" hidden="1"/>
    <cellStyle name="Followed Hyperlink 11" xfId="1466" hidden="1"/>
    <cellStyle name="Followed Hyperlink 11" xfId="1546" hidden="1"/>
    <cellStyle name="Followed Hyperlink 11" xfId="1582" hidden="1"/>
    <cellStyle name="Followed Hyperlink 11" xfId="1654" hidden="1"/>
    <cellStyle name="Followed Hyperlink 11" xfId="1690" hidden="1"/>
    <cellStyle name="Followed Hyperlink 11" xfId="1753" hidden="1"/>
    <cellStyle name="Followed Hyperlink 11" xfId="1789" hidden="1"/>
    <cellStyle name="Followed Hyperlink 11" xfId="1861" hidden="1"/>
    <cellStyle name="Followed Hyperlink 11" xfId="1897" hidden="1"/>
    <cellStyle name="Followed Hyperlink 11" xfId="1933" hidden="1"/>
    <cellStyle name="Followed Hyperlink 11" xfId="1969" hidden="1"/>
    <cellStyle name="Followed Hyperlink 11" xfId="2041" hidden="1"/>
    <cellStyle name="Followed Hyperlink 11" xfId="2077" hidden="1"/>
    <cellStyle name="Followed Hyperlink 11" xfId="2113" hidden="1"/>
    <cellStyle name="Followed Hyperlink 11" xfId="2149" hidden="1"/>
    <cellStyle name="Followed Hyperlink 11" xfId="2185" hidden="1"/>
    <cellStyle name="Followed Hyperlink 11" xfId="2221" hidden="1"/>
    <cellStyle name="Followed Hyperlink 11" xfId="2257" hidden="1"/>
    <cellStyle name="Followed Hyperlink 11" xfId="2293" hidden="1"/>
    <cellStyle name="Followed Hyperlink 11" xfId="2329" hidden="1"/>
    <cellStyle name="Followed Hyperlink 11" xfId="2365" hidden="1"/>
    <cellStyle name="Followed Hyperlink 11" xfId="2401" hidden="1"/>
    <cellStyle name="Followed Hyperlink 11" xfId="2437" hidden="1"/>
    <cellStyle name="Followed Hyperlink 11" xfId="2473" hidden="1"/>
    <cellStyle name="Followed Hyperlink 11" xfId="2509" hidden="1"/>
    <cellStyle name="Followed Hyperlink 11" xfId="2545" hidden="1"/>
    <cellStyle name="Followed Hyperlink 11" xfId="2581" hidden="1"/>
    <cellStyle name="Followed Hyperlink 11" xfId="2617" hidden="1"/>
    <cellStyle name="Followed Hyperlink 11" xfId="2653" hidden="1"/>
    <cellStyle name="Followed Hyperlink 11" xfId="2689" hidden="1"/>
    <cellStyle name="Followed Hyperlink 11" xfId="2725"/>
    <cellStyle name="Followed Hyperlink 110" xfId="1364"/>
    <cellStyle name="Followed Hyperlink 111" xfId="1365"/>
    <cellStyle name="Followed Hyperlink 112" xfId="1366"/>
    <cellStyle name="Followed Hyperlink 113" xfId="1367"/>
    <cellStyle name="Followed Hyperlink 114" xfId="1368"/>
    <cellStyle name="Followed Hyperlink 115" xfId="1369"/>
    <cellStyle name="Followed Hyperlink 116" xfId="1370"/>
    <cellStyle name="Followed Hyperlink 117" xfId="1371"/>
    <cellStyle name="Followed Hyperlink 118" xfId="1372"/>
    <cellStyle name="Followed Hyperlink 119" xfId="1373"/>
    <cellStyle name="Followed Hyperlink 12" xfId="138" hidden="1"/>
    <cellStyle name="Followed Hyperlink 12" xfId="193" hidden="1"/>
    <cellStyle name="Followed Hyperlink 12" xfId="229" hidden="1"/>
    <cellStyle name="Followed Hyperlink 12" xfId="342" hidden="1"/>
    <cellStyle name="Followed Hyperlink 12" xfId="378" hidden="1"/>
    <cellStyle name="Followed Hyperlink 12" xfId="453" hidden="1"/>
    <cellStyle name="Followed Hyperlink 12" xfId="489" hidden="1"/>
    <cellStyle name="Followed Hyperlink 12" xfId="569" hidden="1"/>
    <cellStyle name="Followed Hyperlink 12" xfId="605" hidden="1"/>
    <cellStyle name="Followed Hyperlink 12" xfId="678" hidden="1"/>
    <cellStyle name="Followed Hyperlink 12" xfId="714" hidden="1"/>
    <cellStyle name="Followed Hyperlink 12" xfId="777" hidden="1"/>
    <cellStyle name="Followed Hyperlink 12" xfId="813" hidden="1"/>
    <cellStyle name="Followed Hyperlink 12" xfId="885" hidden="1"/>
    <cellStyle name="Followed Hyperlink 12" xfId="921" hidden="1"/>
    <cellStyle name="Followed Hyperlink 12" xfId="957" hidden="1"/>
    <cellStyle name="Followed Hyperlink 12" xfId="993" hidden="1"/>
    <cellStyle name="Followed Hyperlink 12" xfId="1065" hidden="1"/>
    <cellStyle name="Followed Hyperlink 12" xfId="1101" hidden="1"/>
    <cellStyle name="Followed Hyperlink 12" xfId="1176" hidden="1"/>
    <cellStyle name="Followed Hyperlink 12" xfId="1212" hidden="1"/>
    <cellStyle name="Followed Hyperlink 12" xfId="1320" hidden="1"/>
    <cellStyle name="Followed Hyperlink 12" xfId="1356" hidden="1"/>
    <cellStyle name="Followed Hyperlink 12" xfId="1429" hidden="1"/>
    <cellStyle name="Followed Hyperlink 12" xfId="1465" hidden="1"/>
    <cellStyle name="Followed Hyperlink 12" xfId="1545" hidden="1"/>
    <cellStyle name="Followed Hyperlink 12" xfId="1581" hidden="1"/>
    <cellStyle name="Followed Hyperlink 12" xfId="1653" hidden="1"/>
    <cellStyle name="Followed Hyperlink 12" xfId="1689" hidden="1"/>
    <cellStyle name="Followed Hyperlink 12" xfId="1752" hidden="1"/>
    <cellStyle name="Followed Hyperlink 12" xfId="1788" hidden="1"/>
    <cellStyle name="Followed Hyperlink 12" xfId="1860" hidden="1"/>
    <cellStyle name="Followed Hyperlink 12" xfId="1896" hidden="1"/>
    <cellStyle name="Followed Hyperlink 12" xfId="1932" hidden="1"/>
    <cellStyle name="Followed Hyperlink 12" xfId="1968" hidden="1"/>
    <cellStyle name="Followed Hyperlink 12" xfId="2040" hidden="1"/>
    <cellStyle name="Followed Hyperlink 12" xfId="2076" hidden="1"/>
    <cellStyle name="Followed Hyperlink 12" xfId="2112" hidden="1"/>
    <cellStyle name="Followed Hyperlink 12" xfId="2148" hidden="1"/>
    <cellStyle name="Followed Hyperlink 12" xfId="2184" hidden="1"/>
    <cellStyle name="Followed Hyperlink 12" xfId="2220" hidden="1"/>
    <cellStyle name="Followed Hyperlink 12" xfId="2256" hidden="1"/>
    <cellStyle name="Followed Hyperlink 12" xfId="2292" hidden="1"/>
    <cellStyle name="Followed Hyperlink 12" xfId="2328" hidden="1"/>
    <cellStyle name="Followed Hyperlink 12" xfId="2364" hidden="1"/>
    <cellStyle name="Followed Hyperlink 12" xfId="2400" hidden="1"/>
    <cellStyle name="Followed Hyperlink 12" xfId="2436" hidden="1"/>
    <cellStyle name="Followed Hyperlink 12" xfId="2472" hidden="1"/>
    <cellStyle name="Followed Hyperlink 12" xfId="2508" hidden="1"/>
    <cellStyle name="Followed Hyperlink 12" xfId="2544" hidden="1"/>
    <cellStyle name="Followed Hyperlink 12" xfId="2580" hidden="1"/>
    <cellStyle name="Followed Hyperlink 12" xfId="2616" hidden="1"/>
    <cellStyle name="Followed Hyperlink 12" xfId="2652" hidden="1"/>
    <cellStyle name="Followed Hyperlink 12" xfId="2688" hidden="1"/>
    <cellStyle name="Followed Hyperlink 12" xfId="2724"/>
    <cellStyle name="Followed Hyperlink 120" xfId="1374"/>
    <cellStyle name="Followed Hyperlink 121" xfId="1375"/>
    <cellStyle name="Followed Hyperlink 122" xfId="1376"/>
    <cellStyle name="Followed Hyperlink 123" xfId="1377"/>
    <cellStyle name="Followed Hyperlink 124" xfId="1378"/>
    <cellStyle name="Followed Hyperlink 125" xfId="1379"/>
    <cellStyle name="Followed Hyperlink 126" xfId="1380"/>
    <cellStyle name="Followed Hyperlink 127" xfId="1381"/>
    <cellStyle name="Followed Hyperlink 128" xfId="1382"/>
    <cellStyle name="Followed Hyperlink 129" xfId="1383"/>
    <cellStyle name="Followed Hyperlink 13" xfId="139" hidden="1"/>
    <cellStyle name="Followed Hyperlink 13" xfId="192" hidden="1"/>
    <cellStyle name="Followed Hyperlink 13" xfId="228" hidden="1"/>
    <cellStyle name="Followed Hyperlink 13" xfId="341" hidden="1"/>
    <cellStyle name="Followed Hyperlink 13" xfId="377" hidden="1"/>
    <cellStyle name="Followed Hyperlink 13" xfId="452" hidden="1"/>
    <cellStyle name="Followed Hyperlink 13" xfId="488" hidden="1"/>
    <cellStyle name="Followed Hyperlink 13" xfId="568" hidden="1"/>
    <cellStyle name="Followed Hyperlink 13" xfId="604" hidden="1"/>
    <cellStyle name="Followed Hyperlink 13" xfId="677" hidden="1"/>
    <cellStyle name="Followed Hyperlink 13" xfId="713" hidden="1"/>
    <cellStyle name="Followed Hyperlink 13" xfId="776" hidden="1"/>
    <cellStyle name="Followed Hyperlink 13" xfId="812" hidden="1"/>
    <cellStyle name="Followed Hyperlink 13" xfId="884" hidden="1"/>
    <cellStyle name="Followed Hyperlink 13" xfId="920" hidden="1"/>
    <cellStyle name="Followed Hyperlink 13" xfId="956" hidden="1"/>
    <cellStyle name="Followed Hyperlink 13" xfId="992" hidden="1"/>
    <cellStyle name="Followed Hyperlink 13" xfId="1064" hidden="1"/>
    <cellStyle name="Followed Hyperlink 13" xfId="1100" hidden="1"/>
    <cellStyle name="Followed Hyperlink 13" xfId="1175" hidden="1"/>
    <cellStyle name="Followed Hyperlink 13" xfId="1211" hidden="1"/>
    <cellStyle name="Followed Hyperlink 13" xfId="1319" hidden="1"/>
    <cellStyle name="Followed Hyperlink 13" xfId="1355" hidden="1"/>
    <cellStyle name="Followed Hyperlink 13" xfId="1428" hidden="1"/>
    <cellStyle name="Followed Hyperlink 13" xfId="1464" hidden="1"/>
    <cellStyle name="Followed Hyperlink 13" xfId="1544" hidden="1"/>
    <cellStyle name="Followed Hyperlink 13" xfId="1580" hidden="1"/>
    <cellStyle name="Followed Hyperlink 13" xfId="1652" hidden="1"/>
    <cellStyle name="Followed Hyperlink 13" xfId="1688" hidden="1"/>
    <cellStyle name="Followed Hyperlink 13" xfId="1751" hidden="1"/>
    <cellStyle name="Followed Hyperlink 13" xfId="1787" hidden="1"/>
    <cellStyle name="Followed Hyperlink 13" xfId="1859" hidden="1"/>
    <cellStyle name="Followed Hyperlink 13" xfId="1895" hidden="1"/>
    <cellStyle name="Followed Hyperlink 13" xfId="1931" hidden="1"/>
    <cellStyle name="Followed Hyperlink 13" xfId="1967" hidden="1"/>
    <cellStyle name="Followed Hyperlink 13" xfId="2039" hidden="1"/>
    <cellStyle name="Followed Hyperlink 13" xfId="2075" hidden="1"/>
    <cellStyle name="Followed Hyperlink 13" xfId="2111" hidden="1"/>
    <cellStyle name="Followed Hyperlink 13" xfId="2147" hidden="1"/>
    <cellStyle name="Followed Hyperlink 13" xfId="2183" hidden="1"/>
    <cellStyle name="Followed Hyperlink 13" xfId="2219" hidden="1"/>
    <cellStyle name="Followed Hyperlink 13" xfId="2255" hidden="1"/>
    <cellStyle name="Followed Hyperlink 13" xfId="2291" hidden="1"/>
    <cellStyle name="Followed Hyperlink 13" xfId="2327" hidden="1"/>
    <cellStyle name="Followed Hyperlink 13" xfId="2363" hidden="1"/>
    <cellStyle name="Followed Hyperlink 13" xfId="2399" hidden="1"/>
    <cellStyle name="Followed Hyperlink 13" xfId="2435" hidden="1"/>
    <cellStyle name="Followed Hyperlink 13" xfId="2471" hidden="1"/>
    <cellStyle name="Followed Hyperlink 13" xfId="2507" hidden="1"/>
    <cellStyle name="Followed Hyperlink 13" xfId="2543" hidden="1"/>
    <cellStyle name="Followed Hyperlink 13" xfId="2579" hidden="1"/>
    <cellStyle name="Followed Hyperlink 13" xfId="2615" hidden="1"/>
    <cellStyle name="Followed Hyperlink 13" xfId="2651" hidden="1"/>
    <cellStyle name="Followed Hyperlink 13" xfId="2687" hidden="1"/>
    <cellStyle name="Followed Hyperlink 13" xfId="2723"/>
    <cellStyle name="Followed Hyperlink 130" xfId="1384"/>
    <cellStyle name="Followed Hyperlink 131" xfId="1385"/>
    <cellStyle name="Followed Hyperlink 132" xfId="1386"/>
    <cellStyle name="Followed Hyperlink 133" xfId="1387"/>
    <cellStyle name="Followed Hyperlink 134" xfId="1388"/>
    <cellStyle name="Followed Hyperlink 135" xfId="1389"/>
    <cellStyle name="Followed Hyperlink 136" xfId="1390"/>
    <cellStyle name="Followed Hyperlink 137" xfId="1391"/>
    <cellStyle name="Followed Hyperlink 138" xfId="1392"/>
    <cellStyle name="Followed Hyperlink 139" xfId="1393"/>
    <cellStyle name="Followed Hyperlink 14" xfId="140" hidden="1"/>
    <cellStyle name="Followed Hyperlink 14" xfId="191" hidden="1"/>
    <cellStyle name="Followed Hyperlink 14" xfId="227" hidden="1"/>
    <cellStyle name="Followed Hyperlink 14" xfId="340" hidden="1"/>
    <cellStyle name="Followed Hyperlink 14" xfId="376" hidden="1"/>
    <cellStyle name="Followed Hyperlink 14" xfId="451" hidden="1"/>
    <cellStyle name="Followed Hyperlink 14" xfId="487" hidden="1"/>
    <cellStyle name="Followed Hyperlink 14" xfId="567" hidden="1"/>
    <cellStyle name="Followed Hyperlink 14" xfId="603" hidden="1"/>
    <cellStyle name="Followed Hyperlink 14" xfId="676" hidden="1"/>
    <cellStyle name="Followed Hyperlink 14" xfId="712" hidden="1"/>
    <cellStyle name="Followed Hyperlink 14" xfId="775" hidden="1"/>
    <cellStyle name="Followed Hyperlink 14" xfId="811" hidden="1"/>
    <cellStyle name="Followed Hyperlink 14" xfId="883" hidden="1"/>
    <cellStyle name="Followed Hyperlink 14" xfId="919" hidden="1"/>
    <cellStyle name="Followed Hyperlink 14" xfId="955" hidden="1"/>
    <cellStyle name="Followed Hyperlink 14" xfId="991" hidden="1"/>
    <cellStyle name="Followed Hyperlink 14" xfId="1063" hidden="1"/>
    <cellStyle name="Followed Hyperlink 14" xfId="1099" hidden="1"/>
    <cellStyle name="Followed Hyperlink 14" xfId="1174" hidden="1"/>
    <cellStyle name="Followed Hyperlink 14" xfId="1210" hidden="1"/>
    <cellStyle name="Followed Hyperlink 14" xfId="1318" hidden="1"/>
    <cellStyle name="Followed Hyperlink 14" xfId="1354" hidden="1"/>
    <cellStyle name="Followed Hyperlink 14" xfId="1427" hidden="1"/>
    <cellStyle name="Followed Hyperlink 14" xfId="1463" hidden="1"/>
    <cellStyle name="Followed Hyperlink 14" xfId="1543" hidden="1"/>
    <cellStyle name="Followed Hyperlink 14" xfId="1579" hidden="1"/>
    <cellStyle name="Followed Hyperlink 14" xfId="1651" hidden="1"/>
    <cellStyle name="Followed Hyperlink 14" xfId="1687" hidden="1"/>
    <cellStyle name="Followed Hyperlink 14" xfId="1750" hidden="1"/>
    <cellStyle name="Followed Hyperlink 14" xfId="1786" hidden="1"/>
    <cellStyle name="Followed Hyperlink 14" xfId="1858" hidden="1"/>
    <cellStyle name="Followed Hyperlink 14" xfId="1894" hidden="1"/>
    <cellStyle name="Followed Hyperlink 14" xfId="1930" hidden="1"/>
    <cellStyle name="Followed Hyperlink 14" xfId="1966" hidden="1"/>
    <cellStyle name="Followed Hyperlink 14" xfId="2038" hidden="1"/>
    <cellStyle name="Followed Hyperlink 14" xfId="2074" hidden="1"/>
    <cellStyle name="Followed Hyperlink 14" xfId="2110" hidden="1"/>
    <cellStyle name="Followed Hyperlink 14" xfId="2146" hidden="1"/>
    <cellStyle name="Followed Hyperlink 14" xfId="2182" hidden="1"/>
    <cellStyle name="Followed Hyperlink 14" xfId="2218" hidden="1"/>
    <cellStyle name="Followed Hyperlink 14" xfId="2254" hidden="1"/>
    <cellStyle name="Followed Hyperlink 14" xfId="2290" hidden="1"/>
    <cellStyle name="Followed Hyperlink 14" xfId="2326" hidden="1"/>
    <cellStyle name="Followed Hyperlink 14" xfId="2362" hidden="1"/>
    <cellStyle name="Followed Hyperlink 14" xfId="2398" hidden="1"/>
    <cellStyle name="Followed Hyperlink 14" xfId="2434" hidden="1"/>
    <cellStyle name="Followed Hyperlink 14" xfId="2470" hidden="1"/>
    <cellStyle name="Followed Hyperlink 14" xfId="2506" hidden="1"/>
    <cellStyle name="Followed Hyperlink 14" xfId="2542" hidden="1"/>
    <cellStyle name="Followed Hyperlink 14" xfId="2578" hidden="1"/>
    <cellStyle name="Followed Hyperlink 14" xfId="2614" hidden="1"/>
    <cellStyle name="Followed Hyperlink 14" xfId="2650" hidden="1"/>
    <cellStyle name="Followed Hyperlink 14" xfId="2686" hidden="1"/>
    <cellStyle name="Followed Hyperlink 14" xfId="2722"/>
    <cellStyle name="Followed Hyperlink 140" xfId="1394"/>
    <cellStyle name="Followed Hyperlink 141" xfId="1395"/>
    <cellStyle name="Followed Hyperlink 142" xfId="1396"/>
    <cellStyle name="Followed Hyperlink 143" xfId="1397"/>
    <cellStyle name="Followed Hyperlink 144" xfId="1398"/>
    <cellStyle name="Followed Hyperlink 145" xfId="1399"/>
    <cellStyle name="Followed Hyperlink 146" xfId="1288"/>
    <cellStyle name="Followed Hyperlink 147" xfId="1287"/>
    <cellStyle name="Followed Hyperlink 148" xfId="1286"/>
    <cellStyle name="Followed Hyperlink 149" xfId="1285"/>
    <cellStyle name="Followed Hyperlink 15" xfId="141" hidden="1"/>
    <cellStyle name="Followed Hyperlink 15" xfId="190" hidden="1"/>
    <cellStyle name="Followed Hyperlink 15" xfId="226" hidden="1"/>
    <cellStyle name="Followed Hyperlink 15" xfId="339" hidden="1"/>
    <cellStyle name="Followed Hyperlink 15" xfId="375" hidden="1"/>
    <cellStyle name="Followed Hyperlink 15" xfId="450" hidden="1"/>
    <cellStyle name="Followed Hyperlink 15" xfId="486" hidden="1"/>
    <cellStyle name="Followed Hyperlink 15" xfId="566" hidden="1"/>
    <cellStyle name="Followed Hyperlink 15" xfId="602" hidden="1"/>
    <cellStyle name="Followed Hyperlink 15" xfId="675" hidden="1"/>
    <cellStyle name="Followed Hyperlink 15" xfId="711" hidden="1"/>
    <cellStyle name="Followed Hyperlink 15" xfId="774" hidden="1"/>
    <cellStyle name="Followed Hyperlink 15" xfId="810" hidden="1"/>
    <cellStyle name="Followed Hyperlink 15" xfId="882" hidden="1"/>
    <cellStyle name="Followed Hyperlink 15" xfId="918" hidden="1"/>
    <cellStyle name="Followed Hyperlink 15" xfId="954" hidden="1"/>
    <cellStyle name="Followed Hyperlink 15" xfId="990" hidden="1"/>
    <cellStyle name="Followed Hyperlink 15" xfId="1062" hidden="1"/>
    <cellStyle name="Followed Hyperlink 15" xfId="1098" hidden="1"/>
    <cellStyle name="Followed Hyperlink 15" xfId="1173" hidden="1"/>
    <cellStyle name="Followed Hyperlink 15" xfId="1209" hidden="1"/>
    <cellStyle name="Followed Hyperlink 15" xfId="1317" hidden="1"/>
    <cellStyle name="Followed Hyperlink 15" xfId="1353" hidden="1"/>
    <cellStyle name="Followed Hyperlink 15" xfId="1426" hidden="1"/>
    <cellStyle name="Followed Hyperlink 15" xfId="1462" hidden="1"/>
    <cellStyle name="Followed Hyperlink 15" xfId="1542" hidden="1"/>
    <cellStyle name="Followed Hyperlink 15" xfId="1578" hidden="1"/>
    <cellStyle name="Followed Hyperlink 15" xfId="1650" hidden="1"/>
    <cellStyle name="Followed Hyperlink 15" xfId="1686" hidden="1"/>
    <cellStyle name="Followed Hyperlink 15" xfId="1749" hidden="1"/>
    <cellStyle name="Followed Hyperlink 15" xfId="1785" hidden="1"/>
    <cellStyle name="Followed Hyperlink 15" xfId="1857" hidden="1"/>
    <cellStyle name="Followed Hyperlink 15" xfId="1893" hidden="1"/>
    <cellStyle name="Followed Hyperlink 15" xfId="1929" hidden="1"/>
    <cellStyle name="Followed Hyperlink 15" xfId="1965" hidden="1"/>
    <cellStyle name="Followed Hyperlink 15" xfId="2037" hidden="1"/>
    <cellStyle name="Followed Hyperlink 15" xfId="2073" hidden="1"/>
    <cellStyle name="Followed Hyperlink 15" xfId="2109" hidden="1"/>
    <cellStyle name="Followed Hyperlink 15" xfId="2145" hidden="1"/>
    <cellStyle name="Followed Hyperlink 15" xfId="2181" hidden="1"/>
    <cellStyle name="Followed Hyperlink 15" xfId="2217" hidden="1"/>
    <cellStyle name="Followed Hyperlink 15" xfId="2253" hidden="1"/>
    <cellStyle name="Followed Hyperlink 15" xfId="2289" hidden="1"/>
    <cellStyle name="Followed Hyperlink 15" xfId="2325" hidden="1"/>
    <cellStyle name="Followed Hyperlink 15" xfId="2361" hidden="1"/>
    <cellStyle name="Followed Hyperlink 15" xfId="2397" hidden="1"/>
    <cellStyle name="Followed Hyperlink 15" xfId="2433" hidden="1"/>
    <cellStyle name="Followed Hyperlink 15" xfId="2469" hidden="1"/>
    <cellStyle name="Followed Hyperlink 15" xfId="2505" hidden="1"/>
    <cellStyle name="Followed Hyperlink 15" xfId="2541" hidden="1"/>
    <cellStyle name="Followed Hyperlink 15" xfId="2577" hidden="1"/>
    <cellStyle name="Followed Hyperlink 15" xfId="2613" hidden="1"/>
    <cellStyle name="Followed Hyperlink 15" xfId="2649" hidden="1"/>
    <cellStyle name="Followed Hyperlink 15" xfId="2685" hidden="1"/>
    <cellStyle name="Followed Hyperlink 15" xfId="2721"/>
    <cellStyle name="Followed Hyperlink 150" xfId="1265"/>
    <cellStyle name="Followed Hyperlink 151" xfId="1284"/>
    <cellStyle name="Followed Hyperlink 152" xfId="1283"/>
    <cellStyle name="Followed Hyperlink 153" xfId="1282"/>
    <cellStyle name="Followed Hyperlink 154" xfId="1281"/>
    <cellStyle name="Followed Hyperlink 155" xfId="1280"/>
    <cellStyle name="Followed Hyperlink 156" xfId="1279"/>
    <cellStyle name="Followed Hyperlink 157" xfId="1278"/>
    <cellStyle name="Followed Hyperlink 158" xfId="1277"/>
    <cellStyle name="Followed Hyperlink 159" xfId="1264"/>
    <cellStyle name="Followed Hyperlink 16" xfId="142" hidden="1"/>
    <cellStyle name="Followed Hyperlink 16" xfId="189" hidden="1"/>
    <cellStyle name="Followed Hyperlink 16" xfId="225" hidden="1"/>
    <cellStyle name="Followed Hyperlink 16" xfId="338" hidden="1"/>
    <cellStyle name="Followed Hyperlink 16" xfId="374" hidden="1"/>
    <cellStyle name="Followed Hyperlink 16" xfId="449" hidden="1"/>
    <cellStyle name="Followed Hyperlink 16" xfId="485" hidden="1"/>
    <cellStyle name="Followed Hyperlink 16" xfId="565" hidden="1"/>
    <cellStyle name="Followed Hyperlink 16" xfId="601" hidden="1"/>
    <cellStyle name="Followed Hyperlink 16" xfId="674" hidden="1"/>
    <cellStyle name="Followed Hyperlink 16" xfId="710" hidden="1"/>
    <cellStyle name="Followed Hyperlink 16" xfId="773" hidden="1"/>
    <cellStyle name="Followed Hyperlink 16" xfId="809" hidden="1"/>
    <cellStyle name="Followed Hyperlink 16" xfId="881" hidden="1"/>
    <cellStyle name="Followed Hyperlink 16" xfId="917" hidden="1"/>
    <cellStyle name="Followed Hyperlink 16" xfId="953" hidden="1"/>
    <cellStyle name="Followed Hyperlink 16" xfId="989" hidden="1"/>
    <cellStyle name="Followed Hyperlink 16" xfId="1061" hidden="1"/>
    <cellStyle name="Followed Hyperlink 16" xfId="1097" hidden="1"/>
    <cellStyle name="Followed Hyperlink 16" xfId="1172" hidden="1"/>
    <cellStyle name="Followed Hyperlink 16" xfId="1208" hidden="1"/>
    <cellStyle name="Followed Hyperlink 16" xfId="1316" hidden="1"/>
    <cellStyle name="Followed Hyperlink 16" xfId="1352" hidden="1"/>
    <cellStyle name="Followed Hyperlink 16" xfId="1425" hidden="1"/>
    <cellStyle name="Followed Hyperlink 16" xfId="1461" hidden="1"/>
    <cellStyle name="Followed Hyperlink 16" xfId="1541" hidden="1"/>
    <cellStyle name="Followed Hyperlink 16" xfId="1577" hidden="1"/>
    <cellStyle name="Followed Hyperlink 16" xfId="1649" hidden="1"/>
    <cellStyle name="Followed Hyperlink 16" xfId="1685" hidden="1"/>
    <cellStyle name="Followed Hyperlink 16" xfId="1748" hidden="1"/>
    <cellStyle name="Followed Hyperlink 16" xfId="1784" hidden="1"/>
    <cellStyle name="Followed Hyperlink 16" xfId="1856" hidden="1"/>
    <cellStyle name="Followed Hyperlink 16" xfId="1892" hidden="1"/>
    <cellStyle name="Followed Hyperlink 16" xfId="1928" hidden="1"/>
    <cellStyle name="Followed Hyperlink 16" xfId="1964" hidden="1"/>
    <cellStyle name="Followed Hyperlink 16" xfId="2036" hidden="1"/>
    <cellStyle name="Followed Hyperlink 16" xfId="2072" hidden="1"/>
    <cellStyle name="Followed Hyperlink 16" xfId="2108" hidden="1"/>
    <cellStyle name="Followed Hyperlink 16" xfId="2144" hidden="1"/>
    <cellStyle name="Followed Hyperlink 16" xfId="2180" hidden="1"/>
    <cellStyle name="Followed Hyperlink 16" xfId="2216" hidden="1"/>
    <cellStyle name="Followed Hyperlink 16" xfId="2252" hidden="1"/>
    <cellStyle name="Followed Hyperlink 16" xfId="2288" hidden="1"/>
    <cellStyle name="Followed Hyperlink 16" xfId="2324" hidden="1"/>
    <cellStyle name="Followed Hyperlink 16" xfId="2360" hidden="1"/>
    <cellStyle name="Followed Hyperlink 16" xfId="2396" hidden="1"/>
    <cellStyle name="Followed Hyperlink 16" xfId="2432" hidden="1"/>
    <cellStyle name="Followed Hyperlink 16" xfId="2468" hidden="1"/>
    <cellStyle name="Followed Hyperlink 16" xfId="2504" hidden="1"/>
    <cellStyle name="Followed Hyperlink 16" xfId="2540" hidden="1"/>
    <cellStyle name="Followed Hyperlink 16" xfId="2576" hidden="1"/>
    <cellStyle name="Followed Hyperlink 16" xfId="2612" hidden="1"/>
    <cellStyle name="Followed Hyperlink 16" xfId="2648" hidden="1"/>
    <cellStyle name="Followed Hyperlink 16" xfId="2684" hidden="1"/>
    <cellStyle name="Followed Hyperlink 16" xfId="2720"/>
    <cellStyle name="Followed Hyperlink 160" xfId="1276"/>
    <cellStyle name="Followed Hyperlink 161" xfId="1275"/>
    <cellStyle name="Followed Hyperlink 162" xfId="1274"/>
    <cellStyle name="Followed Hyperlink 163" xfId="1273"/>
    <cellStyle name="Followed Hyperlink 164" xfId="1272"/>
    <cellStyle name="Followed Hyperlink 165" xfId="1271"/>
    <cellStyle name="Followed Hyperlink 166" xfId="1270"/>
    <cellStyle name="Followed Hyperlink 167" xfId="1269"/>
    <cellStyle name="Followed Hyperlink 168" xfId="1268"/>
    <cellStyle name="Followed Hyperlink 169" xfId="1267"/>
    <cellStyle name="Followed Hyperlink 17" xfId="143" hidden="1"/>
    <cellStyle name="Followed Hyperlink 17" xfId="188" hidden="1"/>
    <cellStyle name="Followed Hyperlink 17" xfId="224" hidden="1"/>
    <cellStyle name="Followed Hyperlink 17" xfId="337" hidden="1"/>
    <cellStyle name="Followed Hyperlink 17" xfId="373" hidden="1"/>
    <cellStyle name="Followed Hyperlink 17" xfId="448" hidden="1"/>
    <cellStyle name="Followed Hyperlink 17" xfId="484" hidden="1"/>
    <cellStyle name="Followed Hyperlink 17" xfId="564" hidden="1"/>
    <cellStyle name="Followed Hyperlink 17" xfId="600" hidden="1"/>
    <cellStyle name="Followed Hyperlink 17" xfId="673" hidden="1"/>
    <cellStyle name="Followed Hyperlink 17" xfId="709" hidden="1"/>
    <cellStyle name="Followed Hyperlink 17" xfId="772" hidden="1"/>
    <cellStyle name="Followed Hyperlink 17" xfId="808" hidden="1"/>
    <cellStyle name="Followed Hyperlink 17" xfId="880" hidden="1"/>
    <cellStyle name="Followed Hyperlink 17" xfId="916" hidden="1"/>
    <cellStyle name="Followed Hyperlink 17" xfId="952" hidden="1"/>
    <cellStyle name="Followed Hyperlink 17" xfId="988" hidden="1"/>
    <cellStyle name="Followed Hyperlink 17" xfId="1060" hidden="1"/>
    <cellStyle name="Followed Hyperlink 17" xfId="1096" hidden="1"/>
    <cellStyle name="Followed Hyperlink 17" xfId="1171" hidden="1"/>
    <cellStyle name="Followed Hyperlink 17" xfId="1207" hidden="1"/>
    <cellStyle name="Followed Hyperlink 17" xfId="1315" hidden="1"/>
    <cellStyle name="Followed Hyperlink 17" xfId="1351" hidden="1"/>
    <cellStyle name="Followed Hyperlink 17" xfId="1424" hidden="1"/>
    <cellStyle name="Followed Hyperlink 17" xfId="1460" hidden="1"/>
    <cellStyle name="Followed Hyperlink 17" xfId="1540" hidden="1"/>
    <cellStyle name="Followed Hyperlink 17" xfId="1576" hidden="1"/>
    <cellStyle name="Followed Hyperlink 17" xfId="1648" hidden="1"/>
    <cellStyle name="Followed Hyperlink 17" xfId="1684" hidden="1"/>
    <cellStyle name="Followed Hyperlink 17" xfId="1747" hidden="1"/>
    <cellStyle name="Followed Hyperlink 17" xfId="1783" hidden="1"/>
    <cellStyle name="Followed Hyperlink 17" xfId="1855" hidden="1"/>
    <cellStyle name="Followed Hyperlink 17" xfId="1891" hidden="1"/>
    <cellStyle name="Followed Hyperlink 17" xfId="1927" hidden="1"/>
    <cellStyle name="Followed Hyperlink 17" xfId="1963" hidden="1"/>
    <cellStyle name="Followed Hyperlink 17" xfId="2035" hidden="1"/>
    <cellStyle name="Followed Hyperlink 17" xfId="2071" hidden="1"/>
    <cellStyle name="Followed Hyperlink 17" xfId="2107" hidden="1"/>
    <cellStyle name="Followed Hyperlink 17" xfId="2143" hidden="1"/>
    <cellStyle name="Followed Hyperlink 17" xfId="2179" hidden="1"/>
    <cellStyle name="Followed Hyperlink 17" xfId="2215" hidden="1"/>
    <cellStyle name="Followed Hyperlink 17" xfId="2251" hidden="1"/>
    <cellStyle name="Followed Hyperlink 17" xfId="2287" hidden="1"/>
    <cellStyle name="Followed Hyperlink 17" xfId="2323" hidden="1"/>
    <cellStyle name="Followed Hyperlink 17" xfId="2359" hidden="1"/>
    <cellStyle name="Followed Hyperlink 17" xfId="2395" hidden="1"/>
    <cellStyle name="Followed Hyperlink 17" xfId="2431" hidden="1"/>
    <cellStyle name="Followed Hyperlink 17" xfId="2467" hidden="1"/>
    <cellStyle name="Followed Hyperlink 17" xfId="2503" hidden="1"/>
    <cellStyle name="Followed Hyperlink 17" xfId="2539" hidden="1"/>
    <cellStyle name="Followed Hyperlink 17" xfId="2575" hidden="1"/>
    <cellStyle name="Followed Hyperlink 17" xfId="2611" hidden="1"/>
    <cellStyle name="Followed Hyperlink 17" xfId="2647" hidden="1"/>
    <cellStyle name="Followed Hyperlink 17" xfId="2683" hidden="1"/>
    <cellStyle name="Followed Hyperlink 17" xfId="2719"/>
    <cellStyle name="Followed Hyperlink 170" xfId="1472"/>
    <cellStyle name="Followed Hyperlink 171" xfId="1473"/>
    <cellStyle name="Followed Hyperlink 172" xfId="1474"/>
    <cellStyle name="Followed Hyperlink 173" xfId="1475"/>
    <cellStyle name="Followed Hyperlink 174" xfId="1476"/>
    <cellStyle name="Followed Hyperlink 175" xfId="1477"/>
    <cellStyle name="Followed Hyperlink 176" xfId="1478"/>
    <cellStyle name="Followed Hyperlink 177" xfId="1479"/>
    <cellStyle name="Followed Hyperlink 178" xfId="1480"/>
    <cellStyle name="Followed Hyperlink 179" xfId="1481"/>
    <cellStyle name="Followed Hyperlink 18" xfId="144" hidden="1"/>
    <cellStyle name="Followed Hyperlink 18" xfId="187" hidden="1"/>
    <cellStyle name="Followed Hyperlink 18" xfId="223" hidden="1"/>
    <cellStyle name="Followed Hyperlink 18" xfId="336" hidden="1"/>
    <cellStyle name="Followed Hyperlink 18" xfId="372" hidden="1"/>
    <cellStyle name="Followed Hyperlink 18" xfId="447" hidden="1"/>
    <cellStyle name="Followed Hyperlink 18" xfId="483" hidden="1"/>
    <cellStyle name="Followed Hyperlink 18" xfId="563" hidden="1"/>
    <cellStyle name="Followed Hyperlink 18" xfId="599" hidden="1"/>
    <cellStyle name="Followed Hyperlink 18" xfId="672" hidden="1"/>
    <cellStyle name="Followed Hyperlink 18" xfId="708" hidden="1"/>
    <cellStyle name="Followed Hyperlink 18" xfId="771" hidden="1"/>
    <cellStyle name="Followed Hyperlink 18" xfId="807" hidden="1"/>
    <cellStyle name="Followed Hyperlink 18" xfId="879" hidden="1"/>
    <cellStyle name="Followed Hyperlink 18" xfId="915" hidden="1"/>
    <cellStyle name="Followed Hyperlink 18" xfId="951" hidden="1"/>
    <cellStyle name="Followed Hyperlink 18" xfId="987" hidden="1"/>
    <cellStyle name="Followed Hyperlink 18" xfId="1059" hidden="1"/>
    <cellStyle name="Followed Hyperlink 18" xfId="1095" hidden="1"/>
    <cellStyle name="Followed Hyperlink 18" xfId="1170" hidden="1"/>
    <cellStyle name="Followed Hyperlink 18" xfId="1206" hidden="1"/>
    <cellStyle name="Followed Hyperlink 18" xfId="1314" hidden="1"/>
    <cellStyle name="Followed Hyperlink 18" xfId="1350" hidden="1"/>
    <cellStyle name="Followed Hyperlink 18" xfId="1423" hidden="1"/>
    <cellStyle name="Followed Hyperlink 18" xfId="1459" hidden="1"/>
    <cellStyle name="Followed Hyperlink 18" xfId="1539" hidden="1"/>
    <cellStyle name="Followed Hyperlink 18" xfId="1575" hidden="1"/>
    <cellStyle name="Followed Hyperlink 18" xfId="1647" hidden="1"/>
    <cellStyle name="Followed Hyperlink 18" xfId="1683" hidden="1"/>
    <cellStyle name="Followed Hyperlink 18" xfId="1746" hidden="1"/>
    <cellStyle name="Followed Hyperlink 18" xfId="1782" hidden="1"/>
    <cellStyle name="Followed Hyperlink 18" xfId="1854" hidden="1"/>
    <cellStyle name="Followed Hyperlink 18" xfId="1890" hidden="1"/>
    <cellStyle name="Followed Hyperlink 18" xfId="1926" hidden="1"/>
    <cellStyle name="Followed Hyperlink 18" xfId="1962" hidden="1"/>
    <cellStyle name="Followed Hyperlink 18" xfId="2034" hidden="1"/>
    <cellStyle name="Followed Hyperlink 18" xfId="2070" hidden="1"/>
    <cellStyle name="Followed Hyperlink 18" xfId="2106" hidden="1"/>
    <cellStyle name="Followed Hyperlink 18" xfId="2142" hidden="1"/>
    <cellStyle name="Followed Hyperlink 18" xfId="2178" hidden="1"/>
    <cellStyle name="Followed Hyperlink 18" xfId="2214" hidden="1"/>
    <cellStyle name="Followed Hyperlink 18" xfId="2250" hidden="1"/>
    <cellStyle name="Followed Hyperlink 18" xfId="2286" hidden="1"/>
    <cellStyle name="Followed Hyperlink 18" xfId="2322" hidden="1"/>
    <cellStyle name="Followed Hyperlink 18" xfId="2358" hidden="1"/>
    <cellStyle name="Followed Hyperlink 18" xfId="2394" hidden="1"/>
    <cellStyle name="Followed Hyperlink 18" xfId="2430" hidden="1"/>
    <cellStyle name="Followed Hyperlink 18" xfId="2466" hidden="1"/>
    <cellStyle name="Followed Hyperlink 18" xfId="2502" hidden="1"/>
    <cellStyle name="Followed Hyperlink 18" xfId="2538" hidden="1"/>
    <cellStyle name="Followed Hyperlink 18" xfId="2574" hidden="1"/>
    <cellStyle name="Followed Hyperlink 18" xfId="2610" hidden="1"/>
    <cellStyle name="Followed Hyperlink 18" xfId="2646" hidden="1"/>
    <cellStyle name="Followed Hyperlink 18" xfId="2682" hidden="1"/>
    <cellStyle name="Followed Hyperlink 18" xfId="2718"/>
    <cellStyle name="Followed Hyperlink 180" xfId="1482"/>
    <cellStyle name="Followed Hyperlink 181" xfId="1483"/>
    <cellStyle name="Followed Hyperlink 182" xfId="1588"/>
    <cellStyle name="Followed Hyperlink 183" xfId="1589"/>
    <cellStyle name="Followed Hyperlink 184" xfId="1590"/>
    <cellStyle name="Followed Hyperlink 185" xfId="1591"/>
    <cellStyle name="Followed Hyperlink 186" xfId="1592"/>
    <cellStyle name="Followed Hyperlink 187" xfId="1593"/>
    <cellStyle name="Followed Hyperlink 188" xfId="1594"/>
    <cellStyle name="Followed Hyperlink 189" xfId="1595"/>
    <cellStyle name="Followed Hyperlink 19" xfId="145" hidden="1"/>
    <cellStyle name="Followed Hyperlink 19" xfId="186" hidden="1"/>
    <cellStyle name="Followed Hyperlink 19" xfId="222" hidden="1"/>
    <cellStyle name="Followed Hyperlink 19" xfId="335" hidden="1"/>
    <cellStyle name="Followed Hyperlink 19" xfId="371" hidden="1"/>
    <cellStyle name="Followed Hyperlink 19" xfId="446" hidden="1"/>
    <cellStyle name="Followed Hyperlink 19" xfId="482" hidden="1"/>
    <cellStyle name="Followed Hyperlink 19" xfId="562" hidden="1"/>
    <cellStyle name="Followed Hyperlink 19" xfId="598" hidden="1"/>
    <cellStyle name="Followed Hyperlink 19" xfId="671" hidden="1"/>
    <cellStyle name="Followed Hyperlink 19" xfId="707" hidden="1"/>
    <cellStyle name="Followed Hyperlink 19" xfId="770" hidden="1"/>
    <cellStyle name="Followed Hyperlink 19" xfId="806" hidden="1"/>
    <cellStyle name="Followed Hyperlink 19" xfId="878" hidden="1"/>
    <cellStyle name="Followed Hyperlink 19" xfId="914" hidden="1"/>
    <cellStyle name="Followed Hyperlink 19" xfId="950" hidden="1"/>
    <cellStyle name="Followed Hyperlink 19" xfId="986" hidden="1"/>
    <cellStyle name="Followed Hyperlink 19" xfId="1058" hidden="1"/>
    <cellStyle name="Followed Hyperlink 19" xfId="1094" hidden="1"/>
    <cellStyle name="Followed Hyperlink 19" xfId="1169" hidden="1"/>
    <cellStyle name="Followed Hyperlink 19" xfId="1205" hidden="1"/>
    <cellStyle name="Followed Hyperlink 19" xfId="1313" hidden="1"/>
    <cellStyle name="Followed Hyperlink 19" xfId="1349" hidden="1"/>
    <cellStyle name="Followed Hyperlink 19" xfId="1422" hidden="1"/>
    <cellStyle name="Followed Hyperlink 19" xfId="1458" hidden="1"/>
    <cellStyle name="Followed Hyperlink 19" xfId="1538" hidden="1"/>
    <cellStyle name="Followed Hyperlink 19" xfId="1574" hidden="1"/>
    <cellStyle name="Followed Hyperlink 19" xfId="1646" hidden="1"/>
    <cellStyle name="Followed Hyperlink 19" xfId="1682" hidden="1"/>
    <cellStyle name="Followed Hyperlink 19" xfId="1745" hidden="1"/>
    <cellStyle name="Followed Hyperlink 19" xfId="1781" hidden="1"/>
    <cellStyle name="Followed Hyperlink 19" xfId="1853" hidden="1"/>
    <cellStyle name="Followed Hyperlink 19" xfId="1889" hidden="1"/>
    <cellStyle name="Followed Hyperlink 19" xfId="1925" hidden="1"/>
    <cellStyle name="Followed Hyperlink 19" xfId="1961" hidden="1"/>
    <cellStyle name="Followed Hyperlink 19" xfId="2033" hidden="1"/>
    <cellStyle name="Followed Hyperlink 19" xfId="2069" hidden="1"/>
    <cellStyle name="Followed Hyperlink 19" xfId="2105" hidden="1"/>
    <cellStyle name="Followed Hyperlink 19" xfId="2141" hidden="1"/>
    <cellStyle name="Followed Hyperlink 19" xfId="2177" hidden="1"/>
    <cellStyle name="Followed Hyperlink 19" xfId="2213" hidden="1"/>
    <cellStyle name="Followed Hyperlink 19" xfId="2249" hidden="1"/>
    <cellStyle name="Followed Hyperlink 19" xfId="2285" hidden="1"/>
    <cellStyle name="Followed Hyperlink 19" xfId="2321" hidden="1"/>
    <cellStyle name="Followed Hyperlink 19" xfId="2357" hidden="1"/>
    <cellStyle name="Followed Hyperlink 19" xfId="2393" hidden="1"/>
    <cellStyle name="Followed Hyperlink 19" xfId="2429" hidden="1"/>
    <cellStyle name="Followed Hyperlink 19" xfId="2465" hidden="1"/>
    <cellStyle name="Followed Hyperlink 19" xfId="2501" hidden="1"/>
    <cellStyle name="Followed Hyperlink 19" xfId="2537" hidden="1"/>
    <cellStyle name="Followed Hyperlink 19" xfId="2573" hidden="1"/>
    <cellStyle name="Followed Hyperlink 19" xfId="2609" hidden="1"/>
    <cellStyle name="Followed Hyperlink 19" xfId="2645" hidden="1"/>
    <cellStyle name="Followed Hyperlink 19" xfId="2681" hidden="1"/>
    <cellStyle name="Followed Hyperlink 19" xfId="2717"/>
    <cellStyle name="Followed Hyperlink 190" xfId="1596"/>
    <cellStyle name="Followed Hyperlink 191" xfId="1597"/>
    <cellStyle name="Followed Hyperlink 192" xfId="1598"/>
    <cellStyle name="Followed Hyperlink 193" xfId="1599"/>
    <cellStyle name="Followed Hyperlink 194" xfId="1600"/>
    <cellStyle name="Followed Hyperlink 195" xfId="1601"/>
    <cellStyle name="Followed Hyperlink 196" xfId="1602"/>
    <cellStyle name="Followed Hyperlink 197" xfId="1603"/>
    <cellStyle name="Followed Hyperlink 198" xfId="1604"/>
    <cellStyle name="Followed Hyperlink 199" xfId="1605"/>
    <cellStyle name="Followed Hyperlink 2" xfId="128" hidden="1"/>
    <cellStyle name="Followed Hyperlink 2" xfId="167" hidden="1"/>
    <cellStyle name="Followed Hyperlink 2" xfId="203" hidden="1"/>
    <cellStyle name="Followed Hyperlink 2" xfId="316" hidden="1"/>
    <cellStyle name="Followed Hyperlink 2" xfId="352" hidden="1"/>
    <cellStyle name="Followed Hyperlink 2" xfId="427" hidden="1"/>
    <cellStyle name="Followed Hyperlink 2" xfId="463" hidden="1"/>
    <cellStyle name="Followed Hyperlink 2" xfId="543" hidden="1"/>
    <cellStyle name="Followed Hyperlink 2" xfId="579" hidden="1"/>
    <cellStyle name="Followed Hyperlink 2" xfId="652" hidden="1"/>
    <cellStyle name="Followed Hyperlink 2" xfId="688" hidden="1"/>
    <cellStyle name="Followed Hyperlink 2" xfId="751" hidden="1"/>
    <cellStyle name="Followed Hyperlink 2" xfId="787" hidden="1"/>
    <cellStyle name="Followed Hyperlink 2" xfId="859" hidden="1"/>
    <cellStyle name="Followed Hyperlink 2" xfId="895" hidden="1"/>
    <cellStyle name="Followed Hyperlink 2" xfId="931" hidden="1"/>
    <cellStyle name="Followed Hyperlink 2" xfId="967" hidden="1"/>
    <cellStyle name="Followed Hyperlink 2" xfId="1039" hidden="1"/>
    <cellStyle name="Followed Hyperlink 2" xfId="1075" hidden="1"/>
    <cellStyle name="Followed Hyperlink 2" xfId="1150" hidden="1"/>
    <cellStyle name="Followed Hyperlink 2" xfId="1186" hidden="1"/>
    <cellStyle name="Followed Hyperlink 2" xfId="1294" hidden="1"/>
    <cellStyle name="Followed Hyperlink 2" xfId="1330" hidden="1"/>
    <cellStyle name="Followed Hyperlink 2" xfId="1403" hidden="1"/>
    <cellStyle name="Followed Hyperlink 2" xfId="1439" hidden="1"/>
    <cellStyle name="Followed Hyperlink 2" xfId="1519" hidden="1"/>
    <cellStyle name="Followed Hyperlink 2" xfId="1555" hidden="1"/>
    <cellStyle name="Followed Hyperlink 2" xfId="1627" hidden="1"/>
    <cellStyle name="Followed Hyperlink 2" xfId="1663" hidden="1"/>
    <cellStyle name="Followed Hyperlink 2" xfId="1726" hidden="1"/>
    <cellStyle name="Followed Hyperlink 2" xfId="1762" hidden="1"/>
    <cellStyle name="Followed Hyperlink 2" xfId="1834" hidden="1"/>
    <cellStyle name="Followed Hyperlink 2" xfId="1870" hidden="1"/>
    <cellStyle name="Followed Hyperlink 2" xfId="1906" hidden="1"/>
    <cellStyle name="Followed Hyperlink 2" xfId="1942" hidden="1"/>
    <cellStyle name="Followed Hyperlink 2" xfId="2014" hidden="1"/>
    <cellStyle name="Followed Hyperlink 2" xfId="2050" hidden="1"/>
    <cellStyle name="Followed Hyperlink 2" xfId="2086" hidden="1"/>
    <cellStyle name="Followed Hyperlink 2" xfId="2122" hidden="1"/>
    <cellStyle name="Followed Hyperlink 2" xfId="2158" hidden="1"/>
    <cellStyle name="Followed Hyperlink 2" xfId="2194" hidden="1"/>
    <cellStyle name="Followed Hyperlink 2" xfId="2230" hidden="1"/>
    <cellStyle name="Followed Hyperlink 2" xfId="2266" hidden="1"/>
    <cellStyle name="Followed Hyperlink 2" xfId="2302" hidden="1"/>
    <cellStyle name="Followed Hyperlink 2" xfId="2338" hidden="1"/>
    <cellStyle name="Followed Hyperlink 2" xfId="2374" hidden="1"/>
    <cellStyle name="Followed Hyperlink 2" xfId="2410" hidden="1"/>
    <cellStyle name="Followed Hyperlink 2" xfId="2446" hidden="1"/>
    <cellStyle name="Followed Hyperlink 2" xfId="2482" hidden="1"/>
    <cellStyle name="Followed Hyperlink 2" xfId="2518" hidden="1"/>
    <cellStyle name="Followed Hyperlink 2" xfId="2554" hidden="1"/>
    <cellStyle name="Followed Hyperlink 2" xfId="2590" hidden="1"/>
    <cellStyle name="Followed Hyperlink 2" xfId="2626" hidden="1"/>
    <cellStyle name="Followed Hyperlink 2" xfId="2662" hidden="1"/>
    <cellStyle name="Followed Hyperlink 2" xfId="2698"/>
    <cellStyle name="Followed Hyperlink 20" xfId="146" hidden="1"/>
    <cellStyle name="Followed Hyperlink 20" xfId="185" hidden="1"/>
    <cellStyle name="Followed Hyperlink 20" xfId="221" hidden="1"/>
    <cellStyle name="Followed Hyperlink 20" xfId="334" hidden="1"/>
    <cellStyle name="Followed Hyperlink 20" xfId="370" hidden="1"/>
    <cellStyle name="Followed Hyperlink 20" xfId="445" hidden="1"/>
    <cellStyle name="Followed Hyperlink 20" xfId="481" hidden="1"/>
    <cellStyle name="Followed Hyperlink 20" xfId="561" hidden="1"/>
    <cellStyle name="Followed Hyperlink 20" xfId="597" hidden="1"/>
    <cellStyle name="Followed Hyperlink 20" xfId="670" hidden="1"/>
    <cellStyle name="Followed Hyperlink 20" xfId="706" hidden="1"/>
    <cellStyle name="Followed Hyperlink 20" xfId="769" hidden="1"/>
    <cellStyle name="Followed Hyperlink 20" xfId="805" hidden="1"/>
    <cellStyle name="Followed Hyperlink 20" xfId="877" hidden="1"/>
    <cellStyle name="Followed Hyperlink 20" xfId="913" hidden="1"/>
    <cellStyle name="Followed Hyperlink 20" xfId="949" hidden="1"/>
    <cellStyle name="Followed Hyperlink 20" xfId="985" hidden="1"/>
    <cellStyle name="Followed Hyperlink 20" xfId="1057" hidden="1"/>
    <cellStyle name="Followed Hyperlink 20" xfId="1093" hidden="1"/>
    <cellStyle name="Followed Hyperlink 20" xfId="1168" hidden="1"/>
    <cellStyle name="Followed Hyperlink 20" xfId="1204" hidden="1"/>
    <cellStyle name="Followed Hyperlink 20" xfId="1312" hidden="1"/>
    <cellStyle name="Followed Hyperlink 20" xfId="1348" hidden="1"/>
    <cellStyle name="Followed Hyperlink 20" xfId="1421" hidden="1"/>
    <cellStyle name="Followed Hyperlink 20" xfId="1457" hidden="1"/>
    <cellStyle name="Followed Hyperlink 20" xfId="1537" hidden="1"/>
    <cellStyle name="Followed Hyperlink 20" xfId="1573" hidden="1"/>
    <cellStyle name="Followed Hyperlink 20" xfId="1645" hidden="1"/>
    <cellStyle name="Followed Hyperlink 20" xfId="1681" hidden="1"/>
    <cellStyle name="Followed Hyperlink 20" xfId="1744" hidden="1"/>
    <cellStyle name="Followed Hyperlink 20" xfId="1780" hidden="1"/>
    <cellStyle name="Followed Hyperlink 20" xfId="1852" hidden="1"/>
    <cellStyle name="Followed Hyperlink 20" xfId="1888" hidden="1"/>
    <cellStyle name="Followed Hyperlink 20" xfId="1924" hidden="1"/>
    <cellStyle name="Followed Hyperlink 20" xfId="1960" hidden="1"/>
    <cellStyle name="Followed Hyperlink 20" xfId="2032" hidden="1"/>
    <cellStyle name="Followed Hyperlink 20" xfId="2068" hidden="1"/>
    <cellStyle name="Followed Hyperlink 20" xfId="2104" hidden="1"/>
    <cellStyle name="Followed Hyperlink 20" xfId="2140" hidden="1"/>
    <cellStyle name="Followed Hyperlink 20" xfId="2176" hidden="1"/>
    <cellStyle name="Followed Hyperlink 20" xfId="2212" hidden="1"/>
    <cellStyle name="Followed Hyperlink 20" xfId="2248" hidden="1"/>
    <cellStyle name="Followed Hyperlink 20" xfId="2284" hidden="1"/>
    <cellStyle name="Followed Hyperlink 20" xfId="2320" hidden="1"/>
    <cellStyle name="Followed Hyperlink 20" xfId="2356" hidden="1"/>
    <cellStyle name="Followed Hyperlink 20" xfId="2392" hidden="1"/>
    <cellStyle name="Followed Hyperlink 20" xfId="2428" hidden="1"/>
    <cellStyle name="Followed Hyperlink 20" xfId="2464" hidden="1"/>
    <cellStyle name="Followed Hyperlink 20" xfId="2500" hidden="1"/>
    <cellStyle name="Followed Hyperlink 20" xfId="2536" hidden="1"/>
    <cellStyle name="Followed Hyperlink 20" xfId="2572" hidden="1"/>
    <cellStyle name="Followed Hyperlink 20" xfId="2608" hidden="1"/>
    <cellStyle name="Followed Hyperlink 20" xfId="2644" hidden="1"/>
    <cellStyle name="Followed Hyperlink 20" xfId="2680" hidden="1"/>
    <cellStyle name="Followed Hyperlink 20" xfId="2716"/>
    <cellStyle name="Followed Hyperlink 200" xfId="1606"/>
    <cellStyle name="Followed Hyperlink 201" xfId="1607"/>
    <cellStyle name="Followed Hyperlink 202" xfId="1608"/>
    <cellStyle name="Followed Hyperlink 203" xfId="1609"/>
    <cellStyle name="Followed Hyperlink 204" xfId="1610"/>
    <cellStyle name="Followed Hyperlink 205" xfId="1611"/>
    <cellStyle name="Followed Hyperlink 206" xfId="1612"/>
    <cellStyle name="Followed Hyperlink 207" xfId="1613"/>
    <cellStyle name="Followed Hyperlink 208" xfId="1614"/>
    <cellStyle name="Followed Hyperlink 209" xfId="1615"/>
    <cellStyle name="Followed Hyperlink 21" xfId="147" hidden="1"/>
    <cellStyle name="Followed Hyperlink 21" xfId="184" hidden="1"/>
    <cellStyle name="Followed Hyperlink 21" xfId="220" hidden="1"/>
    <cellStyle name="Followed Hyperlink 21" xfId="333" hidden="1"/>
    <cellStyle name="Followed Hyperlink 21" xfId="369" hidden="1"/>
    <cellStyle name="Followed Hyperlink 21" xfId="444" hidden="1"/>
    <cellStyle name="Followed Hyperlink 21" xfId="480" hidden="1"/>
    <cellStyle name="Followed Hyperlink 21" xfId="560" hidden="1"/>
    <cellStyle name="Followed Hyperlink 21" xfId="596" hidden="1"/>
    <cellStyle name="Followed Hyperlink 21" xfId="669" hidden="1"/>
    <cellStyle name="Followed Hyperlink 21" xfId="705" hidden="1"/>
    <cellStyle name="Followed Hyperlink 21" xfId="768" hidden="1"/>
    <cellStyle name="Followed Hyperlink 21" xfId="804" hidden="1"/>
    <cellStyle name="Followed Hyperlink 21" xfId="876" hidden="1"/>
    <cellStyle name="Followed Hyperlink 21" xfId="912" hidden="1"/>
    <cellStyle name="Followed Hyperlink 21" xfId="948" hidden="1"/>
    <cellStyle name="Followed Hyperlink 21" xfId="984" hidden="1"/>
    <cellStyle name="Followed Hyperlink 21" xfId="1056" hidden="1"/>
    <cellStyle name="Followed Hyperlink 21" xfId="1092" hidden="1"/>
    <cellStyle name="Followed Hyperlink 21" xfId="1167" hidden="1"/>
    <cellStyle name="Followed Hyperlink 21" xfId="1203" hidden="1"/>
    <cellStyle name="Followed Hyperlink 21" xfId="1311" hidden="1"/>
    <cellStyle name="Followed Hyperlink 21" xfId="1347" hidden="1"/>
    <cellStyle name="Followed Hyperlink 21" xfId="1420" hidden="1"/>
    <cellStyle name="Followed Hyperlink 21" xfId="1456" hidden="1"/>
    <cellStyle name="Followed Hyperlink 21" xfId="1536" hidden="1"/>
    <cellStyle name="Followed Hyperlink 21" xfId="1572" hidden="1"/>
    <cellStyle name="Followed Hyperlink 21" xfId="1644" hidden="1"/>
    <cellStyle name="Followed Hyperlink 21" xfId="1680" hidden="1"/>
    <cellStyle name="Followed Hyperlink 21" xfId="1743" hidden="1"/>
    <cellStyle name="Followed Hyperlink 21" xfId="1779" hidden="1"/>
    <cellStyle name="Followed Hyperlink 21" xfId="1851" hidden="1"/>
    <cellStyle name="Followed Hyperlink 21" xfId="1887" hidden="1"/>
    <cellStyle name="Followed Hyperlink 21" xfId="1923" hidden="1"/>
    <cellStyle name="Followed Hyperlink 21" xfId="1959" hidden="1"/>
    <cellStyle name="Followed Hyperlink 21" xfId="2031" hidden="1"/>
    <cellStyle name="Followed Hyperlink 21" xfId="2067" hidden="1"/>
    <cellStyle name="Followed Hyperlink 21" xfId="2103" hidden="1"/>
    <cellStyle name="Followed Hyperlink 21" xfId="2139" hidden="1"/>
    <cellStyle name="Followed Hyperlink 21" xfId="2175" hidden="1"/>
    <cellStyle name="Followed Hyperlink 21" xfId="2211" hidden="1"/>
    <cellStyle name="Followed Hyperlink 21" xfId="2247" hidden="1"/>
    <cellStyle name="Followed Hyperlink 21" xfId="2283" hidden="1"/>
    <cellStyle name="Followed Hyperlink 21" xfId="2319" hidden="1"/>
    <cellStyle name="Followed Hyperlink 21" xfId="2355" hidden="1"/>
    <cellStyle name="Followed Hyperlink 21" xfId="2391" hidden="1"/>
    <cellStyle name="Followed Hyperlink 21" xfId="2427" hidden="1"/>
    <cellStyle name="Followed Hyperlink 21" xfId="2463" hidden="1"/>
    <cellStyle name="Followed Hyperlink 21" xfId="2499" hidden="1"/>
    <cellStyle name="Followed Hyperlink 21" xfId="2535" hidden="1"/>
    <cellStyle name="Followed Hyperlink 21" xfId="2571" hidden="1"/>
    <cellStyle name="Followed Hyperlink 21" xfId="2607" hidden="1"/>
    <cellStyle name="Followed Hyperlink 21" xfId="2643" hidden="1"/>
    <cellStyle name="Followed Hyperlink 21" xfId="2679" hidden="1"/>
    <cellStyle name="Followed Hyperlink 21" xfId="2715"/>
    <cellStyle name="Followed Hyperlink 210" xfId="1616"/>
    <cellStyle name="Followed Hyperlink 211" xfId="1617"/>
    <cellStyle name="Followed Hyperlink 212" xfId="1618"/>
    <cellStyle name="Followed Hyperlink 213" xfId="1619"/>
    <cellStyle name="Followed Hyperlink 214" xfId="1620"/>
    <cellStyle name="Followed Hyperlink 215" xfId="1621"/>
    <cellStyle name="Followed Hyperlink 216" xfId="1622"/>
    <cellStyle name="Followed Hyperlink 217" xfId="1623"/>
    <cellStyle name="Followed Hyperlink 218" xfId="1226"/>
    <cellStyle name="Followed Hyperlink 219" xfId="1227"/>
    <cellStyle name="Followed Hyperlink 22" xfId="148" hidden="1"/>
    <cellStyle name="Followed Hyperlink 22" xfId="183" hidden="1"/>
    <cellStyle name="Followed Hyperlink 22" xfId="219" hidden="1"/>
    <cellStyle name="Followed Hyperlink 22" xfId="332" hidden="1"/>
    <cellStyle name="Followed Hyperlink 22" xfId="368" hidden="1"/>
    <cellStyle name="Followed Hyperlink 22" xfId="443" hidden="1"/>
    <cellStyle name="Followed Hyperlink 22" xfId="479" hidden="1"/>
    <cellStyle name="Followed Hyperlink 22" xfId="559" hidden="1"/>
    <cellStyle name="Followed Hyperlink 22" xfId="595" hidden="1"/>
    <cellStyle name="Followed Hyperlink 22" xfId="668" hidden="1"/>
    <cellStyle name="Followed Hyperlink 22" xfId="704" hidden="1"/>
    <cellStyle name="Followed Hyperlink 22" xfId="767" hidden="1"/>
    <cellStyle name="Followed Hyperlink 22" xfId="803" hidden="1"/>
    <cellStyle name="Followed Hyperlink 22" xfId="875" hidden="1"/>
    <cellStyle name="Followed Hyperlink 22" xfId="911" hidden="1"/>
    <cellStyle name="Followed Hyperlink 22" xfId="947" hidden="1"/>
    <cellStyle name="Followed Hyperlink 22" xfId="983" hidden="1"/>
    <cellStyle name="Followed Hyperlink 22" xfId="1055" hidden="1"/>
    <cellStyle name="Followed Hyperlink 22" xfId="1091" hidden="1"/>
    <cellStyle name="Followed Hyperlink 22" xfId="1166" hidden="1"/>
    <cellStyle name="Followed Hyperlink 22" xfId="1202" hidden="1"/>
    <cellStyle name="Followed Hyperlink 22" xfId="1310" hidden="1"/>
    <cellStyle name="Followed Hyperlink 22" xfId="1346" hidden="1"/>
    <cellStyle name="Followed Hyperlink 22" xfId="1419" hidden="1"/>
    <cellStyle name="Followed Hyperlink 22" xfId="1455" hidden="1"/>
    <cellStyle name="Followed Hyperlink 22" xfId="1535" hidden="1"/>
    <cellStyle name="Followed Hyperlink 22" xfId="1571" hidden="1"/>
    <cellStyle name="Followed Hyperlink 22" xfId="1643" hidden="1"/>
    <cellStyle name="Followed Hyperlink 22" xfId="1679" hidden="1"/>
    <cellStyle name="Followed Hyperlink 22" xfId="1742" hidden="1"/>
    <cellStyle name="Followed Hyperlink 22" xfId="1778" hidden="1"/>
    <cellStyle name="Followed Hyperlink 22" xfId="1850" hidden="1"/>
    <cellStyle name="Followed Hyperlink 22" xfId="1886" hidden="1"/>
    <cellStyle name="Followed Hyperlink 22" xfId="1922" hidden="1"/>
    <cellStyle name="Followed Hyperlink 22" xfId="1958" hidden="1"/>
    <cellStyle name="Followed Hyperlink 22" xfId="2030" hidden="1"/>
    <cellStyle name="Followed Hyperlink 22" xfId="2066" hidden="1"/>
    <cellStyle name="Followed Hyperlink 22" xfId="2102" hidden="1"/>
    <cellStyle name="Followed Hyperlink 22" xfId="2138" hidden="1"/>
    <cellStyle name="Followed Hyperlink 22" xfId="2174" hidden="1"/>
    <cellStyle name="Followed Hyperlink 22" xfId="2210" hidden="1"/>
    <cellStyle name="Followed Hyperlink 22" xfId="2246" hidden="1"/>
    <cellStyle name="Followed Hyperlink 22" xfId="2282" hidden="1"/>
    <cellStyle name="Followed Hyperlink 22" xfId="2318" hidden="1"/>
    <cellStyle name="Followed Hyperlink 22" xfId="2354" hidden="1"/>
    <cellStyle name="Followed Hyperlink 22" xfId="2390" hidden="1"/>
    <cellStyle name="Followed Hyperlink 22" xfId="2426" hidden="1"/>
    <cellStyle name="Followed Hyperlink 22" xfId="2462" hidden="1"/>
    <cellStyle name="Followed Hyperlink 22" xfId="2498" hidden="1"/>
    <cellStyle name="Followed Hyperlink 22" xfId="2534" hidden="1"/>
    <cellStyle name="Followed Hyperlink 22" xfId="2570" hidden="1"/>
    <cellStyle name="Followed Hyperlink 22" xfId="2606" hidden="1"/>
    <cellStyle name="Followed Hyperlink 22" xfId="2642" hidden="1"/>
    <cellStyle name="Followed Hyperlink 22" xfId="2678" hidden="1"/>
    <cellStyle name="Followed Hyperlink 22" xfId="2714"/>
    <cellStyle name="Followed Hyperlink 220" xfId="1228"/>
    <cellStyle name="Followed Hyperlink 221" xfId="1363"/>
    <cellStyle name="Followed Hyperlink 222" xfId="1484"/>
    <cellStyle name="Followed Hyperlink 223" xfId="1290"/>
    <cellStyle name="Followed Hyperlink 224" xfId="1266"/>
    <cellStyle name="Followed Hyperlink 225" xfId="1221"/>
    <cellStyle name="Followed Hyperlink 226" xfId="1490"/>
    <cellStyle name="Followed Hyperlink 227" xfId="1489"/>
    <cellStyle name="Followed Hyperlink 228" xfId="1488"/>
    <cellStyle name="Followed Hyperlink 229" xfId="1487"/>
    <cellStyle name="Followed Hyperlink 23" xfId="149" hidden="1"/>
    <cellStyle name="Followed Hyperlink 23" xfId="182" hidden="1"/>
    <cellStyle name="Followed Hyperlink 23" xfId="218" hidden="1"/>
    <cellStyle name="Followed Hyperlink 23" xfId="331" hidden="1"/>
    <cellStyle name="Followed Hyperlink 23" xfId="367" hidden="1"/>
    <cellStyle name="Followed Hyperlink 23" xfId="442" hidden="1"/>
    <cellStyle name="Followed Hyperlink 23" xfId="478" hidden="1"/>
    <cellStyle name="Followed Hyperlink 23" xfId="558" hidden="1"/>
    <cellStyle name="Followed Hyperlink 23" xfId="594" hidden="1"/>
    <cellStyle name="Followed Hyperlink 23" xfId="667" hidden="1"/>
    <cellStyle name="Followed Hyperlink 23" xfId="703" hidden="1"/>
    <cellStyle name="Followed Hyperlink 23" xfId="766" hidden="1"/>
    <cellStyle name="Followed Hyperlink 23" xfId="802" hidden="1"/>
    <cellStyle name="Followed Hyperlink 23" xfId="874" hidden="1"/>
    <cellStyle name="Followed Hyperlink 23" xfId="910" hidden="1"/>
    <cellStyle name="Followed Hyperlink 23" xfId="946" hidden="1"/>
    <cellStyle name="Followed Hyperlink 23" xfId="982" hidden="1"/>
    <cellStyle name="Followed Hyperlink 23" xfId="1054" hidden="1"/>
    <cellStyle name="Followed Hyperlink 23" xfId="1090" hidden="1"/>
    <cellStyle name="Followed Hyperlink 23" xfId="1165" hidden="1"/>
    <cellStyle name="Followed Hyperlink 23" xfId="1201" hidden="1"/>
    <cellStyle name="Followed Hyperlink 23" xfId="1309" hidden="1"/>
    <cellStyle name="Followed Hyperlink 23" xfId="1345" hidden="1"/>
    <cellStyle name="Followed Hyperlink 23" xfId="1418" hidden="1"/>
    <cellStyle name="Followed Hyperlink 23" xfId="1454" hidden="1"/>
    <cellStyle name="Followed Hyperlink 23" xfId="1534" hidden="1"/>
    <cellStyle name="Followed Hyperlink 23" xfId="1570" hidden="1"/>
    <cellStyle name="Followed Hyperlink 23" xfId="1642" hidden="1"/>
    <cellStyle name="Followed Hyperlink 23" xfId="1678" hidden="1"/>
    <cellStyle name="Followed Hyperlink 23" xfId="1741" hidden="1"/>
    <cellStyle name="Followed Hyperlink 23" xfId="1777" hidden="1"/>
    <cellStyle name="Followed Hyperlink 23" xfId="1849" hidden="1"/>
    <cellStyle name="Followed Hyperlink 23" xfId="1885" hidden="1"/>
    <cellStyle name="Followed Hyperlink 23" xfId="1921" hidden="1"/>
    <cellStyle name="Followed Hyperlink 23" xfId="1957" hidden="1"/>
    <cellStyle name="Followed Hyperlink 23" xfId="2029" hidden="1"/>
    <cellStyle name="Followed Hyperlink 23" xfId="2065" hidden="1"/>
    <cellStyle name="Followed Hyperlink 23" xfId="2101" hidden="1"/>
    <cellStyle name="Followed Hyperlink 23" xfId="2137" hidden="1"/>
    <cellStyle name="Followed Hyperlink 23" xfId="2173" hidden="1"/>
    <cellStyle name="Followed Hyperlink 23" xfId="2209" hidden="1"/>
    <cellStyle name="Followed Hyperlink 23" xfId="2245" hidden="1"/>
    <cellStyle name="Followed Hyperlink 23" xfId="2281" hidden="1"/>
    <cellStyle name="Followed Hyperlink 23" xfId="2317" hidden="1"/>
    <cellStyle name="Followed Hyperlink 23" xfId="2353" hidden="1"/>
    <cellStyle name="Followed Hyperlink 23" xfId="2389" hidden="1"/>
    <cellStyle name="Followed Hyperlink 23" xfId="2425" hidden="1"/>
    <cellStyle name="Followed Hyperlink 23" xfId="2461" hidden="1"/>
    <cellStyle name="Followed Hyperlink 23" xfId="2497" hidden="1"/>
    <cellStyle name="Followed Hyperlink 23" xfId="2533" hidden="1"/>
    <cellStyle name="Followed Hyperlink 23" xfId="2569" hidden="1"/>
    <cellStyle name="Followed Hyperlink 23" xfId="2605" hidden="1"/>
    <cellStyle name="Followed Hyperlink 23" xfId="2641" hidden="1"/>
    <cellStyle name="Followed Hyperlink 23" xfId="2677" hidden="1"/>
    <cellStyle name="Followed Hyperlink 23" xfId="2713"/>
    <cellStyle name="Followed Hyperlink 230" xfId="1515"/>
    <cellStyle name="Followed Hyperlink 231" xfId="1514"/>
    <cellStyle name="Followed Hyperlink 232" xfId="1513"/>
    <cellStyle name="Followed Hyperlink 233" xfId="1512"/>
    <cellStyle name="Followed Hyperlink 234" xfId="1511"/>
    <cellStyle name="Followed Hyperlink 235" xfId="1510"/>
    <cellStyle name="Followed Hyperlink 236" xfId="1509"/>
    <cellStyle name="Followed Hyperlink 237" xfId="1508"/>
    <cellStyle name="Followed Hyperlink 238" xfId="1486"/>
    <cellStyle name="Followed Hyperlink 239" xfId="1507"/>
    <cellStyle name="Followed Hyperlink 24" xfId="150" hidden="1"/>
    <cellStyle name="Followed Hyperlink 24" xfId="181" hidden="1"/>
    <cellStyle name="Followed Hyperlink 24" xfId="217" hidden="1"/>
    <cellStyle name="Followed Hyperlink 24" xfId="330" hidden="1"/>
    <cellStyle name="Followed Hyperlink 24" xfId="366" hidden="1"/>
    <cellStyle name="Followed Hyperlink 24" xfId="441" hidden="1"/>
    <cellStyle name="Followed Hyperlink 24" xfId="477" hidden="1"/>
    <cellStyle name="Followed Hyperlink 24" xfId="557" hidden="1"/>
    <cellStyle name="Followed Hyperlink 24" xfId="593" hidden="1"/>
    <cellStyle name="Followed Hyperlink 24" xfId="666" hidden="1"/>
    <cellStyle name="Followed Hyperlink 24" xfId="702" hidden="1"/>
    <cellStyle name="Followed Hyperlink 24" xfId="765" hidden="1"/>
    <cellStyle name="Followed Hyperlink 24" xfId="801" hidden="1"/>
    <cellStyle name="Followed Hyperlink 24" xfId="873" hidden="1"/>
    <cellStyle name="Followed Hyperlink 24" xfId="909" hidden="1"/>
    <cellStyle name="Followed Hyperlink 24" xfId="945" hidden="1"/>
    <cellStyle name="Followed Hyperlink 24" xfId="981" hidden="1"/>
    <cellStyle name="Followed Hyperlink 24" xfId="1053" hidden="1"/>
    <cellStyle name="Followed Hyperlink 24" xfId="1089" hidden="1"/>
    <cellStyle name="Followed Hyperlink 24" xfId="1164" hidden="1"/>
    <cellStyle name="Followed Hyperlink 24" xfId="1200" hidden="1"/>
    <cellStyle name="Followed Hyperlink 24" xfId="1308" hidden="1"/>
    <cellStyle name="Followed Hyperlink 24" xfId="1344" hidden="1"/>
    <cellStyle name="Followed Hyperlink 24" xfId="1417" hidden="1"/>
    <cellStyle name="Followed Hyperlink 24" xfId="1453" hidden="1"/>
    <cellStyle name="Followed Hyperlink 24" xfId="1533" hidden="1"/>
    <cellStyle name="Followed Hyperlink 24" xfId="1569" hidden="1"/>
    <cellStyle name="Followed Hyperlink 24" xfId="1641" hidden="1"/>
    <cellStyle name="Followed Hyperlink 24" xfId="1677" hidden="1"/>
    <cellStyle name="Followed Hyperlink 24" xfId="1740" hidden="1"/>
    <cellStyle name="Followed Hyperlink 24" xfId="1776" hidden="1"/>
    <cellStyle name="Followed Hyperlink 24" xfId="1848" hidden="1"/>
    <cellStyle name="Followed Hyperlink 24" xfId="1884" hidden="1"/>
    <cellStyle name="Followed Hyperlink 24" xfId="1920" hidden="1"/>
    <cellStyle name="Followed Hyperlink 24" xfId="1956" hidden="1"/>
    <cellStyle name="Followed Hyperlink 24" xfId="2028" hidden="1"/>
    <cellStyle name="Followed Hyperlink 24" xfId="2064" hidden="1"/>
    <cellStyle name="Followed Hyperlink 24" xfId="2100" hidden="1"/>
    <cellStyle name="Followed Hyperlink 24" xfId="2136" hidden="1"/>
    <cellStyle name="Followed Hyperlink 24" xfId="2172" hidden="1"/>
    <cellStyle name="Followed Hyperlink 24" xfId="2208" hidden="1"/>
    <cellStyle name="Followed Hyperlink 24" xfId="2244" hidden="1"/>
    <cellStyle name="Followed Hyperlink 24" xfId="2280" hidden="1"/>
    <cellStyle name="Followed Hyperlink 24" xfId="2316" hidden="1"/>
    <cellStyle name="Followed Hyperlink 24" xfId="2352" hidden="1"/>
    <cellStyle name="Followed Hyperlink 24" xfId="2388" hidden="1"/>
    <cellStyle name="Followed Hyperlink 24" xfId="2424" hidden="1"/>
    <cellStyle name="Followed Hyperlink 24" xfId="2460" hidden="1"/>
    <cellStyle name="Followed Hyperlink 24" xfId="2496" hidden="1"/>
    <cellStyle name="Followed Hyperlink 24" xfId="2532" hidden="1"/>
    <cellStyle name="Followed Hyperlink 24" xfId="2568" hidden="1"/>
    <cellStyle name="Followed Hyperlink 24" xfId="2604" hidden="1"/>
    <cellStyle name="Followed Hyperlink 24" xfId="2640" hidden="1"/>
    <cellStyle name="Followed Hyperlink 24" xfId="2676" hidden="1"/>
    <cellStyle name="Followed Hyperlink 24" xfId="2712"/>
    <cellStyle name="Followed Hyperlink 240" xfId="1506"/>
    <cellStyle name="Followed Hyperlink 241" xfId="1505"/>
    <cellStyle name="Followed Hyperlink 242" xfId="1504"/>
    <cellStyle name="Followed Hyperlink 243" xfId="1503"/>
    <cellStyle name="Followed Hyperlink 244" xfId="1502"/>
    <cellStyle name="Followed Hyperlink 245" xfId="1501"/>
    <cellStyle name="Followed Hyperlink 246" xfId="1500"/>
    <cellStyle name="Followed Hyperlink 247" xfId="1499"/>
    <cellStyle name="Followed Hyperlink 248" xfId="1485"/>
    <cellStyle name="Followed Hyperlink 249" xfId="1498"/>
    <cellStyle name="Followed Hyperlink 25" xfId="151" hidden="1"/>
    <cellStyle name="Followed Hyperlink 25" xfId="180" hidden="1"/>
    <cellStyle name="Followed Hyperlink 25" xfId="216" hidden="1"/>
    <cellStyle name="Followed Hyperlink 25" xfId="329" hidden="1"/>
    <cellStyle name="Followed Hyperlink 25" xfId="365" hidden="1"/>
    <cellStyle name="Followed Hyperlink 25" xfId="440" hidden="1"/>
    <cellStyle name="Followed Hyperlink 25" xfId="476" hidden="1"/>
    <cellStyle name="Followed Hyperlink 25" xfId="556" hidden="1"/>
    <cellStyle name="Followed Hyperlink 25" xfId="592" hidden="1"/>
    <cellStyle name="Followed Hyperlink 25" xfId="665" hidden="1"/>
    <cellStyle name="Followed Hyperlink 25" xfId="701" hidden="1"/>
    <cellStyle name="Followed Hyperlink 25" xfId="764" hidden="1"/>
    <cellStyle name="Followed Hyperlink 25" xfId="800" hidden="1"/>
    <cellStyle name="Followed Hyperlink 25" xfId="872" hidden="1"/>
    <cellStyle name="Followed Hyperlink 25" xfId="908" hidden="1"/>
    <cellStyle name="Followed Hyperlink 25" xfId="944" hidden="1"/>
    <cellStyle name="Followed Hyperlink 25" xfId="980" hidden="1"/>
    <cellStyle name="Followed Hyperlink 25" xfId="1052" hidden="1"/>
    <cellStyle name="Followed Hyperlink 25" xfId="1088" hidden="1"/>
    <cellStyle name="Followed Hyperlink 25" xfId="1163" hidden="1"/>
    <cellStyle name="Followed Hyperlink 25" xfId="1199" hidden="1"/>
    <cellStyle name="Followed Hyperlink 25" xfId="1307" hidden="1"/>
    <cellStyle name="Followed Hyperlink 25" xfId="1343" hidden="1"/>
    <cellStyle name="Followed Hyperlink 25" xfId="1416" hidden="1"/>
    <cellStyle name="Followed Hyperlink 25" xfId="1452" hidden="1"/>
    <cellStyle name="Followed Hyperlink 25" xfId="1532" hidden="1"/>
    <cellStyle name="Followed Hyperlink 25" xfId="1568" hidden="1"/>
    <cellStyle name="Followed Hyperlink 25" xfId="1640" hidden="1"/>
    <cellStyle name="Followed Hyperlink 25" xfId="1676" hidden="1"/>
    <cellStyle name="Followed Hyperlink 25" xfId="1739" hidden="1"/>
    <cellStyle name="Followed Hyperlink 25" xfId="1775" hidden="1"/>
    <cellStyle name="Followed Hyperlink 25" xfId="1847" hidden="1"/>
    <cellStyle name="Followed Hyperlink 25" xfId="1883" hidden="1"/>
    <cellStyle name="Followed Hyperlink 25" xfId="1919" hidden="1"/>
    <cellStyle name="Followed Hyperlink 25" xfId="1955" hidden="1"/>
    <cellStyle name="Followed Hyperlink 25" xfId="2027" hidden="1"/>
    <cellStyle name="Followed Hyperlink 25" xfId="2063" hidden="1"/>
    <cellStyle name="Followed Hyperlink 25" xfId="2099" hidden="1"/>
    <cellStyle name="Followed Hyperlink 25" xfId="2135" hidden="1"/>
    <cellStyle name="Followed Hyperlink 25" xfId="2171" hidden="1"/>
    <cellStyle name="Followed Hyperlink 25" xfId="2207" hidden="1"/>
    <cellStyle name="Followed Hyperlink 25" xfId="2243" hidden="1"/>
    <cellStyle name="Followed Hyperlink 25" xfId="2279" hidden="1"/>
    <cellStyle name="Followed Hyperlink 25" xfId="2315" hidden="1"/>
    <cellStyle name="Followed Hyperlink 25" xfId="2351" hidden="1"/>
    <cellStyle name="Followed Hyperlink 25" xfId="2387" hidden="1"/>
    <cellStyle name="Followed Hyperlink 25" xfId="2423" hidden="1"/>
    <cellStyle name="Followed Hyperlink 25" xfId="2459" hidden="1"/>
    <cellStyle name="Followed Hyperlink 25" xfId="2495" hidden="1"/>
    <cellStyle name="Followed Hyperlink 25" xfId="2531" hidden="1"/>
    <cellStyle name="Followed Hyperlink 25" xfId="2567" hidden="1"/>
    <cellStyle name="Followed Hyperlink 25" xfId="2603" hidden="1"/>
    <cellStyle name="Followed Hyperlink 25" xfId="2639" hidden="1"/>
    <cellStyle name="Followed Hyperlink 25" xfId="2675" hidden="1"/>
    <cellStyle name="Followed Hyperlink 25" xfId="2711"/>
    <cellStyle name="Followed Hyperlink 250" xfId="1497"/>
    <cellStyle name="Followed Hyperlink 251" xfId="1496"/>
    <cellStyle name="Followed Hyperlink 252" xfId="1495"/>
    <cellStyle name="Followed Hyperlink 253" xfId="1494"/>
    <cellStyle name="Followed Hyperlink 254" xfId="1795"/>
    <cellStyle name="Followed Hyperlink 255" xfId="1796"/>
    <cellStyle name="Followed Hyperlink 256" xfId="1797"/>
    <cellStyle name="Followed Hyperlink 257" xfId="1798"/>
    <cellStyle name="Followed Hyperlink 258" xfId="1799"/>
    <cellStyle name="Followed Hyperlink 259" xfId="1800"/>
    <cellStyle name="Followed Hyperlink 26" xfId="152" hidden="1"/>
    <cellStyle name="Followed Hyperlink 26" xfId="179" hidden="1"/>
    <cellStyle name="Followed Hyperlink 26" xfId="215" hidden="1"/>
    <cellStyle name="Followed Hyperlink 26" xfId="328" hidden="1"/>
    <cellStyle name="Followed Hyperlink 26" xfId="364" hidden="1"/>
    <cellStyle name="Followed Hyperlink 26" xfId="439" hidden="1"/>
    <cellStyle name="Followed Hyperlink 26" xfId="475" hidden="1"/>
    <cellStyle name="Followed Hyperlink 26" xfId="555" hidden="1"/>
    <cellStyle name="Followed Hyperlink 26" xfId="591" hidden="1"/>
    <cellStyle name="Followed Hyperlink 26" xfId="664" hidden="1"/>
    <cellStyle name="Followed Hyperlink 26" xfId="700" hidden="1"/>
    <cellStyle name="Followed Hyperlink 26" xfId="763" hidden="1"/>
    <cellStyle name="Followed Hyperlink 26" xfId="799" hidden="1"/>
    <cellStyle name="Followed Hyperlink 26" xfId="871" hidden="1"/>
    <cellStyle name="Followed Hyperlink 26" xfId="907" hidden="1"/>
    <cellStyle name="Followed Hyperlink 26" xfId="943" hidden="1"/>
    <cellStyle name="Followed Hyperlink 26" xfId="979" hidden="1"/>
    <cellStyle name="Followed Hyperlink 26" xfId="1051" hidden="1"/>
    <cellStyle name="Followed Hyperlink 26" xfId="1087" hidden="1"/>
    <cellStyle name="Followed Hyperlink 26" xfId="1162" hidden="1"/>
    <cellStyle name="Followed Hyperlink 26" xfId="1198" hidden="1"/>
    <cellStyle name="Followed Hyperlink 26" xfId="1306" hidden="1"/>
    <cellStyle name="Followed Hyperlink 26" xfId="1342" hidden="1"/>
    <cellStyle name="Followed Hyperlink 26" xfId="1415" hidden="1"/>
    <cellStyle name="Followed Hyperlink 26" xfId="1451" hidden="1"/>
    <cellStyle name="Followed Hyperlink 26" xfId="1531" hidden="1"/>
    <cellStyle name="Followed Hyperlink 26" xfId="1567" hidden="1"/>
    <cellStyle name="Followed Hyperlink 26" xfId="1639" hidden="1"/>
    <cellStyle name="Followed Hyperlink 26" xfId="1675" hidden="1"/>
    <cellStyle name="Followed Hyperlink 26" xfId="1738" hidden="1"/>
    <cellStyle name="Followed Hyperlink 26" xfId="1774" hidden="1"/>
    <cellStyle name="Followed Hyperlink 26" xfId="1846" hidden="1"/>
    <cellStyle name="Followed Hyperlink 26" xfId="1882" hidden="1"/>
    <cellStyle name="Followed Hyperlink 26" xfId="1918" hidden="1"/>
    <cellStyle name="Followed Hyperlink 26" xfId="1954" hidden="1"/>
    <cellStyle name="Followed Hyperlink 26" xfId="2026" hidden="1"/>
    <cellStyle name="Followed Hyperlink 26" xfId="2062" hidden="1"/>
    <cellStyle name="Followed Hyperlink 26" xfId="2098" hidden="1"/>
    <cellStyle name="Followed Hyperlink 26" xfId="2134" hidden="1"/>
    <cellStyle name="Followed Hyperlink 26" xfId="2170" hidden="1"/>
    <cellStyle name="Followed Hyperlink 26" xfId="2206" hidden="1"/>
    <cellStyle name="Followed Hyperlink 26" xfId="2242" hidden="1"/>
    <cellStyle name="Followed Hyperlink 26" xfId="2278" hidden="1"/>
    <cellStyle name="Followed Hyperlink 26" xfId="2314" hidden="1"/>
    <cellStyle name="Followed Hyperlink 26" xfId="2350" hidden="1"/>
    <cellStyle name="Followed Hyperlink 26" xfId="2386" hidden="1"/>
    <cellStyle name="Followed Hyperlink 26" xfId="2422" hidden="1"/>
    <cellStyle name="Followed Hyperlink 26" xfId="2458" hidden="1"/>
    <cellStyle name="Followed Hyperlink 26" xfId="2494" hidden="1"/>
    <cellStyle name="Followed Hyperlink 26" xfId="2530" hidden="1"/>
    <cellStyle name="Followed Hyperlink 26" xfId="2566" hidden="1"/>
    <cellStyle name="Followed Hyperlink 26" xfId="2602" hidden="1"/>
    <cellStyle name="Followed Hyperlink 26" xfId="2638" hidden="1"/>
    <cellStyle name="Followed Hyperlink 26" xfId="2674" hidden="1"/>
    <cellStyle name="Followed Hyperlink 26" xfId="2710"/>
    <cellStyle name="Followed Hyperlink 260" xfId="1801"/>
    <cellStyle name="Followed Hyperlink 261" xfId="1802"/>
    <cellStyle name="Followed Hyperlink 262" xfId="1803"/>
    <cellStyle name="Followed Hyperlink 263" xfId="1804"/>
    <cellStyle name="Followed Hyperlink 264" xfId="1805"/>
    <cellStyle name="Followed Hyperlink 265" xfId="1806"/>
    <cellStyle name="Followed Hyperlink 266" xfId="1807"/>
    <cellStyle name="Followed Hyperlink 267" xfId="1808"/>
    <cellStyle name="Followed Hyperlink 268" xfId="1809"/>
    <cellStyle name="Followed Hyperlink 269" xfId="1810"/>
    <cellStyle name="Followed Hyperlink 27" xfId="153" hidden="1"/>
    <cellStyle name="Followed Hyperlink 27" xfId="178" hidden="1"/>
    <cellStyle name="Followed Hyperlink 27" xfId="214" hidden="1"/>
    <cellStyle name="Followed Hyperlink 27" xfId="327" hidden="1"/>
    <cellStyle name="Followed Hyperlink 27" xfId="363" hidden="1"/>
    <cellStyle name="Followed Hyperlink 27" xfId="438" hidden="1"/>
    <cellStyle name="Followed Hyperlink 27" xfId="474" hidden="1"/>
    <cellStyle name="Followed Hyperlink 27" xfId="554" hidden="1"/>
    <cellStyle name="Followed Hyperlink 27" xfId="590" hidden="1"/>
    <cellStyle name="Followed Hyperlink 27" xfId="663" hidden="1"/>
    <cellStyle name="Followed Hyperlink 27" xfId="699" hidden="1"/>
    <cellStyle name="Followed Hyperlink 27" xfId="762" hidden="1"/>
    <cellStyle name="Followed Hyperlink 27" xfId="798" hidden="1"/>
    <cellStyle name="Followed Hyperlink 27" xfId="870" hidden="1"/>
    <cellStyle name="Followed Hyperlink 27" xfId="906" hidden="1"/>
    <cellStyle name="Followed Hyperlink 27" xfId="942" hidden="1"/>
    <cellStyle name="Followed Hyperlink 27" xfId="978" hidden="1"/>
    <cellStyle name="Followed Hyperlink 27" xfId="1050" hidden="1"/>
    <cellStyle name="Followed Hyperlink 27" xfId="1086" hidden="1"/>
    <cellStyle name="Followed Hyperlink 27" xfId="1161" hidden="1"/>
    <cellStyle name="Followed Hyperlink 27" xfId="1197" hidden="1"/>
    <cellStyle name="Followed Hyperlink 27" xfId="1305" hidden="1"/>
    <cellStyle name="Followed Hyperlink 27" xfId="1341" hidden="1"/>
    <cellStyle name="Followed Hyperlink 27" xfId="1414" hidden="1"/>
    <cellStyle name="Followed Hyperlink 27" xfId="1450" hidden="1"/>
    <cellStyle name="Followed Hyperlink 27" xfId="1530" hidden="1"/>
    <cellStyle name="Followed Hyperlink 27" xfId="1566" hidden="1"/>
    <cellStyle name="Followed Hyperlink 27" xfId="1638" hidden="1"/>
    <cellStyle name="Followed Hyperlink 27" xfId="1674" hidden="1"/>
    <cellStyle name="Followed Hyperlink 27" xfId="1737" hidden="1"/>
    <cellStyle name="Followed Hyperlink 27" xfId="1773" hidden="1"/>
    <cellStyle name="Followed Hyperlink 27" xfId="1845" hidden="1"/>
    <cellStyle name="Followed Hyperlink 27" xfId="1881" hidden="1"/>
    <cellStyle name="Followed Hyperlink 27" xfId="1917" hidden="1"/>
    <cellStyle name="Followed Hyperlink 27" xfId="1953" hidden="1"/>
    <cellStyle name="Followed Hyperlink 27" xfId="2025" hidden="1"/>
    <cellStyle name="Followed Hyperlink 27" xfId="2061" hidden="1"/>
    <cellStyle name="Followed Hyperlink 27" xfId="2097" hidden="1"/>
    <cellStyle name="Followed Hyperlink 27" xfId="2133" hidden="1"/>
    <cellStyle name="Followed Hyperlink 27" xfId="2169" hidden="1"/>
    <cellStyle name="Followed Hyperlink 27" xfId="2205" hidden="1"/>
    <cellStyle name="Followed Hyperlink 27" xfId="2241" hidden="1"/>
    <cellStyle name="Followed Hyperlink 27" xfId="2277" hidden="1"/>
    <cellStyle name="Followed Hyperlink 27" xfId="2313" hidden="1"/>
    <cellStyle name="Followed Hyperlink 27" xfId="2349" hidden="1"/>
    <cellStyle name="Followed Hyperlink 27" xfId="2385" hidden="1"/>
    <cellStyle name="Followed Hyperlink 27" xfId="2421" hidden="1"/>
    <cellStyle name="Followed Hyperlink 27" xfId="2457" hidden="1"/>
    <cellStyle name="Followed Hyperlink 27" xfId="2493" hidden="1"/>
    <cellStyle name="Followed Hyperlink 27" xfId="2529" hidden="1"/>
    <cellStyle name="Followed Hyperlink 27" xfId="2565" hidden="1"/>
    <cellStyle name="Followed Hyperlink 27" xfId="2601" hidden="1"/>
    <cellStyle name="Followed Hyperlink 27" xfId="2637" hidden="1"/>
    <cellStyle name="Followed Hyperlink 27" xfId="2673" hidden="1"/>
    <cellStyle name="Followed Hyperlink 27" xfId="2709"/>
    <cellStyle name="Followed Hyperlink 270" xfId="1811"/>
    <cellStyle name="Followed Hyperlink 271" xfId="1812"/>
    <cellStyle name="Followed Hyperlink 272" xfId="1813"/>
    <cellStyle name="Followed Hyperlink 273" xfId="1814"/>
    <cellStyle name="Followed Hyperlink 274" xfId="1815"/>
    <cellStyle name="Followed Hyperlink 275" xfId="1816"/>
    <cellStyle name="Followed Hyperlink 276" xfId="1817"/>
    <cellStyle name="Followed Hyperlink 277" xfId="1818"/>
    <cellStyle name="Followed Hyperlink 278" xfId="1819"/>
    <cellStyle name="Followed Hyperlink 279" xfId="1820"/>
    <cellStyle name="Followed Hyperlink 28" xfId="154" hidden="1"/>
    <cellStyle name="Followed Hyperlink 28" xfId="177" hidden="1"/>
    <cellStyle name="Followed Hyperlink 28" xfId="213" hidden="1"/>
    <cellStyle name="Followed Hyperlink 28" xfId="326" hidden="1"/>
    <cellStyle name="Followed Hyperlink 28" xfId="362" hidden="1"/>
    <cellStyle name="Followed Hyperlink 28" xfId="437" hidden="1"/>
    <cellStyle name="Followed Hyperlink 28" xfId="473" hidden="1"/>
    <cellStyle name="Followed Hyperlink 28" xfId="553" hidden="1"/>
    <cellStyle name="Followed Hyperlink 28" xfId="589" hidden="1"/>
    <cellStyle name="Followed Hyperlink 28" xfId="662" hidden="1"/>
    <cellStyle name="Followed Hyperlink 28" xfId="698" hidden="1"/>
    <cellStyle name="Followed Hyperlink 28" xfId="761" hidden="1"/>
    <cellStyle name="Followed Hyperlink 28" xfId="797" hidden="1"/>
    <cellStyle name="Followed Hyperlink 28" xfId="869" hidden="1"/>
    <cellStyle name="Followed Hyperlink 28" xfId="905" hidden="1"/>
    <cellStyle name="Followed Hyperlink 28" xfId="941" hidden="1"/>
    <cellStyle name="Followed Hyperlink 28" xfId="977" hidden="1"/>
    <cellStyle name="Followed Hyperlink 28" xfId="1049" hidden="1"/>
    <cellStyle name="Followed Hyperlink 28" xfId="1085" hidden="1"/>
    <cellStyle name="Followed Hyperlink 28" xfId="1160" hidden="1"/>
    <cellStyle name="Followed Hyperlink 28" xfId="1196" hidden="1"/>
    <cellStyle name="Followed Hyperlink 28" xfId="1304" hidden="1"/>
    <cellStyle name="Followed Hyperlink 28" xfId="1340" hidden="1"/>
    <cellStyle name="Followed Hyperlink 28" xfId="1413" hidden="1"/>
    <cellStyle name="Followed Hyperlink 28" xfId="1449" hidden="1"/>
    <cellStyle name="Followed Hyperlink 28" xfId="1529" hidden="1"/>
    <cellStyle name="Followed Hyperlink 28" xfId="1565" hidden="1"/>
    <cellStyle name="Followed Hyperlink 28" xfId="1637" hidden="1"/>
    <cellStyle name="Followed Hyperlink 28" xfId="1673" hidden="1"/>
    <cellStyle name="Followed Hyperlink 28" xfId="1736" hidden="1"/>
    <cellStyle name="Followed Hyperlink 28" xfId="1772" hidden="1"/>
    <cellStyle name="Followed Hyperlink 28" xfId="1844" hidden="1"/>
    <cellStyle name="Followed Hyperlink 28" xfId="1880" hidden="1"/>
    <cellStyle name="Followed Hyperlink 28" xfId="1916" hidden="1"/>
    <cellStyle name="Followed Hyperlink 28" xfId="1952" hidden="1"/>
    <cellStyle name="Followed Hyperlink 28" xfId="2024" hidden="1"/>
    <cellStyle name="Followed Hyperlink 28" xfId="2060" hidden="1"/>
    <cellStyle name="Followed Hyperlink 28" xfId="2096" hidden="1"/>
    <cellStyle name="Followed Hyperlink 28" xfId="2132" hidden="1"/>
    <cellStyle name="Followed Hyperlink 28" xfId="2168" hidden="1"/>
    <cellStyle name="Followed Hyperlink 28" xfId="2204" hidden="1"/>
    <cellStyle name="Followed Hyperlink 28" xfId="2240" hidden="1"/>
    <cellStyle name="Followed Hyperlink 28" xfId="2276" hidden="1"/>
    <cellStyle name="Followed Hyperlink 28" xfId="2312" hidden="1"/>
    <cellStyle name="Followed Hyperlink 28" xfId="2348" hidden="1"/>
    <cellStyle name="Followed Hyperlink 28" xfId="2384" hidden="1"/>
    <cellStyle name="Followed Hyperlink 28" xfId="2420" hidden="1"/>
    <cellStyle name="Followed Hyperlink 28" xfId="2456" hidden="1"/>
    <cellStyle name="Followed Hyperlink 28" xfId="2492" hidden="1"/>
    <cellStyle name="Followed Hyperlink 28" xfId="2528" hidden="1"/>
    <cellStyle name="Followed Hyperlink 28" xfId="2564" hidden="1"/>
    <cellStyle name="Followed Hyperlink 28" xfId="2600" hidden="1"/>
    <cellStyle name="Followed Hyperlink 28" xfId="2636" hidden="1"/>
    <cellStyle name="Followed Hyperlink 28" xfId="2672" hidden="1"/>
    <cellStyle name="Followed Hyperlink 28" xfId="2708"/>
    <cellStyle name="Followed Hyperlink 280" xfId="1821"/>
    <cellStyle name="Followed Hyperlink 281" xfId="1822"/>
    <cellStyle name="Followed Hyperlink 282" xfId="1823"/>
    <cellStyle name="Followed Hyperlink 283" xfId="1824"/>
    <cellStyle name="Followed Hyperlink 284" xfId="1825"/>
    <cellStyle name="Followed Hyperlink 285" xfId="1826"/>
    <cellStyle name="Followed Hyperlink 286" xfId="1827"/>
    <cellStyle name="Followed Hyperlink 287" xfId="1828"/>
    <cellStyle name="Followed Hyperlink 288" xfId="1829"/>
    <cellStyle name="Followed Hyperlink 289" xfId="1830"/>
    <cellStyle name="Followed Hyperlink 29" xfId="155" hidden="1"/>
    <cellStyle name="Followed Hyperlink 29" xfId="176" hidden="1"/>
    <cellStyle name="Followed Hyperlink 29" xfId="212" hidden="1"/>
    <cellStyle name="Followed Hyperlink 29" xfId="325" hidden="1"/>
    <cellStyle name="Followed Hyperlink 29" xfId="361" hidden="1"/>
    <cellStyle name="Followed Hyperlink 29" xfId="436" hidden="1"/>
    <cellStyle name="Followed Hyperlink 29" xfId="472" hidden="1"/>
    <cellStyle name="Followed Hyperlink 29" xfId="552" hidden="1"/>
    <cellStyle name="Followed Hyperlink 29" xfId="588" hidden="1"/>
    <cellStyle name="Followed Hyperlink 29" xfId="661" hidden="1"/>
    <cellStyle name="Followed Hyperlink 29" xfId="697" hidden="1"/>
    <cellStyle name="Followed Hyperlink 29" xfId="760" hidden="1"/>
    <cellStyle name="Followed Hyperlink 29" xfId="796" hidden="1"/>
    <cellStyle name="Followed Hyperlink 29" xfId="868" hidden="1"/>
    <cellStyle name="Followed Hyperlink 29" xfId="904" hidden="1"/>
    <cellStyle name="Followed Hyperlink 29" xfId="940" hidden="1"/>
    <cellStyle name="Followed Hyperlink 29" xfId="976" hidden="1"/>
    <cellStyle name="Followed Hyperlink 29" xfId="1048" hidden="1"/>
    <cellStyle name="Followed Hyperlink 29" xfId="1084" hidden="1"/>
    <cellStyle name="Followed Hyperlink 29" xfId="1159" hidden="1"/>
    <cellStyle name="Followed Hyperlink 29" xfId="1195" hidden="1"/>
    <cellStyle name="Followed Hyperlink 29" xfId="1303" hidden="1"/>
    <cellStyle name="Followed Hyperlink 29" xfId="1339" hidden="1"/>
    <cellStyle name="Followed Hyperlink 29" xfId="1412" hidden="1"/>
    <cellStyle name="Followed Hyperlink 29" xfId="1448" hidden="1"/>
    <cellStyle name="Followed Hyperlink 29" xfId="1528" hidden="1"/>
    <cellStyle name="Followed Hyperlink 29" xfId="1564" hidden="1"/>
    <cellStyle name="Followed Hyperlink 29" xfId="1636" hidden="1"/>
    <cellStyle name="Followed Hyperlink 29" xfId="1672" hidden="1"/>
    <cellStyle name="Followed Hyperlink 29" xfId="1735" hidden="1"/>
    <cellStyle name="Followed Hyperlink 29" xfId="1771" hidden="1"/>
    <cellStyle name="Followed Hyperlink 29" xfId="1843" hidden="1"/>
    <cellStyle name="Followed Hyperlink 29" xfId="1879" hidden="1"/>
    <cellStyle name="Followed Hyperlink 29" xfId="1915" hidden="1"/>
    <cellStyle name="Followed Hyperlink 29" xfId="1951" hidden="1"/>
    <cellStyle name="Followed Hyperlink 29" xfId="2023" hidden="1"/>
    <cellStyle name="Followed Hyperlink 29" xfId="2059" hidden="1"/>
    <cellStyle name="Followed Hyperlink 29" xfId="2095" hidden="1"/>
    <cellStyle name="Followed Hyperlink 29" xfId="2131" hidden="1"/>
    <cellStyle name="Followed Hyperlink 29" xfId="2167" hidden="1"/>
    <cellStyle name="Followed Hyperlink 29" xfId="2203" hidden="1"/>
    <cellStyle name="Followed Hyperlink 29" xfId="2239" hidden="1"/>
    <cellStyle name="Followed Hyperlink 29" xfId="2275" hidden="1"/>
    <cellStyle name="Followed Hyperlink 29" xfId="2311" hidden="1"/>
    <cellStyle name="Followed Hyperlink 29" xfId="2347" hidden="1"/>
    <cellStyle name="Followed Hyperlink 29" xfId="2383" hidden="1"/>
    <cellStyle name="Followed Hyperlink 29" xfId="2419" hidden="1"/>
    <cellStyle name="Followed Hyperlink 29" xfId="2455" hidden="1"/>
    <cellStyle name="Followed Hyperlink 29" xfId="2491" hidden="1"/>
    <cellStyle name="Followed Hyperlink 29" xfId="2527" hidden="1"/>
    <cellStyle name="Followed Hyperlink 29" xfId="2563" hidden="1"/>
    <cellStyle name="Followed Hyperlink 29" xfId="2599" hidden="1"/>
    <cellStyle name="Followed Hyperlink 29" xfId="2635" hidden="1"/>
    <cellStyle name="Followed Hyperlink 29" xfId="2671" hidden="1"/>
    <cellStyle name="Followed Hyperlink 29" xfId="2707"/>
    <cellStyle name="Followed Hyperlink 290" xfId="1220"/>
    <cellStyle name="Followed Hyperlink 291" xfId="1225"/>
    <cellStyle name="Followed Hyperlink 292" xfId="1289"/>
    <cellStyle name="Followed Hyperlink 293" xfId="1493"/>
    <cellStyle name="Followed Hyperlink 294" xfId="1224"/>
    <cellStyle name="Followed Hyperlink 295" xfId="1223"/>
    <cellStyle name="Followed Hyperlink 296" xfId="1222"/>
    <cellStyle name="Followed Hyperlink 297" xfId="1700"/>
    <cellStyle name="Followed Hyperlink 298" xfId="1699"/>
    <cellStyle name="Followed Hyperlink 299" xfId="1698"/>
    <cellStyle name="Followed Hyperlink 3" xfId="129" hidden="1"/>
    <cellStyle name="Followed Hyperlink 3" xfId="166" hidden="1"/>
    <cellStyle name="Followed Hyperlink 3" xfId="202" hidden="1"/>
    <cellStyle name="Followed Hyperlink 3" xfId="315" hidden="1"/>
    <cellStyle name="Followed Hyperlink 3" xfId="351" hidden="1"/>
    <cellStyle name="Followed Hyperlink 3" xfId="426" hidden="1"/>
    <cellStyle name="Followed Hyperlink 3" xfId="462" hidden="1"/>
    <cellStyle name="Followed Hyperlink 3" xfId="542" hidden="1"/>
    <cellStyle name="Followed Hyperlink 3" xfId="578" hidden="1"/>
    <cellStyle name="Followed Hyperlink 3" xfId="651" hidden="1"/>
    <cellStyle name="Followed Hyperlink 3" xfId="687" hidden="1"/>
    <cellStyle name="Followed Hyperlink 3" xfId="750" hidden="1"/>
    <cellStyle name="Followed Hyperlink 3" xfId="786" hidden="1"/>
    <cellStyle name="Followed Hyperlink 3" xfId="858" hidden="1"/>
    <cellStyle name="Followed Hyperlink 3" xfId="894" hidden="1"/>
    <cellStyle name="Followed Hyperlink 3" xfId="930" hidden="1"/>
    <cellStyle name="Followed Hyperlink 3" xfId="966" hidden="1"/>
    <cellStyle name="Followed Hyperlink 3" xfId="1038" hidden="1"/>
    <cellStyle name="Followed Hyperlink 3" xfId="1074" hidden="1"/>
    <cellStyle name="Followed Hyperlink 3" xfId="1149" hidden="1"/>
    <cellStyle name="Followed Hyperlink 3" xfId="1185" hidden="1"/>
    <cellStyle name="Followed Hyperlink 3" xfId="1293" hidden="1"/>
    <cellStyle name="Followed Hyperlink 3" xfId="1329" hidden="1"/>
    <cellStyle name="Followed Hyperlink 3" xfId="1402" hidden="1"/>
    <cellStyle name="Followed Hyperlink 3" xfId="1438" hidden="1"/>
    <cellStyle name="Followed Hyperlink 3" xfId="1518" hidden="1"/>
    <cellStyle name="Followed Hyperlink 3" xfId="1554" hidden="1"/>
    <cellStyle name="Followed Hyperlink 3" xfId="1626" hidden="1"/>
    <cellStyle name="Followed Hyperlink 3" xfId="1662" hidden="1"/>
    <cellStyle name="Followed Hyperlink 3" xfId="1725" hidden="1"/>
    <cellStyle name="Followed Hyperlink 3" xfId="1761" hidden="1"/>
    <cellStyle name="Followed Hyperlink 3" xfId="1833" hidden="1"/>
    <cellStyle name="Followed Hyperlink 3" xfId="1869" hidden="1"/>
    <cellStyle name="Followed Hyperlink 3" xfId="1905" hidden="1"/>
    <cellStyle name="Followed Hyperlink 3" xfId="1941" hidden="1"/>
    <cellStyle name="Followed Hyperlink 3" xfId="2013" hidden="1"/>
    <cellStyle name="Followed Hyperlink 3" xfId="2049" hidden="1"/>
    <cellStyle name="Followed Hyperlink 3" xfId="2085" hidden="1"/>
    <cellStyle name="Followed Hyperlink 3" xfId="2121" hidden="1"/>
    <cellStyle name="Followed Hyperlink 3" xfId="2157" hidden="1"/>
    <cellStyle name="Followed Hyperlink 3" xfId="2193" hidden="1"/>
    <cellStyle name="Followed Hyperlink 3" xfId="2229" hidden="1"/>
    <cellStyle name="Followed Hyperlink 3" xfId="2265" hidden="1"/>
    <cellStyle name="Followed Hyperlink 3" xfId="2301" hidden="1"/>
    <cellStyle name="Followed Hyperlink 3" xfId="2337" hidden="1"/>
    <cellStyle name="Followed Hyperlink 3" xfId="2373" hidden="1"/>
    <cellStyle name="Followed Hyperlink 3" xfId="2409" hidden="1"/>
    <cellStyle name="Followed Hyperlink 3" xfId="2445" hidden="1"/>
    <cellStyle name="Followed Hyperlink 3" xfId="2481" hidden="1"/>
    <cellStyle name="Followed Hyperlink 3" xfId="2517" hidden="1"/>
    <cellStyle name="Followed Hyperlink 3" xfId="2553" hidden="1"/>
    <cellStyle name="Followed Hyperlink 3" xfId="2589" hidden="1"/>
    <cellStyle name="Followed Hyperlink 3" xfId="2625" hidden="1"/>
    <cellStyle name="Followed Hyperlink 3" xfId="2661" hidden="1"/>
    <cellStyle name="Followed Hyperlink 3" xfId="2697"/>
    <cellStyle name="Followed Hyperlink 30" xfId="156" hidden="1"/>
    <cellStyle name="Followed Hyperlink 30" xfId="175" hidden="1"/>
    <cellStyle name="Followed Hyperlink 30" xfId="211" hidden="1"/>
    <cellStyle name="Followed Hyperlink 30" xfId="324" hidden="1"/>
    <cellStyle name="Followed Hyperlink 30" xfId="360" hidden="1"/>
    <cellStyle name="Followed Hyperlink 30" xfId="435" hidden="1"/>
    <cellStyle name="Followed Hyperlink 30" xfId="471" hidden="1"/>
    <cellStyle name="Followed Hyperlink 30" xfId="551" hidden="1"/>
    <cellStyle name="Followed Hyperlink 30" xfId="587" hidden="1"/>
    <cellStyle name="Followed Hyperlink 30" xfId="660" hidden="1"/>
    <cellStyle name="Followed Hyperlink 30" xfId="696" hidden="1"/>
    <cellStyle name="Followed Hyperlink 30" xfId="759" hidden="1"/>
    <cellStyle name="Followed Hyperlink 30" xfId="795" hidden="1"/>
    <cellStyle name="Followed Hyperlink 30" xfId="867" hidden="1"/>
    <cellStyle name="Followed Hyperlink 30" xfId="903" hidden="1"/>
    <cellStyle name="Followed Hyperlink 30" xfId="939" hidden="1"/>
    <cellStyle name="Followed Hyperlink 30" xfId="975" hidden="1"/>
    <cellStyle name="Followed Hyperlink 30" xfId="1047" hidden="1"/>
    <cellStyle name="Followed Hyperlink 30" xfId="1083" hidden="1"/>
    <cellStyle name="Followed Hyperlink 30" xfId="1158" hidden="1"/>
    <cellStyle name="Followed Hyperlink 30" xfId="1194" hidden="1"/>
    <cellStyle name="Followed Hyperlink 30" xfId="1302" hidden="1"/>
    <cellStyle name="Followed Hyperlink 30" xfId="1338" hidden="1"/>
    <cellStyle name="Followed Hyperlink 30" xfId="1411" hidden="1"/>
    <cellStyle name="Followed Hyperlink 30" xfId="1447" hidden="1"/>
    <cellStyle name="Followed Hyperlink 30" xfId="1527" hidden="1"/>
    <cellStyle name="Followed Hyperlink 30" xfId="1563" hidden="1"/>
    <cellStyle name="Followed Hyperlink 30" xfId="1635" hidden="1"/>
    <cellStyle name="Followed Hyperlink 30" xfId="1671" hidden="1"/>
    <cellStyle name="Followed Hyperlink 30" xfId="1734" hidden="1"/>
    <cellStyle name="Followed Hyperlink 30" xfId="1770" hidden="1"/>
    <cellStyle name="Followed Hyperlink 30" xfId="1842" hidden="1"/>
    <cellStyle name="Followed Hyperlink 30" xfId="1878" hidden="1"/>
    <cellStyle name="Followed Hyperlink 30" xfId="1914" hidden="1"/>
    <cellStyle name="Followed Hyperlink 30" xfId="1950" hidden="1"/>
    <cellStyle name="Followed Hyperlink 30" xfId="2022" hidden="1"/>
    <cellStyle name="Followed Hyperlink 30" xfId="2058" hidden="1"/>
    <cellStyle name="Followed Hyperlink 30" xfId="2094" hidden="1"/>
    <cellStyle name="Followed Hyperlink 30" xfId="2130" hidden="1"/>
    <cellStyle name="Followed Hyperlink 30" xfId="2166" hidden="1"/>
    <cellStyle name="Followed Hyperlink 30" xfId="2202" hidden="1"/>
    <cellStyle name="Followed Hyperlink 30" xfId="2238" hidden="1"/>
    <cellStyle name="Followed Hyperlink 30" xfId="2274" hidden="1"/>
    <cellStyle name="Followed Hyperlink 30" xfId="2310" hidden="1"/>
    <cellStyle name="Followed Hyperlink 30" xfId="2346" hidden="1"/>
    <cellStyle name="Followed Hyperlink 30" xfId="2382" hidden="1"/>
    <cellStyle name="Followed Hyperlink 30" xfId="2418" hidden="1"/>
    <cellStyle name="Followed Hyperlink 30" xfId="2454" hidden="1"/>
    <cellStyle name="Followed Hyperlink 30" xfId="2490" hidden="1"/>
    <cellStyle name="Followed Hyperlink 30" xfId="2526" hidden="1"/>
    <cellStyle name="Followed Hyperlink 30" xfId="2562" hidden="1"/>
    <cellStyle name="Followed Hyperlink 30" xfId="2598" hidden="1"/>
    <cellStyle name="Followed Hyperlink 30" xfId="2634" hidden="1"/>
    <cellStyle name="Followed Hyperlink 30" xfId="2670" hidden="1"/>
    <cellStyle name="Followed Hyperlink 30" xfId="2706"/>
    <cellStyle name="Followed Hyperlink 300" xfId="1697"/>
    <cellStyle name="Followed Hyperlink 301" xfId="1696"/>
    <cellStyle name="Followed Hyperlink 302" xfId="1722"/>
    <cellStyle name="Followed Hyperlink 303" xfId="1721"/>
    <cellStyle name="Followed Hyperlink 304" xfId="1720"/>
    <cellStyle name="Followed Hyperlink 305" xfId="1719"/>
    <cellStyle name="Followed Hyperlink 306" xfId="1718"/>
    <cellStyle name="Followed Hyperlink 307" xfId="1717"/>
    <cellStyle name="Followed Hyperlink 308" xfId="1716"/>
    <cellStyle name="Followed Hyperlink 309" xfId="1491"/>
    <cellStyle name="Followed Hyperlink 31" xfId="157" hidden="1"/>
    <cellStyle name="Followed Hyperlink 31" xfId="174" hidden="1"/>
    <cellStyle name="Followed Hyperlink 31" xfId="210" hidden="1"/>
    <cellStyle name="Followed Hyperlink 31" xfId="323" hidden="1"/>
    <cellStyle name="Followed Hyperlink 31" xfId="359" hidden="1"/>
    <cellStyle name="Followed Hyperlink 31" xfId="434" hidden="1"/>
    <cellStyle name="Followed Hyperlink 31" xfId="470" hidden="1"/>
    <cellStyle name="Followed Hyperlink 31" xfId="550" hidden="1"/>
    <cellStyle name="Followed Hyperlink 31" xfId="586" hidden="1"/>
    <cellStyle name="Followed Hyperlink 31" xfId="659" hidden="1"/>
    <cellStyle name="Followed Hyperlink 31" xfId="695" hidden="1"/>
    <cellStyle name="Followed Hyperlink 31" xfId="758" hidden="1"/>
    <cellStyle name="Followed Hyperlink 31" xfId="794" hidden="1"/>
    <cellStyle name="Followed Hyperlink 31" xfId="866" hidden="1"/>
    <cellStyle name="Followed Hyperlink 31" xfId="902" hidden="1"/>
    <cellStyle name="Followed Hyperlink 31" xfId="938" hidden="1"/>
    <cellStyle name="Followed Hyperlink 31" xfId="974" hidden="1"/>
    <cellStyle name="Followed Hyperlink 31" xfId="1046" hidden="1"/>
    <cellStyle name="Followed Hyperlink 31" xfId="1082" hidden="1"/>
    <cellStyle name="Followed Hyperlink 31" xfId="1157" hidden="1"/>
    <cellStyle name="Followed Hyperlink 31" xfId="1193" hidden="1"/>
    <cellStyle name="Followed Hyperlink 31" xfId="1301" hidden="1"/>
    <cellStyle name="Followed Hyperlink 31" xfId="1337" hidden="1"/>
    <cellStyle name="Followed Hyperlink 31" xfId="1410" hidden="1"/>
    <cellStyle name="Followed Hyperlink 31" xfId="1446" hidden="1"/>
    <cellStyle name="Followed Hyperlink 31" xfId="1526" hidden="1"/>
    <cellStyle name="Followed Hyperlink 31" xfId="1562" hidden="1"/>
    <cellStyle name="Followed Hyperlink 31" xfId="1634" hidden="1"/>
    <cellStyle name="Followed Hyperlink 31" xfId="1670" hidden="1"/>
    <cellStyle name="Followed Hyperlink 31" xfId="1733" hidden="1"/>
    <cellStyle name="Followed Hyperlink 31" xfId="1769" hidden="1"/>
    <cellStyle name="Followed Hyperlink 31" xfId="1841" hidden="1"/>
    <cellStyle name="Followed Hyperlink 31" xfId="1877" hidden="1"/>
    <cellStyle name="Followed Hyperlink 31" xfId="1913" hidden="1"/>
    <cellStyle name="Followed Hyperlink 31" xfId="1949" hidden="1"/>
    <cellStyle name="Followed Hyperlink 31" xfId="2021" hidden="1"/>
    <cellStyle name="Followed Hyperlink 31" xfId="2057" hidden="1"/>
    <cellStyle name="Followed Hyperlink 31" xfId="2093" hidden="1"/>
    <cellStyle name="Followed Hyperlink 31" xfId="2129" hidden="1"/>
    <cellStyle name="Followed Hyperlink 31" xfId="2165" hidden="1"/>
    <cellStyle name="Followed Hyperlink 31" xfId="2201" hidden="1"/>
    <cellStyle name="Followed Hyperlink 31" xfId="2237" hidden="1"/>
    <cellStyle name="Followed Hyperlink 31" xfId="2273" hidden="1"/>
    <cellStyle name="Followed Hyperlink 31" xfId="2309" hidden="1"/>
    <cellStyle name="Followed Hyperlink 31" xfId="2345" hidden="1"/>
    <cellStyle name="Followed Hyperlink 31" xfId="2381" hidden="1"/>
    <cellStyle name="Followed Hyperlink 31" xfId="2417" hidden="1"/>
    <cellStyle name="Followed Hyperlink 31" xfId="2453" hidden="1"/>
    <cellStyle name="Followed Hyperlink 31" xfId="2489" hidden="1"/>
    <cellStyle name="Followed Hyperlink 31" xfId="2525" hidden="1"/>
    <cellStyle name="Followed Hyperlink 31" xfId="2561" hidden="1"/>
    <cellStyle name="Followed Hyperlink 31" xfId="2597" hidden="1"/>
    <cellStyle name="Followed Hyperlink 31" xfId="2633" hidden="1"/>
    <cellStyle name="Followed Hyperlink 31" xfId="2669" hidden="1"/>
    <cellStyle name="Followed Hyperlink 31" xfId="2705"/>
    <cellStyle name="Followed Hyperlink 310" xfId="1715"/>
    <cellStyle name="Followed Hyperlink 311" xfId="1714"/>
    <cellStyle name="Followed Hyperlink 312" xfId="1713"/>
    <cellStyle name="Followed Hyperlink 313" xfId="1712"/>
    <cellStyle name="Followed Hyperlink 314" xfId="1711"/>
    <cellStyle name="Followed Hyperlink 315" xfId="1710"/>
    <cellStyle name="Followed Hyperlink 316" xfId="1709"/>
    <cellStyle name="Followed Hyperlink 317" xfId="1708"/>
    <cellStyle name="Followed Hyperlink 318" xfId="1707"/>
    <cellStyle name="Followed Hyperlink 319" xfId="1492"/>
    <cellStyle name="Followed Hyperlink 32" xfId="158" hidden="1"/>
    <cellStyle name="Followed Hyperlink 32" xfId="173" hidden="1"/>
    <cellStyle name="Followed Hyperlink 32" xfId="209" hidden="1"/>
    <cellStyle name="Followed Hyperlink 32" xfId="322" hidden="1"/>
    <cellStyle name="Followed Hyperlink 32" xfId="358" hidden="1"/>
    <cellStyle name="Followed Hyperlink 32" xfId="433" hidden="1"/>
    <cellStyle name="Followed Hyperlink 32" xfId="469" hidden="1"/>
    <cellStyle name="Followed Hyperlink 32" xfId="549" hidden="1"/>
    <cellStyle name="Followed Hyperlink 32" xfId="585" hidden="1"/>
    <cellStyle name="Followed Hyperlink 32" xfId="658" hidden="1"/>
    <cellStyle name="Followed Hyperlink 32" xfId="694" hidden="1"/>
    <cellStyle name="Followed Hyperlink 32" xfId="757" hidden="1"/>
    <cellStyle name="Followed Hyperlink 32" xfId="793" hidden="1"/>
    <cellStyle name="Followed Hyperlink 32" xfId="865" hidden="1"/>
    <cellStyle name="Followed Hyperlink 32" xfId="901" hidden="1"/>
    <cellStyle name="Followed Hyperlink 32" xfId="937" hidden="1"/>
    <cellStyle name="Followed Hyperlink 32" xfId="973" hidden="1"/>
    <cellStyle name="Followed Hyperlink 32" xfId="1045" hidden="1"/>
    <cellStyle name="Followed Hyperlink 32" xfId="1081" hidden="1"/>
    <cellStyle name="Followed Hyperlink 32" xfId="1156" hidden="1"/>
    <cellStyle name="Followed Hyperlink 32" xfId="1192" hidden="1"/>
    <cellStyle name="Followed Hyperlink 32" xfId="1300" hidden="1"/>
    <cellStyle name="Followed Hyperlink 32" xfId="1336" hidden="1"/>
    <cellStyle name="Followed Hyperlink 32" xfId="1409" hidden="1"/>
    <cellStyle name="Followed Hyperlink 32" xfId="1445" hidden="1"/>
    <cellStyle name="Followed Hyperlink 32" xfId="1525" hidden="1"/>
    <cellStyle name="Followed Hyperlink 32" xfId="1561" hidden="1"/>
    <cellStyle name="Followed Hyperlink 32" xfId="1633" hidden="1"/>
    <cellStyle name="Followed Hyperlink 32" xfId="1669" hidden="1"/>
    <cellStyle name="Followed Hyperlink 32" xfId="1732" hidden="1"/>
    <cellStyle name="Followed Hyperlink 32" xfId="1768" hidden="1"/>
    <cellStyle name="Followed Hyperlink 32" xfId="1840" hidden="1"/>
    <cellStyle name="Followed Hyperlink 32" xfId="1876" hidden="1"/>
    <cellStyle name="Followed Hyperlink 32" xfId="1912" hidden="1"/>
    <cellStyle name="Followed Hyperlink 32" xfId="1948" hidden="1"/>
    <cellStyle name="Followed Hyperlink 32" xfId="2020" hidden="1"/>
    <cellStyle name="Followed Hyperlink 32" xfId="2056" hidden="1"/>
    <cellStyle name="Followed Hyperlink 32" xfId="2092" hidden="1"/>
    <cellStyle name="Followed Hyperlink 32" xfId="2128" hidden="1"/>
    <cellStyle name="Followed Hyperlink 32" xfId="2164" hidden="1"/>
    <cellStyle name="Followed Hyperlink 32" xfId="2200" hidden="1"/>
    <cellStyle name="Followed Hyperlink 32" xfId="2236" hidden="1"/>
    <cellStyle name="Followed Hyperlink 32" xfId="2272" hidden="1"/>
    <cellStyle name="Followed Hyperlink 32" xfId="2308" hidden="1"/>
    <cellStyle name="Followed Hyperlink 32" xfId="2344" hidden="1"/>
    <cellStyle name="Followed Hyperlink 32" xfId="2380" hidden="1"/>
    <cellStyle name="Followed Hyperlink 32" xfId="2416" hidden="1"/>
    <cellStyle name="Followed Hyperlink 32" xfId="2452" hidden="1"/>
    <cellStyle name="Followed Hyperlink 32" xfId="2488" hidden="1"/>
    <cellStyle name="Followed Hyperlink 32" xfId="2524" hidden="1"/>
    <cellStyle name="Followed Hyperlink 32" xfId="2560" hidden="1"/>
    <cellStyle name="Followed Hyperlink 32" xfId="2596" hidden="1"/>
    <cellStyle name="Followed Hyperlink 32" xfId="2632" hidden="1"/>
    <cellStyle name="Followed Hyperlink 32" xfId="2668" hidden="1"/>
    <cellStyle name="Followed Hyperlink 32" xfId="2704"/>
    <cellStyle name="Followed Hyperlink 320" xfId="1706"/>
    <cellStyle name="Followed Hyperlink 321" xfId="1705"/>
    <cellStyle name="Followed Hyperlink 322" xfId="1704"/>
    <cellStyle name="Followed Hyperlink 323" xfId="1703"/>
    <cellStyle name="Followed Hyperlink 324" xfId="1702"/>
    <cellStyle name="Followed Hyperlink 325" xfId="1701"/>
    <cellStyle name="Followed Hyperlink 326" xfId="1975"/>
    <cellStyle name="Followed Hyperlink 327" xfId="1976"/>
    <cellStyle name="Followed Hyperlink 328" xfId="1977"/>
    <cellStyle name="Followed Hyperlink 329" xfId="1978"/>
    <cellStyle name="Followed Hyperlink 33" xfId="159" hidden="1"/>
    <cellStyle name="Followed Hyperlink 33" xfId="172" hidden="1"/>
    <cellStyle name="Followed Hyperlink 33" xfId="208" hidden="1"/>
    <cellStyle name="Followed Hyperlink 33" xfId="321" hidden="1"/>
    <cellStyle name="Followed Hyperlink 33" xfId="357" hidden="1"/>
    <cellStyle name="Followed Hyperlink 33" xfId="432" hidden="1"/>
    <cellStyle name="Followed Hyperlink 33" xfId="468" hidden="1"/>
    <cellStyle name="Followed Hyperlink 33" xfId="548" hidden="1"/>
    <cellStyle name="Followed Hyperlink 33" xfId="584" hidden="1"/>
    <cellStyle name="Followed Hyperlink 33" xfId="657" hidden="1"/>
    <cellStyle name="Followed Hyperlink 33" xfId="693" hidden="1"/>
    <cellStyle name="Followed Hyperlink 33" xfId="756" hidden="1"/>
    <cellStyle name="Followed Hyperlink 33" xfId="792" hidden="1"/>
    <cellStyle name="Followed Hyperlink 33" xfId="864" hidden="1"/>
    <cellStyle name="Followed Hyperlink 33" xfId="900" hidden="1"/>
    <cellStyle name="Followed Hyperlink 33" xfId="936" hidden="1"/>
    <cellStyle name="Followed Hyperlink 33" xfId="972" hidden="1"/>
    <cellStyle name="Followed Hyperlink 33" xfId="1044" hidden="1"/>
    <cellStyle name="Followed Hyperlink 33" xfId="1080" hidden="1"/>
    <cellStyle name="Followed Hyperlink 33" xfId="1155" hidden="1"/>
    <cellStyle name="Followed Hyperlink 33" xfId="1191" hidden="1"/>
    <cellStyle name="Followed Hyperlink 33" xfId="1299" hidden="1"/>
    <cellStyle name="Followed Hyperlink 33" xfId="1335" hidden="1"/>
    <cellStyle name="Followed Hyperlink 33" xfId="1408" hidden="1"/>
    <cellStyle name="Followed Hyperlink 33" xfId="1444" hidden="1"/>
    <cellStyle name="Followed Hyperlink 33" xfId="1524" hidden="1"/>
    <cellStyle name="Followed Hyperlink 33" xfId="1560" hidden="1"/>
    <cellStyle name="Followed Hyperlink 33" xfId="1632" hidden="1"/>
    <cellStyle name="Followed Hyperlink 33" xfId="1668" hidden="1"/>
    <cellStyle name="Followed Hyperlink 33" xfId="1731" hidden="1"/>
    <cellStyle name="Followed Hyperlink 33" xfId="1767" hidden="1"/>
    <cellStyle name="Followed Hyperlink 33" xfId="1839" hidden="1"/>
    <cellStyle name="Followed Hyperlink 33" xfId="1875" hidden="1"/>
    <cellStyle name="Followed Hyperlink 33" xfId="1911" hidden="1"/>
    <cellStyle name="Followed Hyperlink 33" xfId="1947" hidden="1"/>
    <cellStyle name="Followed Hyperlink 33" xfId="2019" hidden="1"/>
    <cellStyle name="Followed Hyperlink 33" xfId="2055" hidden="1"/>
    <cellStyle name="Followed Hyperlink 33" xfId="2091" hidden="1"/>
    <cellStyle name="Followed Hyperlink 33" xfId="2127" hidden="1"/>
    <cellStyle name="Followed Hyperlink 33" xfId="2163" hidden="1"/>
    <cellStyle name="Followed Hyperlink 33" xfId="2199" hidden="1"/>
    <cellStyle name="Followed Hyperlink 33" xfId="2235" hidden="1"/>
    <cellStyle name="Followed Hyperlink 33" xfId="2271" hidden="1"/>
    <cellStyle name="Followed Hyperlink 33" xfId="2307" hidden="1"/>
    <cellStyle name="Followed Hyperlink 33" xfId="2343" hidden="1"/>
    <cellStyle name="Followed Hyperlink 33" xfId="2379" hidden="1"/>
    <cellStyle name="Followed Hyperlink 33" xfId="2415" hidden="1"/>
    <cellStyle name="Followed Hyperlink 33" xfId="2451" hidden="1"/>
    <cellStyle name="Followed Hyperlink 33" xfId="2487" hidden="1"/>
    <cellStyle name="Followed Hyperlink 33" xfId="2523" hidden="1"/>
    <cellStyle name="Followed Hyperlink 33" xfId="2559" hidden="1"/>
    <cellStyle name="Followed Hyperlink 33" xfId="2595" hidden="1"/>
    <cellStyle name="Followed Hyperlink 33" xfId="2631" hidden="1"/>
    <cellStyle name="Followed Hyperlink 33" xfId="2667" hidden="1"/>
    <cellStyle name="Followed Hyperlink 33" xfId="2703"/>
    <cellStyle name="Followed Hyperlink 330" xfId="1979"/>
    <cellStyle name="Followed Hyperlink 331" xfId="1980"/>
    <cellStyle name="Followed Hyperlink 332" xfId="1981"/>
    <cellStyle name="Followed Hyperlink 333" xfId="1982"/>
    <cellStyle name="Followed Hyperlink 334" xfId="1983"/>
    <cellStyle name="Followed Hyperlink 335" xfId="1984"/>
    <cellStyle name="Followed Hyperlink 336" xfId="1985"/>
    <cellStyle name="Followed Hyperlink 337" xfId="1986"/>
    <cellStyle name="Followed Hyperlink 338" xfId="1987"/>
    <cellStyle name="Followed Hyperlink 339" xfId="1988"/>
    <cellStyle name="Followed Hyperlink 34" xfId="160" hidden="1"/>
    <cellStyle name="Followed Hyperlink 34" xfId="171" hidden="1"/>
    <cellStyle name="Followed Hyperlink 34" xfId="207" hidden="1"/>
    <cellStyle name="Followed Hyperlink 34" xfId="320" hidden="1"/>
    <cellStyle name="Followed Hyperlink 34" xfId="356" hidden="1"/>
    <cellStyle name="Followed Hyperlink 34" xfId="431" hidden="1"/>
    <cellStyle name="Followed Hyperlink 34" xfId="467" hidden="1"/>
    <cellStyle name="Followed Hyperlink 34" xfId="547" hidden="1"/>
    <cellStyle name="Followed Hyperlink 34" xfId="583" hidden="1"/>
    <cellStyle name="Followed Hyperlink 34" xfId="656" hidden="1"/>
    <cellStyle name="Followed Hyperlink 34" xfId="692" hidden="1"/>
    <cellStyle name="Followed Hyperlink 34" xfId="755" hidden="1"/>
    <cellStyle name="Followed Hyperlink 34" xfId="791" hidden="1"/>
    <cellStyle name="Followed Hyperlink 34" xfId="863" hidden="1"/>
    <cellStyle name="Followed Hyperlink 34" xfId="899" hidden="1"/>
    <cellStyle name="Followed Hyperlink 34" xfId="935" hidden="1"/>
    <cellStyle name="Followed Hyperlink 34" xfId="971" hidden="1"/>
    <cellStyle name="Followed Hyperlink 34" xfId="1043" hidden="1"/>
    <cellStyle name="Followed Hyperlink 34" xfId="1079" hidden="1"/>
    <cellStyle name="Followed Hyperlink 34" xfId="1154" hidden="1"/>
    <cellStyle name="Followed Hyperlink 34" xfId="1190" hidden="1"/>
    <cellStyle name="Followed Hyperlink 34" xfId="1298" hidden="1"/>
    <cellStyle name="Followed Hyperlink 34" xfId="1334" hidden="1"/>
    <cellStyle name="Followed Hyperlink 34" xfId="1407" hidden="1"/>
    <cellStyle name="Followed Hyperlink 34" xfId="1443" hidden="1"/>
    <cellStyle name="Followed Hyperlink 34" xfId="1523" hidden="1"/>
    <cellStyle name="Followed Hyperlink 34" xfId="1559" hidden="1"/>
    <cellStyle name="Followed Hyperlink 34" xfId="1631" hidden="1"/>
    <cellStyle name="Followed Hyperlink 34" xfId="1667" hidden="1"/>
    <cellStyle name="Followed Hyperlink 34" xfId="1730" hidden="1"/>
    <cellStyle name="Followed Hyperlink 34" xfId="1766" hidden="1"/>
    <cellStyle name="Followed Hyperlink 34" xfId="1838" hidden="1"/>
    <cellStyle name="Followed Hyperlink 34" xfId="1874" hidden="1"/>
    <cellStyle name="Followed Hyperlink 34" xfId="1910" hidden="1"/>
    <cellStyle name="Followed Hyperlink 34" xfId="1946" hidden="1"/>
    <cellStyle name="Followed Hyperlink 34" xfId="2018" hidden="1"/>
    <cellStyle name="Followed Hyperlink 34" xfId="2054" hidden="1"/>
    <cellStyle name="Followed Hyperlink 34" xfId="2090" hidden="1"/>
    <cellStyle name="Followed Hyperlink 34" xfId="2126" hidden="1"/>
    <cellStyle name="Followed Hyperlink 34" xfId="2162" hidden="1"/>
    <cellStyle name="Followed Hyperlink 34" xfId="2198" hidden="1"/>
    <cellStyle name="Followed Hyperlink 34" xfId="2234" hidden="1"/>
    <cellStyle name="Followed Hyperlink 34" xfId="2270" hidden="1"/>
    <cellStyle name="Followed Hyperlink 34" xfId="2306" hidden="1"/>
    <cellStyle name="Followed Hyperlink 34" xfId="2342" hidden="1"/>
    <cellStyle name="Followed Hyperlink 34" xfId="2378" hidden="1"/>
    <cellStyle name="Followed Hyperlink 34" xfId="2414" hidden="1"/>
    <cellStyle name="Followed Hyperlink 34" xfId="2450" hidden="1"/>
    <cellStyle name="Followed Hyperlink 34" xfId="2486" hidden="1"/>
    <cellStyle name="Followed Hyperlink 34" xfId="2522" hidden="1"/>
    <cellStyle name="Followed Hyperlink 34" xfId="2558" hidden="1"/>
    <cellStyle name="Followed Hyperlink 34" xfId="2594" hidden="1"/>
    <cellStyle name="Followed Hyperlink 34" xfId="2630" hidden="1"/>
    <cellStyle name="Followed Hyperlink 34" xfId="2666" hidden="1"/>
    <cellStyle name="Followed Hyperlink 34" xfId="2702"/>
    <cellStyle name="Followed Hyperlink 340" xfId="1989"/>
    <cellStyle name="Followed Hyperlink 341" xfId="1990"/>
    <cellStyle name="Followed Hyperlink 342" xfId="1991"/>
    <cellStyle name="Followed Hyperlink 343" xfId="1992"/>
    <cellStyle name="Followed Hyperlink 344" xfId="1993"/>
    <cellStyle name="Followed Hyperlink 345" xfId="1994"/>
    <cellStyle name="Followed Hyperlink 346" xfId="1995"/>
    <cellStyle name="Followed Hyperlink 347" xfId="1996"/>
    <cellStyle name="Followed Hyperlink 348" xfId="1997"/>
    <cellStyle name="Followed Hyperlink 349" xfId="1998"/>
    <cellStyle name="Followed Hyperlink 35" xfId="161" hidden="1"/>
    <cellStyle name="Followed Hyperlink 35" xfId="170" hidden="1"/>
    <cellStyle name="Followed Hyperlink 35" xfId="206" hidden="1"/>
    <cellStyle name="Followed Hyperlink 35" xfId="319" hidden="1"/>
    <cellStyle name="Followed Hyperlink 35" xfId="355" hidden="1"/>
    <cellStyle name="Followed Hyperlink 35" xfId="430" hidden="1"/>
    <cellStyle name="Followed Hyperlink 35" xfId="466" hidden="1"/>
    <cellStyle name="Followed Hyperlink 35" xfId="546" hidden="1"/>
    <cellStyle name="Followed Hyperlink 35" xfId="582" hidden="1"/>
    <cellStyle name="Followed Hyperlink 35" xfId="655" hidden="1"/>
    <cellStyle name="Followed Hyperlink 35" xfId="691" hidden="1"/>
    <cellStyle name="Followed Hyperlink 35" xfId="754" hidden="1"/>
    <cellStyle name="Followed Hyperlink 35" xfId="790" hidden="1"/>
    <cellStyle name="Followed Hyperlink 35" xfId="862" hidden="1"/>
    <cellStyle name="Followed Hyperlink 35" xfId="898" hidden="1"/>
    <cellStyle name="Followed Hyperlink 35" xfId="934" hidden="1"/>
    <cellStyle name="Followed Hyperlink 35" xfId="970" hidden="1"/>
    <cellStyle name="Followed Hyperlink 35" xfId="1042" hidden="1"/>
    <cellStyle name="Followed Hyperlink 35" xfId="1078" hidden="1"/>
    <cellStyle name="Followed Hyperlink 35" xfId="1153" hidden="1"/>
    <cellStyle name="Followed Hyperlink 35" xfId="1189" hidden="1"/>
    <cellStyle name="Followed Hyperlink 35" xfId="1297" hidden="1"/>
    <cellStyle name="Followed Hyperlink 35" xfId="1333" hidden="1"/>
    <cellStyle name="Followed Hyperlink 35" xfId="1406" hidden="1"/>
    <cellStyle name="Followed Hyperlink 35" xfId="1442" hidden="1"/>
    <cellStyle name="Followed Hyperlink 35" xfId="1522" hidden="1"/>
    <cellStyle name="Followed Hyperlink 35" xfId="1558" hidden="1"/>
    <cellStyle name="Followed Hyperlink 35" xfId="1630" hidden="1"/>
    <cellStyle name="Followed Hyperlink 35" xfId="1666" hidden="1"/>
    <cellStyle name="Followed Hyperlink 35" xfId="1729" hidden="1"/>
    <cellStyle name="Followed Hyperlink 35" xfId="1765" hidden="1"/>
    <cellStyle name="Followed Hyperlink 35" xfId="1837" hidden="1"/>
    <cellStyle name="Followed Hyperlink 35" xfId="1873" hidden="1"/>
    <cellStyle name="Followed Hyperlink 35" xfId="1909" hidden="1"/>
    <cellStyle name="Followed Hyperlink 35" xfId="1945" hidden="1"/>
    <cellStyle name="Followed Hyperlink 35" xfId="2017" hidden="1"/>
    <cellStyle name="Followed Hyperlink 35" xfId="2053" hidden="1"/>
    <cellStyle name="Followed Hyperlink 35" xfId="2089" hidden="1"/>
    <cellStyle name="Followed Hyperlink 35" xfId="2125" hidden="1"/>
    <cellStyle name="Followed Hyperlink 35" xfId="2161" hidden="1"/>
    <cellStyle name="Followed Hyperlink 35" xfId="2197" hidden="1"/>
    <cellStyle name="Followed Hyperlink 35" xfId="2233" hidden="1"/>
    <cellStyle name="Followed Hyperlink 35" xfId="2269" hidden="1"/>
    <cellStyle name="Followed Hyperlink 35" xfId="2305" hidden="1"/>
    <cellStyle name="Followed Hyperlink 35" xfId="2341" hidden="1"/>
    <cellStyle name="Followed Hyperlink 35" xfId="2377" hidden="1"/>
    <cellStyle name="Followed Hyperlink 35" xfId="2413" hidden="1"/>
    <cellStyle name="Followed Hyperlink 35" xfId="2449" hidden="1"/>
    <cellStyle name="Followed Hyperlink 35" xfId="2485" hidden="1"/>
    <cellStyle name="Followed Hyperlink 35" xfId="2521" hidden="1"/>
    <cellStyle name="Followed Hyperlink 35" xfId="2557" hidden="1"/>
    <cellStyle name="Followed Hyperlink 35" xfId="2593" hidden="1"/>
    <cellStyle name="Followed Hyperlink 35" xfId="2629" hidden="1"/>
    <cellStyle name="Followed Hyperlink 35" xfId="2665" hidden="1"/>
    <cellStyle name="Followed Hyperlink 35" xfId="2701"/>
    <cellStyle name="Followed Hyperlink 350" xfId="1999"/>
    <cellStyle name="Followed Hyperlink 351" xfId="2000"/>
    <cellStyle name="Followed Hyperlink 352" xfId="2001"/>
    <cellStyle name="Followed Hyperlink 353" xfId="2002"/>
    <cellStyle name="Followed Hyperlink 354" xfId="2003"/>
    <cellStyle name="Followed Hyperlink 355" xfId="2004"/>
    <cellStyle name="Followed Hyperlink 356" xfId="2005"/>
    <cellStyle name="Followed Hyperlink 357" xfId="2006"/>
    <cellStyle name="Followed Hyperlink 358" xfId="2007"/>
    <cellStyle name="Followed Hyperlink 359" xfId="2008"/>
    <cellStyle name="Followed Hyperlink 36" xfId="162" hidden="1"/>
    <cellStyle name="Followed Hyperlink 36" xfId="169" hidden="1"/>
    <cellStyle name="Followed Hyperlink 36" xfId="205" hidden="1"/>
    <cellStyle name="Followed Hyperlink 36" xfId="318" hidden="1"/>
    <cellStyle name="Followed Hyperlink 36" xfId="354" hidden="1"/>
    <cellStyle name="Followed Hyperlink 36" xfId="429" hidden="1"/>
    <cellStyle name="Followed Hyperlink 36" xfId="465" hidden="1"/>
    <cellStyle name="Followed Hyperlink 36" xfId="545" hidden="1"/>
    <cellStyle name="Followed Hyperlink 36" xfId="581" hidden="1"/>
    <cellStyle name="Followed Hyperlink 36" xfId="654" hidden="1"/>
    <cellStyle name="Followed Hyperlink 36" xfId="690" hidden="1"/>
    <cellStyle name="Followed Hyperlink 36" xfId="753" hidden="1"/>
    <cellStyle name="Followed Hyperlink 36" xfId="789" hidden="1"/>
    <cellStyle name="Followed Hyperlink 36" xfId="861" hidden="1"/>
    <cellStyle name="Followed Hyperlink 36" xfId="897" hidden="1"/>
    <cellStyle name="Followed Hyperlink 36" xfId="933" hidden="1"/>
    <cellStyle name="Followed Hyperlink 36" xfId="969" hidden="1"/>
    <cellStyle name="Followed Hyperlink 36" xfId="1041" hidden="1"/>
    <cellStyle name="Followed Hyperlink 36" xfId="1077" hidden="1"/>
    <cellStyle name="Followed Hyperlink 36" xfId="1152" hidden="1"/>
    <cellStyle name="Followed Hyperlink 36" xfId="1188" hidden="1"/>
    <cellStyle name="Followed Hyperlink 36" xfId="1296" hidden="1"/>
    <cellStyle name="Followed Hyperlink 36" xfId="1332" hidden="1"/>
    <cellStyle name="Followed Hyperlink 36" xfId="1405" hidden="1"/>
    <cellStyle name="Followed Hyperlink 36" xfId="1441" hidden="1"/>
    <cellStyle name="Followed Hyperlink 36" xfId="1521" hidden="1"/>
    <cellStyle name="Followed Hyperlink 36" xfId="1557" hidden="1"/>
    <cellStyle name="Followed Hyperlink 36" xfId="1629" hidden="1"/>
    <cellStyle name="Followed Hyperlink 36" xfId="1665" hidden="1"/>
    <cellStyle name="Followed Hyperlink 36" xfId="1728" hidden="1"/>
    <cellStyle name="Followed Hyperlink 36" xfId="1764" hidden="1"/>
    <cellStyle name="Followed Hyperlink 36" xfId="1836" hidden="1"/>
    <cellStyle name="Followed Hyperlink 36" xfId="1872" hidden="1"/>
    <cellStyle name="Followed Hyperlink 36" xfId="1908" hidden="1"/>
    <cellStyle name="Followed Hyperlink 36" xfId="1944" hidden="1"/>
    <cellStyle name="Followed Hyperlink 36" xfId="2016" hidden="1"/>
    <cellStyle name="Followed Hyperlink 36" xfId="2052" hidden="1"/>
    <cellStyle name="Followed Hyperlink 36" xfId="2088" hidden="1"/>
    <cellStyle name="Followed Hyperlink 36" xfId="2124" hidden="1"/>
    <cellStyle name="Followed Hyperlink 36" xfId="2160" hidden="1"/>
    <cellStyle name="Followed Hyperlink 36" xfId="2196" hidden="1"/>
    <cellStyle name="Followed Hyperlink 36" xfId="2232" hidden="1"/>
    <cellStyle name="Followed Hyperlink 36" xfId="2268" hidden="1"/>
    <cellStyle name="Followed Hyperlink 36" xfId="2304" hidden="1"/>
    <cellStyle name="Followed Hyperlink 36" xfId="2340" hidden="1"/>
    <cellStyle name="Followed Hyperlink 36" xfId="2376" hidden="1"/>
    <cellStyle name="Followed Hyperlink 36" xfId="2412" hidden="1"/>
    <cellStyle name="Followed Hyperlink 36" xfId="2448" hidden="1"/>
    <cellStyle name="Followed Hyperlink 36" xfId="2484" hidden="1"/>
    <cellStyle name="Followed Hyperlink 36" xfId="2520" hidden="1"/>
    <cellStyle name="Followed Hyperlink 36" xfId="2556" hidden="1"/>
    <cellStyle name="Followed Hyperlink 36" xfId="2592" hidden="1"/>
    <cellStyle name="Followed Hyperlink 36" xfId="2628" hidden="1"/>
    <cellStyle name="Followed Hyperlink 36" xfId="2664" hidden="1"/>
    <cellStyle name="Followed Hyperlink 36" xfId="2700"/>
    <cellStyle name="Followed Hyperlink 360" xfId="2009"/>
    <cellStyle name="Followed Hyperlink 361" xfId="2010"/>
    <cellStyle name="Followed Hyperlink 37" xfId="163" hidden="1"/>
    <cellStyle name="Followed Hyperlink 37" xfId="168" hidden="1"/>
    <cellStyle name="Followed Hyperlink 37" xfId="204" hidden="1"/>
    <cellStyle name="Followed Hyperlink 37" xfId="317" hidden="1"/>
    <cellStyle name="Followed Hyperlink 37" xfId="353" hidden="1"/>
    <cellStyle name="Followed Hyperlink 37" xfId="428" hidden="1"/>
    <cellStyle name="Followed Hyperlink 37" xfId="464" hidden="1"/>
    <cellStyle name="Followed Hyperlink 37" xfId="544" hidden="1"/>
    <cellStyle name="Followed Hyperlink 37" xfId="580" hidden="1"/>
    <cellStyle name="Followed Hyperlink 37" xfId="653" hidden="1"/>
    <cellStyle name="Followed Hyperlink 37" xfId="689" hidden="1"/>
    <cellStyle name="Followed Hyperlink 37" xfId="752" hidden="1"/>
    <cellStyle name="Followed Hyperlink 37" xfId="788" hidden="1"/>
    <cellStyle name="Followed Hyperlink 37" xfId="860" hidden="1"/>
    <cellStyle name="Followed Hyperlink 37" xfId="896" hidden="1"/>
    <cellStyle name="Followed Hyperlink 37" xfId="932" hidden="1"/>
    <cellStyle name="Followed Hyperlink 37" xfId="968" hidden="1"/>
    <cellStyle name="Followed Hyperlink 37" xfId="1040" hidden="1"/>
    <cellStyle name="Followed Hyperlink 37" xfId="1076" hidden="1"/>
    <cellStyle name="Followed Hyperlink 37" xfId="1151" hidden="1"/>
    <cellStyle name="Followed Hyperlink 37" xfId="1187" hidden="1"/>
    <cellStyle name="Followed Hyperlink 37" xfId="1295" hidden="1"/>
    <cellStyle name="Followed Hyperlink 37" xfId="1331" hidden="1"/>
    <cellStyle name="Followed Hyperlink 37" xfId="1404" hidden="1"/>
    <cellStyle name="Followed Hyperlink 37" xfId="1440" hidden="1"/>
    <cellStyle name="Followed Hyperlink 37" xfId="1520" hidden="1"/>
    <cellStyle name="Followed Hyperlink 37" xfId="1556" hidden="1"/>
    <cellStyle name="Followed Hyperlink 37" xfId="1628" hidden="1"/>
    <cellStyle name="Followed Hyperlink 37" xfId="1664" hidden="1"/>
    <cellStyle name="Followed Hyperlink 37" xfId="1727" hidden="1"/>
    <cellStyle name="Followed Hyperlink 37" xfId="1763" hidden="1"/>
    <cellStyle name="Followed Hyperlink 37" xfId="1835" hidden="1"/>
    <cellStyle name="Followed Hyperlink 37" xfId="1871" hidden="1"/>
    <cellStyle name="Followed Hyperlink 37" xfId="1907" hidden="1"/>
    <cellStyle name="Followed Hyperlink 37" xfId="1943" hidden="1"/>
    <cellStyle name="Followed Hyperlink 37" xfId="2015" hidden="1"/>
    <cellStyle name="Followed Hyperlink 37" xfId="2051" hidden="1"/>
    <cellStyle name="Followed Hyperlink 37" xfId="2087" hidden="1"/>
    <cellStyle name="Followed Hyperlink 37" xfId="2123" hidden="1"/>
    <cellStyle name="Followed Hyperlink 37" xfId="2159" hidden="1"/>
    <cellStyle name="Followed Hyperlink 37" xfId="2195" hidden="1"/>
    <cellStyle name="Followed Hyperlink 37" xfId="2231" hidden="1"/>
    <cellStyle name="Followed Hyperlink 37" xfId="2267" hidden="1"/>
    <cellStyle name="Followed Hyperlink 37" xfId="2303" hidden="1"/>
    <cellStyle name="Followed Hyperlink 37" xfId="2339" hidden="1"/>
    <cellStyle name="Followed Hyperlink 37" xfId="2375" hidden="1"/>
    <cellStyle name="Followed Hyperlink 37" xfId="2411" hidden="1"/>
    <cellStyle name="Followed Hyperlink 37" xfId="2447" hidden="1"/>
    <cellStyle name="Followed Hyperlink 37" xfId="2483" hidden="1"/>
    <cellStyle name="Followed Hyperlink 37" xfId="2519" hidden="1"/>
    <cellStyle name="Followed Hyperlink 37" xfId="2555" hidden="1"/>
    <cellStyle name="Followed Hyperlink 37" xfId="2591" hidden="1"/>
    <cellStyle name="Followed Hyperlink 37" xfId="2627" hidden="1"/>
    <cellStyle name="Followed Hyperlink 37" xfId="2663" hidden="1"/>
    <cellStyle name="Followed Hyperlink 37" xfId="2699"/>
    <cellStyle name="Followed Hyperlink 38" xfId="1111"/>
    <cellStyle name="Followed Hyperlink 39" xfId="1112"/>
    <cellStyle name="Followed Hyperlink 4" xfId="130" hidden="1"/>
    <cellStyle name="Followed Hyperlink 4" xfId="165" hidden="1"/>
    <cellStyle name="Followed Hyperlink 4" xfId="201" hidden="1"/>
    <cellStyle name="Followed Hyperlink 4" xfId="314" hidden="1"/>
    <cellStyle name="Followed Hyperlink 4" xfId="350" hidden="1"/>
    <cellStyle name="Followed Hyperlink 4" xfId="425" hidden="1"/>
    <cellStyle name="Followed Hyperlink 4" xfId="461" hidden="1"/>
    <cellStyle name="Followed Hyperlink 4" xfId="541" hidden="1"/>
    <cellStyle name="Followed Hyperlink 4" xfId="577" hidden="1"/>
    <cellStyle name="Followed Hyperlink 4" xfId="650" hidden="1"/>
    <cellStyle name="Followed Hyperlink 4" xfId="686" hidden="1"/>
    <cellStyle name="Followed Hyperlink 4" xfId="749" hidden="1"/>
    <cellStyle name="Followed Hyperlink 4" xfId="785" hidden="1"/>
    <cellStyle name="Followed Hyperlink 4" xfId="857" hidden="1"/>
    <cellStyle name="Followed Hyperlink 4" xfId="893" hidden="1"/>
    <cellStyle name="Followed Hyperlink 4" xfId="929" hidden="1"/>
    <cellStyle name="Followed Hyperlink 4" xfId="965" hidden="1"/>
    <cellStyle name="Followed Hyperlink 4" xfId="1037" hidden="1"/>
    <cellStyle name="Followed Hyperlink 4" xfId="1073" hidden="1"/>
    <cellStyle name="Followed Hyperlink 4" xfId="1148" hidden="1"/>
    <cellStyle name="Followed Hyperlink 4" xfId="1184" hidden="1"/>
    <cellStyle name="Followed Hyperlink 4" xfId="1292" hidden="1"/>
    <cellStyle name="Followed Hyperlink 4" xfId="1328" hidden="1"/>
    <cellStyle name="Followed Hyperlink 4" xfId="1401" hidden="1"/>
    <cellStyle name="Followed Hyperlink 4" xfId="1437" hidden="1"/>
    <cellStyle name="Followed Hyperlink 4" xfId="1517" hidden="1"/>
    <cellStyle name="Followed Hyperlink 4" xfId="1553" hidden="1"/>
    <cellStyle name="Followed Hyperlink 4" xfId="1625" hidden="1"/>
    <cellStyle name="Followed Hyperlink 4" xfId="1661" hidden="1"/>
    <cellStyle name="Followed Hyperlink 4" xfId="1724" hidden="1"/>
    <cellStyle name="Followed Hyperlink 4" xfId="1760" hidden="1"/>
    <cellStyle name="Followed Hyperlink 4" xfId="1832" hidden="1"/>
    <cellStyle name="Followed Hyperlink 4" xfId="1868" hidden="1"/>
    <cellStyle name="Followed Hyperlink 4" xfId="1904" hidden="1"/>
    <cellStyle name="Followed Hyperlink 4" xfId="1940" hidden="1"/>
    <cellStyle name="Followed Hyperlink 4" xfId="2012" hidden="1"/>
    <cellStyle name="Followed Hyperlink 4" xfId="2048" hidden="1"/>
    <cellStyle name="Followed Hyperlink 4" xfId="2084" hidden="1"/>
    <cellStyle name="Followed Hyperlink 4" xfId="2120" hidden="1"/>
    <cellStyle name="Followed Hyperlink 4" xfId="2156" hidden="1"/>
    <cellStyle name="Followed Hyperlink 4" xfId="2192" hidden="1"/>
    <cellStyle name="Followed Hyperlink 4" xfId="2228" hidden="1"/>
    <cellStyle name="Followed Hyperlink 4" xfId="2264" hidden="1"/>
    <cellStyle name="Followed Hyperlink 4" xfId="2300" hidden="1"/>
    <cellStyle name="Followed Hyperlink 4" xfId="2336" hidden="1"/>
    <cellStyle name="Followed Hyperlink 4" xfId="2372" hidden="1"/>
    <cellStyle name="Followed Hyperlink 4" xfId="2408" hidden="1"/>
    <cellStyle name="Followed Hyperlink 4" xfId="2444" hidden="1"/>
    <cellStyle name="Followed Hyperlink 4" xfId="2480" hidden="1"/>
    <cellStyle name="Followed Hyperlink 4" xfId="2516" hidden="1"/>
    <cellStyle name="Followed Hyperlink 4" xfId="2552" hidden="1"/>
    <cellStyle name="Followed Hyperlink 4" xfId="2588" hidden="1"/>
    <cellStyle name="Followed Hyperlink 4" xfId="2624" hidden="1"/>
    <cellStyle name="Followed Hyperlink 4" xfId="2660" hidden="1"/>
    <cellStyle name="Followed Hyperlink 4" xfId="2696"/>
    <cellStyle name="Followed Hyperlink 40" xfId="1113"/>
    <cellStyle name="Followed Hyperlink 41" xfId="1114"/>
    <cellStyle name="Followed Hyperlink 42" xfId="1115"/>
    <cellStyle name="Followed Hyperlink 43" xfId="1116"/>
    <cellStyle name="Followed Hyperlink 44" xfId="1117"/>
    <cellStyle name="Followed Hyperlink 45" xfId="1118"/>
    <cellStyle name="Followed Hyperlink 46" xfId="1119"/>
    <cellStyle name="Followed Hyperlink 47" xfId="1120"/>
    <cellStyle name="Followed Hyperlink 48" xfId="1121"/>
    <cellStyle name="Followed Hyperlink 49" xfId="1122"/>
    <cellStyle name="Followed Hyperlink 5" xfId="131" hidden="1"/>
    <cellStyle name="Followed Hyperlink 5" xfId="164" hidden="1"/>
    <cellStyle name="Followed Hyperlink 5" xfId="200" hidden="1"/>
    <cellStyle name="Followed Hyperlink 5" xfId="313" hidden="1"/>
    <cellStyle name="Followed Hyperlink 5" xfId="349" hidden="1"/>
    <cellStyle name="Followed Hyperlink 5" xfId="424" hidden="1"/>
    <cellStyle name="Followed Hyperlink 5" xfId="460" hidden="1"/>
    <cellStyle name="Followed Hyperlink 5" xfId="540" hidden="1"/>
    <cellStyle name="Followed Hyperlink 5" xfId="576" hidden="1"/>
    <cellStyle name="Followed Hyperlink 5" xfId="649" hidden="1"/>
    <cellStyle name="Followed Hyperlink 5" xfId="685" hidden="1"/>
    <cellStyle name="Followed Hyperlink 5" xfId="748" hidden="1"/>
    <cellStyle name="Followed Hyperlink 5" xfId="784" hidden="1"/>
    <cellStyle name="Followed Hyperlink 5" xfId="856" hidden="1"/>
    <cellStyle name="Followed Hyperlink 5" xfId="892" hidden="1"/>
    <cellStyle name="Followed Hyperlink 5" xfId="928" hidden="1"/>
    <cellStyle name="Followed Hyperlink 5" xfId="964" hidden="1"/>
    <cellStyle name="Followed Hyperlink 5" xfId="1036" hidden="1"/>
    <cellStyle name="Followed Hyperlink 5" xfId="1072" hidden="1"/>
    <cellStyle name="Followed Hyperlink 5" xfId="1147" hidden="1"/>
    <cellStyle name="Followed Hyperlink 5" xfId="1183" hidden="1"/>
    <cellStyle name="Followed Hyperlink 5" xfId="1291" hidden="1"/>
    <cellStyle name="Followed Hyperlink 5" xfId="1327" hidden="1"/>
    <cellStyle name="Followed Hyperlink 5" xfId="1400" hidden="1"/>
    <cellStyle name="Followed Hyperlink 5" xfId="1436" hidden="1"/>
    <cellStyle name="Followed Hyperlink 5" xfId="1516" hidden="1"/>
    <cellStyle name="Followed Hyperlink 5" xfId="1552" hidden="1"/>
    <cellStyle name="Followed Hyperlink 5" xfId="1624" hidden="1"/>
    <cellStyle name="Followed Hyperlink 5" xfId="1660" hidden="1"/>
    <cellStyle name="Followed Hyperlink 5" xfId="1723" hidden="1"/>
    <cellStyle name="Followed Hyperlink 5" xfId="1759" hidden="1"/>
    <cellStyle name="Followed Hyperlink 5" xfId="1831" hidden="1"/>
    <cellStyle name="Followed Hyperlink 5" xfId="1867" hidden="1"/>
    <cellStyle name="Followed Hyperlink 5" xfId="1903" hidden="1"/>
    <cellStyle name="Followed Hyperlink 5" xfId="1939" hidden="1"/>
    <cellStyle name="Followed Hyperlink 5" xfId="2011" hidden="1"/>
    <cellStyle name="Followed Hyperlink 5" xfId="2047" hidden="1"/>
    <cellStyle name="Followed Hyperlink 5" xfId="2083" hidden="1"/>
    <cellStyle name="Followed Hyperlink 5" xfId="2119" hidden="1"/>
    <cellStyle name="Followed Hyperlink 5" xfId="2155" hidden="1"/>
    <cellStyle name="Followed Hyperlink 5" xfId="2191" hidden="1"/>
    <cellStyle name="Followed Hyperlink 5" xfId="2227" hidden="1"/>
    <cellStyle name="Followed Hyperlink 5" xfId="2263" hidden="1"/>
    <cellStyle name="Followed Hyperlink 5" xfId="2299" hidden="1"/>
    <cellStyle name="Followed Hyperlink 5" xfId="2335" hidden="1"/>
    <cellStyle name="Followed Hyperlink 5" xfId="2371" hidden="1"/>
    <cellStyle name="Followed Hyperlink 5" xfId="2407" hidden="1"/>
    <cellStyle name="Followed Hyperlink 5" xfId="2443" hidden="1"/>
    <cellStyle name="Followed Hyperlink 5" xfId="2479" hidden="1"/>
    <cellStyle name="Followed Hyperlink 5" xfId="2515" hidden="1"/>
    <cellStyle name="Followed Hyperlink 5" xfId="2551" hidden="1"/>
    <cellStyle name="Followed Hyperlink 5" xfId="2587" hidden="1"/>
    <cellStyle name="Followed Hyperlink 5" xfId="2623" hidden="1"/>
    <cellStyle name="Followed Hyperlink 5" xfId="2659" hidden="1"/>
    <cellStyle name="Followed Hyperlink 5" xfId="2695"/>
    <cellStyle name="Followed Hyperlink 50" xfId="1123"/>
    <cellStyle name="Followed Hyperlink 51" xfId="1124"/>
    <cellStyle name="Followed Hyperlink 52" xfId="1125"/>
    <cellStyle name="Followed Hyperlink 53" xfId="1126"/>
    <cellStyle name="Followed Hyperlink 54" xfId="1127"/>
    <cellStyle name="Followed Hyperlink 55" xfId="1128"/>
    <cellStyle name="Followed Hyperlink 56" xfId="1129"/>
    <cellStyle name="Followed Hyperlink 57" xfId="1130"/>
    <cellStyle name="Followed Hyperlink 58" xfId="1131"/>
    <cellStyle name="Followed Hyperlink 59" xfId="1132"/>
    <cellStyle name="Followed Hyperlink 6" xfId="132" hidden="1"/>
    <cellStyle name="Followed Hyperlink 6" xfId="199" hidden="1"/>
    <cellStyle name="Followed Hyperlink 6" xfId="235" hidden="1"/>
    <cellStyle name="Followed Hyperlink 6" xfId="348" hidden="1"/>
    <cellStyle name="Followed Hyperlink 6" xfId="384" hidden="1"/>
    <cellStyle name="Followed Hyperlink 6" xfId="459" hidden="1"/>
    <cellStyle name="Followed Hyperlink 6" xfId="495" hidden="1"/>
    <cellStyle name="Followed Hyperlink 6" xfId="575" hidden="1"/>
    <cellStyle name="Followed Hyperlink 6" xfId="611" hidden="1"/>
    <cellStyle name="Followed Hyperlink 6" xfId="684" hidden="1"/>
    <cellStyle name="Followed Hyperlink 6" xfId="720" hidden="1"/>
    <cellStyle name="Followed Hyperlink 6" xfId="783" hidden="1"/>
    <cellStyle name="Followed Hyperlink 6" xfId="819" hidden="1"/>
    <cellStyle name="Followed Hyperlink 6" xfId="891" hidden="1"/>
    <cellStyle name="Followed Hyperlink 6" xfId="927" hidden="1"/>
    <cellStyle name="Followed Hyperlink 6" xfId="963" hidden="1"/>
    <cellStyle name="Followed Hyperlink 6" xfId="999" hidden="1"/>
    <cellStyle name="Followed Hyperlink 6" xfId="1071" hidden="1"/>
    <cellStyle name="Followed Hyperlink 6" xfId="1107" hidden="1"/>
    <cellStyle name="Followed Hyperlink 6" xfId="1182" hidden="1"/>
    <cellStyle name="Followed Hyperlink 6" xfId="1218" hidden="1"/>
    <cellStyle name="Followed Hyperlink 6" xfId="1326" hidden="1"/>
    <cellStyle name="Followed Hyperlink 6" xfId="1362" hidden="1"/>
    <cellStyle name="Followed Hyperlink 6" xfId="1435" hidden="1"/>
    <cellStyle name="Followed Hyperlink 6" xfId="1471" hidden="1"/>
    <cellStyle name="Followed Hyperlink 6" xfId="1551" hidden="1"/>
    <cellStyle name="Followed Hyperlink 6" xfId="1587" hidden="1"/>
    <cellStyle name="Followed Hyperlink 6" xfId="1659" hidden="1"/>
    <cellStyle name="Followed Hyperlink 6" xfId="1695" hidden="1"/>
    <cellStyle name="Followed Hyperlink 6" xfId="1758" hidden="1"/>
    <cellStyle name="Followed Hyperlink 6" xfId="1794" hidden="1"/>
    <cellStyle name="Followed Hyperlink 6" xfId="1866" hidden="1"/>
    <cellStyle name="Followed Hyperlink 6" xfId="1902" hidden="1"/>
    <cellStyle name="Followed Hyperlink 6" xfId="1938" hidden="1"/>
    <cellStyle name="Followed Hyperlink 6" xfId="1974" hidden="1"/>
    <cellStyle name="Followed Hyperlink 6" xfId="2046" hidden="1"/>
    <cellStyle name="Followed Hyperlink 6" xfId="2082" hidden="1"/>
    <cellStyle name="Followed Hyperlink 6" xfId="2118" hidden="1"/>
    <cellStyle name="Followed Hyperlink 6" xfId="2154" hidden="1"/>
    <cellStyle name="Followed Hyperlink 6" xfId="2190" hidden="1"/>
    <cellStyle name="Followed Hyperlink 6" xfId="2226" hidden="1"/>
    <cellStyle name="Followed Hyperlink 6" xfId="2262" hidden="1"/>
    <cellStyle name="Followed Hyperlink 6" xfId="2298" hidden="1"/>
    <cellStyle name="Followed Hyperlink 6" xfId="2334" hidden="1"/>
    <cellStyle name="Followed Hyperlink 6" xfId="2370" hidden="1"/>
    <cellStyle name="Followed Hyperlink 6" xfId="2406" hidden="1"/>
    <cellStyle name="Followed Hyperlink 6" xfId="2442" hidden="1"/>
    <cellStyle name="Followed Hyperlink 6" xfId="2478" hidden="1"/>
    <cellStyle name="Followed Hyperlink 6" xfId="2514" hidden="1"/>
    <cellStyle name="Followed Hyperlink 6" xfId="2550" hidden="1"/>
    <cellStyle name="Followed Hyperlink 6" xfId="2586" hidden="1"/>
    <cellStyle name="Followed Hyperlink 6" xfId="2622" hidden="1"/>
    <cellStyle name="Followed Hyperlink 6" xfId="2658" hidden="1"/>
    <cellStyle name="Followed Hyperlink 6" xfId="2694" hidden="1"/>
    <cellStyle name="Followed Hyperlink 6" xfId="2730"/>
    <cellStyle name="Followed Hyperlink 60" xfId="1133"/>
    <cellStyle name="Followed Hyperlink 61" xfId="1134"/>
    <cellStyle name="Followed Hyperlink 62" xfId="1135"/>
    <cellStyle name="Followed Hyperlink 63" xfId="1136"/>
    <cellStyle name="Followed Hyperlink 64" xfId="1137"/>
    <cellStyle name="Followed Hyperlink 65" xfId="1138"/>
    <cellStyle name="Followed Hyperlink 66" xfId="1139"/>
    <cellStyle name="Followed Hyperlink 67" xfId="1140"/>
    <cellStyle name="Followed Hyperlink 68" xfId="1141"/>
    <cellStyle name="Followed Hyperlink 69" xfId="1142"/>
    <cellStyle name="Followed Hyperlink 7" xfId="133" hidden="1"/>
    <cellStyle name="Followed Hyperlink 7" xfId="198" hidden="1"/>
    <cellStyle name="Followed Hyperlink 7" xfId="234" hidden="1"/>
    <cellStyle name="Followed Hyperlink 7" xfId="347" hidden="1"/>
    <cellStyle name="Followed Hyperlink 7" xfId="383" hidden="1"/>
    <cellStyle name="Followed Hyperlink 7" xfId="458" hidden="1"/>
    <cellStyle name="Followed Hyperlink 7" xfId="494" hidden="1"/>
    <cellStyle name="Followed Hyperlink 7" xfId="574" hidden="1"/>
    <cellStyle name="Followed Hyperlink 7" xfId="610" hidden="1"/>
    <cellStyle name="Followed Hyperlink 7" xfId="683" hidden="1"/>
    <cellStyle name="Followed Hyperlink 7" xfId="719" hidden="1"/>
    <cellStyle name="Followed Hyperlink 7" xfId="782" hidden="1"/>
    <cellStyle name="Followed Hyperlink 7" xfId="818" hidden="1"/>
    <cellStyle name="Followed Hyperlink 7" xfId="890" hidden="1"/>
    <cellStyle name="Followed Hyperlink 7" xfId="926" hidden="1"/>
    <cellStyle name="Followed Hyperlink 7" xfId="962" hidden="1"/>
    <cellStyle name="Followed Hyperlink 7" xfId="998" hidden="1"/>
    <cellStyle name="Followed Hyperlink 7" xfId="1070" hidden="1"/>
    <cellStyle name="Followed Hyperlink 7" xfId="1106" hidden="1"/>
    <cellStyle name="Followed Hyperlink 7" xfId="1181" hidden="1"/>
    <cellStyle name="Followed Hyperlink 7" xfId="1217" hidden="1"/>
    <cellStyle name="Followed Hyperlink 7" xfId="1325" hidden="1"/>
    <cellStyle name="Followed Hyperlink 7" xfId="1361" hidden="1"/>
    <cellStyle name="Followed Hyperlink 7" xfId="1434" hidden="1"/>
    <cellStyle name="Followed Hyperlink 7" xfId="1470" hidden="1"/>
    <cellStyle name="Followed Hyperlink 7" xfId="1550" hidden="1"/>
    <cellStyle name="Followed Hyperlink 7" xfId="1586" hidden="1"/>
    <cellStyle name="Followed Hyperlink 7" xfId="1658" hidden="1"/>
    <cellStyle name="Followed Hyperlink 7" xfId="1694" hidden="1"/>
    <cellStyle name="Followed Hyperlink 7" xfId="1757" hidden="1"/>
    <cellStyle name="Followed Hyperlink 7" xfId="1793" hidden="1"/>
    <cellStyle name="Followed Hyperlink 7" xfId="1865" hidden="1"/>
    <cellStyle name="Followed Hyperlink 7" xfId="1901" hidden="1"/>
    <cellStyle name="Followed Hyperlink 7" xfId="1937" hidden="1"/>
    <cellStyle name="Followed Hyperlink 7" xfId="1973" hidden="1"/>
    <cellStyle name="Followed Hyperlink 7" xfId="2045" hidden="1"/>
    <cellStyle name="Followed Hyperlink 7" xfId="2081" hidden="1"/>
    <cellStyle name="Followed Hyperlink 7" xfId="2117" hidden="1"/>
    <cellStyle name="Followed Hyperlink 7" xfId="2153" hidden="1"/>
    <cellStyle name="Followed Hyperlink 7" xfId="2189" hidden="1"/>
    <cellStyle name="Followed Hyperlink 7" xfId="2225" hidden="1"/>
    <cellStyle name="Followed Hyperlink 7" xfId="2261" hidden="1"/>
    <cellStyle name="Followed Hyperlink 7" xfId="2297" hidden="1"/>
    <cellStyle name="Followed Hyperlink 7" xfId="2333" hidden="1"/>
    <cellStyle name="Followed Hyperlink 7" xfId="2369" hidden="1"/>
    <cellStyle name="Followed Hyperlink 7" xfId="2405" hidden="1"/>
    <cellStyle name="Followed Hyperlink 7" xfId="2441" hidden="1"/>
    <cellStyle name="Followed Hyperlink 7" xfId="2477" hidden="1"/>
    <cellStyle name="Followed Hyperlink 7" xfId="2513" hidden="1"/>
    <cellStyle name="Followed Hyperlink 7" xfId="2549" hidden="1"/>
    <cellStyle name="Followed Hyperlink 7" xfId="2585" hidden="1"/>
    <cellStyle name="Followed Hyperlink 7" xfId="2621" hidden="1"/>
    <cellStyle name="Followed Hyperlink 7" xfId="2657" hidden="1"/>
    <cellStyle name="Followed Hyperlink 7" xfId="2693" hidden="1"/>
    <cellStyle name="Followed Hyperlink 7" xfId="2729"/>
    <cellStyle name="Followed Hyperlink 70" xfId="1143"/>
    <cellStyle name="Followed Hyperlink 71" xfId="1144"/>
    <cellStyle name="Followed Hyperlink 72" xfId="1145"/>
    <cellStyle name="Followed Hyperlink 73" xfId="1146"/>
    <cellStyle name="Followed Hyperlink 74" xfId="1219"/>
    <cellStyle name="Followed Hyperlink 75" xfId="1229"/>
    <cellStyle name="Followed Hyperlink 76" xfId="1230"/>
    <cellStyle name="Followed Hyperlink 77" xfId="1231"/>
    <cellStyle name="Followed Hyperlink 78" xfId="1232"/>
    <cellStyle name="Followed Hyperlink 79" xfId="1233"/>
    <cellStyle name="Followed Hyperlink 8" xfId="134" hidden="1"/>
    <cellStyle name="Followed Hyperlink 8" xfId="197" hidden="1"/>
    <cellStyle name="Followed Hyperlink 8" xfId="233" hidden="1"/>
    <cellStyle name="Followed Hyperlink 8" xfId="346" hidden="1"/>
    <cellStyle name="Followed Hyperlink 8" xfId="382" hidden="1"/>
    <cellStyle name="Followed Hyperlink 8" xfId="457" hidden="1"/>
    <cellStyle name="Followed Hyperlink 8" xfId="493" hidden="1"/>
    <cellStyle name="Followed Hyperlink 8" xfId="573" hidden="1"/>
    <cellStyle name="Followed Hyperlink 8" xfId="609" hidden="1"/>
    <cellStyle name="Followed Hyperlink 8" xfId="682" hidden="1"/>
    <cellStyle name="Followed Hyperlink 8" xfId="718" hidden="1"/>
    <cellStyle name="Followed Hyperlink 8" xfId="781" hidden="1"/>
    <cellStyle name="Followed Hyperlink 8" xfId="817" hidden="1"/>
    <cellStyle name="Followed Hyperlink 8" xfId="889" hidden="1"/>
    <cellStyle name="Followed Hyperlink 8" xfId="925" hidden="1"/>
    <cellStyle name="Followed Hyperlink 8" xfId="961" hidden="1"/>
    <cellStyle name="Followed Hyperlink 8" xfId="997" hidden="1"/>
    <cellStyle name="Followed Hyperlink 8" xfId="1069" hidden="1"/>
    <cellStyle name="Followed Hyperlink 8" xfId="1105" hidden="1"/>
    <cellStyle name="Followed Hyperlink 8" xfId="1180" hidden="1"/>
    <cellStyle name="Followed Hyperlink 8" xfId="1216" hidden="1"/>
    <cellStyle name="Followed Hyperlink 8" xfId="1324" hidden="1"/>
    <cellStyle name="Followed Hyperlink 8" xfId="1360" hidden="1"/>
    <cellStyle name="Followed Hyperlink 8" xfId="1433" hidden="1"/>
    <cellStyle name="Followed Hyperlink 8" xfId="1469" hidden="1"/>
    <cellStyle name="Followed Hyperlink 8" xfId="1549" hidden="1"/>
    <cellStyle name="Followed Hyperlink 8" xfId="1585" hidden="1"/>
    <cellStyle name="Followed Hyperlink 8" xfId="1657" hidden="1"/>
    <cellStyle name="Followed Hyperlink 8" xfId="1693" hidden="1"/>
    <cellStyle name="Followed Hyperlink 8" xfId="1756" hidden="1"/>
    <cellStyle name="Followed Hyperlink 8" xfId="1792" hidden="1"/>
    <cellStyle name="Followed Hyperlink 8" xfId="1864" hidden="1"/>
    <cellStyle name="Followed Hyperlink 8" xfId="1900" hidden="1"/>
    <cellStyle name="Followed Hyperlink 8" xfId="1936" hidden="1"/>
    <cellStyle name="Followed Hyperlink 8" xfId="1972" hidden="1"/>
    <cellStyle name="Followed Hyperlink 8" xfId="2044" hidden="1"/>
    <cellStyle name="Followed Hyperlink 8" xfId="2080" hidden="1"/>
    <cellStyle name="Followed Hyperlink 8" xfId="2116" hidden="1"/>
    <cellStyle name="Followed Hyperlink 8" xfId="2152" hidden="1"/>
    <cellStyle name="Followed Hyperlink 8" xfId="2188" hidden="1"/>
    <cellStyle name="Followed Hyperlink 8" xfId="2224" hidden="1"/>
    <cellStyle name="Followed Hyperlink 8" xfId="2260" hidden="1"/>
    <cellStyle name="Followed Hyperlink 8" xfId="2296" hidden="1"/>
    <cellStyle name="Followed Hyperlink 8" xfId="2332" hidden="1"/>
    <cellStyle name="Followed Hyperlink 8" xfId="2368" hidden="1"/>
    <cellStyle name="Followed Hyperlink 8" xfId="2404" hidden="1"/>
    <cellStyle name="Followed Hyperlink 8" xfId="2440" hidden="1"/>
    <cellStyle name="Followed Hyperlink 8" xfId="2476" hidden="1"/>
    <cellStyle name="Followed Hyperlink 8" xfId="2512" hidden="1"/>
    <cellStyle name="Followed Hyperlink 8" xfId="2548" hidden="1"/>
    <cellStyle name="Followed Hyperlink 8" xfId="2584" hidden="1"/>
    <cellStyle name="Followed Hyperlink 8" xfId="2620" hidden="1"/>
    <cellStyle name="Followed Hyperlink 8" xfId="2656" hidden="1"/>
    <cellStyle name="Followed Hyperlink 8" xfId="2692" hidden="1"/>
    <cellStyle name="Followed Hyperlink 8" xfId="2728"/>
    <cellStyle name="Followed Hyperlink 80" xfId="1234"/>
    <cellStyle name="Followed Hyperlink 81" xfId="1235"/>
    <cellStyle name="Followed Hyperlink 82" xfId="1236"/>
    <cellStyle name="Followed Hyperlink 83" xfId="1237"/>
    <cellStyle name="Followed Hyperlink 84" xfId="1238"/>
    <cellStyle name="Followed Hyperlink 85" xfId="1239"/>
    <cellStyle name="Followed Hyperlink 86" xfId="1240"/>
    <cellStyle name="Followed Hyperlink 87" xfId="1241"/>
    <cellStyle name="Followed Hyperlink 88" xfId="1242"/>
    <cellStyle name="Followed Hyperlink 89" xfId="1243"/>
    <cellStyle name="Followed Hyperlink 9" xfId="135" hidden="1"/>
    <cellStyle name="Followed Hyperlink 9" xfId="196" hidden="1"/>
    <cellStyle name="Followed Hyperlink 9" xfId="232" hidden="1"/>
    <cellStyle name="Followed Hyperlink 9" xfId="345" hidden="1"/>
    <cellStyle name="Followed Hyperlink 9" xfId="381" hidden="1"/>
    <cellStyle name="Followed Hyperlink 9" xfId="456" hidden="1"/>
    <cellStyle name="Followed Hyperlink 9" xfId="492" hidden="1"/>
    <cellStyle name="Followed Hyperlink 9" xfId="572" hidden="1"/>
    <cellStyle name="Followed Hyperlink 9" xfId="608" hidden="1"/>
    <cellStyle name="Followed Hyperlink 9" xfId="681" hidden="1"/>
    <cellStyle name="Followed Hyperlink 9" xfId="717" hidden="1"/>
    <cellStyle name="Followed Hyperlink 9" xfId="780" hidden="1"/>
    <cellStyle name="Followed Hyperlink 9" xfId="816" hidden="1"/>
    <cellStyle name="Followed Hyperlink 9" xfId="888" hidden="1"/>
    <cellStyle name="Followed Hyperlink 9" xfId="924" hidden="1"/>
    <cellStyle name="Followed Hyperlink 9" xfId="960" hidden="1"/>
    <cellStyle name="Followed Hyperlink 9" xfId="996" hidden="1"/>
    <cellStyle name="Followed Hyperlink 9" xfId="1068" hidden="1"/>
    <cellStyle name="Followed Hyperlink 9" xfId="1104" hidden="1"/>
    <cellStyle name="Followed Hyperlink 9" xfId="1179" hidden="1"/>
    <cellStyle name="Followed Hyperlink 9" xfId="1215" hidden="1"/>
    <cellStyle name="Followed Hyperlink 9" xfId="1323" hidden="1"/>
    <cellStyle name="Followed Hyperlink 9" xfId="1359" hidden="1"/>
    <cellStyle name="Followed Hyperlink 9" xfId="1432" hidden="1"/>
    <cellStyle name="Followed Hyperlink 9" xfId="1468" hidden="1"/>
    <cellStyle name="Followed Hyperlink 9" xfId="1548" hidden="1"/>
    <cellStyle name="Followed Hyperlink 9" xfId="1584" hidden="1"/>
    <cellStyle name="Followed Hyperlink 9" xfId="1656" hidden="1"/>
    <cellStyle name="Followed Hyperlink 9" xfId="1692" hidden="1"/>
    <cellStyle name="Followed Hyperlink 9" xfId="1755" hidden="1"/>
    <cellStyle name="Followed Hyperlink 9" xfId="1791" hidden="1"/>
    <cellStyle name="Followed Hyperlink 9" xfId="1863" hidden="1"/>
    <cellStyle name="Followed Hyperlink 9" xfId="1899" hidden="1"/>
    <cellStyle name="Followed Hyperlink 9" xfId="1935" hidden="1"/>
    <cellStyle name="Followed Hyperlink 9" xfId="1971" hidden="1"/>
    <cellStyle name="Followed Hyperlink 9" xfId="2043" hidden="1"/>
    <cellStyle name="Followed Hyperlink 9" xfId="2079" hidden="1"/>
    <cellStyle name="Followed Hyperlink 9" xfId="2115" hidden="1"/>
    <cellStyle name="Followed Hyperlink 9" xfId="2151" hidden="1"/>
    <cellStyle name="Followed Hyperlink 9" xfId="2187" hidden="1"/>
    <cellStyle name="Followed Hyperlink 9" xfId="2223" hidden="1"/>
    <cellStyle name="Followed Hyperlink 9" xfId="2259" hidden="1"/>
    <cellStyle name="Followed Hyperlink 9" xfId="2295" hidden="1"/>
    <cellStyle name="Followed Hyperlink 9" xfId="2331" hidden="1"/>
    <cellStyle name="Followed Hyperlink 9" xfId="2367" hidden="1"/>
    <cellStyle name="Followed Hyperlink 9" xfId="2403" hidden="1"/>
    <cellStyle name="Followed Hyperlink 9" xfId="2439" hidden="1"/>
    <cellStyle name="Followed Hyperlink 9" xfId="2475" hidden="1"/>
    <cellStyle name="Followed Hyperlink 9" xfId="2511" hidden="1"/>
    <cellStyle name="Followed Hyperlink 9" xfId="2547" hidden="1"/>
    <cellStyle name="Followed Hyperlink 9" xfId="2583" hidden="1"/>
    <cellStyle name="Followed Hyperlink 9" xfId="2619" hidden="1"/>
    <cellStyle name="Followed Hyperlink 9" xfId="2655" hidden="1"/>
    <cellStyle name="Followed Hyperlink 9" xfId="2691" hidden="1"/>
    <cellStyle name="Followed Hyperlink 9" xfId="2727"/>
    <cellStyle name="Followed Hyperlink 90" xfId="1244"/>
    <cellStyle name="Followed Hyperlink 91" xfId="1245"/>
    <cellStyle name="Followed Hyperlink 92" xfId="1246"/>
    <cellStyle name="Followed Hyperlink 93" xfId="1247"/>
    <cellStyle name="Followed Hyperlink 94" xfId="1248"/>
    <cellStyle name="Followed Hyperlink 95" xfId="1249"/>
    <cellStyle name="Followed Hyperlink 96" xfId="1250"/>
    <cellStyle name="Followed Hyperlink 97" xfId="1251"/>
    <cellStyle name="Followed Hyperlink 98" xfId="1252"/>
    <cellStyle name="Followed Hyperlink 99" xfId="1253"/>
    <cellStyle name="Hyperlink" xfId="55" builtinId="8"/>
    <cellStyle name="Hyperlink 2" xfId="70"/>
    <cellStyle name="Hyperlink 3" xfId="76"/>
    <cellStyle name="Hyperlink 4" xfId="82"/>
    <cellStyle name="Hyperlink 5" xfId="127"/>
    <cellStyle name="Hyperlink 6" xfId="1110"/>
    <cellStyle name="Normal" xfId="0" builtinId="0"/>
    <cellStyle name="Normal 10" xfId="6"/>
    <cellStyle name="Normal 11" xfId="10"/>
    <cellStyle name="Normal 11 2" xfId="30"/>
    <cellStyle name="Normal 12" xfId="11"/>
    <cellStyle name="Normal 12 2" xfId="31"/>
    <cellStyle name="Normal 13" xfId="12"/>
    <cellStyle name="Normal 13 2" xfId="32"/>
    <cellStyle name="Normal 14" xfId="13"/>
    <cellStyle name="Normal 14 2" xfId="33"/>
    <cellStyle name="Normal 15" xfId="14"/>
    <cellStyle name="Normal 15 2" xfId="34"/>
    <cellStyle name="Normal 16" xfId="15"/>
    <cellStyle name="Normal 16 2" xfId="35"/>
    <cellStyle name="Normal 17" xfId="16"/>
    <cellStyle name="Normal 17 2" xfId="36"/>
    <cellStyle name="Normal 18" xfId="17"/>
    <cellStyle name="Normal 18 2" xfId="37"/>
    <cellStyle name="Normal 19" xfId="18"/>
    <cellStyle name="Normal 19 2" xfId="38"/>
    <cellStyle name="Normal 2" xfId="1"/>
    <cellStyle name="Normal 20" xfId="19"/>
    <cellStyle name="Normal 20 2" xfId="39"/>
    <cellStyle name="Normal 21" xfId="20"/>
    <cellStyle name="Normal 21 2" xfId="40"/>
    <cellStyle name="Normal 22" xfId="21"/>
    <cellStyle name="Normal 22 2" xfId="41"/>
    <cellStyle name="Normal 23" xfId="22"/>
    <cellStyle name="Normal 23 2" xfId="42"/>
    <cellStyle name="Normal 24" xfId="23"/>
    <cellStyle name="Normal 24 2" xfId="43"/>
    <cellStyle name="Normal 24 3" xfId="45"/>
    <cellStyle name="Normal 25" xfId="24"/>
    <cellStyle name="Normal 25 2" xfId="44"/>
    <cellStyle name="Normal 25 3" xfId="46"/>
    <cellStyle name="Normal 26" xfId="25"/>
    <cellStyle name="Normal 27" xfId="47"/>
    <cellStyle name="Normal 27 2" xfId="50"/>
    <cellStyle name="Normal 28" xfId="48"/>
    <cellStyle name="Normal 29" xfId="51"/>
    <cellStyle name="Normal 29 2" xfId="59"/>
    <cellStyle name="Normal 3" xfId="2"/>
    <cellStyle name="Normal 30" xfId="52"/>
    <cellStyle name="Normal 30 2" xfId="60"/>
    <cellStyle name="Normal 31" xfId="53"/>
    <cellStyle name="Normal 31 2" xfId="61"/>
    <cellStyle name="Normal 32" xfId="54"/>
    <cellStyle name="Normal 32 2" xfId="62"/>
    <cellStyle name="Normal 33" xfId="56"/>
    <cellStyle name="Normal 33 2" xfId="63"/>
    <cellStyle name="Normal 33 3" xfId="66"/>
    <cellStyle name="Normal 33 3 2" xfId="73"/>
    <cellStyle name="Normal 34" xfId="57"/>
    <cellStyle name="Normal 35" xfId="64"/>
    <cellStyle name="Normal 35 2" xfId="71"/>
    <cellStyle name="Normal 36" xfId="65"/>
    <cellStyle name="Normal 36 2" xfId="72"/>
    <cellStyle name="Normal 37" xfId="68"/>
    <cellStyle name="Normal 38" xfId="67"/>
    <cellStyle name="Normal 38 2" xfId="83"/>
    <cellStyle name="Normal 39" xfId="74"/>
    <cellStyle name="Normal 4" xfId="7"/>
    <cellStyle name="Normal 4 2" xfId="27"/>
    <cellStyle name="Normal 40" xfId="77"/>
    <cellStyle name="Normal 41" xfId="80"/>
    <cellStyle name="Normal 42" xfId="79"/>
    <cellStyle name="Normal 42 2" xfId="99"/>
    <cellStyle name="Normal 43" xfId="84"/>
    <cellStyle name="Normal 44" xfId="98"/>
    <cellStyle name="Normal 44 2" xfId="112"/>
    <cellStyle name="Normal 45" xfId="125"/>
    <cellStyle name="Normal 45 2" xfId="285"/>
    <cellStyle name="Normal 46" xfId="126"/>
    <cellStyle name="Normal 47" xfId="236"/>
    <cellStyle name="Normal 47 2" xfId="385"/>
    <cellStyle name="Normal 48" xfId="237"/>
    <cellStyle name="Normal 48 2" xfId="386"/>
    <cellStyle name="Normal 49" xfId="238"/>
    <cellStyle name="Normal 49 2" xfId="612"/>
    <cellStyle name="Normal 5" xfId="8"/>
    <cellStyle name="Normal 5 2" xfId="28"/>
    <cellStyle name="Normal 50" xfId="240"/>
    <cellStyle name="Normal 51" xfId="1108"/>
    <cellStyle name="Normal 52" xfId="1109"/>
    <cellStyle name="Normal 6" xfId="9"/>
    <cellStyle name="Normal 6 2" xfId="29"/>
    <cellStyle name="Normal 7" xfId="3"/>
    <cellStyle name="Normal 8" xfId="4"/>
    <cellStyle name="Normal 9" xfId="5"/>
    <cellStyle name="Percent 2" xfId="26"/>
    <cellStyle name="Percent 3" xfId="49"/>
    <cellStyle name="Percent 4" xfId="58"/>
    <cellStyle name="Percent 5" xfId="69"/>
    <cellStyle name="Percent 6" xfId="75"/>
    <cellStyle name="Percent 7" xfId="78"/>
    <cellStyle name="Percent 8" xfId="81"/>
    <cellStyle name="Percent 9" xfId="85"/>
  </cellStyles>
  <dxfs count="0"/>
  <tableStyles count="0" defaultTableStyle="TableStyleMedium9" defaultPivotStyle="PivotStyleLight16"/>
  <colors>
    <mruColors>
      <color rgb="FFFFFFFF"/>
      <color rgb="FFF0FFFF"/>
      <color rgb="FFCCECFF"/>
      <color rgb="FF99CCFF"/>
      <color rgb="FFEAEAEA"/>
      <color rgb="FF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59005066227187"/>
          <c:y val="0.0455287041165522"/>
          <c:w val="0.720858764789504"/>
          <c:h val="0.883279534987058"/>
        </c:manualLayout>
      </c:layout>
      <c:barChart>
        <c:barDir val="col"/>
        <c:grouping val="stacked"/>
        <c:varyColors val="0"/>
        <c:ser>
          <c:idx val="0"/>
          <c:order val="0"/>
          <c:tx>
            <c:v>Shipped</c:v>
          </c:tx>
          <c:spPr>
            <a:solidFill>
              <a:srgbClr val="92D050"/>
            </a:solidFill>
          </c:spPr>
          <c:invertIfNegative val="0"/>
          <c:cat>
            <c:strRef>
              <c:f>'Case Summary by Cancer'!$A$5:$A$16</c:f>
              <c:strCache>
                <c:ptCount val="12"/>
                <c:pt idx="0">
                  <c:v>BRCA</c:v>
                </c:pt>
                <c:pt idx="1">
                  <c:v>UCEC</c:v>
                </c:pt>
                <c:pt idx="2">
                  <c:v>THCA</c:v>
                </c:pt>
                <c:pt idx="3">
                  <c:v>SKCM</c:v>
                </c:pt>
                <c:pt idx="4">
                  <c:v>BLCA</c:v>
                </c:pt>
                <c:pt idx="5">
                  <c:v>CESC</c:v>
                </c:pt>
                <c:pt idx="6">
                  <c:v>COAD</c:v>
                </c:pt>
                <c:pt idx="7">
                  <c:v>LIHC</c:v>
                </c:pt>
                <c:pt idx="8">
                  <c:v>SARC</c:v>
                </c:pt>
                <c:pt idx="9">
                  <c:v>READ</c:v>
                </c:pt>
                <c:pt idx="10">
                  <c:v>LAML</c:v>
                </c:pt>
                <c:pt idx="11">
                  <c:v>ESCA</c:v>
                </c:pt>
              </c:strCache>
            </c:strRef>
          </c:cat>
          <c:val>
            <c:numRef>
              <c:f>'Case Summary by Cancer'!$P$5:$P$16</c:f>
              <c:numCache>
                <c:formatCode>General</c:formatCode>
                <c:ptCount val="12"/>
                <c:pt idx="0">
                  <c:v>904.0</c:v>
                </c:pt>
                <c:pt idx="1">
                  <c:v>500.0</c:v>
                </c:pt>
                <c:pt idx="2">
                  <c:v>353.0</c:v>
                </c:pt>
                <c:pt idx="3">
                  <c:v>253.0</c:v>
                </c:pt>
                <c:pt idx="4">
                  <c:v>126.0</c:v>
                </c:pt>
                <c:pt idx="5">
                  <c:v>122.0</c:v>
                </c:pt>
                <c:pt idx="6">
                  <c:v>70.0</c:v>
                </c:pt>
                <c:pt idx="7">
                  <c:v>99.0</c:v>
                </c:pt>
                <c:pt idx="8">
                  <c:v>29.0</c:v>
                </c:pt>
                <c:pt idx="9">
                  <c:v>30.0</c:v>
                </c:pt>
                <c:pt idx="10">
                  <c:v>0.0</c:v>
                </c:pt>
                <c:pt idx="11">
                  <c:v>0.0</c:v>
                </c:pt>
              </c:numCache>
            </c:numRef>
          </c:val>
        </c:ser>
        <c:ser>
          <c:idx val="10"/>
          <c:order val="1"/>
          <c:tx>
            <c:v>Qualfied hold shipment</c:v>
          </c:tx>
          <c:invertIfNegative val="0"/>
          <c:val>
            <c:numRef>
              <c:f>'Case Summary by Cancer'!$O$5:$O$16</c:f>
              <c:numCache>
                <c:formatCode>General</c:formatCode>
                <c:ptCount val="12"/>
                <c:pt idx="0">
                  <c:v>83.0</c:v>
                </c:pt>
                <c:pt idx="1">
                  <c:v>43.0</c:v>
                </c:pt>
                <c:pt idx="2">
                  <c:v>1.0</c:v>
                </c:pt>
                <c:pt idx="3">
                  <c:v>0.0</c:v>
                </c:pt>
                <c:pt idx="4">
                  <c:v>0.0</c:v>
                </c:pt>
                <c:pt idx="5">
                  <c:v>0.0</c:v>
                </c:pt>
                <c:pt idx="6">
                  <c:v>0.0</c:v>
                </c:pt>
                <c:pt idx="7">
                  <c:v>0.0</c:v>
                </c:pt>
                <c:pt idx="8">
                  <c:v>0.0</c:v>
                </c:pt>
                <c:pt idx="9">
                  <c:v>0.0</c:v>
                </c:pt>
                <c:pt idx="10">
                  <c:v>0.0</c:v>
                </c:pt>
                <c:pt idx="11">
                  <c:v>0.0</c:v>
                </c:pt>
              </c:numCache>
            </c:numRef>
          </c:val>
        </c:ser>
        <c:ser>
          <c:idx val="1"/>
          <c:order val="2"/>
          <c:tx>
            <c:v>Qualfied awaiting shipment</c:v>
          </c:tx>
          <c:spPr>
            <a:solidFill>
              <a:srgbClr val="00B050"/>
            </a:solidFill>
          </c:spPr>
          <c:invertIfNegative val="0"/>
          <c:cat>
            <c:strRef>
              <c:f>'Case Summary by Cancer'!$A$5:$A$16</c:f>
              <c:strCache>
                <c:ptCount val="12"/>
                <c:pt idx="0">
                  <c:v>BRCA</c:v>
                </c:pt>
                <c:pt idx="1">
                  <c:v>UCEC</c:v>
                </c:pt>
                <c:pt idx="2">
                  <c:v>THCA</c:v>
                </c:pt>
                <c:pt idx="3">
                  <c:v>SKCM</c:v>
                </c:pt>
                <c:pt idx="4">
                  <c:v>BLCA</c:v>
                </c:pt>
                <c:pt idx="5">
                  <c:v>CESC</c:v>
                </c:pt>
                <c:pt idx="6">
                  <c:v>COAD</c:v>
                </c:pt>
                <c:pt idx="7">
                  <c:v>LIHC</c:v>
                </c:pt>
                <c:pt idx="8">
                  <c:v>SARC</c:v>
                </c:pt>
                <c:pt idx="9">
                  <c:v>READ</c:v>
                </c:pt>
                <c:pt idx="10">
                  <c:v>LAML</c:v>
                </c:pt>
                <c:pt idx="11">
                  <c:v>ESCA</c:v>
                </c:pt>
              </c:strCache>
            </c:strRef>
          </c:cat>
          <c:val>
            <c:numRef>
              <c:f>'Case Summary by Cancer'!$N$5:$N$16</c:f>
              <c:numCache>
                <c:formatCode>General</c:formatCode>
                <c:ptCount val="12"/>
                <c:pt idx="0">
                  <c:v>6.0</c:v>
                </c:pt>
                <c:pt idx="1">
                  <c:v>0.0</c:v>
                </c:pt>
                <c:pt idx="2">
                  <c:v>14.0</c:v>
                </c:pt>
                <c:pt idx="3">
                  <c:v>13.0</c:v>
                </c:pt>
                <c:pt idx="4">
                  <c:v>0.0</c:v>
                </c:pt>
                <c:pt idx="5">
                  <c:v>0.0</c:v>
                </c:pt>
                <c:pt idx="6">
                  <c:v>0.0</c:v>
                </c:pt>
                <c:pt idx="7">
                  <c:v>1.0</c:v>
                </c:pt>
                <c:pt idx="8">
                  <c:v>27.0</c:v>
                </c:pt>
                <c:pt idx="9">
                  <c:v>0.0</c:v>
                </c:pt>
                <c:pt idx="10">
                  <c:v>6.0</c:v>
                </c:pt>
                <c:pt idx="11">
                  <c:v>5.0</c:v>
                </c:pt>
              </c:numCache>
            </c:numRef>
          </c:val>
        </c:ser>
        <c:ser>
          <c:idx val="2"/>
          <c:order val="3"/>
          <c:tx>
            <c:v>DQ genotype</c:v>
          </c:tx>
          <c:spPr>
            <a:solidFill>
              <a:srgbClr val="FFC000"/>
            </a:solidFill>
          </c:spPr>
          <c:invertIfNegative val="0"/>
          <c:cat>
            <c:strRef>
              <c:f>'Case Summary by Cancer'!$A$5:$A$16</c:f>
              <c:strCache>
                <c:ptCount val="12"/>
                <c:pt idx="0">
                  <c:v>BRCA</c:v>
                </c:pt>
                <c:pt idx="1">
                  <c:v>UCEC</c:v>
                </c:pt>
                <c:pt idx="2">
                  <c:v>THCA</c:v>
                </c:pt>
                <c:pt idx="3">
                  <c:v>SKCM</c:v>
                </c:pt>
                <c:pt idx="4">
                  <c:v>BLCA</c:v>
                </c:pt>
                <c:pt idx="5">
                  <c:v>CESC</c:v>
                </c:pt>
                <c:pt idx="6">
                  <c:v>COAD</c:v>
                </c:pt>
                <c:pt idx="7">
                  <c:v>LIHC</c:v>
                </c:pt>
                <c:pt idx="8">
                  <c:v>SARC</c:v>
                </c:pt>
                <c:pt idx="9">
                  <c:v>READ</c:v>
                </c:pt>
                <c:pt idx="10">
                  <c:v>LAML</c:v>
                </c:pt>
                <c:pt idx="11">
                  <c:v>ESCA</c:v>
                </c:pt>
              </c:strCache>
            </c:strRef>
          </c:cat>
          <c:val>
            <c:numRef>
              <c:f>'Case Summary by Cancer'!$M$5:$M$16</c:f>
              <c:numCache>
                <c:formatCode>General</c:formatCode>
                <c:ptCount val="12"/>
                <c:pt idx="0">
                  <c:v>27.0</c:v>
                </c:pt>
                <c:pt idx="1">
                  <c:v>8.0</c:v>
                </c:pt>
                <c:pt idx="2">
                  <c:v>4.0</c:v>
                </c:pt>
                <c:pt idx="3">
                  <c:v>3.0</c:v>
                </c:pt>
                <c:pt idx="4">
                  <c:v>0.0</c:v>
                </c:pt>
                <c:pt idx="5">
                  <c:v>4.0</c:v>
                </c:pt>
                <c:pt idx="6">
                  <c:v>3.0</c:v>
                </c:pt>
                <c:pt idx="7">
                  <c:v>1.0</c:v>
                </c:pt>
                <c:pt idx="8">
                  <c:v>0.0</c:v>
                </c:pt>
                <c:pt idx="9">
                  <c:v>0.0</c:v>
                </c:pt>
                <c:pt idx="10">
                  <c:v>0.0</c:v>
                </c:pt>
                <c:pt idx="11">
                  <c:v>0.0</c:v>
                </c:pt>
              </c:numCache>
            </c:numRef>
          </c:val>
        </c:ser>
        <c:ser>
          <c:idx val="3"/>
          <c:order val="4"/>
          <c:tx>
            <c:v>DQ other</c:v>
          </c:tx>
          <c:invertIfNegative val="0"/>
          <c:cat>
            <c:strRef>
              <c:f>'Case Summary by Cancer'!$A$5:$A$16</c:f>
              <c:strCache>
                <c:ptCount val="12"/>
                <c:pt idx="0">
                  <c:v>BRCA</c:v>
                </c:pt>
                <c:pt idx="1">
                  <c:v>UCEC</c:v>
                </c:pt>
                <c:pt idx="2">
                  <c:v>THCA</c:v>
                </c:pt>
                <c:pt idx="3">
                  <c:v>SKCM</c:v>
                </c:pt>
                <c:pt idx="4">
                  <c:v>BLCA</c:v>
                </c:pt>
                <c:pt idx="5">
                  <c:v>CESC</c:v>
                </c:pt>
                <c:pt idx="6">
                  <c:v>COAD</c:v>
                </c:pt>
                <c:pt idx="7">
                  <c:v>LIHC</c:v>
                </c:pt>
                <c:pt idx="8">
                  <c:v>SARC</c:v>
                </c:pt>
                <c:pt idx="9">
                  <c:v>READ</c:v>
                </c:pt>
                <c:pt idx="10">
                  <c:v>LAML</c:v>
                </c:pt>
                <c:pt idx="11">
                  <c:v>ESCA</c:v>
                </c:pt>
              </c:strCache>
            </c:strRef>
          </c:cat>
          <c:val>
            <c:numRef>
              <c:f>'Case Summary by Cancer'!$L$5:$L$16</c:f>
              <c:numCache>
                <c:formatCode>General</c:formatCode>
                <c:ptCount val="12"/>
                <c:pt idx="0">
                  <c:v>0.0</c:v>
                </c:pt>
                <c:pt idx="1">
                  <c:v>0.0</c:v>
                </c:pt>
                <c:pt idx="2">
                  <c:v>0.0</c:v>
                </c:pt>
                <c:pt idx="3">
                  <c:v>0.0</c:v>
                </c:pt>
                <c:pt idx="4">
                  <c:v>0.0</c:v>
                </c:pt>
                <c:pt idx="5">
                  <c:v>0.0</c:v>
                </c:pt>
                <c:pt idx="6">
                  <c:v>0.0</c:v>
                </c:pt>
                <c:pt idx="7">
                  <c:v>0.0</c:v>
                </c:pt>
                <c:pt idx="8">
                  <c:v>0.0</c:v>
                </c:pt>
                <c:pt idx="9">
                  <c:v>0.0</c:v>
                </c:pt>
                <c:pt idx="10">
                  <c:v>0.0</c:v>
                </c:pt>
                <c:pt idx="11">
                  <c:v>0.0</c:v>
                </c:pt>
              </c:numCache>
            </c:numRef>
          </c:val>
        </c:ser>
        <c:ser>
          <c:idx val="4"/>
          <c:order val="5"/>
          <c:tx>
            <c:v>DQ molecular</c:v>
          </c:tx>
          <c:spPr>
            <a:solidFill>
              <a:srgbClr val="FF0000"/>
            </a:solidFill>
          </c:spPr>
          <c:invertIfNegative val="0"/>
          <c:cat>
            <c:strRef>
              <c:f>'Case Summary by Cancer'!$A$5:$A$16</c:f>
              <c:strCache>
                <c:ptCount val="12"/>
                <c:pt idx="0">
                  <c:v>BRCA</c:v>
                </c:pt>
                <c:pt idx="1">
                  <c:v>UCEC</c:v>
                </c:pt>
                <c:pt idx="2">
                  <c:v>THCA</c:v>
                </c:pt>
                <c:pt idx="3">
                  <c:v>SKCM</c:v>
                </c:pt>
                <c:pt idx="4">
                  <c:v>BLCA</c:v>
                </c:pt>
                <c:pt idx="5">
                  <c:v>CESC</c:v>
                </c:pt>
                <c:pt idx="6">
                  <c:v>COAD</c:v>
                </c:pt>
                <c:pt idx="7">
                  <c:v>LIHC</c:v>
                </c:pt>
                <c:pt idx="8">
                  <c:v>SARC</c:v>
                </c:pt>
                <c:pt idx="9">
                  <c:v>READ</c:v>
                </c:pt>
                <c:pt idx="10">
                  <c:v>LAML</c:v>
                </c:pt>
                <c:pt idx="11">
                  <c:v>ESCA</c:v>
                </c:pt>
              </c:strCache>
            </c:strRef>
          </c:cat>
          <c:val>
            <c:numRef>
              <c:f>'Case Summary by Cancer'!$J$5:$J$16</c:f>
              <c:numCache>
                <c:formatCode>General</c:formatCode>
                <c:ptCount val="12"/>
                <c:pt idx="0">
                  <c:v>187.0</c:v>
                </c:pt>
                <c:pt idx="1">
                  <c:v>158.0</c:v>
                </c:pt>
                <c:pt idx="2">
                  <c:v>37.0</c:v>
                </c:pt>
                <c:pt idx="3">
                  <c:v>64.0</c:v>
                </c:pt>
                <c:pt idx="4">
                  <c:v>73.0</c:v>
                </c:pt>
                <c:pt idx="5">
                  <c:v>44.0</c:v>
                </c:pt>
                <c:pt idx="6">
                  <c:v>19.0</c:v>
                </c:pt>
                <c:pt idx="7">
                  <c:v>8.0</c:v>
                </c:pt>
                <c:pt idx="8">
                  <c:v>32.0</c:v>
                </c:pt>
                <c:pt idx="9">
                  <c:v>4.0</c:v>
                </c:pt>
                <c:pt idx="10">
                  <c:v>0.0</c:v>
                </c:pt>
                <c:pt idx="11">
                  <c:v>2.0</c:v>
                </c:pt>
              </c:numCache>
            </c:numRef>
          </c:val>
        </c:ser>
        <c:ser>
          <c:idx val="5"/>
          <c:order val="6"/>
          <c:tx>
            <c:v>Pending molecular</c:v>
          </c:tx>
          <c:invertIfNegative val="0"/>
          <c:cat>
            <c:strRef>
              <c:f>'Case Summary by Cancer'!$A$5:$A$16</c:f>
              <c:strCache>
                <c:ptCount val="12"/>
                <c:pt idx="0">
                  <c:v>BRCA</c:v>
                </c:pt>
                <c:pt idx="1">
                  <c:v>UCEC</c:v>
                </c:pt>
                <c:pt idx="2">
                  <c:v>THCA</c:v>
                </c:pt>
                <c:pt idx="3">
                  <c:v>SKCM</c:v>
                </c:pt>
                <c:pt idx="4">
                  <c:v>BLCA</c:v>
                </c:pt>
                <c:pt idx="5">
                  <c:v>CESC</c:v>
                </c:pt>
                <c:pt idx="6">
                  <c:v>COAD</c:v>
                </c:pt>
                <c:pt idx="7">
                  <c:v>LIHC</c:v>
                </c:pt>
                <c:pt idx="8">
                  <c:v>SARC</c:v>
                </c:pt>
                <c:pt idx="9">
                  <c:v>READ</c:v>
                </c:pt>
                <c:pt idx="10">
                  <c:v>LAML</c:v>
                </c:pt>
                <c:pt idx="11">
                  <c:v>ESCA</c:v>
                </c:pt>
              </c:strCache>
            </c:strRef>
          </c:cat>
          <c:val>
            <c:numRef>
              <c:f>'Case Summary by Cancer'!$I$5:$I$16</c:f>
              <c:numCache>
                <c:formatCode>General</c:formatCode>
                <c:ptCount val="12"/>
                <c:pt idx="0">
                  <c:v>8.0</c:v>
                </c:pt>
                <c:pt idx="1">
                  <c:v>0.0</c:v>
                </c:pt>
                <c:pt idx="2">
                  <c:v>2.0</c:v>
                </c:pt>
                <c:pt idx="3">
                  <c:v>6.0</c:v>
                </c:pt>
                <c:pt idx="4">
                  <c:v>9.0</c:v>
                </c:pt>
                <c:pt idx="5">
                  <c:v>1.0</c:v>
                </c:pt>
                <c:pt idx="6">
                  <c:v>1.0</c:v>
                </c:pt>
                <c:pt idx="7">
                  <c:v>0.0</c:v>
                </c:pt>
                <c:pt idx="8">
                  <c:v>2.0</c:v>
                </c:pt>
                <c:pt idx="9">
                  <c:v>0.0</c:v>
                </c:pt>
                <c:pt idx="10">
                  <c:v>0.0</c:v>
                </c:pt>
                <c:pt idx="11">
                  <c:v>1.0</c:v>
                </c:pt>
              </c:numCache>
            </c:numRef>
          </c:val>
        </c:ser>
        <c:ser>
          <c:idx val="6"/>
          <c:order val="7"/>
          <c:tx>
            <c:v>DQ pathology</c:v>
          </c:tx>
          <c:spPr>
            <a:solidFill>
              <a:schemeClr val="tx1">
                <a:lumMod val="50000"/>
                <a:lumOff val="50000"/>
              </a:schemeClr>
            </a:solidFill>
          </c:spPr>
          <c:invertIfNegative val="0"/>
          <c:cat>
            <c:strRef>
              <c:f>'Case Summary by Cancer'!$A$5:$A$16</c:f>
              <c:strCache>
                <c:ptCount val="12"/>
                <c:pt idx="0">
                  <c:v>BRCA</c:v>
                </c:pt>
                <c:pt idx="1">
                  <c:v>UCEC</c:v>
                </c:pt>
                <c:pt idx="2">
                  <c:v>THCA</c:v>
                </c:pt>
                <c:pt idx="3">
                  <c:v>SKCM</c:v>
                </c:pt>
                <c:pt idx="4">
                  <c:v>BLCA</c:v>
                </c:pt>
                <c:pt idx="5">
                  <c:v>CESC</c:v>
                </c:pt>
                <c:pt idx="6">
                  <c:v>COAD</c:v>
                </c:pt>
                <c:pt idx="7">
                  <c:v>LIHC</c:v>
                </c:pt>
                <c:pt idx="8">
                  <c:v>SARC</c:v>
                </c:pt>
                <c:pt idx="9">
                  <c:v>READ</c:v>
                </c:pt>
                <c:pt idx="10">
                  <c:v>LAML</c:v>
                </c:pt>
                <c:pt idx="11">
                  <c:v>ESCA</c:v>
                </c:pt>
              </c:strCache>
            </c:strRef>
          </c:cat>
          <c:val>
            <c:numRef>
              <c:f>'Case Summary by Cancer'!$G$5:$G$16</c:f>
              <c:numCache>
                <c:formatCode>General</c:formatCode>
                <c:ptCount val="12"/>
                <c:pt idx="0">
                  <c:v>169.0</c:v>
                </c:pt>
                <c:pt idx="1">
                  <c:v>128.0</c:v>
                </c:pt>
                <c:pt idx="2">
                  <c:v>36.0</c:v>
                </c:pt>
                <c:pt idx="3">
                  <c:v>11.0</c:v>
                </c:pt>
                <c:pt idx="4">
                  <c:v>19.0</c:v>
                </c:pt>
                <c:pt idx="5">
                  <c:v>16.0</c:v>
                </c:pt>
                <c:pt idx="6">
                  <c:v>40.0</c:v>
                </c:pt>
                <c:pt idx="7">
                  <c:v>5.0</c:v>
                </c:pt>
                <c:pt idx="8">
                  <c:v>3.0</c:v>
                </c:pt>
                <c:pt idx="9">
                  <c:v>18.0</c:v>
                </c:pt>
                <c:pt idx="10">
                  <c:v>4.0</c:v>
                </c:pt>
                <c:pt idx="11">
                  <c:v>0.0</c:v>
                </c:pt>
              </c:numCache>
            </c:numRef>
          </c:val>
        </c:ser>
        <c:ser>
          <c:idx val="7"/>
          <c:order val="8"/>
          <c:tx>
            <c:v>Pending pathology</c:v>
          </c:tx>
          <c:invertIfNegative val="0"/>
          <c:cat>
            <c:strRef>
              <c:f>'Case Summary by Cancer'!$A$5:$A$16</c:f>
              <c:strCache>
                <c:ptCount val="12"/>
                <c:pt idx="0">
                  <c:v>BRCA</c:v>
                </c:pt>
                <c:pt idx="1">
                  <c:v>UCEC</c:v>
                </c:pt>
                <c:pt idx="2">
                  <c:v>THCA</c:v>
                </c:pt>
                <c:pt idx="3">
                  <c:v>SKCM</c:v>
                </c:pt>
                <c:pt idx="4">
                  <c:v>BLCA</c:v>
                </c:pt>
                <c:pt idx="5">
                  <c:v>CESC</c:v>
                </c:pt>
                <c:pt idx="6">
                  <c:v>COAD</c:v>
                </c:pt>
                <c:pt idx="7">
                  <c:v>LIHC</c:v>
                </c:pt>
                <c:pt idx="8">
                  <c:v>SARC</c:v>
                </c:pt>
                <c:pt idx="9">
                  <c:v>READ</c:v>
                </c:pt>
                <c:pt idx="10">
                  <c:v>LAML</c:v>
                </c:pt>
                <c:pt idx="11">
                  <c:v>ESCA</c:v>
                </c:pt>
              </c:strCache>
            </c:strRef>
          </c:cat>
          <c:val>
            <c:numRef>
              <c:f>'Case Summary by Cancer'!$F$5:$F$16</c:f>
              <c:numCache>
                <c:formatCode>General</c:formatCode>
                <c:ptCount val="12"/>
                <c:pt idx="0">
                  <c:v>22.0</c:v>
                </c:pt>
                <c:pt idx="1">
                  <c:v>0.0</c:v>
                </c:pt>
                <c:pt idx="2">
                  <c:v>15.0</c:v>
                </c:pt>
                <c:pt idx="3">
                  <c:v>1.0</c:v>
                </c:pt>
                <c:pt idx="4">
                  <c:v>1.0</c:v>
                </c:pt>
                <c:pt idx="5">
                  <c:v>2.0</c:v>
                </c:pt>
                <c:pt idx="6">
                  <c:v>0.0</c:v>
                </c:pt>
                <c:pt idx="7">
                  <c:v>0.0</c:v>
                </c:pt>
                <c:pt idx="8">
                  <c:v>0.0</c:v>
                </c:pt>
                <c:pt idx="9">
                  <c:v>0.0</c:v>
                </c:pt>
                <c:pt idx="10">
                  <c:v>0.0</c:v>
                </c:pt>
                <c:pt idx="11">
                  <c:v>0.0</c:v>
                </c:pt>
              </c:numCache>
            </c:numRef>
          </c:val>
        </c:ser>
        <c:ser>
          <c:idx val="8"/>
          <c:order val="9"/>
          <c:tx>
            <c:v>DQ initial screening</c:v>
          </c:tx>
          <c:spPr>
            <a:solidFill>
              <a:schemeClr val="bg2">
                <a:lumMod val="75000"/>
              </a:schemeClr>
            </a:solidFill>
          </c:spPr>
          <c:invertIfNegative val="0"/>
          <c:cat>
            <c:strRef>
              <c:f>'Case Summary by Cancer'!$A$5:$A$16</c:f>
              <c:strCache>
                <c:ptCount val="12"/>
                <c:pt idx="0">
                  <c:v>BRCA</c:v>
                </c:pt>
                <c:pt idx="1">
                  <c:v>UCEC</c:v>
                </c:pt>
                <c:pt idx="2">
                  <c:v>THCA</c:v>
                </c:pt>
                <c:pt idx="3">
                  <c:v>SKCM</c:v>
                </c:pt>
                <c:pt idx="4">
                  <c:v>BLCA</c:v>
                </c:pt>
                <c:pt idx="5">
                  <c:v>CESC</c:v>
                </c:pt>
                <c:pt idx="6">
                  <c:v>COAD</c:v>
                </c:pt>
                <c:pt idx="7">
                  <c:v>LIHC</c:v>
                </c:pt>
                <c:pt idx="8">
                  <c:v>SARC</c:v>
                </c:pt>
                <c:pt idx="9">
                  <c:v>READ</c:v>
                </c:pt>
                <c:pt idx="10">
                  <c:v>LAML</c:v>
                </c:pt>
                <c:pt idx="11">
                  <c:v>ESCA</c:v>
                </c:pt>
              </c:strCache>
            </c:strRef>
          </c:cat>
          <c:val>
            <c:numRef>
              <c:f>'Case Summary by Cancer'!$D$5:$D$16</c:f>
              <c:numCache>
                <c:formatCode>General</c:formatCode>
                <c:ptCount val="12"/>
                <c:pt idx="0">
                  <c:v>30.0</c:v>
                </c:pt>
                <c:pt idx="1">
                  <c:v>57.0</c:v>
                </c:pt>
                <c:pt idx="2">
                  <c:v>8.0</c:v>
                </c:pt>
                <c:pt idx="3">
                  <c:v>12.0</c:v>
                </c:pt>
                <c:pt idx="4">
                  <c:v>14.0</c:v>
                </c:pt>
                <c:pt idx="5">
                  <c:v>10.0</c:v>
                </c:pt>
                <c:pt idx="6">
                  <c:v>1.0</c:v>
                </c:pt>
                <c:pt idx="7">
                  <c:v>3.0</c:v>
                </c:pt>
                <c:pt idx="8">
                  <c:v>3.0</c:v>
                </c:pt>
                <c:pt idx="9">
                  <c:v>1.0</c:v>
                </c:pt>
                <c:pt idx="10">
                  <c:v>3.0</c:v>
                </c:pt>
                <c:pt idx="11">
                  <c:v>0.0</c:v>
                </c:pt>
              </c:numCache>
            </c:numRef>
          </c:val>
        </c:ser>
        <c:ser>
          <c:idx val="9"/>
          <c:order val="10"/>
          <c:tx>
            <c:v>Pending initial screening</c:v>
          </c:tx>
          <c:invertIfNegative val="0"/>
          <c:cat>
            <c:strRef>
              <c:f>'Case Summary by Cancer'!$A$5:$A$16</c:f>
              <c:strCache>
                <c:ptCount val="12"/>
                <c:pt idx="0">
                  <c:v>BRCA</c:v>
                </c:pt>
                <c:pt idx="1">
                  <c:v>UCEC</c:v>
                </c:pt>
                <c:pt idx="2">
                  <c:v>THCA</c:v>
                </c:pt>
                <c:pt idx="3">
                  <c:v>SKCM</c:v>
                </c:pt>
                <c:pt idx="4">
                  <c:v>BLCA</c:v>
                </c:pt>
                <c:pt idx="5">
                  <c:v>CESC</c:v>
                </c:pt>
                <c:pt idx="6">
                  <c:v>COAD</c:v>
                </c:pt>
                <c:pt idx="7">
                  <c:v>LIHC</c:v>
                </c:pt>
                <c:pt idx="8">
                  <c:v>SARC</c:v>
                </c:pt>
                <c:pt idx="9">
                  <c:v>READ</c:v>
                </c:pt>
                <c:pt idx="10">
                  <c:v>LAML</c:v>
                </c:pt>
                <c:pt idx="11">
                  <c:v>ESCA</c:v>
                </c:pt>
              </c:strCache>
            </c:strRef>
          </c:cat>
          <c:val>
            <c:numRef>
              <c:f>'Case Summary by Cancer'!$C$5:$C$16</c:f>
              <c:numCache>
                <c:formatCode>General</c:formatCode>
                <c:ptCount val="12"/>
                <c:pt idx="0">
                  <c:v>0.0</c:v>
                </c:pt>
                <c:pt idx="1">
                  <c:v>0.0</c:v>
                </c:pt>
                <c:pt idx="2">
                  <c:v>0.0</c:v>
                </c:pt>
                <c:pt idx="3">
                  <c:v>0.0</c:v>
                </c:pt>
                <c:pt idx="4">
                  <c:v>6.0</c:v>
                </c:pt>
                <c:pt idx="5">
                  <c:v>0.0</c:v>
                </c:pt>
                <c:pt idx="6">
                  <c:v>0.0</c:v>
                </c:pt>
                <c:pt idx="7">
                  <c:v>0.0</c:v>
                </c:pt>
                <c:pt idx="8">
                  <c:v>0.0</c:v>
                </c:pt>
                <c:pt idx="9">
                  <c:v>0.0</c:v>
                </c:pt>
                <c:pt idx="10">
                  <c:v>0.0</c:v>
                </c:pt>
                <c:pt idx="11">
                  <c:v>0.0</c:v>
                </c:pt>
              </c:numCache>
            </c:numRef>
          </c:val>
        </c:ser>
        <c:dLbls>
          <c:showLegendKey val="0"/>
          <c:showVal val="0"/>
          <c:showCatName val="0"/>
          <c:showSerName val="0"/>
          <c:showPercent val="0"/>
          <c:showBubbleSize val="0"/>
        </c:dLbls>
        <c:gapWidth val="55"/>
        <c:overlap val="100"/>
        <c:axId val="520401464"/>
        <c:axId val="520404344"/>
      </c:barChart>
      <c:catAx>
        <c:axId val="520401464"/>
        <c:scaling>
          <c:orientation val="minMax"/>
        </c:scaling>
        <c:delete val="0"/>
        <c:axPos val="b"/>
        <c:numFmt formatCode="General" sourceLinked="1"/>
        <c:majorTickMark val="none"/>
        <c:minorTickMark val="none"/>
        <c:tickLblPos val="nextTo"/>
        <c:crossAx val="520404344"/>
        <c:crosses val="autoZero"/>
        <c:auto val="1"/>
        <c:lblAlgn val="ctr"/>
        <c:lblOffset val="100"/>
        <c:noMultiLvlLbl val="0"/>
      </c:catAx>
      <c:valAx>
        <c:axId val="520404344"/>
        <c:scaling>
          <c:orientation val="minMax"/>
          <c:max val="1500.0"/>
        </c:scaling>
        <c:delete val="0"/>
        <c:axPos val="l"/>
        <c:majorGridlines/>
        <c:numFmt formatCode="General" sourceLinked="1"/>
        <c:majorTickMark val="none"/>
        <c:minorTickMark val="none"/>
        <c:tickLblPos val="nextTo"/>
        <c:crossAx val="520401464"/>
        <c:crosses val="autoZero"/>
        <c:crossBetween val="between"/>
      </c:valAx>
    </c:plotArea>
    <c:legend>
      <c:legendPos val="r"/>
      <c:layout>
        <c:manualLayout>
          <c:xMode val="edge"/>
          <c:yMode val="edge"/>
          <c:x val="0.779508539693408"/>
          <c:y val="0.180125298408051"/>
          <c:w val="0.207583497177449"/>
          <c:h val="0.642169480805709"/>
        </c:manualLayout>
      </c:layout>
      <c:overlay val="0"/>
      <c:txPr>
        <a:bodyPr/>
        <a:lstStyle/>
        <a:p>
          <a:pPr>
            <a:defRPr sz="1000"/>
          </a:pPr>
          <a:endParaRPr lang="en-US"/>
        </a:p>
      </c:txPr>
    </c:legend>
    <c:plotVisOnly val="1"/>
    <c:dispBlanksAs val="gap"/>
    <c:showDLblsOverMax val="0"/>
  </c:chart>
  <c:printSettings>
    <c:headerFooter/>
    <c:pageMargins b="0.75000000000001" l="0.700000000000001" r="0.700000000000001" t="0.75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628650</xdr:colOff>
      <xdr:row>17</xdr:row>
      <xdr:rowOff>171450</xdr:rowOff>
    </xdr:from>
    <xdr:to>
      <xdr:col>17</xdr:col>
      <xdr:colOff>504825</xdr:colOff>
      <xdr:row>37</xdr:row>
      <xdr:rowOff>152400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 Type="http://schemas.openxmlformats.org/officeDocument/2006/relationships/hyperlink" Target="http://rex/BPC/TCGA-BCR/_vti_bin/ReportServer?http%3a%2f%2fresshare01%3a88%2fTCGA-BCR%2fReports+Library%2fDriveCaseDetail.rdl&amp;TumorType=Esophageal&amp;NCIDashboardStatus=DQ%20Other&amp;rs%3AParameterLanguage=" TargetMode="External"/><Relationship Id="rId12" Type="http://schemas.openxmlformats.org/officeDocument/2006/relationships/hyperlink" Target="http://rex/BPC/TCGA-BCR/_vti_bin/ReportServer?http%3a%2f%2fresshare01%3a88%2fTCGA-BCR%2fReports+Library%2fDriveCaseDetail.rdl&amp;TumorType=Esophageal&amp;NCIDashboardStatus=QQ%20Genotyping&amp;rs%3AParameterLanguage=" TargetMode="External"/><Relationship Id="rId13" Type="http://schemas.openxmlformats.org/officeDocument/2006/relationships/hyperlink" Target="http://rex/BPC/TCGA-BCR/_vti_bin/ReportServer?http%3a%2f%2fresshare01%3a88%2fTCGA-BCR%2fReports+Library%2fDriveCaseDetail.rdl&amp;TumorType=Esophageal&amp;NCIDashboardStatus=Qualify%20-%20On%20hold&amp;rs%3AParameterLanguage=" TargetMode="External"/><Relationship Id="rId14" Type="http://schemas.openxmlformats.org/officeDocument/2006/relationships/hyperlink" Target="http://rex/BPC/TCGA-BCR/_vti_bin/ReportServer?http%3a%2f%2fresshare01%3a88%2fTCGA-BCR%2fReports+Library%2fDriveCaseDetail.rdl&amp;TumorType=Esophageal&amp;NCIDashboardStatus=Shipped&amp;rs%3AParameterLanguage=" TargetMode="External"/><Relationship Id="rId15" Type="http://schemas.openxmlformats.org/officeDocument/2006/relationships/hyperlink" Target="http://rex/BPC/TCGA-BCR/_vti_bin/ReportServer?http%3a%2f%2fresshare01%3a88%2fTCGA-BCR%2fReports+Library%2fDriveCaseDetail.rdl&amp;TumorType=Esophageal&amp;NCIDashboardStatus=Redacted%20-%20Notified&amp;rs%3AParameterLanguage=" TargetMode="External"/><Relationship Id="rId16" Type="http://schemas.openxmlformats.org/officeDocument/2006/relationships/drawing" Target="../drawings/drawing1.xml"/><Relationship Id="rId1" Type="http://schemas.openxmlformats.org/officeDocument/2006/relationships/hyperlink" Target="http://rex/BPC/TCGA-BCR/_vti_bin/ReportServer?http%3a%2f%2fresshare01%3a88%2fTCGA-BCR%2fReports+Library%2fDriveCaseDetail.rdl&amp;TumorType=Esophageal&amp;NCIDashboardStatus=All&amp;rs%3AParameterLanguage=" TargetMode="External"/><Relationship Id="rId2" Type="http://schemas.openxmlformats.org/officeDocument/2006/relationships/hyperlink" Target="http://rex/BPC/TCGA-BCR/_vti_bin/ReportServer?http%3a%2f%2fresshare01%3a88%2fTCGA-BCR%2fReports+Library%2fDriveCaseDetail.rdl&amp;TumorType=Esophageal&amp;NCIDashboardStatus=Pending%20Initial%20Screening&amp;rs%3AParameterLanguage=" TargetMode="External"/><Relationship Id="rId3" Type="http://schemas.openxmlformats.org/officeDocument/2006/relationships/hyperlink" Target="http://rex/BPC/TCGA-BCR/_vti_bin/ReportServer?http%3a%2f%2fresshare01%3a88%2fTCGA-BCR%2fReports+Library%2fDriveCaseDetail.rdl&amp;TumorType=Esophageal&amp;NCIDashboardStatus=DQ%20Initial%20Screening&amp;rs%3AParameterLanguage=" TargetMode="External"/><Relationship Id="rId4" Type="http://schemas.openxmlformats.org/officeDocument/2006/relationships/hyperlink" Target="http://rex/BPC/TCGA-BCR/_vti_bin/ReportServer?http%3a%2f%2fresshare01%3a88%2fTCGA-BCR%2fReports+Library%2fDriveCaseDetail.rdl&amp;TumorType=Esophageal&amp;NCIDashboardStatus=Submitted%20to%20BCR&amp;rs%3AParameterLanguage=" TargetMode="External"/><Relationship Id="rId5" Type="http://schemas.openxmlformats.org/officeDocument/2006/relationships/hyperlink" Target="http://rex/BPC/TCGA-BCR/_vti_bin/ReportServer?http%3a%2f%2fresshare01%3a88%2fTCGA-BCR%2fReports+Library%2fDriveCaseDetail.rdl&amp;TumorType=Esophageal&amp;NCIDashboardStatus=Pending%20Path&amp;rs%3AParameterLanguage=" TargetMode="External"/><Relationship Id="rId6" Type="http://schemas.openxmlformats.org/officeDocument/2006/relationships/hyperlink" Target="http://rex/BPC/TCGA-BCR/_vti_bin/ReportServer?http%3a%2f%2fresshare01%3a88%2fTCGA-BCR%2fReports+Library%2fDriveCaseDetail.rdl&amp;TumorType=Esophageal&amp;NCIDashboardStatus=DQ%20Pathology&amp;rs%3AParameterLanguage=" TargetMode="External"/><Relationship Id="rId7" Type="http://schemas.openxmlformats.org/officeDocument/2006/relationships/hyperlink" Target="http://rex/BPC/TCGA-BCR/_vti_bin/ReportServer?http%3a%2f%2fresshare01%3a88%2fTCGA-BCR%2fReports+Library%2fDriveCaseDetail.rdl&amp;TumorType=Esophageal&amp;NCIDashboardStatus=Qualify%20Pathology&amp;rs%3AParameterLanguage=" TargetMode="External"/><Relationship Id="rId8" Type="http://schemas.openxmlformats.org/officeDocument/2006/relationships/hyperlink" Target="http://rex/BPC/TCGA-BCR/_vti_bin/ReportServer?http%3a%2f%2fresshare01%3a88%2fTCGA-BCR%2fReports+Library%2fDriveCaseDetail.rdl&amp;TumorType=Esophageal&amp;NCIDashboardStatus=Pending%20Molecular&amp;rs%3AParameterLanguage=" TargetMode="External"/><Relationship Id="rId9" Type="http://schemas.openxmlformats.org/officeDocument/2006/relationships/hyperlink" Target="http://rex/BPC/TCGA-BCR/_vti_bin/ReportServer?http%3a%2f%2fresshare01%3a88%2fTCGA-BCR%2fReports+Library%2fDriveCaseDetail.rdl&amp;TumorType=Esophageal&amp;NCIDashboardStatus=DQ%20Molecular&amp;rs%3AParameterLanguage=" TargetMode="External"/><Relationship Id="rId10" Type="http://schemas.openxmlformats.org/officeDocument/2006/relationships/hyperlink" Target="http://rex/BPC/TCGA-BCR/_vti_bin/ReportServer?http%3a%2f%2fresshare01%3a88%2fTCGA-BCR%2fReports+Library%2fDriveCaseDetail.rdl&amp;TumorType=Esophageal&amp;NCIDashboardStatus=Qualify%20Molecular&amp;rs%3AParameterLangu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33"/>
  <sheetViews>
    <sheetView tabSelected="1" workbookViewId="0"/>
  </sheetViews>
  <sheetFormatPr baseColWidth="10" defaultColWidth="8.83203125" defaultRowHeight="14" x14ac:dyDescent="0"/>
  <cols>
    <col min="1" max="1" width="11.6640625" style="5" customWidth="1"/>
    <col min="2" max="12" width="5.6640625" style="5" customWidth="1"/>
    <col min="13" max="13" width="7" style="5" customWidth="1"/>
    <col min="14" max="18" width="8.83203125" style="5" customWidth="1"/>
    <col min="19" max="19" width="8.83203125" style="6"/>
    <col min="20" max="16384" width="8.83203125" style="5"/>
  </cols>
  <sheetData>
    <row r="1" spans="1:23" ht="20.25" customHeight="1">
      <c r="A1" s="240" t="s">
        <v>259</v>
      </c>
      <c r="B1" s="2"/>
      <c r="C1" s="2"/>
      <c r="D1" s="2"/>
      <c r="E1" s="2"/>
      <c r="F1" s="29" t="s">
        <v>27</v>
      </c>
      <c r="G1" s="2"/>
      <c r="H1" s="369">
        <v>41087</v>
      </c>
      <c r="I1" s="369"/>
      <c r="J1" s="369"/>
      <c r="K1" s="369"/>
      <c r="L1" s="285"/>
      <c r="M1" s="285"/>
      <c r="N1" s="98"/>
      <c r="O1" s="98"/>
      <c r="P1" s="2"/>
      <c r="Q1" s="2"/>
      <c r="R1" s="2"/>
    </row>
    <row r="2" spans="1:23" ht="15" customHeight="1">
      <c r="A2" s="295" t="s">
        <v>558</v>
      </c>
      <c r="B2" s="2"/>
      <c r="C2" s="2"/>
      <c r="D2" s="2"/>
      <c r="E2" s="2"/>
      <c r="F2" s="29"/>
      <c r="G2" s="2"/>
      <c r="H2" s="102"/>
      <c r="I2" s="102"/>
      <c r="J2" s="259"/>
      <c r="K2" s="102"/>
      <c r="L2" s="102"/>
      <c r="M2" s="102"/>
      <c r="N2" s="102"/>
      <c r="O2" s="102"/>
      <c r="P2" s="2"/>
      <c r="Q2" s="2"/>
      <c r="R2" s="2"/>
    </row>
    <row r="3" spans="1:23" ht="14.25" customHeight="1">
      <c r="A3" s="283" t="s">
        <v>559</v>
      </c>
      <c r="B3" s="296"/>
      <c r="C3" s="60"/>
      <c r="D3" s="60"/>
      <c r="E3" s="60"/>
      <c r="F3" s="60"/>
      <c r="G3" s="60"/>
      <c r="H3" s="60"/>
      <c r="I3" s="60"/>
      <c r="J3" s="60"/>
      <c r="K3" s="60"/>
      <c r="L3" s="214" t="s">
        <v>99</v>
      </c>
      <c r="M3" s="60"/>
      <c r="N3" s="60"/>
      <c r="O3" s="60"/>
      <c r="R3" s="99"/>
      <c r="S3" s="5"/>
      <c r="U3" s="6"/>
      <c r="V3" s="6"/>
      <c r="W3" s="6"/>
    </row>
    <row r="4" spans="1:23" ht="51" customHeight="1">
      <c r="A4" s="297" t="s">
        <v>274</v>
      </c>
      <c r="B4" s="298" t="s">
        <v>84</v>
      </c>
      <c r="C4" s="298" t="s">
        <v>45</v>
      </c>
      <c r="D4" s="298" t="s">
        <v>236</v>
      </c>
      <c r="E4" s="298" t="s">
        <v>254</v>
      </c>
      <c r="F4" s="298" t="s">
        <v>258</v>
      </c>
      <c r="G4" s="298" t="s">
        <v>261</v>
      </c>
      <c r="H4" s="298" t="s">
        <v>271</v>
      </c>
      <c r="I4" s="298" t="s">
        <v>500</v>
      </c>
      <c r="J4" s="298" t="s">
        <v>563</v>
      </c>
      <c r="K4" s="307">
        <v>41011</v>
      </c>
      <c r="L4" s="307">
        <v>41041</v>
      </c>
      <c r="M4" s="356">
        <v>41072</v>
      </c>
      <c r="N4" s="299" t="s">
        <v>496</v>
      </c>
      <c r="O4" s="260"/>
      <c r="P4" s="260"/>
      <c r="Q4" s="264"/>
      <c r="R4" s="265"/>
      <c r="S4" s="70"/>
    </row>
    <row r="5" spans="1:23" s="10" customFormat="1" ht="15" customHeight="1">
      <c r="A5" s="309" t="s">
        <v>241</v>
      </c>
      <c r="B5" s="300">
        <v>50</v>
      </c>
      <c r="C5" s="300">
        <v>405</v>
      </c>
      <c r="D5" s="300">
        <v>110</v>
      </c>
      <c r="E5" s="300">
        <v>177</v>
      </c>
      <c r="F5" s="300">
        <v>280</v>
      </c>
      <c r="G5" s="300">
        <v>245</v>
      </c>
      <c r="H5" s="300">
        <v>70</v>
      </c>
      <c r="I5" s="300">
        <v>19</v>
      </c>
      <c r="J5" s="300">
        <v>24</v>
      </c>
      <c r="K5" s="313">
        <v>4</v>
      </c>
      <c r="L5" s="313">
        <v>23</v>
      </c>
      <c r="M5" s="313">
        <v>28</v>
      </c>
      <c r="N5" s="308">
        <f t="shared" ref="N5:N16" si="0">SUM(B5:M5)</f>
        <v>1435</v>
      </c>
      <c r="O5" s="261"/>
      <c r="P5" s="262"/>
      <c r="Q5" s="264"/>
      <c r="R5" s="265"/>
    </row>
    <row r="6" spans="1:23" s="10" customFormat="1" ht="15" customHeight="1">
      <c r="A6" s="310" t="s">
        <v>244</v>
      </c>
      <c r="B6" s="301">
        <v>0</v>
      </c>
      <c r="C6" s="301">
        <v>205</v>
      </c>
      <c r="D6" s="301">
        <v>98</v>
      </c>
      <c r="E6" s="301">
        <v>165</v>
      </c>
      <c r="F6" s="301">
        <v>141</v>
      </c>
      <c r="G6" s="301">
        <v>101</v>
      </c>
      <c r="H6" s="301">
        <v>66</v>
      </c>
      <c r="I6" s="301">
        <v>87</v>
      </c>
      <c r="J6" s="301">
        <v>19</v>
      </c>
      <c r="K6" s="314">
        <v>11</v>
      </c>
      <c r="L6" s="314">
        <v>1</v>
      </c>
      <c r="M6" s="314">
        <v>0</v>
      </c>
      <c r="N6" s="308">
        <f t="shared" si="0"/>
        <v>894</v>
      </c>
      <c r="O6" s="261"/>
      <c r="P6" s="262"/>
      <c r="Q6" s="264"/>
      <c r="R6" s="265"/>
    </row>
    <row r="7" spans="1:23" s="10" customFormat="1" ht="15" customHeight="1">
      <c r="A7" s="309" t="s">
        <v>245</v>
      </c>
      <c r="B7" s="300">
        <v>0</v>
      </c>
      <c r="C7" s="300">
        <v>0</v>
      </c>
      <c r="D7" s="300">
        <v>5</v>
      </c>
      <c r="E7" s="300">
        <v>42</v>
      </c>
      <c r="F7" s="300">
        <v>31</v>
      </c>
      <c r="G7" s="300">
        <v>63</v>
      </c>
      <c r="H7" s="300">
        <v>114</v>
      </c>
      <c r="I7" s="300">
        <v>75</v>
      </c>
      <c r="J7" s="300">
        <v>73</v>
      </c>
      <c r="K7" s="313">
        <v>45</v>
      </c>
      <c r="L7" s="313">
        <v>6</v>
      </c>
      <c r="M7" s="313">
        <v>16</v>
      </c>
      <c r="N7" s="308">
        <f t="shared" si="0"/>
        <v>470</v>
      </c>
      <c r="O7" s="261"/>
      <c r="P7" s="262"/>
      <c r="Q7" s="264"/>
      <c r="R7" s="265"/>
    </row>
    <row r="8" spans="1:23" s="10" customFormat="1" ht="15" customHeight="1">
      <c r="A8" s="310" t="s">
        <v>246</v>
      </c>
      <c r="B8" s="302">
        <v>0</v>
      </c>
      <c r="C8" s="302">
        <v>0</v>
      </c>
      <c r="D8" s="302">
        <v>0</v>
      </c>
      <c r="E8" s="302">
        <v>46</v>
      </c>
      <c r="F8" s="302">
        <v>89</v>
      </c>
      <c r="G8" s="302">
        <v>71</v>
      </c>
      <c r="H8" s="302">
        <v>66</v>
      </c>
      <c r="I8" s="302">
        <v>67</v>
      </c>
      <c r="J8" s="302">
        <v>8</v>
      </c>
      <c r="K8" s="315">
        <v>1</v>
      </c>
      <c r="L8" s="315">
        <v>12</v>
      </c>
      <c r="M8" s="315">
        <v>4</v>
      </c>
      <c r="N8" s="308">
        <f t="shared" si="0"/>
        <v>364</v>
      </c>
      <c r="O8" s="261"/>
      <c r="P8" s="262"/>
      <c r="Q8" s="264"/>
      <c r="R8" s="265"/>
    </row>
    <row r="9" spans="1:23" s="10" customFormat="1" ht="15" customHeight="1">
      <c r="A9" s="309" t="s">
        <v>255</v>
      </c>
      <c r="B9" s="300">
        <v>0</v>
      </c>
      <c r="C9" s="300">
        <v>12</v>
      </c>
      <c r="D9" s="300">
        <v>11</v>
      </c>
      <c r="E9" s="300">
        <v>18</v>
      </c>
      <c r="F9" s="300">
        <v>20</v>
      </c>
      <c r="G9" s="300">
        <v>36</v>
      </c>
      <c r="H9" s="300">
        <v>22</v>
      </c>
      <c r="I9" s="300">
        <v>52</v>
      </c>
      <c r="J9" s="300">
        <v>31</v>
      </c>
      <c r="K9" s="313">
        <v>13</v>
      </c>
      <c r="L9" s="313">
        <v>21</v>
      </c>
      <c r="M9" s="313">
        <v>16</v>
      </c>
      <c r="N9" s="308">
        <f t="shared" si="0"/>
        <v>252</v>
      </c>
      <c r="O9" s="261"/>
      <c r="P9" s="262"/>
      <c r="Q9" s="264"/>
      <c r="R9" s="265"/>
    </row>
    <row r="10" spans="1:23" s="10" customFormat="1" ht="15" customHeight="1">
      <c r="A10" s="310" t="s">
        <v>247</v>
      </c>
      <c r="B10" s="302">
        <v>0</v>
      </c>
      <c r="C10" s="302">
        <v>0</v>
      </c>
      <c r="D10" s="302">
        <v>12</v>
      </c>
      <c r="E10" s="302">
        <v>19</v>
      </c>
      <c r="F10" s="302">
        <v>36</v>
      </c>
      <c r="G10" s="302">
        <v>9</v>
      </c>
      <c r="H10" s="302">
        <v>53</v>
      </c>
      <c r="I10" s="302">
        <v>50</v>
      </c>
      <c r="J10" s="302">
        <v>14</v>
      </c>
      <c r="K10" s="315">
        <v>2</v>
      </c>
      <c r="L10" s="315">
        <v>3</v>
      </c>
      <c r="M10" s="315">
        <v>1</v>
      </c>
      <c r="N10" s="308">
        <f t="shared" si="0"/>
        <v>199</v>
      </c>
      <c r="O10" s="261"/>
      <c r="P10" s="262"/>
      <c r="Q10" s="264"/>
      <c r="R10" s="265"/>
    </row>
    <row r="11" spans="1:23" s="10" customFormat="1" ht="15" customHeight="1">
      <c r="A11" s="309" t="s">
        <v>240</v>
      </c>
      <c r="B11" s="300">
        <v>84</v>
      </c>
      <c r="C11" s="300">
        <v>0</v>
      </c>
      <c r="D11" s="300">
        <v>8</v>
      </c>
      <c r="E11" s="300">
        <v>18</v>
      </c>
      <c r="F11" s="300">
        <v>0</v>
      </c>
      <c r="G11" s="300">
        <v>24</v>
      </c>
      <c r="H11" s="300">
        <v>0</v>
      </c>
      <c r="I11" s="300">
        <v>0</v>
      </c>
      <c r="J11" s="300">
        <v>0</v>
      </c>
      <c r="K11" s="313">
        <v>0</v>
      </c>
      <c r="L11" s="313">
        <v>0</v>
      </c>
      <c r="M11" s="313">
        <v>0</v>
      </c>
      <c r="N11" s="308">
        <f t="shared" si="0"/>
        <v>134</v>
      </c>
      <c r="O11" s="261"/>
      <c r="P11" s="262"/>
      <c r="Q11" s="262"/>
      <c r="R11" s="262"/>
    </row>
    <row r="12" spans="1:23" s="10" customFormat="1" ht="15" customHeight="1">
      <c r="A12" s="310" t="s">
        <v>243</v>
      </c>
      <c r="B12" s="302">
        <v>0</v>
      </c>
      <c r="C12" s="302">
        <v>0</v>
      </c>
      <c r="D12" s="302">
        <v>0</v>
      </c>
      <c r="E12" s="302">
        <v>38</v>
      </c>
      <c r="F12" s="302">
        <v>16</v>
      </c>
      <c r="G12" s="302">
        <v>14</v>
      </c>
      <c r="H12" s="302">
        <v>26</v>
      </c>
      <c r="I12" s="302">
        <v>18</v>
      </c>
      <c r="J12" s="302">
        <v>5</v>
      </c>
      <c r="K12" s="315">
        <v>0</v>
      </c>
      <c r="L12" s="315">
        <v>0</v>
      </c>
      <c r="M12" s="315">
        <v>0</v>
      </c>
      <c r="N12" s="308">
        <f t="shared" si="0"/>
        <v>117</v>
      </c>
      <c r="O12" s="261"/>
      <c r="P12" s="262"/>
      <c r="Q12" s="262"/>
      <c r="R12" s="262"/>
    </row>
    <row r="13" spans="1:23" s="10" customFormat="1" ht="15" customHeight="1">
      <c r="A13" s="309" t="s">
        <v>501</v>
      </c>
      <c r="B13" s="300">
        <v>0</v>
      </c>
      <c r="C13" s="300">
        <v>0</v>
      </c>
      <c r="D13" s="300">
        <v>0</v>
      </c>
      <c r="E13" s="300">
        <v>0</v>
      </c>
      <c r="F13" s="300">
        <v>11</v>
      </c>
      <c r="G13" s="300">
        <v>13</v>
      </c>
      <c r="H13" s="300">
        <v>14</v>
      </c>
      <c r="I13" s="300">
        <v>27</v>
      </c>
      <c r="J13" s="300">
        <v>18</v>
      </c>
      <c r="K13" s="313">
        <v>11</v>
      </c>
      <c r="L13" s="313">
        <v>3</v>
      </c>
      <c r="M13" s="313">
        <v>0</v>
      </c>
      <c r="N13" s="308">
        <f t="shared" si="0"/>
        <v>97</v>
      </c>
      <c r="O13" s="261"/>
      <c r="P13" s="262"/>
      <c r="Q13" s="262"/>
      <c r="R13" s="262"/>
    </row>
    <row r="14" spans="1:23" s="10" customFormat="1" ht="15" customHeight="1">
      <c r="A14" s="310" t="s">
        <v>242</v>
      </c>
      <c r="B14" s="302">
        <v>41</v>
      </c>
      <c r="C14" s="302">
        <v>0</v>
      </c>
      <c r="D14" s="302">
        <v>4</v>
      </c>
      <c r="E14" s="302">
        <v>6</v>
      </c>
      <c r="F14" s="302">
        <v>0</v>
      </c>
      <c r="G14" s="302">
        <v>2</v>
      </c>
      <c r="H14" s="302">
        <v>0</v>
      </c>
      <c r="I14" s="302">
        <v>0</v>
      </c>
      <c r="J14" s="302">
        <v>0</v>
      </c>
      <c r="K14" s="315">
        <v>0</v>
      </c>
      <c r="L14" s="315">
        <v>0</v>
      </c>
      <c r="M14" s="315">
        <v>0</v>
      </c>
      <c r="N14" s="308">
        <f t="shared" si="0"/>
        <v>53</v>
      </c>
      <c r="O14" s="261"/>
      <c r="P14" s="262"/>
      <c r="Q14" s="262"/>
      <c r="R14" s="262"/>
    </row>
    <row r="15" spans="1:23" s="10" customFormat="1" ht="15" customHeight="1">
      <c r="A15" s="309" t="s">
        <v>262</v>
      </c>
      <c r="B15" s="300">
        <v>0</v>
      </c>
      <c r="C15" s="300">
        <v>0</v>
      </c>
      <c r="D15" s="300">
        <v>0</v>
      </c>
      <c r="E15" s="300">
        <v>0</v>
      </c>
      <c r="F15" s="300">
        <v>0</v>
      </c>
      <c r="G15" s="300">
        <v>0</v>
      </c>
      <c r="H15" s="300">
        <v>13</v>
      </c>
      <c r="I15" s="300">
        <v>0</v>
      </c>
      <c r="J15" s="300">
        <v>0</v>
      </c>
      <c r="K15" s="313">
        <v>0</v>
      </c>
      <c r="L15" s="313">
        <v>0</v>
      </c>
      <c r="M15" s="313">
        <v>0</v>
      </c>
      <c r="N15" s="308">
        <f t="shared" si="0"/>
        <v>13</v>
      </c>
      <c r="O15" s="261"/>
      <c r="P15" s="262"/>
      <c r="Q15" s="262"/>
      <c r="R15" s="262"/>
    </row>
    <row r="16" spans="1:23" s="10" customFormat="1" ht="15" customHeight="1">
      <c r="A16" s="310" t="s">
        <v>493</v>
      </c>
      <c r="B16" s="302">
        <v>0</v>
      </c>
      <c r="C16" s="302">
        <v>0</v>
      </c>
      <c r="D16" s="302">
        <v>0</v>
      </c>
      <c r="E16" s="302">
        <v>0</v>
      </c>
      <c r="F16" s="302">
        <v>0</v>
      </c>
      <c r="G16" s="302">
        <v>0</v>
      </c>
      <c r="H16" s="302">
        <v>0</v>
      </c>
      <c r="I16" s="302">
        <v>2</v>
      </c>
      <c r="J16" s="302">
        <v>2</v>
      </c>
      <c r="K16" s="315">
        <v>0</v>
      </c>
      <c r="L16" s="315">
        <v>4</v>
      </c>
      <c r="M16" s="315">
        <v>0</v>
      </c>
      <c r="N16" s="308">
        <f t="shared" si="0"/>
        <v>8</v>
      </c>
      <c r="O16" s="261"/>
      <c r="P16" s="262"/>
      <c r="Q16" s="262"/>
      <c r="R16" s="262"/>
    </row>
    <row r="17" spans="1:19" s="10" customFormat="1">
      <c r="A17" s="303" t="s">
        <v>97</v>
      </c>
      <c r="B17" s="304">
        <f>SUM(B5:B16)</f>
        <v>175</v>
      </c>
      <c r="C17" s="304">
        <f t="shared" ref="C17:M17" si="1">SUM(C5:C16)</f>
        <v>622</v>
      </c>
      <c r="D17" s="304">
        <f t="shared" si="1"/>
        <v>248</v>
      </c>
      <c r="E17" s="304">
        <f t="shared" si="1"/>
        <v>529</v>
      </c>
      <c r="F17" s="304">
        <f t="shared" si="1"/>
        <v>624</v>
      </c>
      <c r="G17" s="304">
        <f t="shared" si="1"/>
        <v>578</v>
      </c>
      <c r="H17" s="304">
        <f t="shared" si="1"/>
        <v>444</v>
      </c>
      <c r="I17" s="304">
        <f t="shared" si="1"/>
        <v>397</v>
      </c>
      <c r="J17" s="304">
        <f t="shared" si="1"/>
        <v>194</v>
      </c>
      <c r="K17" s="304">
        <f t="shared" si="1"/>
        <v>87</v>
      </c>
      <c r="L17" s="304">
        <f t="shared" si="1"/>
        <v>73</v>
      </c>
      <c r="M17" s="304">
        <f t="shared" si="1"/>
        <v>65</v>
      </c>
      <c r="N17" s="305">
        <f>SUM(N5:N16)</f>
        <v>4036</v>
      </c>
      <c r="O17" s="261"/>
      <c r="P17" s="262"/>
      <c r="Q17" s="262"/>
      <c r="R17" s="262"/>
    </row>
    <row r="18" spans="1:19" s="19" customFormat="1">
      <c r="A18" s="53"/>
      <c r="B18" s="25"/>
      <c r="C18" s="25"/>
      <c r="D18" s="25"/>
      <c r="E18" s="25"/>
      <c r="F18" s="25"/>
      <c r="G18" s="25"/>
      <c r="H18" s="25"/>
      <c r="I18" s="25"/>
      <c r="J18" s="25"/>
      <c r="K18" s="350"/>
      <c r="L18" s="350"/>
      <c r="M18" s="350"/>
      <c r="N18" s="350"/>
      <c r="O18" s="153"/>
      <c r="S18" s="20"/>
    </row>
    <row r="19" spans="1:19">
      <c r="A19" s="295" t="s">
        <v>560</v>
      </c>
      <c r="B19" s="295"/>
      <c r="C19" s="240"/>
      <c r="D19" s="240"/>
      <c r="E19" s="240"/>
      <c r="F19" s="240"/>
      <c r="G19" s="240"/>
      <c r="H19" s="240"/>
      <c r="I19" s="240"/>
      <c r="J19" s="240"/>
      <c r="K19" s="240"/>
      <c r="L19" s="240"/>
      <c r="M19" s="240"/>
      <c r="N19" s="240"/>
      <c r="O19" s="240"/>
      <c r="P19" s="9"/>
    </row>
    <row r="20" spans="1:19">
      <c r="A20" s="281" t="s">
        <v>561</v>
      </c>
      <c r="B20" s="281"/>
      <c r="C20" s="282"/>
      <c r="D20" s="282"/>
      <c r="E20" s="282"/>
      <c r="F20" s="282"/>
      <c r="G20" s="282"/>
      <c r="H20" s="282"/>
      <c r="I20" s="282"/>
      <c r="J20" s="282"/>
      <c r="K20" s="282"/>
      <c r="L20" s="282"/>
      <c r="M20" s="282"/>
      <c r="N20" s="282"/>
      <c r="O20" s="282"/>
      <c r="P20" s="355"/>
    </row>
    <row r="21" spans="1:19" ht="30" customHeight="1">
      <c r="A21" s="306" t="s">
        <v>274</v>
      </c>
      <c r="B21" s="366" t="s">
        <v>16</v>
      </c>
      <c r="C21" s="368"/>
      <c r="D21" s="366" t="s">
        <v>118</v>
      </c>
      <c r="E21" s="367"/>
      <c r="F21" s="368"/>
      <c r="G21" s="366" t="s">
        <v>499</v>
      </c>
      <c r="H21" s="367"/>
      <c r="I21" s="368"/>
      <c r="J21" s="366" t="s">
        <v>250</v>
      </c>
      <c r="K21" s="367"/>
      <c r="L21" s="368"/>
      <c r="M21" s="366" t="s">
        <v>17</v>
      </c>
      <c r="N21" s="367"/>
      <c r="O21" s="367"/>
      <c r="P21" s="367"/>
      <c r="Q21" s="368"/>
    </row>
    <row r="22" spans="1:19">
      <c r="A22" s="294" t="s">
        <v>241</v>
      </c>
      <c r="B22" s="357">
        <v>227</v>
      </c>
      <c r="C22" s="358"/>
      <c r="D22" s="357">
        <v>18</v>
      </c>
      <c r="E22" s="359"/>
      <c r="F22" s="358"/>
      <c r="G22" s="360" t="s">
        <v>574</v>
      </c>
      <c r="H22" s="361"/>
      <c r="I22" s="362"/>
      <c r="J22" s="360" t="s">
        <v>249</v>
      </c>
      <c r="K22" s="361"/>
      <c r="L22" s="362"/>
      <c r="M22" s="363"/>
      <c r="N22" s="364"/>
      <c r="O22" s="364"/>
      <c r="P22" s="364"/>
      <c r="Q22" s="365"/>
    </row>
    <row r="23" spans="1:19">
      <c r="A23" s="294" t="s">
        <v>244</v>
      </c>
      <c r="B23" s="357">
        <v>228</v>
      </c>
      <c r="C23" s="358"/>
      <c r="D23" s="357">
        <v>50</v>
      </c>
      <c r="E23" s="359"/>
      <c r="F23" s="358"/>
      <c r="G23" s="360" t="s">
        <v>574</v>
      </c>
      <c r="H23" s="361"/>
      <c r="I23" s="362"/>
      <c r="J23" s="360" t="s">
        <v>249</v>
      </c>
      <c r="K23" s="361"/>
      <c r="L23" s="362"/>
      <c r="M23" s="363" t="s">
        <v>572</v>
      </c>
      <c r="N23" s="364"/>
      <c r="O23" s="364"/>
      <c r="P23" s="364"/>
      <c r="Q23" s="365"/>
    </row>
    <row r="24" spans="1:19">
      <c r="A24" s="294" t="s">
        <v>501</v>
      </c>
      <c r="B24" s="357">
        <v>229</v>
      </c>
      <c r="C24" s="358"/>
      <c r="D24" s="357">
        <v>8</v>
      </c>
      <c r="E24" s="359"/>
      <c r="F24" s="358"/>
      <c r="G24" s="360" t="s">
        <v>574</v>
      </c>
      <c r="H24" s="361"/>
      <c r="I24" s="362"/>
      <c r="J24" s="360" t="s">
        <v>249</v>
      </c>
      <c r="K24" s="361"/>
      <c r="L24" s="362"/>
      <c r="M24" s="363" t="s">
        <v>576</v>
      </c>
      <c r="N24" s="364"/>
      <c r="O24" s="364"/>
      <c r="P24" s="364"/>
      <c r="Q24" s="365"/>
    </row>
    <row r="25" spans="1:19">
      <c r="A25" s="294" t="s">
        <v>245</v>
      </c>
      <c r="B25" s="357">
        <v>230</v>
      </c>
      <c r="C25" s="358"/>
      <c r="D25" s="357">
        <v>35</v>
      </c>
      <c r="E25" s="359"/>
      <c r="F25" s="358"/>
      <c r="G25" s="360" t="s">
        <v>574</v>
      </c>
      <c r="H25" s="361"/>
      <c r="I25" s="362"/>
      <c r="J25" s="360" t="s">
        <v>249</v>
      </c>
      <c r="K25" s="361"/>
      <c r="L25" s="362"/>
      <c r="M25" s="363"/>
      <c r="N25" s="364"/>
      <c r="O25" s="364"/>
      <c r="P25" s="364"/>
      <c r="Q25" s="365"/>
    </row>
    <row r="26" spans="1:19">
      <c r="A26" s="294" t="s">
        <v>243</v>
      </c>
      <c r="B26" s="357">
        <v>231</v>
      </c>
      <c r="C26" s="358"/>
      <c r="D26" s="357">
        <v>15</v>
      </c>
      <c r="E26" s="359"/>
      <c r="F26" s="358"/>
      <c r="G26" s="360" t="s">
        <v>574</v>
      </c>
      <c r="H26" s="361"/>
      <c r="I26" s="362"/>
      <c r="J26" s="360" t="s">
        <v>249</v>
      </c>
      <c r="K26" s="361"/>
      <c r="L26" s="362"/>
      <c r="M26" s="363"/>
      <c r="N26" s="364"/>
      <c r="O26" s="364"/>
      <c r="P26" s="364"/>
      <c r="Q26" s="365"/>
    </row>
    <row r="27" spans="1:19">
      <c r="A27" s="294" t="s">
        <v>241</v>
      </c>
      <c r="B27" s="357" t="s">
        <v>136</v>
      </c>
      <c r="C27" s="358"/>
      <c r="D27" s="357">
        <v>8</v>
      </c>
      <c r="E27" s="359"/>
      <c r="F27" s="358"/>
      <c r="G27" s="360" t="s">
        <v>574</v>
      </c>
      <c r="H27" s="361"/>
      <c r="I27" s="362"/>
      <c r="J27" s="360" t="s">
        <v>136</v>
      </c>
      <c r="K27" s="361"/>
      <c r="L27" s="362"/>
      <c r="M27" s="363" t="s">
        <v>575</v>
      </c>
      <c r="N27" s="364"/>
      <c r="O27" s="364"/>
      <c r="P27" s="364"/>
      <c r="Q27" s="365"/>
    </row>
    <row r="28" spans="1:19">
      <c r="A28" s="294" t="s">
        <v>240</v>
      </c>
      <c r="B28" s="357">
        <v>30</v>
      </c>
      <c r="C28" s="358"/>
      <c r="D28" s="357">
        <v>1</v>
      </c>
      <c r="E28" s="359"/>
      <c r="F28" s="358"/>
      <c r="G28" s="360" t="s">
        <v>577</v>
      </c>
      <c r="H28" s="361"/>
      <c r="I28" s="362"/>
      <c r="J28" s="360" t="s">
        <v>136</v>
      </c>
      <c r="K28" s="361"/>
      <c r="L28" s="362"/>
      <c r="M28" s="363" t="s">
        <v>578</v>
      </c>
      <c r="N28" s="364"/>
      <c r="O28" s="364"/>
      <c r="P28" s="364"/>
      <c r="Q28" s="365"/>
    </row>
    <row r="29" spans="1:19">
      <c r="A29" s="294" t="s">
        <v>241</v>
      </c>
      <c r="B29" s="357">
        <v>234</v>
      </c>
      <c r="C29" s="358"/>
      <c r="D29" s="357">
        <v>10</v>
      </c>
      <c r="E29" s="359"/>
      <c r="F29" s="358"/>
      <c r="G29" s="360" t="s">
        <v>582</v>
      </c>
      <c r="H29" s="361"/>
      <c r="I29" s="362"/>
      <c r="J29" s="360" t="s">
        <v>249</v>
      </c>
      <c r="K29" s="361"/>
      <c r="L29" s="362"/>
      <c r="M29" s="363"/>
      <c r="N29" s="364"/>
      <c r="O29" s="364"/>
      <c r="P29" s="364"/>
      <c r="Q29" s="365"/>
    </row>
    <row r="30" spans="1:19">
      <c r="A30" s="294" t="s">
        <v>255</v>
      </c>
      <c r="B30" s="357">
        <v>235</v>
      </c>
      <c r="C30" s="358"/>
      <c r="D30" s="357">
        <v>26</v>
      </c>
      <c r="E30" s="359"/>
      <c r="F30" s="358"/>
      <c r="G30" s="360" t="s">
        <v>582</v>
      </c>
      <c r="H30" s="361"/>
      <c r="I30" s="362"/>
      <c r="J30" s="360" t="s">
        <v>249</v>
      </c>
      <c r="K30" s="361"/>
      <c r="L30" s="362"/>
      <c r="M30" s="363"/>
      <c r="N30" s="364"/>
      <c r="O30" s="364"/>
      <c r="P30" s="364"/>
      <c r="Q30" s="365"/>
    </row>
    <row r="31" spans="1:19">
      <c r="A31" s="294" t="s">
        <v>247</v>
      </c>
      <c r="B31" s="357">
        <v>236</v>
      </c>
      <c r="C31" s="358"/>
      <c r="D31" s="357">
        <v>12</v>
      </c>
      <c r="E31" s="359"/>
      <c r="F31" s="358"/>
      <c r="G31" s="360" t="s">
        <v>582</v>
      </c>
      <c r="H31" s="361"/>
      <c r="I31" s="362"/>
      <c r="J31" s="360" t="s">
        <v>249</v>
      </c>
      <c r="K31" s="361"/>
      <c r="L31" s="362"/>
      <c r="M31" s="363"/>
      <c r="N31" s="364"/>
      <c r="O31" s="364"/>
      <c r="P31" s="364"/>
      <c r="Q31" s="365"/>
    </row>
    <row r="32" spans="1:19">
      <c r="A32" s="294" t="s">
        <v>245</v>
      </c>
      <c r="B32" s="357">
        <v>237</v>
      </c>
      <c r="C32" s="358"/>
      <c r="D32" s="357">
        <v>18</v>
      </c>
      <c r="E32" s="359"/>
      <c r="F32" s="358"/>
      <c r="G32" s="360" t="s">
        <v>582</v>
      </c>
      <c r="H32" s="361"/>
      <c r="I32" s="362"/>
      <c r="J32" s="360" t="s">
        <v>249</v>
      </c>
      <c r="K32" s="361"/>
      <c r="L32" s="362"/>
      <c r="M32" s="363"/>
      <c r="N32" s="364"/>
      <c r="O32" s="364"/>
      <c r="P32" s="364"/>
      <c r="Q32" s="365"/>
    </row>
    <row r="33" spans="1:17">
      <c r="A33" s="294" t="s">
        <v>246</v>
      </c>
      <c r="B33" s="357" t="s">
        <v>249</v>
      </c>
      <c r="C33" s="358"/>
      <c r="D33" s="357" t="s">
        <v>583</v>
      </c>
      <c r="E33" s="359"/>
      <c r="F33" s="358"/>
      <c r="G33" s="360" t="s">
        <v>584</v>
      </c>
      <c r="H33" s="361"/>
      <c r="I33" s="362"/>
      <c r="J33" s="360" t="s">
        <v>249</v>
      </c>
      <c r="K33" s="361"/>
      <c r="L33" s="362"/>
      <c r="M33" s="363"/>
      <c r="N33" s="364"/>
      <c r="O33" s="364"/>
      <c r="P33" s="364"/>
      <c r="Q33" s="365"/>
    </row>
  </sheetData>
  <mergeCells count="66">
    <mergeCell ref="B29:C29"/>
    <mergeCell ref="D29:F29"/>
    <mergeCell ref="G29:I29"/>
    <mergeCell ref="J29:L29"/>
    <mergeCell ref="M29:Q29"/>
    <mergeCell ref="B25:C25"/>
    <mergeCell ref="D25:F25"/>
    <mergeCell ref="G25:I25"/>
    <mergeCell ref="J25:L25"/>
    <mergeCell ref="M25:Q25"/>
    <mergeCell ref="M21:Q21"/>
    <mergeCell ref="H1:K1"/>
    <mergeCell ref="J21:L21"/>
    <mergeCell ref="B21:C21"/>
    <mergeCell ref="G21:I21"/>
    <mergeCell ref="D21:F21"/>
    <mergeCell ref="B23:C23"/>
    <mergeCell ref="D23:F23"/>
    <mergeCell ref="G23:I23"/>
    <mergeCell ref="J23:L23"/>
    <mergeCell ref="M23:Q23"/>
    <mergeCell ref="B22:C22"/>
    <mergeCell ref="D22:F22"/>
    <mergeCell ref="G22:I22"/>
    <mergeCell ref="J22:L22"/>
    <mergeCell ref="M22:Q22"/>
    <mergeCell ref="B26:C26"/>
    <mergeCell ref="D26:F26"/>
    <mergeCell ref="G26:I26"/>
    <mergeCell ref="J26:L26"/>
    <mergeCell ref="M26:Q26"/>
    <mergeCell ref="B24:C24"/>
    <mergeCell ref="D24:F24"/>
    <mergeCell ref="G24:I24"/>
    <mergeCell ref="J24:L24"/>
    <mergeCell ref="M24:Q24"/>
    <mergeCell ref="B27:C27"/>
    <mergeCell ref="D27:F27"/>
    <mergeCell ref="G27:I27"/>
    <mergeCell ref="J27:L27"/>
    <mergeCell ref="M27:Q27"/>
    <mergeCell ref="B28:C28"/>
    <mergeCell ref="D28:F28"/>
    <mergeCell ref="G28:I28"/>
    <mergeCell ref="J28:L28"/>
    <mergeCell ref="M28:Q28"/>
    <mergeCell ref="B30:C30"/>
    <mergeCell ref="D30:F30"/>
    <mergeCell ref="G30:I30"/>
    <mergeCell ref="J30:L30"/>
    <mergeCell ref="M30:Q30"/>
    <mergeCell ref="B32:C32"/>
    <mergeCell ref="D32:F32"/>
    <mergeCell ref="G32:I32"/>
    <mergeCell ref="J32:L32"/>
    <mergeCell ref="M32:Q32"/>
    <mergeCell ref="B31:C31"/>
    <mergeCell ref="D31:F31"/>
    <mergeCell ref="G31:I31"/>
    <mergeCell ref="J31:L31"/>
    <mergeCell ref="M31:Q31"/>
    <mergeCell ref="B33:C33"/>
    <mergeCell ref="D33:F33"/>
    <mergeCell ref="G33:I33"/>
    <mergeCell ref="J33:L33"/>
    <mergeCell ref="M33:Q33"/>
  </mergeCells>
  <phoneticPr fontId="47" type="noConversion"/>
  <pageMargins left="0.25" right="0.25" top="0.75" bottom="0.75" header="0.3" footer="0.3"/>
  <pageSetup scale="97" orientation="landscape"/>
  <headerFooter>
    <oddFooter>&amp;CSummary Page 1</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1"/>
  <sheetViews>
    <sheetView workbookViewId="0"/>
  </sheetViews>
  <sheetFormatPr baseColWidth="10" defaultColWidth="8.83203125" defaultRowHeight="14" x14ac:dyDescent="0"/>
  <cols>
    <col min="1" max="1" width="6.5" customWidth="1"/>
    <col min="2" max="2" width="9" customWidth="1"/>
    <col min="3" max="3" width="9.5" customWidth="1"/>
    <col min="4" max="4" width="8.33203125" customWidth="1"/>
    <col min="5" max="5" width="9" style="225" customWidth="1"/>
    <col min="6" max="6" width="7" style="219" customWidth="1"/>
    <col min="7" max="8" width="7.1640625" customWidth="1"/>
    <col min="9" max="9" width="9.5" style="219" customWidth="1"/>
    <col min="10" max="10" width="8.5" customWidth="1"/>
    <col min="11" max="11" width="8.6640625" customWidth="1"/>
    <col min="12" max="12" width="5.6640625" bestFit="1" customWidth="1"/>
    <col min="13" max="13" width="8.6640625" bestFit="1" customWidth="1"/>
    <col min="14" max="14" width="9" bestFit="1" customWidth="1"/>
    <col min="15" max="15" width="9" style="254" bestFit="1" customWidth="1"/>
    <col min="16" max="16" width="7.33203125" style="227" bestFit="1" customWidth="1"/>
    <col min="17" max="17" width="5.6640625" style="220" bestFit="1" customWidth="1"/>
    <col min="18" max="18" width="9.83203125" customWidth="1"/>
  </cols>
  <sheetData>
    <row r="1" spans="1:18">
      <c r="A1" s="240" t="s">
        <v>259</v>
      </c>
      <c r="C1" s="216"/>
      <c r="D1" s="216"/>
      <c r="E1" s="217"/>
      <c r="F1" s="221"/>
      <c r="G1" s="217"/>
      <c r="H1" s="370">
        <f>'High Level Summary Shipments'!H1:K1</f>
        <v>41087</v>
      </c>
      <c r="I1" s="370"/>
      <c r="J1" s="370"/>
      <c r="K1" s="370"/>
      <c r="L1" s="284"/>
      <c r="M1" s="215"/>
    </row>
    <row r="2" spans="1:18" ht="16" thickBot="1">
      <c r="A2" s="273" t="str">
        <f>"Table 2.1"</f>
        <v>Table 2.1</v>
      </c>
      <c r="C2" s="255"/>
      <c r="D2" s="255"/>
      <c r="E2" s="255"/>
      <c r="F2" s="255"/>
      <c r="G2" s="219"/>
      <c r="H2" s="219"/>
      <c r="J2" s="219"/>
      <c r="K2" s="219"/>
      <c r="L2" s="219"/>
      <c r="M2" s="229"/>
      <c r="N2" s="229"/>
      <c r="O2" s="255"/>
      <c r="P2" s="229"/>
      <c r="Q2" s="229"/>
    </row>
    <row r="3" spans="1:18" ht="15" thickBot="1">
      <c r="A3" s="273" t="str">
        <f>"Case Summary by Cancer Type"</f>
        <v>Case Summary by Cancer Type</v>
      </c>
      <c r="B3" s="230"/>
      <c r="C3" s="230"/>
      <c r="D3" s="230"/>
      <c r="E3" s="230"/>
      <c r="F3" s="371" t="str">
        <f>"Pathology QC"</f>
        <v>Pathology QC</v>
      </c>
      <c r="G3" s="371"/>
      <c r="H3" s="371"/>
      <c r="I3" s="372" t="str">
        <f>"Molecular QC"</f>
        <v>Molecular QC</v>
      </c>
      <c r="J3" s="372"/>
      <c r="K3" s="372"/>
      <c r="L3" s="238"/>
      <c r="M3" s="230"/>
      <c r="N3" s="231"/>
      <c r="O3" s="231"/>
      <c r="P3" s="231"/>
      <c r="Q3" s="230"/>
    </row>
    <row r="4" spans="1:18" ht="45" customHeight="1">
      <c r="A4" s="276" t="s">
        <v>274</v>
      </c>
      <c r="B4" s="277" t="s">
        <v>353</v>
      </c>
      <c r="C4" s="277" t="s">
        <v>354</v>
      </c>
      <c r="D4" s="277" t="s">
        <v>355</v>
      </c>
      <c r="E4" s="277" t="s">
        <v>356</v>
      </c>
      <c r="F4" s="277" t="s">
        <v>357</v>
      </c>
      <c r="G4" s="277" t="s">
        <v>358</v>
      </c>
      <c r="H4" s="277" t="s">
        <v>359</v>
      </c>
      <c r="I4" s="277" t="s">
        <v>360</v>
      </c>
      <c r="J4" s="277" t="s">
        <v>361</v>
      </c>
      <c r="K4" s="277" t="s">
        <v>362</v>
      </c>
      <c r="L4" s="277" t="s">
        <v>46</v>
      </c>
      <c r="M4" s="277" t="s">
        <v>479</v>
      </c>
      <c r="N4" s="277" t="s">
        <v>485</v>
      </c>
      <c r="O4" s="277" t="s">
        <v>364</v>
      </c>
      <c r="P4" s="277" t="s">
        <v>365</v>
      </c>
      <c r="Q4" s="277" t="s">
        <v>366</v>
      </c>
      <c r="R4" s="277" t="s">
        <v>476</v>
      </c>
    </row>
    <row r="5" spans="1:18">
      <c r="A5" s="318" t="s">
        <v>241</v>
      </c>
      <c r="B5" s="318">
        <v>1435</v>
      </c>
      <c r="C5" s="318">
        <v>0</v>
      </c>
      <c r="D5" s="318">
        <v>30</v>
      </c>
      <c r="E5" s="318">
        <v>1405</v>
      </c>
      <c r="F5" s="318">
        <v>22</v>
      </c>
      <c r="G5" s="318">
        <v>169</v>
      </c>
      <c r="H5" s="318">
        <v>1214</v>
      </c>
      <c r="I5" s="318">
        <v>8</v>
      </c>
      <c r="J5" s="318">
        <v>187</v>
      </c>
      <c r="K5" s="318">
        <v>1020</v>
      </c>
      <c r="L5" s="318">
        <v>0</v>
      </c>
      <c r="M5" s="318">
        <v>27</v>
      </c>
      <c r="N5" s="318">
        <v>6</v>
      </c>
      <c r="O5" s="318">
        <v>83</v>
      </c>
      <c r="P5" s="318">
        <v>904</v>
      </c>
      <c r="Q5" s="319">
        <v>0.72219999999999995</v>
      </c>
      <c r="R5" s="320">
        <v>20</v>
      </c>
    </row>
    <row r="6" spans="1:18">
      <c r="A6" s="321" t="s">
        <v>244</v>
      </c>
      <c r="B6" s="321">
        <v>894</v>
      </c>
      <c r="C6" s="321">
        <v>0</v>
      </c>
      <c r="D6" s="321">
        <v>57</v>
      </c>
      <c r="E6" s="321">
        <v>837</v>
      </c>
      <c r="F6" s="321">
        <v>0</v>
      </c>
      <c r="G6" s="321">
        <v>128</v>
      </c>
      <c r="H6" s="321">
        <v>709</v>
      </c>
      <c r="I6" s="321">
        <v>0</v>
      </c>
      <c r="J6" s="321">
        <v>158</v>
      </c>
      <c r="K6" s="321">
        <v>551</v>
      </c>
      <c r="L6" s="321">
        <v>0</v>
      </c>
      <c r="M6" s="321">
        <v>8</v>
      </c>
      <c r="N6" s="321">
        <v>0</v>
      </c>
      <c r="O6" s="321">
        <v>43</v>
      </c>
      <c r="P6" s="321">
        <v>500</v>
      </c>
      <c r="Q6" s="319">
        <v>0.64870000000000005</v>
      </c>
      <c r="R6" s="320">
        <v>10</v>
      </c>
    </row>
    <row r="7" spans="1:18">
      <c r="A7" s="318" t="s">
        <v>245</v>
      </c>
      <c r="B7" s="318">
        <v>470</v>
      </c>
      <c r="C7" s="318">
        <v>0</v>
      </c>
      <c r="D7" s="318">
        <v>8</v>
      </c>
      <c r="E7" s="318">
        <v>462</v>
      </c>
      <c r="F7" s="318">
        <v>15</v>
      </c>
      <c r="G7" s="318">
        <v>36</v>
      </c>
      <c r="H7" s="318">
        <v>411</v>
      </c>
      <c r="I7" s="318">
        <v>2</v>
      </c>
      <c r="J7" s="318">
        <v>37</v>
      </c>
      <c r="K7" s="318">
        <v>372</v>
      </c>
      <c r="L7" s="318">
        <v>0</v>
      </c>
      <c r="M7" s="318">
        <v>4</v>
      </c>
      <c r="N7" s="318">
        <v>14</v>
      </c>
      <c r="O7" s="318">
        <v>1</v>
      </c>
      <c r="P7" s="318">
        <v>353</v>
      </c>
      <c r="Q7" s="319">
        <v>0.82699999999999996</v>
      </c>
      <c r="R7" s="320">
        <v>2</v>
      </c>
    </row>
    <row r="8" spans="1:18">
      <c r="A8" s="321" t="s">
        <v>246</v>
      </c>
      <c r="B8" s="321">
        <v>364</v>
      </c>
      <c r="C8" s="321">
        <v>0</v>
      </c>
      <c r="D8" s="321">
        <v>12</v>
      </c>
      <c r="E8" s="321">
        <v>352</v>
      </c>
      <c r="F8" s="321">
        <v>1</v>
      </c>
      <c r="G8" s="321">
        <v>11</v>
      </c>
      <c r="H8" s="321">
        <v>340</v>
      </c>
      <c r="I8" s="321">
        <v>6</v>
      </c>
      <c r="J8" s="321">
        <v>64</v>
      </c>
      <c r="K8" s="321">
        <v>270</v>
      </c>
      <c r="L8" s="321">
        <v>0</v>
      </c>
      <c r="M8" s="321">
        <v>3</v>
      </c>
      <c r="N8" s="321">
        <v>13</v>
      </c>
      <c r="O8" s="321">
        <v>0</v>
      </c>
      <c r="P8" s="321">
        <v>253</v>
      </c>
      <c r="Q8" s="319">
        <v>0.77390000000000003</v>
      </c>
      <c r="R8" s="320">
        <v>0</v>
      </c>
    </row>
    <row r="9" spans="1:18">
      <c r="A9" s="318" t="s">
        <v>255</v>
      </c>
      <c r="B9" s="318">
        <v>252</v>
      </c>
      <c r="C9" s="318">
        <v>6</v>
      </c>
      <c r="D9" s="318">
        <v>14</v>
      </c>
      <c r="E9" s="318">
        <v>232</v>
      </c>
      <c r="F9" s="318">
        <v>1</v>
      </c>
      <c r="G9" s="318">
        <v>19</v>
      </c>
      <c r="H9" s="318">
        <v>212</v>
      </c>
      <c r="I9" s="318">
        <v>9</v>
      </c>
      <c r="J9" s="318">
        <v>73</v>
      </c>
      <c r="K9" s="318">
        <v>127</v>
      </c>
      <c r="L9" s="318">
        <v>0</v>
      </c>
      <c r="M9" s="318">
        <v>0</v>
      </c>
      <c r="N9" s="318">
        <v>0</v>
      </c>
      <c r="O9" s="318">
        <v>0</v>
      </c>
      <c r="P9" s="318">
        <v>126</v>
      </c>
      <c r="Q9" s="319">
        <v>0.57210000000000005</v>
      </c>
      <c r="R9" s="320">
        <v>0</v>
      </c>
    </row>
    <row r="10" spans="1:18">
      <c r="A10" s="321" t="s">
        <v>247</v>
      </c>
      <c r="B10" s="321">
        <v>199</v>
      </c>
      <c r="C10" s="321">
        <v>0</v>
      </c>
      <c r="D10" s="321">
        <v>10</v>
      </c>
      <c r="E10" s="321">
        <v>189</v>
      </c>
      <c r="F10" s="321">
        <v>2</v>
      </c>
      <c r="G10" s="321">
        <v>16</v>
      </c>
      <c r="H10" s="321">
        <v>171</v>
      </c>
      <c r="I10" s="321">
        <v>1</v>
      </c>
      <c r="J10" s="321">
        <v>44</v>
      </c>
      <c r="K10" s="321">
        <v>126</v>
      </c>
      <c r="L10" s="321">
        <v>0</v>
      </c>
      <c r="M10" s="321">
        <v>4</v>
      </c>
      <c r="N10" s="321">
        <v>0</v>
      </c>
      <c r="O10" s="321">
        <v>0</v>
      </c>
      <c r="P10" s="321">
        <v>122</v>
      </c>
      <c r="Q10" s="319">
        <v>0.65590000000000004</v>
      </c>
      <c r="R10" s="320">
        <v>0</v>
      </c>
    </row>
    <row r="11" spans="1:18" s="239" customFormat="1">
      <c r="A11" s="318" t="s">
        <v>240</v>
      </c>
      <c r="B11" s="318">
        <v>134</v>
      </c>
      <c r="C11" s="318">
        <v>0</v>
      </c>
      <c r="D11" s="318">
        <v>1</v>
      </c>
      <c r="E11" s="318">
        <v>133</v>
      </c>
      <c r="F11" s="318">
        <v>0</v>
      </c>
      <c r="G11" s="318">
        <v>40</v>
      </c>
      <c r="H11" s="318">
        <v>93</v>
      </c>
      <c r="I11" s="318">
        <v>1</v>
      </c>
      <c r="J11" s="318">
        <v>19</v>
      </c>
      <c r="K11" s="318">
        <v>73</v>
      </c>
      <c r="L11" s="318">
        <v>0</v>
      </c>
      <c r="M11" s="318">
        <v>3</v>
      </c>
      <c r="N11" s="318">
        <v>0</v>
      </c>
      <c r="O11" s="318">
        <v>0</v>
      </c>
      <c r="P11" s="318">
        <v>70</v>
      </c>
      <c r="Q11" s="319">
        <v>0.53029999999999999</v>
      </c>
      <c r="R11" s="320">
        <v>3</v>
      </c>
    </row>
    <row r="12" spans="1:18" s="239" customFormat="1">
      <c r="A12" s="321" t="s">
        <v>243</v>
      </c>
      <c r="B12" s="321">
        <v>117</v>
      </c>
      <c r="C12" s="321">
        <v>0</v>
      </c>
      <c r="D12" s="321">
        <v>3</v>
      </c>
      <c r="E12" s="321">
        <v>114</v>
      </c>
      <c r="F12" s="321">
        <v>0</v>
      </c>
      <c r="G12" s="321">
        <v>5</v>
      </c>
      <c r="H12" s="321">
        <v>109</v>
      </c>
      <c r="I12" s="321">
        <v>0</v>
      </c>
      <c r="J12" s="321">
        <v>8</v>
      </c>
      <c r="K12" s="321">
        <v>101</v>
      </c>
      <c r="L12" s="321">
        <v>0</v>
      </c>
      <c r="M12" s="321">
        <v>1</v>
      </c>
      <c r="N12" s="321">
        <v>1</v>
      </c>
      <c r="O12" s="321">
        <v>0</v>
      </c>
      <c r="P12" s="321">
        <v>99</v>
      </c>
      <c r="Q12" s="319">
        <v>0.87719999999999998</v>
      </c>
      <c r="R12" s="320">
        <v>0</v>
      </c>
    </row>
    <row r="13" spans="1:18" s="239" customFormat="1">
      <c r="A13" s="318" t="s">
        <v>501</v>
      </c>
      <c r="B13" s="318">
        <v>97</v>
      </c>
      <c r="C13" s="318">
        <v>0</v>
      </c>
      <c r="D13" s="318">
        <v>3</v>
      </c>
      <c r="E13" s="318">
        <v>94</v>
      </c>
      <c r="F13" s="318">
        <v>0</v>
      </c>
      <c r="G13" s="318">
        <v>3</v>
      </c>
      <c r="H13" s="318">
        <v>91</v>
      </c>
      <c r="I13" s="318">
        <v>2</v>
      </c>
      <c r="J13" s="318">
        <v>32</v>
      </c>
      <c r="K13" s="318">
        <v>57</v>
      </c>
      <c r="L13" s="318">
        <v>0</v>
      </c>
      <c r="M13" s="318">
        <v>0</v>
      </c>
      <c r="N13" s="318">
        <v>27</v>
      </c>
      <c r="O13" s="318">
        <v>0</v>
      </c>
      <c r="P13" s="318">
        <v>29</v>
      </c>
      <c r="Q13" s="319">
        <v>0.61960000000000004</v>
      </c>
      <c r="R13" s="320">
        <v>0</v>
      </c>
    </row>
    <row r="14" spans="1:18" s="254" customFormat="1">
      <c r="A14" s="321" t="s">
        <v>242</v>
      </c>
      <c r="B14" s="321">
        <v>53</v>
      </c>
      <c r="C14" s="321">
        <v>0</v>
      </c>
      <c r="D14" s="321">
        <v>1</v>
      </c>
      <c r="E14" s="321">
        <v>52</v>
      </c>
      <c r="F14" s="321">
        <v>0</v>
      </c>
      <c r="G14" s="321">
        <v>18</v>
      </c>
      <c r="H14" s="321">
        <v>34</v>
      </c>
      <c r="I14" s="321">
        <v>0</v>
      </c>
      <c r="J14" s="321">
        <v>4</v>
      </c>
      <c r="K14" s="321">
        <v>30</v>
      </c>
      <c r="L14" s="321">
        <v>0</v>
      </c>
      <c r="M14" s="321">
        <v>0</v>
      </c>
      <c r="N14" s="321">
        <v>0</v>
      </c>
      <c r="O14" s="321">
        <v>0</v>
      </c>
      <c r="P14" s="321">
        <v>30</v>
      </c>
      <c r="Q14" s="319">
        <v>0.57689999999999997</v>
      </c>
      <c r="R14" s="320">
        <v>5</v>
      </c>
    </row>
    <row r="15" spans="1:18" s="254" customFormat="1">
      <c r="A15" s="318" t="s">
        <v>262</v>
      </c>
      <c r="B15" s="318">
        <v>13</v>
      </c>
      <c r="C15" s="318">
        <v>0</v>
      </c>
      <c r="D15" s="318">
        <v>3</v>
      </c>
      <c r="E15" s="318">
        <v>10</v>
      </c>
      <c r="F15" s="318">
        <v>0</v>
      </c>
      <c r="G15" s="318">
        <v>4</v>
      </c>
      <c r="H15" s="318">
        <v>6</v>
      </c>
      <c r="I15" s="318">
        <v>0</v>
      </c>
      <c r="J15" s="318">
        <v>0</v>
      </c>
      <c r="K15" s="318">
        <v>6</v>
      </c>
      <c r="L15" s="318">
        <v>0</v>
      </c>
      <c r="M15" s="318">
        <v>0</v>
      </c>
      <c r="N15" s="318">
        <v>6</v>
      </c>
      <c r="O15" s="318">
        <v>0</v>
      </c>
      <c r="P15" s="318">
        <v>0</v>
      </c>
      <c r="Q15" s="286">
        <v>0.6</v>
      </c>
      <c r="R15" s="320">
        <v>0</v>
      </c>
    </row>
    <row r="16" spans="1:18" s="290" customFormat="1">
      <c r="A16" s="321" t="s">
        <v>493</v>
      </c>
      <c r="B16" s="321">
        <v>8</v>
      </c>
      <c r="C16" s="321">
        <v>0</v>
      </c>
      <c r="D16" s="321">
        <v>0</v>
      </c>
      <c r="E16" s="321">
        <v>8</v>
      </c>
      <c r="F16" s="321">
        <v>0</v>
      </c>
      <c r="G16" s="321">
        <v>0</v>
      </c>
      <c r="H16" s="321">
        <v>8</v>
      </c>
      <c r="I16" s="321">
        <v>1</v>
      </c>
      <c r="J16" s="321">
        <v>2</v>
      </c>
      <c r="K16" s="321">
        <v>5</v>
      </c>
      <c r="L16" s="321">
        <v>0</v>
      </c>
      <c r="M16" s="321">
        <v>0</v>
      </c>
      <c r="N16" s="321">
        <v>5</v>
      </c>
      <c r="O16" s="321">
        <v>0</v>
      </c>
      <c r="P16" s="321">
        <v>0</v>
      </c>
      <c r="Q16" s="319">
        <v>0.71430000000000005</v>
      </c>
      <c r="R16" s="320">
        <v>0</v>
      </c>
    </row>
    <row r="17" spans="1:19">
      <c r="A17" s="269"/>
      <c r="B17" s="293">
        <f>SUM(B5:B16)</f>
        <v>4036</v>
      </c>
      <c r="C17" s="293">
        <f t="shared" ref="C17:P17" si="0">SUM(C5:C16)</f>
        <v>6</v>
      </c>
      <c r="D17" s="293">
        <f t="shared" si="0"/>
        <v>142</v>
      </c>
      <c r="E17" s="293">
        <f t="shared" si="0"/>
        <v>3888</v>
      </c>
      <c r="F17" s="293">
        <f t="shared" si="0"/>
        <v>41</v>
      </c>
      <c r="G17" s="293">
        <f t="shared" si="0"/>
        <v>449</v>
      </c>
      <c r="H17" s="293">
        <f t="shared" si="0"/>
        <v>3398</v>
      </c>
      <c r="I17" s="293">
        <f t="shared" si="0"/>
        <v>30</v>
      </c>
      <c r="J17" s="293">
        <f t="shared" si="0"/>
        <v>628</v>
      </c>
      <c r="K17" s="293">
        <f t="shared" si="0"/>
        <v>2738</v>
      </c>
      <c r="L17" s="293">
        <f t="shared" si="0"/>
        <v>0</v>
      </c>
      <c r="M17" s="293">
        <f t="shared" si="0"/>
        <v>50</v>
      </c>
      <c r="N17" s="293">
        <f t="shared" si="0"/>
        <v>72</v>
      </c>
      <c r="O17" s="293">
        <f t="shared" si="0"/>
        <v>127</v>
      </c>
      <c r="P17" s="293">
        <f t="shared" si="0"/>
        <v>2486</v>
      </c>
      <c r="Q17" s="286">
        <f>SUM(N17:P17)/(E17-F17-I17)</f>
        <v>0.70343201467120775</v>
      </c>
      <c r="R17" s="287">
        <f>SUM(R5:R16)</f>
        <v>40</v>
      </c>
      <c r="S17" s="254"/>
    </row>
    <row r="18" spans="1:19">
      <c r="N18" s="257"/>
      <c r="O18" s="257"/>
      <c r="P18" s="258"/>
      <c r="Q18" s="290"/>
    </row>
    <row r="19" spans="1:19">
      <c r="N19" s="257"/>
      <c r="O19" s="257"/>
      <c r="P19" s="258"/>
      <c r="Q19" s="290"/>
    </row>
    <row r="20" spans="1:19">
      <c r="A20" s="245" t="s">
        <v>241</v>
      </c>
      <c r="B20" s="246" t="s">
        <v>180</v>
      </c>
    </row>
    <row r="21" spans="1:19">
      <c r="A21" s="247" t="s">
        <v>244</v>
      </c>
      <c r="B21" s="248" t="s">
        <v>181</v>
      </c>
    </row>
    <row r="22" spans="1:19">
      <c r="A22" s="247" t="s">
        <v>245</v>
      </c>
      <c r="B22" s="248" t="s">
        <v>237</v>
      </c>
    </row>
    <row r="23" spans="1:19">
      <c r="A23" s="247" t="s">
        <v>246</v>
      </c>
      <c r="B23" s="248" t="s">
        <v>183</v>
      </c>
    </row>
    <row r="24" spans="1:19">
      <c r="A24" s="247" t="s">
        <v>255</v>
      </c>
      <c r="B24" s="248" t="s">
        <v>182</v>
      </c>
    </row>
    <row r="25" spans="1:19">
      <c r="A25" s="247" t="s">
        <v>247</v>
      </c>
      <c r="B25" s="248" t="s">
        <v>184</v>
      </c>
    </row>
    <row r="26" spans="1:19">
      <c r="A26" s="247" t="s">
        <v>240</v>
      </c>
      <c r="B26" s="248" t="s">
        <v>173</v>
      </c>
    </row>
    <row r="27" spans="1:19">
      <c r="A27" s="247" t="s">
        <v>243</v>
      </c>
      <c r="B27" s="248" t="s">
        <v>167</v>
      </c>
    </row>
    <row r="28" spans="1:19">
      <c r="A28" s="247" t="s">
        <v>501</v>
      </c>
      <c r="B28" s="248" t="s">
        <v>256</v>
      </c>
    </row>
    <row r="29" spans="1:19">
      <c r="A29" s="247" t="s">
        <v>242</v>
      </c>
      <c r="B29" s="248" t="s">
        <v>61</v>
      </c>
    </row>
    <row r="30" spans="1:19">
      <c r="A30" s="247" t="s">
        <v>262</v>
      </c>
      <c r="B30" s="248" t="s">
        <v>260</v>
      </c>
    </row>
    <row r="31" spans="1:19">
      <c r="A31" s="249" t="s">
        <v>493</v>
      </c>
      <c r="B31" s="250" t="s">
        <v>495</v>
      </c>
    </row>
  </sheetData>
  <mergeCells count="3">
    <mergeCell ref="H1:K1"/>
    <mergeCell ref="F3:H3"/>
    <mergeCell ref="I3:K3"/>
  </mergeCells>
  <phoneticPr fontId="47" type="noConversion"/>
  <hyperlinks>
    <hyperlink ref="B17" r:id="rId1" display="http://rex/BPC/TCGA-BCR/_vti_bin/ReportServer?http%3a%2f%2fresshare01%3a88%2fTCGA-BCR%2fReports+Library%2fDriveCaseDetail.rdl&amp;TumorType=Esophageal&amp;NCIDashboardStatus=All&amp;rs%3AParameterLanguage="/>
    <hyperlink ref="C17" r:id="rId2" display="http://rex/BPC/TCGA-BCR/_vti_bin/ReportServer?http%3a%2f%2fresshare01%3a88%2fTCGA-BCR%2fReports+Library%2fDriveCaseDetail.rdl&amp;TumorType=Esophageal&amp;NCIDashboardStatus=Pending%20Initial%20Screening&amp;rs%3AParameterLanguage="/>
    <hyperlink ref="D17" r:id="rId3" display="http://rex/BPC/TCGA-BCR/_vti_bin/ReportServer?http%3a%2f%2fresshare01%3a88%2fTCGA-BCR%2fReports+Library%2fDriveCaseDetail.rdl&amp;TumorType=Esophageal&amp;NCIDashboardStatus=DQ%20Initial%20Screening&amp;rs%3AParameterLanguage="/>
    <hyperlink ref="E17" r:id="rId4" display="http://rex/BPC/TCGA-BCR/_vti_bin/ReportServer?http%3a%2f%2fresshare01%3a88%2fTCGA-BCR%2fReports+Library%2fDriveCaseDetail.rdl&amp;TumorType=Esophageal&amp;NCIDashboardStatus=Submitted%20to%20BCR&amp;rs%3AParameterLanguage="/>
    <hyperlink ref="F17" r:id="rId5" display="http://rex/BPC/TCGA-BCR/_vti_bin/ReportServer?http%3a%2f%2fresshare01%3a88%2fTCGA-BCR%2fReports+Library%2fDriveCaseDetail.rdl&amp;TumorType=Esophageal&amp;NCIDashboardStatus=Pending%20Path&amp;rs%3AParameterLanguage="/>
    <hyperlink ref="G17" r:id="rId6" display="http://rex/BPC/TCGA-BCR/_vti_bin/ReportServer?http%3a%2f%2fresshare01%3a88%2fTCGA-BCR%2fReports+Library%2fDriveCaseDetail.rdl&amp;TumorType=Esophageal&amp;NCIDashboardStatus=DQ%20Pathology&amp;rs%3AParameterLanguage="/>
    <hyperlink ref="H17" r:id="rId7" display="http://rex/BPC/TCGA-BCR/_vti_bin/ReportServer?http%3a%2f%2fresshare01%3a88%2fTCGA-BCR%2fReports+Library%2fDriveCaseDetail.rdl&amp;TumorType=Esophageal&amp;NCIDashboardStatus=Qualify%20Pathology&amp;rs%3AParameterLanguage="/>
    <hyperlink ref="I17" r:id="rId8" display="http://rex/BPC/TCGA-BCR/_vti_bin/ReportServer?http%3a%2f%2fresshare01%3a88%2fTCGA-BCR%2fReports+Library%2fDriveCaseDetail.rdl&amp;TumorType=Esophageal&amp;NCIDashboardStatus=Pending%20Molecular&amp;rs%3AParameterLanguage="/>
    <hyperlink ref="J17" r:id="rId9" display="http://rex/BPC/TCGA-BCR/_vti_bin/ReportServer?http%3a%2f%2fresshare01%3a88%2fTCGA-BCR%2fReports+Library%2fDriveCaseDetail.rdl&amp;TumorType=Esophageal&amp;NCIDashboardStatus=DQ%20Molecular&amp;rs%3AParameterLanguage="/>
    <hyperlink ref="K17" r:id="rId10" display="http://rex/BPC/TCGA-BCR/_vti_bin/ReportServer?http%3a%2f%2fresshare01%3a88%2fTCGA-BCR%2fReports+Library%2fDriveCaseDetail.rdl&amp;TumorType=Esophageal&amp;NCIDashboardStatus=Qualify%20Molecular&amp;rs%3AParameterLanguage="/>
    <hyperlink ref="L17" r:id="rId11" display="http://rex/BPC/TCGA-BCR/_vti_bin/ReportServer?http%3a%2f%2fresshare01%3a88%2fTCGA-BCR%2fReports+Library%2fDriveCaseDetail.rdl&amp;TumorType=Esophageal&amp;NCIDashboardStatus=DQ%20Other&amp;rs%3AParameterLanguage="/>
    <hyperlink ref="M17" r:id="rId12" display="http://rex/BPC/TCGA-BCR/_vti_bin/ReportServer?http%3a%2f%2fresshare01%3a88%2fTCGA-BCR%2fReports+Library%2fDriveCaseDetail.rdl&amp;TumorType=Esophageal&amp;NCIDashboardStatus=QQ%20Genotyping&amp;rs%3AParameterLanguage="/>
    <hyperlink ref="O17" r:id="rId13" display="http://rex/BPC/TCGA-BCR/_vti_bin/ReportServer?http%3a%2f%2fresshare01%3a88%2fTCGA-BCR%2fReports+Library%2fDriveCaseDetail.rdl&amp;TumorType=Esophageal&amp;NCIDashboardStatus=Qualify%20-%20On%20hold&amp;rs%3AParameterLanguage="/>
    <hyperlink ref="P17" r:id="rId14" display="http://rex/BPC/TCGA-BCR/_vti_bin/ReportServer?http%3a%2f%2fresshare01%3a88%2fTCGA-BCR%2fReports+Library%2fDriveCaseDetail.rdl&amp;TumorType=Esophageal&amp;NCIDashboardStatus=Shipped&amp;rs%3AParameterLanguage="/>
    <hyperlink ref="R17" r:id="rId15" display="http://rex/BPC/TCGA-BCR/_vti_bin/ReportServer?http%3a%2f%2fresshare01%3a88%2fTCGA-BCR%2fReports+Library%2fDriveCaseDetail.rdl&amp;TumorType=Esophageal&amp;NCIDashboardStatus=Redacted%20-%20Notified&amp;rs%3AParameterLanguage="/>
  </hyperlinks>
  <pageMargins left="0.7" right="0.7" top="0.75" bottom="0.75" header="0.3" footer="0.3"/>
  <pageSetup scale="83" orientation="landscape"/>
  <drawing r:id="rId16"/>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I54"/>
  <sheetViews>
    <sheetView zoomScaleSheetLayoutView="100" workbookViewId="0">
      <selection activeCell="M4" sqref="M4:N4"/>
    </sheetView>
  </sheetViews>
  <sheetFormatPr baseColWidth="10" defaultColWidth="8.83203125" defaultRowHeight="14" x14ac:dyDescent="0"/>
  <cols>
    <col min="1" max="1" width="21.6640625" style="5" customWidth="1"/>
    <col min="2" max="2" width="6" style="5" customWidth="1"/>
    <col min="3" max="3" width="4" style="5" bestFit="1" customWidth="1"/>
    <col min="4" max="4" width="4.6640625" style="5" customWidth="1"/>
    <col min="5" max="5" width="4.33203125" style="5" customWidth="1"/>
    <col min="6" max="6" width="3.6640625" style="5" customWidth="1"/>
    <col min="7" max="7" width="4.33203125" style="5" customWidth="1"/>
    <col min="8" max="8" width="4" style="5" bestFit="1" customWidth="1"/>
    <col min="9" max="9" width="4.5" style="5" bestFit="1" customWidth="1"/>
    <col min="10" max="10" width="4.1640625" style="5" customWidth="1"/>
    <col min="11" max="11" width="5" style="5" customWidth="1"/>
    <col min="12" max="13" width="4.5" style="5" customWidth="1"/>
    <col min="14" max="14" width="3.6640625" style="5" customWidth="1"/>
    <col min="15" max="15" width="5.1640625" style="5" bestFit="1" customWidth="1"/>
    <col min="16" max="16" width="5.5" style="5" customWidth="1"/>
    <col min="17" max="17" width="6.5" style="5" customWidth="1"/>
    <col min="18" max="18" width="4.33203125" style="5" customWidth="1"/>
    <col min="19" max="19" width="6.5" style="5" customWidth="1"/>
    <col min="20" max="20" width="5.5" style="5" customWidth="1"/>
    <col min="21" max="21" width="5.6640625" style="5" bestFit="1" customWidth="1"/>
    <col min="22" max="22" width="4.6640625" style="5" bestFit="1" customWidth="1"/>
    <col min="23" max="23" width="5.6640625" style="5" customWidth="1"/>
    <col min="24" max="24" width="4" style="5" customWidth="1"/>
    <col min="25" max="25" width="5.1640625" style="5" customWidth="1"/>
    <col min="26" max="26" width="4.5" style="6" customWidth="1"/>
    <col min="27" max="27" width="15" style="5" bestFit="1" customWidth="1"/>
    <col min="28" max="16384" width="8.83203125" style="5"/>
  </cols>
  <sheetData>
    <row r="1" spans="1:35" ht="20.25" customHeight="1">
      <c r="A1" s="62" t="s">
        <v>179</v>
      </c>
      <c r="B1" s="2"/>
      <c r="C1" s="2"/>
      <c r="D1" s="2"/>
      <c r="E1" s="2"/>
      <c r="F1" s="3" t="s">
        <v>28</v>
      </c>
      <c r="G1" s="4"/>
      <c r="H1" s="448">
        <v>40345</v>
      </c>
      <c r="I1" s="449"/>
      <c r="J1" s="449"/>
      <c r="K1" s="449"/>
      <c r="L1" s="449"/>
      <c r="M1" s="449"/>
      <c r="N1" s="449"/>
      <c r="O1" s="449"/>
      <c r="P1" s="449"/>
      <c r="Q1" s="449"/>
      <c r="R1" s="449"/>
      <c r="S1" s="449"/>
      <c r="T1" s="449"/>
      <c r="U1" s="449"/>
      <c r="V1" s="2"/>
      <c r="W1" s="2"/>
      <c r="X1" s="2"/>
    </row>
    <row r="2" spans="1:35" ht="15" customHeight="1">
      <c r="A2" s="62"/>
      <c r="B2" s="2"/>
      <c r="C2" s="2"/>
      <c r="D2" s="2"/>
      <c r="E2" s="2"/>
      <c r="F2" s="3"/>
      <c r="G2" s="4"/>
      <c r="H2" s="75"/>
      <c r="I2" s="77"/>
      <c r="J2" s="77"/>
      <c r="K2" s="77"/>
      <c r="L2" s="77"/>
      <c r="M2" s="77"/>
      <c r="N2" s="77"/>
      <c r="O2" s="77"/>
      <c r="P2" s="77"/>
      <c r="Q2" s="77"/>
      <c r="R2" s="77"/>
      <c r="S2" s="78"/>
      <c r="T2" s="172" t="s">
        <v>99</v>
      </c>
      <c r="U2" s="77"/>
      <c r="V2" s="2"/>
      <c r="W2" s="2"/>
      <c r="X2" s="2"/>
    </row>
    <row r="3" spans="1:35">
      <c r="A3" s="212" t="s">
        <v>86</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60"/>
      <c r="AD3" s="74"/>
      <c r="AE3" s="9"/>
      <c r="AF3" s="61"/>
      <c r="AG3" s="6"/>
      <c r="AH3" s="6"/>
    </row>
    <row r="4" spans="1:35" s="10" customFormat="1" ht="47">
      <c r="A4" s="184" t="s">
        <v>89</v>
      </c>
      <c r="B4" s="7" t="s">
        <v>6</v>
      </c>
      <c r="C4" s="394" t="s">
        <v>95</v>
      </c>
      <c r="D4" s="395"/>
      <c r="E4" s="394" t="s">
        <v>112</v>
      </c>
      <c r="F4" s="395"/>
      <c r="G4" s="394" t="s">
        <v>191</v>
      </c>
      <c r="H4" s="395"/>
      <c r="I4" s="394" t="s">
        <v>197</v>
      </c>
      <c r="J4" s="395"/>
      <c r="K4" s="394" t="s">
        <v>208</v>
      </c>
      <c r="L4" s="395"/>
      <c r="M4" s="394" t="s">
        <v>224</v>
      </c>
      <c r="N4" s="395"/>
      <c r="O4" s="428" t="s">
        <v>232</v>
      </c>
      <c r="P4" s="429"/>
      <c r="Q4" s="394" t="s">
        <v>59</v>
      </c>
      <c r="R4" s="395"/>
      <c r="S4" s="394" t="s">
        <v>84</v>
      </c>
      <c r="T4" s="395"/>
      <c r="U4" s="377">
        <v>40278</v>
      </c>
      <c r="V4" s="378"/>
      <c r="W4" s="377">
        <v>40299</v>
      </c>
      <c r="X4" s="378"/>
      <c r="Y4" s="377">
        <v>40330</v>
      </c>
      <c r="Z4" s="378"/>
      <c r="AA4" s="152" t="s">
        <v>209</v>
      </c>
      <c r="AB4" s="8" t="s">
        <v>198</v>
      </c>
      <c r="AC4" s="9"/>
      <c r="AD4" s="9"/>
      <c r="AE4" s="61"/>
      <c r="AG4" s="11"/>
      <c r="AH4" s="11"/>
      <c r="AI4" s="11"/>
    </row>
    <row r="5" spans="1:35" s="10" customFormat="1" ht="16">
      <c r="A5" s="105" t="s">
        <v>199</v>
      </c>
      <c r="B5" s="154">
        <v>345</v>
      </c>
      <c r="C5" s="154">
        <v>55</v>
      </c>
      <c r="D5" s="106">
        <v>9</v>
      </c>
      <c r="E5" s="107">
        <v>48</v>
      </c>
      <c r="F5" s="108">
        <v>2</v>
      </c>
      <c r="G5" s="109">
        <v>66</v>
      </c>
      <c r="H5" s="110">
        <v>6</v>
      </c>
      <c r="I5" s="111">
        <v>68</v>
      </c>
      <c r="J5" s="108">
        <v>16</v>
      </c>
      <c r="K5" s="111">
        <v>31</v>
      </c>
      <c r="L5" s="108">
        <v>26</v>
      </c>
      <c r="M5" s="111">
        <v>96</v>
      </c>
      <c r="N5" s="110">
        <v>18</v>
      </c>
      <c r="O5" s="154">
        <v>87</v>
      </c>
      <c r="P5" s="112">
        <v>15</v>
      </c>
      <c r="Q5" s="154">
        <v>53</v>
      </c>
      <c r="R5" s="106">
        <v>19</v>
      </c>
      <c r="S5" s="185">
        <v>16</v>
      </c>
      <c r="T5" s="186">
        <v>7</v>
      </c>
      <c r="U5" s="154">
        <v>8</v>
      </c>
      <c r="V5" s="112">
        <v>22</v>
      </c>
      <c r="W5" s="154">
        <v>9</v>
      </c>
      <c r="X5" s="112">
        <v>10</v>
      </c>
      <c r="Y5" s="154"/>
      <c r="Z5" s="106"/>
      <c r="AA5" s="113">
        <f>SUM(Y5,W5,U5,S5,Q5,O5,M5,K5,I5,G5,E5,C5,B5)</f>
        <v>882</v>
      </c>
      <c r="AB5" s="114">
        <f>SUM(B5:X5)</f>
        <v>1032</v>
      </c>
      <c r="AC5" s="11"/>
      <c r="AD5" s="11"/>
      <c r="AE5" s="11"/>
      <c r="AG5" s="11"/>
      <c r="AH5" s="11"/>
      <c r="AI5" s="11"/>
    </row>
    <row r="6" spans="1:35" s="10" customFormat="1" ht="16">
      <c r="A6" s="105" t="s">
        <v>200</v>
      </c>
      <c r="B6" s="154">
        <v>44</v>
      </c>
      <c r="C6" s="154">
        <v>40</v>
      </c>
      <c r="D6" s="106">
        <v>13</v>
      </c>
      <c r="E6" s="154">
        <v>17</v>
      </c>
      <c r="F6" s="106"/>
      <c r="G6" s="107">
        <v>89</v>
      </c>
      <c r="H6" s="112">
        <v>4</v>
      </c>
      <c r="I6" s="111">
        <v>103</v>
      </c>
      <c r="J6" s="108">
        <v>25</v>
      </c>
      <c r="K6" s="111">
        <v>165</v>
      </c>
      <c r="L6" s="108">
        <v>10</v>
      </c>
      <c r="M6" s="111">
        <v>362</v>
      </c>
      <c r="N6" s="110">
        <v>22</v>
      </c>
      <c r="O6" s="154">
        <v>184</v>
      </c>
      <c r="P6" s="112">
        <v>66</v>
      </c>
      <c r="Q6" s="154">
        <v>15</v>
      </c>
      <c r="R6" s="106">
        <v>0</v>
      </c>
      <c r="S6" s="185">
        <v>0</v>
      </c>
      <c r="T6" s="186">
        <v>0</v>
      </c>
      <c r="U6" s="154"/>
      <c r="V6" s="112"/>
      <c r="W6" s="154"/>
      <c r="X6" s="112"/>
      <c r="Y6" s="154"/>
      <c r="Z6" s="106"/>
      <c r="AA6" s="113">
        <f t="shared" ref="AA6:AA15" si="0">SUM(Y6,W6,U6,S6,Q6,O6,M6,K6,I6,G6,E6,C6,B6)</f>
        <v>1019</v>
      </c>
      <c r="AB6" s="114">
        <f t="shared" ref="AB6:AB15" si="1">SUM(B6:X6)</f>
        <v>1159</v>
      </c>
      <c r="AC6" s="11"/>
      <c r="AD6" s="11"/>
      <c r="AE6" s="11"/>
      <c r="AG6" s="11"/>
      <c r="AH6" s="11"/>
      <c r="AI6" s="11"/>
    </row>
    <row r="7" spans="1:35" s="10" customFormat="1" ht="16">
      <c r="A7" s="105" t="s">
        <v>205</v>
      </c>
      <c r="B7" s="154">
        <v>18</v>
      </c>
      <c r="C7" s="154"/>
      <c r="D7" s="106"/>
      <c r="E7" s="154"/>
      <c r="F7" s="106"/>
      <c r="G7" s="107">
        <v>35</v>
      </c>
      <c r="H7" s="112"/>
      <c r="I7" s="111">
        <v>14</v>
      </c>
      <c r="J7" s="108">
        <v>0</v>
      </c>
      <c r="K7" s="111">
        <v>4</v>
      </c>
      <c r="L7" s="108"/>
      <c r="M7" s="111">
        <v>0</v>
      </c>
      <c r="N7" s="110">
        <v>2</v>
      </c>
      <c r="O7" s="154">
        <v>0</v>
      </c>
      <c r="P7" s="112">
        <v>0</v>
      </c>
      <c r="Q7" s="154">
        <v>151</v>
      </c>
      <c r="R7" s="106">
        <v>0</v>
      </c>
      <c r="S7" s="185">
        <v>61</v>
      </c>
      <c r="T7" s="186">
        <v>0</v>
      </c>
      <c r="U7" s="154">
        <v>17</v>
      </c>
      <c r="V7" s="112"/>
      <c r="W7" s="154"/>
      <c r="X7" s="112">
        <v>2</v>
      </c>
      <c r="Y7" s="154">
        <v>67</v>
      </c>
      <c r="Z7" s="106"/>
      <c r="AA7" s="113">
        <f t="shared" si="0"/>
        <v>367</v>
      </c>
      <c r="AB7" s="114">
        <f t="shared" si="1"/>
        <v>304</v>
      </c>
      <c r="AC7" s="11"/>
      <c r="AD7" s="11"/>
      <c r="AE7" s="11"/>
      <c r="AG7" s="11"/>
      <c r="AH7" s="11"/>
      <c r="AI7" s="11"/>
    </row>
    <row r="8" spans="1:35" s="10" customFormat="1" ht="16">
      <c r="A8" s="100" t="s">
        <v>50</v>
      </c>
      <c r="B8" s="154"/>
      <c r="C8" s="154"/>
      <c r="D8" s="106"/>
      <c r="E8" s="154"/>
      <c r="F8" s="106"/>
      <c r="G8" s="107"/>
      <c r="H8" s="112"/>
      <c r="I8" s="111"/>
      <c r="J8" s="108"/>
      <c r="K8" s="111"/>
      <c r="L8" s="108"/>
      <c r="M8" s="109">
        <v>6</v>
      </c>
      <c r="N8" s="110"/>
      <c r="O8" s="154"/>
      <c r="P8" s="112"/>
      <c r="Q8" s="154">
        <v>24</v>
      </c>
      <c r="R8" s="106">
        <v>0</v>
      </c>
      <c r="S8" s="185">
        <v>27</v>
      </c>
      <c r="T8" s="186">
        <v>0</v>
      </c>
      <c r="U8" s="154">
        <v>3</v>
      </c>
      <c r="V8" s="112"/>
      <c r="W8" s="154">
        <v>64</v>
      </c>
      <c r="X8" s="112"/>
      <c r="Y8" s="154">
        <v>52</v>
      </c>
      <c r="Z8" s="106"/>
      <c r="AA8" s="113">
        <f t="shared" si="0"/>
        <v>176</v>
      </c>
      <c r="AB8" s="114">
        <f t="shared" si="1"/>
        <v>124</v>
      </c>
      <c r="AC8" s="11"/>
      <c r="AD8" s="11"/>
      <c r="AE8" s="11"/>
      <c r="AG8" s="11"/>
      <c r="AH8" s="11"/>
      <c r="AI8" s="11"/>
    </row>
    <row r="9" spans="1:35" s="10" customFormat="1" ht="16">
      <c r="A9" s="100" t="s">
        <v>176</v>
      </c>
      <c r="B9" s="154"/>
      <c r="C9" s="154"/>
      <c r="D9" s="106"/>
      <c r="E9" s="154"/>
      <c r="F9" s="106"/>
      <c r="G9" s="107"/>
      <c r="H9" s="112"/>
      <c r="I9" s="111"/>
      <c r="J9" s="108"/>
      <c r="K9" s="111"/>
      <c r="L9" s="108"/>
      <c r="M9" s="109"/>
      <c r="N9" s="110"/>
      <c r="O9" s="154"/>
      <c r="P9" s="112"/>
      <c r="Q9" s="154">
        <v>19</v>
      </c>
      <c r="R9" s="106">
        <v>0</v>
      </c>
      <c r="S9" s="185">
        <v>305</v>
      </c>
      <c r="T9" s="186">
        <v>0</v>
      </c>
      <c r="U9" s="154">
        <v>7</v>
      </c>
      <c r="V9" s="112"/>
      <c r="W9" s="154">
        <v>20</v>
      </c>
      <c r="X9" s="112"/>
      <c r="Y9" s="154"/>
      <c r="Z9" s="106"/>
      <c r="AA9" s="113">
        <f t="shared" si="0"/>
        <v>351</v>
      </c>
      <c r="AB9" s="114">
        <f t="shared" si="1"/>
        <v>351</v>
      </c>
      <c r="AC9" s="11"/>
      <c r="AD9" s="11"/>
      <c r="AE9" s="11"/>
      <c r="AG9" s="11"/>
      <c r="AH9" s="11"/>
      <c r="AI9" s="11"/>
    </row>
    <row r="10" spans="1:35" s="10" customFormat="1" ht="16">
      <c r="A10" s="100" t="s">
        <v>175</v>
      </c>
      <c r="B10" s="154"/>
      <c r="C10" s="154"/>
      <c r="D10" s="106"/>
      <c r="E10" s="154"/>
      <c r="F10" s="106"/>
      <c r="G10" s="107"/>
      <c r="H10" s="112"/>
      <c r="I10" s="111"/>
      <c r="J10" s="108"/>
      <c r="K10" s="111"/>
      <c r="L10" s="108"/>
      <c r="M10" s="109"/>
      <c r="N10" s="110"/>
      <c r="O10" s="154"/>
      <c r="P10" s="112"/>
      <c r="Q10" s="154">
        <v>2</v>
      </c>
      <c r="R10" s="106"/>
      <c r="S10" s="185">
        <v>148</v>
      </c>
      <c r="T10" s="186"/>
      <c r="U10" s="154">
        <v>5</v>
      </c>
      <c r="V10" s="112"/>
      <c r="W10" s="154"/>
      <c r="X10" s="112"/>
      <c r="Y10" s="154"/>
      <c r="Z10" s="106"/>
      <c r="AA10" s="113">
        <f t="shared" si="0"/>
        <v>155</v>
      </c>
      <c r="AB10" s="114">
        <f t="shared" si="1"/>
        <v>155</v>
      </c>
      <c r="AC10" s="11"/>
      <c r="AD10" s="11"/>
      <c r="AE10" s="11"/>
      <c r="AG10" s="11"/>
      <c r="AH10" s="11"/>
      <c r="AI10" s="11"/>
    </row>
    <row r="11" spans="1:35" s="10" customFormat="1" ht="16">
      <c r="A11" s="100" t="s">
        <v>66</v>
      </c>
      <c r="B11" s="154"/>
      <c r="C11" s="154"/>
      <c r="D11" s="106"/>
      <c r="E11" s="154"/>
      <c r="F11" s="106"/>
      <c r="G11" s="107"/>
      <c r="H11" s="112"/>
      <c r="I11" s="111"/>
      <c r="J11" s="108"/>
      <c r="K11" s="111"/>
      <c r="L11" s="108"/>
      <c r="M11" s="109"/>
      <c r="N11" s="110"/>
      <c r="O11" s="154"/>
      <c r="P11" s="112"/>
      <c r="Q11" s="154">
        <v>89</v>
      </c>
      <c r="R11" s="106">
        <v>0</v>
      </c>
      <c r="S11" s="185">
        <v>64</v>
      </c>
      <c r="T11" s="186">
        <v>0</v>
      </c>
      <c r="U11" s="154">
        <v>19</v>
      </c>
      <c r="V11" s="112">
        <v>26</v>
      </c>
      <c r="W11" s="154">
        <v>25</v>
      </c>
      <c r="X11" s="112"/>
      <c r="Y11" s="154">
        <v>31</v>
      </c>
      <c r="Z11" s="106"/>
      <c r="AA11" s="113">
        <f t="shared" si="0"/>
        <v>228</v>
      </c>
      <c r="AB11" s="114">
        <f t="shared" si="1"/>
        <v>223</v>
      </c>
      <c r="AC11" s="11"/>
      <c r="AD11" s="11"/>
      <c r="AE11" s="11"/>
      <c r="AG11" s="11"/>
      <c r="AH11" s="11"/>
      <c r="AI11" s="11"/>
    </row>
    <row r="12" spans="1:35" s="10" customFormat="1" ht="16">
      <c r="A12" s="100" t="s">
        <v>67</v>
      </c>
      <c r="B12" s="154"/>
      <c r="C12" s="154"/>
      <c r="D12" s="106"/>
      <c r="E12" s="154"/>
      <c r="F12" s="106"/>
      <c r="G12" s="107"/>
      <c r="H12" s="112"/>
      <c r="I12" s="111"/>
      <c r="J12" s="108"/>
      <c r="K12" s="111"/>
      <c r="L12" s="108"/>
      <c r="M12" s="109"/>
      <c r="N12" s="110"/>
      <c r="O12" s="154"/>
      <c r="P12" s="112"/>
      <c r="Q12" s="154">
        <v>0</v>
      </c>
      <c r="R12" s="106">
        <v>0</v>
      </c>
      <c r="S12" s="185">
        <v>12</v>
      </c>
      <c r="T12" s="186">
        <v>0</v>
      </c>
      <c r="U12" s="154">
        <v>7</v>
      </c>
      <c r="V12" s="112">
        <v>2</v>
      </c>
      <c r="W12" s="154"/>
      <c r="X12" s="112"/>
      <c r="Y12" s="154"/>
      <c r="Z12" s="106"/>
      <c r="AA12" s="113">
        <f t="shared" si="0"/>
        <v>19</v>
      </c>
      <c r="AB12" s="114">
        <f t="shared" si="1"/>
        <v>21</v>
      </c>
      <c r="AC12" s="11"/>
      <c r="AD12" s="11"/>
      <c r="AE12" s="11"/>
      <c r="AG12" s="11"/>
      <c r="AH12" s="11"/>
      <c r="AI12" s="11"/>
    </row>
    <row r="13" spans="1:35" s="10" customFormat="1" ht="16">
      <c r="A13" s="100" t="s">
        <v>85</v>
      </c>
      <c r="B13" s="154"/>
      <c r="C13" s="154"/>
      <c r="D13" s="106"/>
      <c r="E13" s="154"/>
      <c r="F13" s="106"/>
      <c r="G13" s="107"/>
      <c r="H13" s="112"/>
      <c r="I13" s="111"/>
      <c r="J13" s="108"/>
      <c r="K13" s="111"/>
      <c r="L13" s="108"/>
      <c r="M13" s="109"/>
      <c r="N13" s="110"/>
      <c r="O13" s="154"/>
      <c r="P13" s="112"/>
      <c r="Q13" s="154"/>
      <c r="R13" s="106"/>
      <c r="S13" s="185">
        <v>15</v>
      </c>
      <c r="T13" s="186">
        <v>0</v>
      </c>
      <c r="U13" s="154">
        <v>5</v>
      </c>
      <c r="V13" s="112"/>
      <c r="W13" s="154">
        <v>125</v>
      </c>
      <c r="X13" s="112"/>
      <c r="Y13" s="154">
        <v>25</v>
      </c>
      <c r="Z13" s="106"/>
      <c r="AA13" s="113">
        <f t="shared" si="0"/>
        <v>170</v>
      </c>
      <c r="AB13" s="114">
        <f t="shared" si="1"/>
        <v>145</v>
      </c>
      <c r="AC13" s="11"/>
      <c r="AD13" s="11"/>
      <c r="AE13" s="11"/>
      <c r="AG13" s="11"/>
      <c r="AH13" s="11"/>
      <c r="AI13" s="11"/>
    </row>
    <row r="14" spans="1:35" s="10" customFormat="1" ht="16">
      <c r="A14" s="100" t="s">
        <v>170</v>
      </c>
      <c r="B14" s="154"/>
      <c r="C14" s="154"/>
      <c r="D14" s="106"/>
      <c r="E14" s="154"/>
      <c r="F14" s="106"/>
      <c r="G14" s="107"/>
      <c r="H14" s="112"/>
      <c r="I14" s="111"/>
      <c r="J14" s="108"/>
      <c r="K14" s="111"/>
      <c r="L14" s="108"/>
      <c r="M14" s="109"/>
      <c r="N14" s="110"/>
      <c r="O14" s="154"/>
      <c r="P14" s="112"/>
      <c r="Q14" s="154"/>
      <c r="R14" s="106"/>
      <c r="S14" s="185"/>
      <c r="T14" s="186"/>
      <c r="U14" s="154">
        <v>2</v>
      </c>
      <c r="V14" s="112"/>
      <c r="W14" s="154"/>
      <c r="X14" s="112"/>
      <c r="Y14" s="154"/>
      <c r="Z14" s="106"/>
      <c r="AA14" s="113">
        <f t="shared" si="0"/>
        <v>2</v>
      </c>
      <c r="AB14" s="114">
        <f t="shared" si="1"/>
        <v>2</v>
      </c>
      <c r="AC14" s="11"/>
      <c r="AD14" s="11"/>
      <c r="AE14" s="11"/>
      <c r="AG14" s="11"/>
      <c r="AH14" s="11"/>
      <c r="AI14" s="11"/>
    </row>
    <row r="15" spans="1:35" s="10" customFormat="1" ht="16">
      <c r="A15" s="100" t="s">
        <v>171</v>
      </c>
      <c r="B15" s="154"/>
      <c r="C15" s="154"/>
      <c r="D15" s="106"/>
      <c r="E15" s="154"/>
      <c r="F15" s="106"/>
      <c r="G15" s="107"/>
      <c r="H15" s="112"/>
      <c r="I15" s="111"/>
      <c r="J15" s="108"/>
      <c r="K15" s="111"/>
      <c r="L15" s="108"/>
      <c r="M15" s="109"/>
      <c r="N15" s="110"/>
      <c r="O15" s="154"/>
      <c r="P15" s="112"/>
      <c r="Q15" s="154"/>
      <c r="R15" s="106"/>
      <c r="S15" s="185"/>
      <c r="T15" s="186"/>
      <c r="U15" s="154">
        <v>23</v>
      </c>
      <c r="V15" s="112"/>
      <c r="W15" s="154"/>
      <c r="X15" s="112"/>
      <c r="Y15" s="154"/>
      <c r="Z15" s="106"/>
      <c r="AA15" s="113">
        <f t="shared" si="0"/>
        <v>23</v>
      </c>
      <c r="AB15" s="114">
        <f t="shared" si="1"/>
        <v>23</v>
      </c>
      <c r="AC15" s="11"/>
      <c r="AD15" s="11"/>
      <c r="AE15" s="11"/>
      <c r="AG15" s="11"/>
      <c r="AH15" s="11"/>
      <c r="AI15" s="11"/>
    </row>
    <row r="16" spans="1:35" ht="18.75" customHeight="1">
      <c r="A16" s="12" t="s">
        <v>201</v>
      </c>
      <c r="B16" s="13">
        <f t="shared" ref="B16:H16" si="2">SUM(B5:B7)</f>
        <v>407</v>
      </c>
      <c r="C16" s="13">
        <f t="shared" si="2"/>
        <v>95</v>
      </c>
      <c r="D16" s="14">
        <f t="shared" si="2"/>
        <v>22</v>
      </c>
      <c r="E16" s="13">
        <f t="shared" si="2"/>
        <v>65</v>
      </c>
      <c r="F16" s="14">
        <f t="shared" si="2"/>
        <v>2</v>
      </c>
      <c r="G16" s="15">
        <f t="shared" si="2"/>
        <v>190</v>
      </c>
      <c r="H16" s="15">
        <f t="shared" si="2"/>
        <v>10</v>
      </c>
      <c r="I16" s="13">
        <f>SUM(I5:I7)</f>
        <v>185</v>
      </c>
      <c r="J16" s="14">
        <v>41</v>
      </c>
      <c r="K16" s="13">
        <f>SUM(K5:K7)</f>
        <v>200</v>
      </c>
      <c r="L16" s="14">
        <f>SUM(L5:L7)</f>
        <v>36</v>
      </c>
      <c r="M16" s="15">
        <f>SUM(M5:M8)</f>
        <v>464</v>
      </c>
      <c r="N16" s="16">
        <f>SUM(N5:N7)</f>
        <v>42</v>
      </c>
      <c r="O16" s="13">
        <f>SUM(O5:O7)</f>
        <v>271</v>
      </c>
      <c r="P16" s="14">
        <f>SUM(P5:P7)</f>
        <v>81</v>
      </c>
      <c r="Q16" s="15">
        <v>363</v>
      </c>
      <c r="R16" s="16">
        <v>19</v>
      </c>
      <c r="S16" s="13">
        <f>SUM(S5:S13)</f>
        <v>648</v>
      </c>
      <c r="T16" s="14">
        <f>SUM(T5:T13)</f>
        <v>7</v>
      </c>
      <c r="U16" s="13">
        <f t="shared" ref="U16:AB16" si="3">SUM(U5:U15)</f>
        <v>96</v>
      </c>
      <c r="V16" s="16">
        <f t="shared" si="3"/>
        <v>50</v>
      </c>
      <c r="W16" s="13">
        <f t="shared" si="3"/>
        <v>243</v>
      </c>
      <c r="X16" s="16">
        <f t="shared" si="3"/>
        <v>12</v>
      </c>
      <c r="Y16" s="13">
        <f>SUM(Y5:Y15)</f>
        <v>175</v>
      </c>
      <c r="Z16" s="14"/>
      <c r="AA16" s="63">
        <f>SUM(AA5:AA15)</f>
        <v>3392</v>
      </c>
      <c r="AB16" s="177">
        <f t="shared" si="3"/>
        <v>3539</v>
      </c>
      <c r="AC16" s="11"/>
      <c r="AD16" s="11"/>
      <c r="AE16" s="11"/>
    </row>
    <row r="17" spans="1:27" ht="18.75" customHeight="1">
      <c r="A17" s="187"/>
      <c r="B17" s="188"/>
      <c r="C17" s="188"/>
      <c r="D17" s="189"/>
      <c r="E17" s="188"/>
      <c r="F17" s="189"/>
      <c r="G17" s="188"/>
      <c r="H17" s="188"/>
      <c r="I17" s="188"/>
      <c r="J17" s="189"/>
      <c r="K17" s="188"/>
      <c r="L17" s="189"/>
      <c r="M17" s="188"/>
      <c r="N17" s="189"/>
      <c r="O17" s="188"/>
      <c r="P17" s="189"/>
      <c r="Q17" s="188"/>
      <c r="R17" s="189"/>
      <c r="S17" s="188"/>
      <c r="T17" s="189"/>
      <c r="U17" s="188"/>
      <c r="V17" s="189"/>
      <c r="W17" s="188"/>
      <c r="X17" s="190"/>
      <c r="Y17" s="11"/>
      <c r="Z17" s="11"/>
      <c r="AA17" s="11"/>
    </row>
    <row r="18" spans="1:27" ht="15" thickBot="1">
      <c r="A18" s="406" t="s">
        <v>87</v>
      </c>
      <c r="B18" s="407"/>
      <c r="C18" s="407"/>
      <c r="D18" s="407"/>
      <c r="E18" s="407"/>
      <c r="F18" s="407"/>
      <c r="G18" s="407"/>
      <c r="H18" s="407"/>
      <c r="I18" s="407"/>
      <c r="J18" s="407"/>
      <c r="K18" s="407"/>
      <c r="L18" s="407"/>
      <c r="M18" s="407"/>
      <c r="N18" s="407"/>
      <c r="O18" s="407"/>
      <c r="P18" s="407"/>
      <c r="Q18" s="407"/>
      <c r="R18" s="136"/>
      <c r="S18" s="136"/>
      <c r="T18" s="136"/>
      <c r="U18" s="137"/>
      <c r="W18" s="138"/>
      <c r="Z18" s="5"/>
    </row>
    <row r="19" spans="1:27" ht="15.75" customHeight="1">
      <c r="A19" s="18"/>
      <c r="B19" s="416" t="s">
        <v>93</v>
      </c>
      <c r="C19" s="417"/>
      <c r="D19" s="412" t="s">
        <v>13</v>
      </c>
      <c r="E19" s="413"/>
      <c r="F19" s="413"/>
      <c r="G19" s="413"/>
      <c r="H19" s="413"/>
      <c r="I19" s="413"/>
      <c r="J19" s="414"/>
      <c r="K19" s="419" t="s">
        <v>12</v>
      </c>
      <c r="L19" s="420"/>
      <c r="M19" s="420"/>
      <c r="N19" s="420"/>
      <c r="O19" s="421"/>
      <c r="P19" s="403" t="s">
        <v>11</v>
      </c>
      <c r="Q19" s="385" t="s">
        <v>226</v>
      </c>
      <c r="R19" s="386"/>
      <c r="S19" s="386"/>
      <c r="T19" s="386"/>
      <c r="U19" s="386"/>
      <c r="V19" s="386"/>
      <c r="W19" s="386"/>
      <c r="X19" s="387"/>
    </row>
    <row r="20" spans="1:27" s="19" customFormat="1" ht="32.25" customHeight="1">
      <c r="A20" s="396" t="s">
        <v>89</v>
      </c>
      <c r="B20" s="408" t="s">
        <v>113</v>
      </c>
      <c r="C20" s="422" t="s">
        <v>114</v>
      </c>
      <c r="D20" s="402" t="s">
        <v>115</v>
      </c>
      <c r="E20" s="418" t="s">
        <v>100</v>
      </c>
      <c r="F20" s="398" t="s">
        <v>101</v>
      </c>
      <c r="G20" s="399"/>
      <c r="H20" s="400"/>
      <c r="I20" s="401"/>
      <c r="J20" s="415" t="s">
        <v>102</v>
      </c>
      <c r="K20" s="397" t="s">
        <v>111</v>
      </c>
      <c r="L20" s="409" t="s">
        <v>103</v>
      </c>
      <c r="M20" s="410"/>
      <c r="N20" s="410"/>
      <c r="O20" s="411"/>
      <c r="P20" s="404"/>
      <c r="Q20" s="424" t="s">
        <v>118</v>
      </c>
      <c r="R20" s="425"/>
      <c r="S20" s="393" t="s">
        <v>117</v>
      </c>
      <c r="T20" s="393" t="s">
        <v>119</v>
      </c>
      <c r="U20" s="393" t="s">
        <v>120</v>
      </c>
      <c r="V20" s="393" t="s">
        <v>91</v>
      </c>
      <c r="W20" s="393"/>
      <c r="X20" s="393"/>
      <c r="Z20" s="20"/>
    </row>
    <row r="21" spans="1:27" s="19" customFormat="1" ht="36.75" customHeight="1">
      <c r="A21" s="396"/>
      <c r="B21" s="408"/>
      <c r="C21" s="423"/>
      <c r="D21" s="402"/>
      <c r="E21" s="418"/>
      <c r="F21" s="21" t="s">
        <v>105</v>
      </c>
      <c r="G21" s="21" t="s">
        <v>106</v>
      </c>
      <c r="H21" s="22" t="s">
        <v>22</v>
      </c>
      <c r="I21" s="22" t="s">
        <v>213</v>
      </c>
      <c r="J21" s="415"/>
      <c r="K21" s="397"/>
      <c r="L21" s="21" t="s">
        <v>107</v>
      </c>
      <c r="M21" s="21" t="s">
        <v>7</v>
      </c>
      <c r="N21" s="21" t="s">
        <v>108</v>
      </c>
      <c r="O21" s="23" t="s">
        <v>109</v>
      </c>
      <c r="P21" s="405"/>
      <c r="Q21" s="426"/>
      <c r="R21" s="427"/>
      <c r="S21" s="393"/>
      <c r="T21" s="393"/>
      <c r="U21" s="393"/>
      <c r="V21" s="393"/>
      <c r="W21" s="393"/>
      <c r="X21" s="393"/>
      <c r="Z21" s="20"/>
    </row>
    <row r="22" spans="1:27" ht="15">
      <c r="A22" s="120" t="s">
        <v>98</v>
      </c>
      <c r="B22" s="123">
        <v>13</v>
      </c>
      <c r="C22" s="124">
        <v>32</v>
      </c>
      <c r="D22" s="101">
        <v>0</v>
      </c>
      <c r="E22" s="103" t="s">
        <v>99</v>
      </c>
      <c r="F22" s="125">
        <v>2</v>
      </c>
      <c r="G22" s="125">
        <v>0</v>
      </c>
      <c r="H22" s="126">
        <v>0</v>
      </c>
      <c r="I22" s="126">
        <v>0</v>
      </c>
      <c r="J22" s="127">
        <v>43</v>
      </c>
      <c r="K22" s="101">
        <v>6</v>
      </c>
      <c r="L22" s="125">
        <v>5</v>
      </c>
      <c r="M22" s="125">
        <v>1</v>
      </c>
      <c r="N22" s="125">
        <v>15</v>
      </c>
      <c r="O22" s="128">
        <v>2</v>
      </c>
      <c r="P22" s="129">
        <v>14</v>
      </c>
      <c r="Q22" s="375"/>
      <c r="R22" s="376"/>
      <c r="S22" s="191"/>
      <c r="T22" s="55"/>
      <c r="U22" s="55"/>
      <c r="V22" s="390"/>
      <c r="W22" s="391"/>
      <c r="X22" s="392"/>
    </row>
    <row r="23" spans="1:27" ht="15">
      <c r="A23" s="120" t="s">
        <v>90</v>
      </c>
      <c r="B23" s="123">
        <v>55</v>
      </c>
      <c r="C23" s="124">
        <v>33</v>
      </c>
      <c r="D23" s="101">
        <v>0</v>
      </c>
      <c r="E23" s="103">
        <v>0</v>
      </c>
      <c r="F23" s="125">
        <v>12</v>
      </c>
      <c r="G23" s="125">
        <v>1</v>
      </c>
      <c r="H23" s="126">
        <v>3</v>
      </c>
      <c r="I23" s="126">
        <v>0</v>
      </c>
      <c r="J23" s="127">
        <v>72</v>
      </c>
      <c r="K23" s="101">
        <v>0</v>
      </c>
      <c r="L23" s="125">
        <v>3</v>
      </c>
      <c r="M23" s="125">
        <v>10</v>
      </c>
      <c r="N23" s="125">
        <v>7</v>
      </c>
      <c r="O23" s="128">
        <v>0</v>
      </c>
      <c r="P23" s="129">
        <v>52</v>
      </c>
      <c r="Q23" s="388">
        <v>52</v>
      </c>
      <c r="R23" s="389"/>
      <c r="S23" s="192">
        <v>40</v>
      </c>
      <c r="T23" s="96" t="s">
        <v>177</v>
      </c>
      <c r="U23" s="96" t="s">
        <v>177</v>
      </c>
      <c r="V23" s="456" t="s">
        <v>99</v>
      </c>
      <c r="W23" s="457"/>
      <c r="X23" s="457"/>
    </row>
    <row r="24" spans="1:27" ht="15">
      <c r="A24" s="105" t="s">
        <v>206</v>
      </c>
      <c r="B24" s="123">
        <v>84</v>
      </c>
      <c r="C24" s="124">
        <v>2</v>
      </c>
      <c r="D24" s="101">
        <v>69</v>
      </c>
      <c r="E24" s="103">
        <v>0</v>
      </c>
      <c r="F24" s="125">
        <v>0</v>
      </c>
      <c r="G24" s="125">
        <v>3</v>
      </c>
      <c r="H24" s="126">
        <v>0</v>
      </c>
      <c r="I24" s="126">
        <v>0</v>
      </c>
      <c r="J24" s="127">
        <v>14</v>
      </c>
      <c r="K24" s="101">
        <v>0</v>
      </c>
      <c r="L24" s="125">
        <v>0</v>
      </c>
      <c r="M24" s="125">
        <v>2</v>
      </c>
      <c r="N24" s="125">
        <v>0</v>
      </c>
      <c r="O24" s="128">
        <v>0</v>
      </c>
      <c r="P24" s="155">
        <v>12</v>
      </c>
      <c r="Q24" s="388" t="s">
        <v>99</v>
      </c>
      <c r="R24" s="389"/>
      <c r="S24" s="192" t="s">
        <v>99</v>
      </c>
      <c r="T24" s="211" t="s">
        <v>99</v>
      </c>
      <c r="U24" s="96" t="s">
        <v>99</v>
      </c>
      <c r="V24" s="456" t="s">
        <v>99</v>
      </c>
      <c r="W24" s="457"/>
      <c r="X24" s="457"/>
    </row>
    <row r="25" spans="1:27" ht="15">
      <c r="A25" s="105" t="s">
        <v>49</v>
      </c>
      <c r="B25" s="116">
        <v>130</v>
      </c>
      <c r="C25" s="117"/>
      <c r="D25" s="115">
        <v>107</v>
      </c>
      <c r="E25" s="115"/>
      <c r="F25" s="114">
        <v>6</v>
      </c>
      <c r="G25" s="114">
        <v>5</v>
      </c>
      <c r="H25" s="114" t="s">
        <v>99</v>
      </c>
      <c r="I25" s="114"/>
      <c r="J25" s="118">
        <v>12</v>
      </c>
      <c r="K25" s="115">
        <v>4</v>
      </c>
      <c r="L25" s="114">
        <v>0</v>
      </c>
      <c r="M25" s="114">
        <v>0</v>
      </c>
      <c r="N25" s="114">
        <v>0</v>
      </c>
      <c r="O25" s="114">
        <v>0</v>
      </c>
      <c r="P25" s="119">
        <v>8</v>
      </c>
      <c r="Q25" s="388" t="s">
        <v>99</v>
      </c>
      <c r="R25" s="389"/>
      <c r="S25" s="192" t="s">
        <v>99</v>
      </c>
      <c r="T25" s="96" t="s">
        <v>99</v>
      </c>
      <c r="U25" s="96" t="s">
        <v>99</v>
      </c>
      <c r="V25" s="390" t="s">
        <v>99</v>
      </c>
      <c r="W25" s="391"/>
      <c r="X25" s="392"/>
    </row>
    <row r="26" spans="1:27" ht="15">
      <c r="A26" s="105" t="s">
        <v>73</v>
      </c>
      <c r="B26" s="116">
        <v>30</v>
      </c>
      <c r="C26" s="117">
        <v>5</v>
      </c>
      <c r="D26" s="115">
        <v>3</v>
      </c>
      <c r="E26" s="115">
        <v>0</v>
      </c>
      <c r="F26" s="114">
        <v>10</v>
      </c>
      <c r="G26" s="114">
        <v>1</v>
      </c>
      <c r="H26" s="114">
        <v>0</v>
      </c>
      <c r="I26" s="114">
        <v>0</v>
      </c>
      <c r="J26" s="118">
        <v>21</v>
      </c>
      <c r="K26" s="115">
        <v>10</v>
      </c>
      <c r="L26" s="114">
        <v>0</v>
      </c>
      <c r="M26" s="114">
        <v>0</v>
      </c>
      <c r="N26" s="114">
        <v>0</v>
      </c>
      <c r="O26" s="114">
        <v>0</v>
      </c>
      <c r="P26" s="119">
        <v>11</v>
      </c>
      <c r="Q26" s="388"/>
      <c r="R26" s="389"/>
      <c r="S26" s="192"/>
      <c r="T26" s="96"/>
      <c r="U26" s="96"/>
      <c r="V26" s="390"/>
      <c r="W26" s="391"/>
      <c r="X26" s="392"/>
    </row>
    <row r="27" spans="1:27" ht="15">
      <c r="A27" s="105" t="s">
        <v>61</v>
      </c>
      <c r="B27" s="116">
        <v>51</v>
      </c>
      <c r="C27" s="117"/>
      <c r="D27" s="115">
        <v>0</v>
      </c>
      <c r="E27" s="115"/>
      <c r="F27" s="114">
        <v>25</v>
      </c>
      <c r="G27" s="114">
        <v>1</v>
      </c>
      <c r="H27" s="114"/>
      <c r="I27" s="114"/>
      <c r="J27" s="118">
        <v>25</v>
      </c>
      <c r="K27" s="115">
        <v>0</v>
      </c>
      <c r="L27" s="114">
        <v>0</v>
      </c>
      <c r="M27" s="114">
        <v>0</v>
      </c>
      <c r="N27" s="114">
        <v>0</v>
      </c>
      <c r="O27" s="114">
        <v>0</v>
      </c>
      <c r="P27" s="119">
        <v>25</v>
      </c>
      <c r="Q27" s="206"/>
      <c r="R27" s="207"/>
      <c r="S27" s="192"/>
      <c r="T27" s="96"/>
      <c r="U27" s="96"/>
      <c r="V27" s="390" t="s">
        <v>99</v>
      </c>
      <c r="W27" s="391"/>
      <c r="X27" s="392"/>
    </row>
    <row r="28" spans="1:27" ht="15">
      <c r="A28" s="139" t="s">
        <v>65</v>
      </c>
      <c r="B28" s="140">
        <v>97</v>
      </c>
      <c r="C28" s="141">
        <v>26</v>
      </c>
      <c r="D28" s="115">
        <v>31</v>
      </c>
      <c r="E28" s="115"/>
      <c r="F28" s="114">
        <v>3</v>
      </c>
      <c r="G28" s="114">
        <v>2</v>
      </c>
      <c r="H28" s="114" t="s">
        <v>217</v>
      </c>
      <c r="I28" s="114"/>
      <c r="J28" s="118">
        <v>87</v>
      </c>
      <c r="K28" s="115">
        <v>9</v>
      </c>
      <c r="L28" s="114">
        <v>56</v>
      </c>
      <c r="M28" s="114">
        <v>2</v>
      </c>
      <c r="N28" s="114">
        <v>1</v>
      </c>
      <c r="O28" s="114" t="s">
        <v>99</v>
      </c>
      <c r="P28" s="119">
        <v>19</v>
      </c>
      <c r="Q28" s="388" t="s">
        <v>99</v>
      </c>
      <c r="R28" s="389"/>
      <c r="S28" s="193" t="s">
        <v>99</v>
      </c>
      <c r="T28" s="94" t="s">
        <v>99</v>
      </c>
      <c r="U28" s="94" t="s">
        <v>99</v>
      </c>
      <c r="V28" s="373" t="s">
        <v>99</v>
      </c>
      <c r="W28" s="374"/>
      <c r="X28" s="374"/>
    </row>
    <row r="29" spans="1:27" ht="15">
      <c r="A29" s="139" t="s">
        <v>62</v>
      </c>
      <c r="B29" s="140">
        <v>17</v>
      </c>
      <c r="C29" s="141"/>
      <c r="D29" s="115">
        <v>0</v>
      </c>
      <c r="E29" s="115"/>
      <c r="F29" s="114">
        <v>0</v>
      </c>
      <c r="G29" s="114"/>
      <c r="H29" s="114"/>
      <c r="I29" s="114"/>
      <c r="J29" s="118">
        <v>17</v>
      </c>
      <c r="K29" s="115">
        <v>0</v>
      </c>
      <c r="L29" s="114">
        <v>1</v>
      </c>
      <c r="M29" s="114">
        <v>1</v>
      </c>
      <c r="N29" s="114"/>
      <c r="O29" s="114"/>
      <c r="P29" s="119">
        <v>15</v>
      </c>
      <c r="Q29" s="388"/>
      <c r="R29" s="389"/>
      <c r="S29" s="142"/>
      <c r="T29" s="94"/>
      <c r="U29" s="143"/>
      <c r="V29" s="373"/>
      <c r="W29" s="374"/>
      <c r="X29" s="374"/>
    </row>
    <row r="30" spans="1:27" ht="15">
      <c r="A30" s="139" t="s">
        <v>79</v>
      </c>
      <c r="B30" s="140">
        <v>170</v>
      </c>
      <c r="C30" s="141"/>
      <c r="D30" s="115">
        <v>75</v>
      </c>
      <c r="E30" s="115"/>
      <c r="F30" s="114">
        <v>25</v>
      </c>
      <c r="G30" s="114" t="s">
        <v>99</v>
      </c>
      <c r="H30" s="114"/>
      <c r="I30" s="114"/>
      <c r="J30" s="118">
        <v>70</v>
      </c>
      <c r="K30" s="115">
        <v>61</v>
      </c>
      <c r="L30" s="114"/>
      <c r="M30" s="114"/>
      <c r="N30" s="114"/>
      <c r="O30" s="114"/>
      <c r="P30" s="119">
        <v>9</v>
      </c>
      <c r="Q30" s="180"/>
      <c r="R30" s="181"/>
      <c r="S30" s="142"/>
      <c r="T30" s="94"/>
      <c r="U30" s="143"/>
      <c r="V30" s="373"/>
      <c r="W30" s="374"/>
      <c r="X30" s="374"/>
    </row>
    <row r="31" spans="1:27" ht="15">
      <c r="A31" s="139" t="s">
        <v>167</v>
      </c>
      <c r="B31" s="140">
        <v>2</v>
      </c>
      <c r="C31" s="141"/>
      <c r="D31" s="115">
        <v>0</v>
      </c>
      <c r="E31" s="115"/>
      <c r="F31" s="114"/>
      <c r="G31" s="114"/>
      <c r="H31" s="114"/>
      <c r="I31" s="114"/>
      <c r="J31" s="118">
        <v>2</v>
      </c>
      <c r="K31" s="115">
        <v>0</v>
      </c>
      <c r="L31" s="114"/>
      <c r="M31" s="114"/>
      <c r="N31" s="114"/>
      <c r="O31" s="114"/>
      <c r="P31" s="119">
        <v>2</v>
      </c>
      <c r="Q31" s="194"/>
      <c r="R31" s="195"/>
      <c r="S31" s="142"/>
      <c r="T31" s="94"/>
      <c r="U31" s="143"/>
      <c r="V31" s="373"/>
      <c r="W31" s="374"/>
      <c r="X31" s="374"/>
    </row>
    <row r="32" spans="1:27" ht="15">
      <c r="A32" s="139" t="s">
        <v>78</v>
      </c>
      <c r="B32" s="140">
        <v>21</v>
      </c>
      <c r="C32" s="141"/>
      <c r="D32" s="115">
        <v>0</v>
      </c>
      <c r="E32" s="115"/>
      <c r="F32" s="114">
        <v>3</v>
      </c>
      <c r="G32" s="114">
        <v>2</v>
      </c>
      <c r="H32" s="114"/>
      <c r="I32" s="114"/>
      <c r="J32" s="118">
        <v>16</v>
      </c>
      <c r="K32" s="115">
        <v>9</v>
      </c>
      <c r="L32" s="114"/>
      <c r="M32" s="114"/>
      <c r="N32" s="114">
        <v>2</v>
      </c>
      <c r="O32" s="114"/>
      <c r="P32" s="119">
        <v>5</v>
      </c>
      <c r="Q32" s="194"/>
      <c r="R32" s="195"/>
      <c r="S32" s="142"/>
      <c r="T32" s="94"/>
      <c r="U32" s="143"/>
      <c r="V32" s="373"/>
      <c r="W32" s="374"/>
      <c r="X32" s="374"/>
    </row>
    <row r="33" spans="1:27">
      <c r="A33" s="26" t="s">
        <v>97</v>
      </c>
      <c r="B33" s="144">
        <f>SUM(B22:B32)</f>
        <v>670</v>
      </c>
      <c r="C33" s="144">
        <f>SUM(C22:C32)</f>
        <v>98</v>
      </c>
      <c r="D33" s="144">
        <f t="shared" ref="D33:P33" si="4">SUM(D22:D32)</f>
        <v>285</v>
      </c>
      <c r="E33" s="144">
        <f t="shared" si="4"/>
        <v>0</v>
      </c>
      <c r="F33" s="144">
        <f t="shared" si="4"/>
        <v>86</v>
      </c>
      <c r="G33" s="144">
        <f t="shared" si="4"/>
        <v>15</v>
      </c>
      <c r="H33" s="144">
        <f t="shared" si="4"/>
        <v>3</v>
      </c>
      <c r="I33" s="144">
        <f t="shared" si="4"/>
        <v>0</v>
      </c>
      <c r="J33" s="144">
        <f t="shared" si="4"/>
        <v>379</v>
      </c>
      <c r="K33" s="144">
        <f t="shared" si="4"/>
        <v>99</v>
      </c>
      <c r="L33" s="144">
        <f t="shared" si="4"/>
        <v>65</v>
      </c>
      <c r="M33" s="144">
        <f t="shared" si="4"/>
        <v>16</v>
      </c>
      <c r="N33" s="144">
        <f t="shared" si="4"/>
        <v>25</v>
      </c>
      <c r="O33" s="144">
        <f t="shared" si="4"/>
        <v>2</v>
      </c>
      <c r="P33" s="144">
        <f t="shared" si="4"/>
        <v>172</v>
      </c>
      <c r="Q33" s="455" t="s">
        <v>99</v>
      </c>
      <c r="R33" s="446"/>
      <c r="S33" s="446"/>
      <c r="T33" s="446"/>
      <c r="U33" s="446"/>
      <c r="V33" s="446"/>
      <c r="W33" s="446"/>
      <c r="X33" s="446"/>
    </row>
    <row r="34" spans="1:27">
      <c r="A34" s="145"/>
      <c r="B34" s="146"/>
      <c r="C34" s="146"/>
      <c r="D34" s="146"/>
      <c r="E34" s="146"/>
      <c r="F34" s="147"/>
      <c r="G34" s="147"/>
      <c r="H34" s="148"/>
      <c r="I34" s="148"/>
      <c r="J34" s="146"/>
      <c r="K34" s="146"/>
      <c r="L34" s="147"/>
      <c r="M34" s="147"/>
      <c r="N34" s="147"/>
      <c r="O34" s="147"/>
      <c r="P34" s="147"/>
      <c r="Q34" s="147"/>
      <c r="R34" s="149"/>
      <c r="S34" s="150"/>
      <c r="T34" s="150"/>
      <c r="U34" s="151"/>
      <c r="V34" s="151"/>
      <c r="W34" s="151"/>
      <c r="X34" s="151"/>
      <c r="Y34" s="151"/>
      <c r="Z34" s="5"/>
      <c r="AA34" s="6"/>
    </row>
    <row r="35" spans="1:27" ht="15" customHeight="1">
      <c r="A35" s="453" t="s">
        <v>163</v>
      </c>
      <c r="B35" s="454"/>
      <c r="C35" s="454"/>
      <c r="D35" s="454"/>
      <c r="E35" s="454"/>
      <c r="F35" s="454"/>
      <c r="G35" s="454"/>
      <c r="H35" s="76"/>
      <c r="I35" s="76"/>
      <c r="J35" s="451" t="s">
        <v>164</v>
      </c>
      <c r="K35" s="452"/>
      <c r="L35" s="452"/>
      <c r="M35" s="452"/>
      <c r="N35" s="452"/>
      <c r="O35" s="452"/>
      <c r="P35" s="452"/>
      <c r="Q35" s="452"/>
      <c r="R35" s="452"/>
      <c r="S35" s="452"/>
      <c r="T35" s="452"/>
      <c r="U35" s="171"/>
      <c r="V35" s="20"/>
      <c r="W35" s="19"/>
      <c r="X35" s="19"/>
      <c r="Y35" s="19"/>
    </row>
    <row r="36" spans="1:27" s="19" customFormat="1" ht="37.5" customHeight="1">
      <c r="A36" s="72" t="s">
        <v>89</v>
      </c>
      <c r="B36" s="431" t="s">
        <v>110</v>
      </c>
      <c r="C36" s="431"/>
      <c r="D36" s="431" t="s">
        <v>96</v>
      </c>
      <c r="E36" s="432"/>
      <c r="F36" s="438" t="s">
        <v>97</v>
      </c>
      <c r="G36" s="432"/>
      <c r="H36" s="71"/>
      <c r="I36" s="71"/>
      <c r="J36" s="438" t="s">
        <v>89</v>
      </c>
      <c r="K36" s="432"/>
      <c r="L36" s="432"/>
      <c r="M36" s="434" t="s">
        <v>53</v>
      </c>
      <c r="N36" s="435"/>
      <c r="O36" s="436" t="s">
        <v>54</v>
      </c>
      <c r="P36" s="437"/>
      <c r="Q36" s="458" t="s">
        <v>55</v>
      </c>
      <c r="R36" s="459"/>
      <c r="S36" s="450" t="s">
        <v>202</v>
      </c>
      <c r="T36" s="445"/>
      <c r="U36" s="9"/>
      <c r="V36" s="5"/>
      <c r="W36" s="5"/>
      <c r="X36" s="5"/>
    </row>
    <row r="37" spans="1:27" ht="21.75" customHeight="1">
      <c r="A37" s="120" t="s">
        <v>98</v>
      </c>
      <c r="B37" s="382">
        <v>339</v>
      </c>
      <c r="C37" s="382"/>
      <c r="D37" s="382">
        <v>32</v>
      </c>
      <c r="E37" s="430"/>
      <c r="F37" s="382">
        <f t="shared" ref="F37:F43" si="5">SUM(B37:E37)</f>
        <v>371</v>
      </c>
      <c r="G37" s="430"/>
      <c r="H37" s="71"/>
      <c r="I37" s="71"/>
      <c r="J37" s="433" t="s">
        <v>98</v>
      </c>
      <c r="K37" s="430"/>
      <c r="L37" s="430"/>
      <c r="M37" s="382">
        <f>SUM(AA5)</f>
        <v>882</v>
      </c>
      <c r="N37" s="383"/>
      <c r="O37" s="382">
        <f t="shared" ref="O37:O47" si="6">SUM(B22)</f>
        <v>13</v>
      </c>
      <c r="P37" s="430"/>
      <c r="Q37" s="382">
        <f t="shared" ref="Q37:Q44" si="7">SUM(F37)</f>
        <v>371</v>
      </c>
      <c r="R37" s="439"/>
      <c r="S37" s="440">
        <f>Q37/(M37-O37)</f>
        <v>0.42692750287686998</v>
      </c>
      <c r="T37" s="439"/>
      <c r="Z37" s="5"/>
    </row>
    <row r="38" spans="1:27" ht="15" customHeight="1">
      <c r="A38" s="120" t="s">
        <v>90</v>
      </c>
      <c r="B38" s="382">
        <v>518</v>
      </c>
      <c r="C38" s="382"/>
      <c r="D38" s="382">
        <v>0</v>
      </c>
      <c r="E38" s="430"/>
      <c r="F38" s="382">
        <f t="shared" si="5"/>
        <v>518</v>
      </c>
      <c r="G38" s="430"/>
      <c r="H38" s="71"/>
      <c r="I38" s="71"/>
      <c r="J38" s="433" t="s">
        <v>90</v>
      </c>
      <c r="K38" s="430"/>
      <c r="L38" s="430"/>
      <c r="M38" s="382">
        <f t="shared" ref="M38:M48" si="8">SUM(AA6)</f>
        <v>1019</v>
      </c>
      <c r="N38" s="383"/>
      <c r="O38" s="382">
        <f t="shared" si="6"/>
        <v>55</v>
      </c>
      <c r="P38" s="430"/>
      <c r="Q38" s="382">
        <f t="shared" si="7"/>
        <v>518</v>
      </c>
      <c r="R38" s="439"/>
      <c r="S38" s="440">
        <f>Q38/(M38-O38)</f>
        <v>0.53734439834024894</v>
      </c>
      <c r="T38" s="439"/>
      <c r="Z38" s="5"/>
    </row>
    <row r="39" spans="1:27" ht="15" customHeight="1">
      <c r="A39" s="120" t="s">
        <v>206</v>
      </c>
      <c r="B39" s="382">
        <v>111</v>
      </c>
      <c r="C39" s="382"/>
      <c r="D39" s="382">
        <v>0</v>
      </c>
      <c r="E39" s="430"/>
      <c r="F39" s="382">
        <f>SUM(B39:E39)</f>
        <v>111</v>
      </c>
      <c r="G39" s="430"/>
      <c r="H39" s="71"/>
      <c r="I39" s="71"/>
      <c r="J39" s="433" t="s">
        <v>206</v>
      </c>
      <c r="K39" s="430"/>
      <c r="L39" s="430"/>
      <c r="M39" s="382">
        <f t="shared" si="8"/>
        <v>367</v>
      </c>
      <c r="N39" s="383"/>
      <c r="O39" s="382">
        <f t="shared" si="6"/>
        <v>84</v>
      </c>
      <c r="P39" s="384"/>
      <c r="Q39" s="382">
        <f t="shared" si="7"/>
        <v>111</v>
      </c>
      <c r="R39" s="439"/>
      <c r="S39" s="440">
        <f>Q39/(M39-O39)</f>
        <v>0.392226148409894</v>
      </c>
      <c r="T39" s="439"/>
      <c r="Z39" s="5"/>
    </row>
    <row r="40" spans="1:27" ht="15" customHeight="1">
      <c r="A40" s="105" t="s">
        <v>49</v>
      </c>
      <c r="B40" s="382">
        <v>22</v>
      </c>
      <c r="C40" s="382"/>
      <c r="D40" s="382">
        <v>0</v>
      </c>
      <c r="E40" s="430"/>
      <c r="F40" s="382">
        <f t="shared" si="5"/>
        <v>22</v>
      </c>
      <c r="G40" s="430"/>
      <c r="H40" s="71"/>
      <c r="I40" s="71"/>
      <c r="J40" s="379" t="s">
        <v>49</v>
      </c>
      <c r="K40" s="380"/>
      <c r="L40" s="381"/>
      <c r="M40" s="382">
        <f t="shared" si="8"/>
        <v>176</v>
      </c>
      <c r="N40" s="383"/>
      <c r="O40" s="382">
        <f t="shared" si="6"/>
        <v>130</v>
      </c>
      <c r="P40" s="384"/>
      <c r="Q40" s="382">
        <f t="shared" si="7"/>
        <v>22</v>
      </c>
      <c r="R40" s="439"/>
      <c r="S40" s="440">
        <f>Q40/(M40-O40)</f>
        <v>0.47826086956521741</v>
      </c>
      <c r="T40" s="439"/>
      <c r="Z40" s="5"/>
    </row>
    <row r="41" spans="1:27" ht="15" customHeight="1">
      <c r="A41" s="105" t="s">
        <v>174</v>
      </c>
      <c r="B41" s="382">
        <v>118</v>
      </c>
      <c r="C41" s="382"/>
      <c r="D41" s="382">
        <v>0</v>
      </c>
      <c r="E41" s="430"/>
      <c r="F41" s="382">
        <f>SUM(B41:E41)</f>
        <v>118</v>
      </c>
      <c r="G41" s="430"/>
      <c r="H41" s="71"/>
      <c r="I41" s="71"/>
      <c r="J41" s="379" t="s">
        <v>174</v>
      </c>
      <c r="K41" s="380"/>
      <c r="L41" s="381"/>
      <c r="M41" s="382">
        <f t="shared" si="8"/>
        <v>351</v>
      </c>
      <c r="N41" s="383"/>
      <c r="O41" s="382">
        <f t="shared" si="6"/>
        <v>30</v>
      </c>
      <c r="P41" s="384"/>
      <c r="Q41" s="382">
        <f t="shared" si="7"/>
        <v>118</v>
      </c>
      <c r="R41" s="439"/>
      <c r="S41" s="440">
        <f>Q41/(M41-O41)</f>
        <v>0.36760124610591899</v>
      </c>
      <c r="T41" s="439"/>
      <c r="Z41" s="5"/>
    </row>
    <row r="42" spans="1:27" ht="15" customHeight="1">
      <c r="A42" s="105" t="s">
        <v>71</v>
      </c>
      <c r="B42" s="382">
        <v>34</v>
      </c>
      <c r="C42" s="382"/>
      <c r="D42" s="382">
        <v>0</v>
      </c>
      <c r="E42" s="430"/>
      <c r="F42" s="382">
        <f>SUM(B42:E42)</f>
        <v>34</v>
      </c>
      <c r="G42" s="430"/>
      <c r="H42" s="73"/>
      <c r="I42" s="71"/>
      <c r="J42" s="379" t="s">
        <v>61</v>
      </c>
      <c r="K42" s="380"/>
      <c r="L42" s="381"/>
      <c r="M42" s="382">
        <f t="shared" si="8"/>
        <v>155</v>
      </c>
      <c r="N42" s="383"/>
      <c r="O42" s="382">
        <f t="shared" si="6"/>
        <v>51</v>
      </c>
      <c r="P42" s="384"/>
      <c r="Q42" s="382">
        <f t="shared" si="7"/>
        <v>34</v>
      </c>
      <c r="R42" s="439"/>
      <c r="S42" s="440">
        <f>SUM(Q42)/(M42-O42)</f>
        <v>0.32692307692307693</v>
      </c>
      <c r="T42" s="439"/>
      <c r="U42" s="6"/>
      <c r="Z42" s="5"/>
    </row>
    <row r="43" spans="1:27" ht="15" customHeight="1">
      <c r="A43" s="105" t="s">
        <v>65</v>
      </c>
      <c r="B43" s="382">
        <v>41</v>
      </c>
      <c r="C43" s="382"/>
      <c r="D43" s="382">
        <v>0</v>
      </c>
      <c r="E43" s="430"/>
      <c r="F43" s="382">
        <f t="shared" si="5"/>
        <v>41</v>
      </c>
      <c r="G43" s="430"/>
      <c r="H43" s="17"/>
      <c r="I43" s="9"/>
      <c r="J43" s="379" t="s">
        <v>65</v>
      </c>
      <c r="K43" s="380"/>
      <c r="L43" s="381"/>
      <c r="M43" s="382">
        <f t="shared" si="8"/>
        <v>228</v>
      </c>
      <c r="N43" s="383"/>
      <c r="O43" s="382">
        <f t="shared" si="6"/>
        <v>97</v>
      </c>
      <c r="P43" s="384"/>
      <c r="Q43" s="382">
        <f t="shared" si="7"/>
        <v>41</v>
      </c>
      <c r="R43" s="439"/>
      <c r="S43" s="440">
        <f>SUM(Q43)/(M43-O43)</f>
        <v>0.31297709923664124</v>
      </c>
      <c r="T43" s="439"/>
      <c r="U43" s="17"/>
      <c r="Z43" s="5"/>
    </row>
    <row r="44" spans="1:27" ht="18" customHeight="1">
      <c r="A44" s="105" t="s">
        <v>62</v>
      </c>
      <c r="B44" s="382">
        <v>0</v>
      </c>
      <c r="C44" s="382"/>
      <c r="D44" s="382">
        <v>0</v>
      </c>
      <c r="E44" s="430"/>
      <c r="F44" s="382">
        <f>SUM(B44:E44)</f>
        <v>0</v>
      </c>
      <c r="G44" s="430"/>
      <c r="H44" s="9"/>
      <c r="I44" s="19"/>
      <c r="J44" s="379" t="s">
        <v>62</v>
      </c>
      <c r="K44" s="380"/>
      <c r="L44" s="381"/>
      <c r="M44" s="382">
        <f t="shared" si="8"/>
        <v>19</v>
      </c>
      <c r="N44" s="383"/>
      <c r="O44" s="382">
        <f t="shared" si="6"/>
        <v>17</v>
      </c>
      <c r="P44" s="384"/>
      <c r="Q44" s="382">
        <f t="shared" si="7"/>
        <v>0</v>
      </c>
      <c r="R44" s="439"/>
      <c r="S44" s="442" t="s">
        <v>8</v>
      </c>
      <c r="T44" s="443"/>
      <c r="U44" s="27"/>
      <c r="V44" s="17"/>
      <c r="W44" s="17"/>
      <c r="X44" s="17"/>
    </row>
    <row r="45" spans="1:27" ht="15" customHeight="1">
      <c r="A45" s="26" t="s">
        <v>97</v>
      </c>
      <c r="B45" s="441">
        <f>SUM(B37:C44)</f>
        <v>1183</v>
      </c>
      <c r="C45" s="441"/>
      <c r="D45" s="441">
        <f>SUM(D37:E39)</f>
        <v>32</v>
      </c>
      <c r="E45" s="441"/>
      <c r="F45" s="441">
        <f>SUM(F37:G44)</f>
        <v>1215</v>
      </c>
      <c r="G45" s="441"/>
      <c r="J45" s="379" t="s">
        <v>79</v>
      </c>
      <c r="K45" s="380"/>
      <c r="L45" s="381"/>
      <c r="M45" s="382">
        <f t="shared" si="8"/>
        <v>170</v>
      </c>
      <c r="N45" s="383"/>
      <c r="O45" s="382">
        <f t="shared" si="6"/>
        <v>170</v>
      </c>
      <c r="P45" s="384"/>
      <c r="Q45" s="382">
        <v>0</v>
      </c>
      <c r="R45" s="439"/>
      <c r="S45" s="442" t="s">
        <v>8</v>
      </c>
      <c r="T45" s="443"/>
      <c r="U45" s="10"/>
      <c r="V45" s="27"/>
      <c r="W45" s="17"/>
      <c r="X45" s="27"/>
      <c r="Y45" s="19"/>
      <c r="Z45" s="20"/>
    </row>
    <row r="46" spans="1:27">
      <c r="A46" s="9"/>
      <c r="B46" s="9"/>
      <c r="C46" s="9"/>
      <c r="D46" s="9"/>
      <c r="E46" s="9"/>
      <c r="J46" s="379" t="s">
        <v>167</v>
      </c>
      <c r="K46" s="380"/>
      <c r="L46" s="381"/>
      <c r="M46" s="382">
        <f t="shared" si="8"/>
        <v>2</v>
      </c>
      <c r="N46" s="383"/>
      <c r="O46" s="382">
        <f t="shared" si="6"/>
        <v>2</v>
      </c>
      <c r="P46" s="384"/>
      <c r="Q46" s="382">
        <v>0</v>
      </c>
      <c r="R46" s="439"/>
      <c r="S46" s="442" t="s">
        <v>8</v>
      </c>
      <c r="T46" s="443"/>
      <c r="U46" s="10"/>
      <c r="V46" s="10"/>
      <c r="W46" s="10"/>
      <c r="X46" s="10"/>
    </row>
    <row r="47" spans="1:27">
      <c r="A47" s="19"/>
      <c r="B47" s="19"/>
      <c r="C47" s="19"/>
      <c r="D47" s="19"/>
      <c r="E47" s="19"/>
      <c r="J47" s="379" t="s">
        <v>78</v>
      </c>
      <c r="K47" s="380"/>
      <c r="L47" s="381"/>
      <c r="M47" s="382">
        <f t="shared" si="8"/>
        <v>23</v>
      </c>
      <c r="N47" s="383"/>
      <c r="O47" s="382">
        <f t="shared" si="6"/>
        <v>21</v>
      </c>
      <c r="P47" s="384"/>
      <c r="Q47" s="382">
        <v>0</v>
      </c>
      <c r="R47" s="439"/>
      <c r="S47" s="442" t="s">
        <v>8</v>
      </c>
      <c r="T47" s="443"/>
      <c r="U47" s="10"/>
      <c r="V47" s="10"/>
      <c r="W47" s="10"/>
      <c r="X47" s="10"/>
    </row>
    <row r="48" spans="1:27">
      <c r="J48" s="447" t="s">
        <v>97</v>
      </c>
      <c r="K48" s="432"/>
      <c r="L48" s="432"/>
      <c r="M48" s="441">
        <f t="shared" si="8"/>
        <v>3392</v>
      </c>
      <c r="N48" s="446"/>
      <c r="O48" s="441">
        <f>SUM(O37:P45)</f>
        <v>647</v>
      </c>
      <c r="P48" s="374"/>
      <c r="Q48" s="441">
        <f>SUM(Q37:R45)</f>
        <v>1215</v>
      </c>
      <c r="R48" s="374"/>
      <c r="S48" s="444">
        <f>Q48/(M48-O48)</f>
        <v>0.44262295081967212</v>
      </c>
      <c r="T48" s="445"/>
      <c r="V48" s="10"/>
      <c r="W48" s="10"/>
      <c r="X48" s="10"/>
    </row>
    <row r="49" spans="10:23">
      <c r="J49" s="19"/>
      <c r="L49" s="9"/>
      <c r="M49" s="9"/>
      <c r="N49" s="9"/>
      <c r="O49" s="9"/>
      <c r="P49" s="9"/>
      <c r="Q49" s="9"/>
      <c r="R49" s="9"/>
      <c r="S49" s="9"/>
      <c r="T49" s="17"/>
      <c r="W49" s="10"/>
    </row>
    <row r="50" spans="10:23">
      <c r="L50" s="19"/>
      <c r="M50" s="19"/>
      <c r="N50" s="19"/>
      <c r="O50" s="19"/>
      <c r="P50" s="19"/>
      <c r="Q50" s="19"/>
      <c r="R50" s="19"/>
      <c r="S50" s="19"/>
      <c r="T50" s="27"/>
    </row>
    <row r="51" spans="10:23">
      <c r="T51" s="10"/>
    </row>
    <row r="52" spans="10:23">
      <c r="T52" s="10"/>
    </row>
    <row r="53" spans="10:23">
      <c r="T53" s="10"/>
    </row>
    <row r="54" spans="10:23">
      <c r="T54" s="10"/>
    </row>
  </sheetData>
  <mergeCells count="149">
    <mergeCell ref="J47:L47"/>
    <mergeCell ref="M47:N47"/>
    <mergeCell ref="Q47:R47"/>
    <mergeCell ref="Y4:Z4"/>
    <mergeCell ref="O47:P47"/>
    <mergeCell ref="S43:T43"/>
    <mergeCell ref="S47:T47"/>
    <mergeCell ref="O44:P44"/>
    <mergeCell ref="J44:L44"/>
    <mergeCell ref="S45:T45"/>
    <mergeCell ref="J46:L46"/>
    <mergeCell ref="M46:N46"/>
    <mergeCell ref="O46:P46"/>
    <mergeCell ref="Q46:R46"/>
    <mergeCell ref="S39:T39"/>
    <mergeCell ref="J39:L39"/>
    <mergeCell ref="V23:X23"/>
    <mergeCell ref="V24:X24"/>
    <mergeCell ref="V31:X31"/>
    <mergeCell ref="V32:X32"/>
    <mergeCell ref="Q29:R29"/>
    <mergeCell ref="Q36:R36"/>
    <mergeCell ref="V25:X25"/>
    <mergeCell ref="T20:T21"/>
    <mergeCell ref="H1:U1"/>
    <mergeCell ref="O43:P43"/>
    <mergeCell ref="Q44:R44"/>
    <mergeCell ref="Q24:R24"/>
    <mergeCell ref="J40:L40"/>
    <mergeCell ref="M43:N43"/>
    <mergeCell ref="D41:E41"/>
    <mergeCell ref="O40:P40"/>
    <mergeCell ref="F40:G40"/>
    <mergeCell ref="Q37:R37"/>
    <mergeCell ref="J37:L37"/>
    <mergeCell ref="S36:T36"/>
    <mergeCell ref="S37:T37"/>
    <mergeCell ref="J35:T35"/>
    <mergeCell ref="A35:G35"/>
    <mergeCell ref="Q33:X33"/>
    <mergeCell ref="F41:G41"/>
    <mergeCell ref="J43:L43"/>
    <mergeCell ref="Q43:R43"/>
    <mergeCell ref="Q28:R28"/>
    <mergeCell ref="V26:X26"/>
    <mergeCell ref="Q23:R23"/>
    <mergeCell ref="F44:G44"/>
    <mergeCell ref="B40:C40"/>
    <mergeCell ref="Q48:R48"/>
    <mergeCell ref="S44:T44"/>
    <mergeCell ref="O42:P42"/>
    <mergeCell ref="B45:C45"/>
    <mergeCell ref="J45:L45"/>
    <mergeCell ref="M45:N45"/>
    <mergeCell ref="O45:P45"/>
    <mergeCell ref="J42:L42"/>
    <mergeCell ref="B44:C44"/>
    <mergeCell ref="F43:G43"/>
    <mergeCell ref="D45:E45"/>
    <mergeCell ref="D42:E42"/>
    <mergeCell ref="F42:G42"/>
    <mergeCell ref="D44:E44"/>
    <mergeCell ref="F45:G45"/>
    <mergeCell ref="Q45:R45"/>
    <mergeCell ref="M44:N44"/>
    <mergeCell ref="S42:T42"/>
    <mergeCell ref="S46:T46"/>
    <mergeCell ref="S48:T48"/>
    <mergeCell ref="M48:N48"/>
    <mergeCell ref="O48:P48"/>
    <mergeCell ref="J48:L48"/>
    <mergeCell ref="M42:N42"/>
    <mergeCell ref="D43:E43"/>
    <mergeCell ref="M40:N40"/>
    <mergeCell ref="B41:C41"/>
    <mergeCell ref="Q42:R42"/>
    <mergeCell ref="Q38:R38"/>
    <mergeCell ref="S41:T41"/>
    <mergeCell ref="B42:C42"/>
    <mergeCell ref="S38:T38"/>
    <mergeCell ref="D39:E39"/>
    <mergeCell ref="F39:G39"/>
    <mergeCell ref="D38:E38"/>
    <mergeCell ref="M38:N38"/>
    <mergeCell ref="D40:E40"/>
    <mergeCell ref="O38:P38"/>
    <mergeCell ref="Q39:R39"/>
    <mergeCell ref="M39:N39"/>
    <mergeCell ref="Q41:R41"/>
    <mergeCell ref="Q40:R40"/>
    <mergeCell ref="O39:P39"/>
    <mergeCell ref="S40:T40"/>
    <mergeCell ref="B39:C39"/>
    <mergeCell ref="B43:C43"/>
    <mergeCell ref="B37:C37"/>
    <mergeCell ref="D37:E37"/>
    <mergeCell ref="D36:E36"/>
    <mergeCell ref="J38:L38"/>
    <mergeCell ref="F37:G37"/>
    <mergeCell ref="F38:G38"/>
    <mergeCell ref="M36:N36"/>
    <mergeCell ref="O36:P36"/>
    <mergeCell ref="J36:L36"/>
    <mergeCell ref="B38:C38"/>
    <mergeCell ref="F36:G36"/>
    <mergeCell ref="B36:C36"/>
    <mergeCell ref="O37:P37"/>
    <mergeCell ref="M37:N37"/>
    <mergeCell ref="A20:A21"/>
    <mergeCell ref="K20:K21"/>
    <mergeCell ref="F20:I20"/>
    <mergeCell ref="D20:D21"/>
    <mergeCell ref="P19:P21"/>
    <mergeCell ref="C4:D4"/>
    <mergeCell ref="E4:F4"/>
    <mergeCell ref="G4:H4"/>
    <mergeCell ref="I4:J4"/>
    <mergeCell ref="K4:L4"/>
    <mergeCell ref="A18:Q18"/>
    <mergeCell ref="B20:B21"/>
    <mergeCell ref="L20:O20"/>
    <mergeCell ref="D19:J19"/>
    <mergeCell ref="J20:J21"/>
    <mergeCell ref="B19:C19"/>
    <mergeCell ref="E20:E21"/>
    <mergeCell ref="K19:O19"/>
    <mergeCell ref="C20:C21"/>
    <mergeCell ref="Q20:R21"/>
    <mergeCell ref="M4:N4"/>
    <mergeCell ref="Q4:R4"/>
    <mergeCell ref="O4:P4"/>
    <mergeCell ref="V30:X30"/>
    <mergeCell ref="Q22:R22"/>
    <mergeCell ref="W4:X4"/>
    <mergeCell ref="J41:L41"/>
    <mergeCell ref="M41:N41"/>
    <mergeCell ref="O41:P41"/>
    <mergeCell ref="Q19:X19"/>
    <mergeCell ref="V29:X29"/>
    <mergeCell ref="Q25:R25"/>
    <mergeCell ref="V27:X27"/>
    <mergeCell ref="V28:X28"/>
    <mergeCell ref="U20:U21"/>
    <mergeCell ref="S20:S21"/>
    <mergeCell ref="U4:V4"/>
    <mergeCell ref="S4:T4"/>
    <mergeCell ref="Q26:R26"/>
    <mergeCell ref="V20:X21"/>
    <mergeCell ref="V22:X22"/>
  </mergeCells>
  <phoneticPr fontId="47" type="noConversion"/>
  <pageMargins left="0.7" right="0.7" top="0.75" bottom="0.75" header="0.3" footer="0.3"/>
  <pageSetup scale="63"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71"/>
  <sheetViews>
    <sheetView topLeftCell="A49" workbookViewId="0">
      <selection activeCell="A65" sqref="A65"/>
    </sheetView>
  </sheetViews>
  <sheetFormatPr baseColWidth="10" defaultColWidth="8.83203125" defaultRowHeight="14" x14ac:dyDescent="0"/>
  <cols>
    <col min="1" max="1" width="5.6640625" style="56" bestFit="1" customWidth="1"/>
    <col min="2" max="2" width="21.83203125" style="56" bestFit="1" customWidth="1"/>
    <col min="3" max="3" width="11.1640625" style="56" bestFit="1" customWidth="1"/>
    <col min="4" max="4" width="5.1640625" style="56" bestFit="1" customWidth="1"/>
    <col min="5" max="5" width="5.83203125" style="56" bestFit="1" customWidth="1"/>
    <col min="6" max="6" width="8.5" style="56" bestFit="1" customWidth="1"/>
    <col min="7" max="7" width="7.5" style="56" bestFit="1" customWidth="1"/>
    <col min="8" max="8" width="5.1640625" style="56" bestFit="1" customWidth="1"/>
    <col min="9" max="9" width="10.5" style="56" bestFit="1" customWidth="1"/>
    <col min="10" max="10" width="7.6640625" style="56" hidden="1" customWidth="1"/>
    <col min="11" max="11" width="5.5" style="39" hidden="1" customWidth="1"/>
    <col min="12" max="12" width="7.5" style="56" hidden="1" customWidth="1"/>
    <col min="13" max="13" width="7.6640625" style="56" hidden="1" customWidth="1"/>
    <col min="14" max="14" width="9.1640625" style="56" hidden="1" customWidth="1"/>
    <col min="15" max="15" width="20.6640625" style="56" hidden="1" customWidth="1"/>
    <col min="16" max="16" width="34.83203125" style="56" customWidth="1"/>
    <col min="17" max="16384" width="8.83203125" style="56"/>
  </cols>
  <sheetData>
    <row r="1" spans="1:16" ht="15" thickBot="1">
      <c r="A1" s="28" t="s">
        <v>165</v>
      </c>
      <c r="B1" s="58"/>
      <c r="C1" s="58"/>
      <c r="D1" s="58"/>
      <c r="E1" s="58"/>
      <c r="F1" s="29" t="s">
        <v>27</v>
      </c>
      <c r="G1" s="467">
        <f>SUM('Detailed Summary'!H1:R1)</f>
        <v>40345</v>
      </c>
      <c r="H1" s="468"/>
      <c r="I1" s="468"/>
      <c r="L1" s="58"/>
      <c r="M1" s="58"/>
      <c r="N1" s="58"/>
      <c r="O1" s="58"/>
      <c r="P1" s="58"/>
    </row>
    <row r="2" spans="1:16">
      <c r="A2" s="469"/>
      <c r="B2" s="469"/>
      <c r="C2" s="469"/>
      <c r="D2" s="470" t="s">
        <v>139</v>
      </c>
      <c r="E2" s="471"/>
      <c r="F2" s="472"/>
      <c r="G2" s="476" t="s">
        <v>122</v>
      </c>
      <c r="H2" s="477"/>
      <c r="I2" s="477"/>
      <c r="J2" s="480"/>
      <c r="K2" s="481"/>
      <c r="L2" s="482"/>
      <c r="M2" s="460" t="s">
        <v>23</v>
      </c>
      <c r="N2" s="461"/>
      <c r="O2" s="30"/>
      <c r="P2" s="31"/>
    </row>
    <row r="3" spans="1:16" ht="15" thickBot="1">
      <c r="A3" s="57"/>
      <c r="B3" s="57"/>
      <c r="C3" s="57"/>
      <c r="D3" s="473"/>
      <c r="E3" s="474"/>
      <c r="F3" s="475"/>
      <c r="G3" s="478"/>
      <c r="H3" s="479"/>
      <c r="I3" s="479"/>
      <c r="J3" s="464" t="s">
        <v>24</v>
      </c>
      <c r="K3" s="465"/>
      <c r="L3" s="466"/>
      <c r="M3" s="462"/>
      <c r="N3" s="463"/>
      <c r="O3" s="30"/>
      <c r="P3" s="32"/>
    </row>
    <row r="4" spans="1:16" ht="28">
      <c r="A4" s="33" t="s">
        <v>5</v>
      </c>
      <c r="B4" s="59" t="s">
        <v>88</v>
      </c>
      <c r="C4" s="34" t="s">
        <v>89</v>
      </c>
      <c r="D4" s="84" t="s">
        <v>138</v>
      </c>
      <c r="E4" s="85" t="s">
        <v>114</v>
      </c>
      <c r="F4" s="86" t="s">
        <v>92</v>
      </c>
      <c r="G4" s="84" t="s">
        <v>138</v>
      </c>
      <c r="H4" s="87" t="s">
        <v>114</v>
      </c>
      <c r="I4" s="86" t="s">
        <v>94</v>
      </c>
      <c r="J4" s="88" t="s">
        <v>207</v>
      </c>
      <c r="K4" s="89" t="s">
        <v>193</v>
      </c>
      <c r="L4" s="35" t="s">
        <v>130</v>
      </c>
      <c r="M4" s="54" t="s">
        <v>25</v>
      </c>
      <c r="N4" s="35" t="s">
        <v>26</v>
      </c>
      <c r="O4" s="59" t="s">
        <v>29</v>
      </c>
      <c r="P4" s="36" t="s">
        <v>91</v>
      </c>
    </row>
    <row r="5" spans="1:16">
      <c r="A5" s="97">
        <v>19</v>
      </c>
      <c r="B5" s="121" t="s">
        <v>123</v>
      </c>
      <c r="C5" s="97" t="s">
        <v>98</v>
      </c>
      <c r="D5" s="202" t="s">
        <v>99</v>
      </c>
      <c r="E5" s="203" t="s">
        <v>99</v>
      </c>
      <c r="F5" s="204" t="s">
        <v>99</v>
      </c>
      <c r="G5" s="121">
        <v>7</v>
      </c>
      <c r="H5" s="131">
        <v>3</v>
      </c>
      <c r="I5" s="133">
        <v>40270</v>
      </c>
      <c r="J5" s="121">
        <v>30</v>
      </c>
      <c r="K5" s="132">
        <v>0</v>
      </c>
      <c r="L5" s="133">
        <v>39972</v>
      </c>
      <c r="M5" s="133"/>
      <c r="N5" s="133"/>
      <c r="O5" s="97" t="s">
        <v>30</v>
      </c>
      <c r="P5" s="122" t="s">
        <v>99</v>
      </c>
    </row>
    <row r="6" spans="1:16">
      <c r="A6" s="97">
        <v>12</v>
      </c>
      <c r="B6" s="121" t="s">
        <v>124</v>
      </c>
      <c r="C6" s="97" t="s">
        <v>98</v>
      </c>
      <c r="D6" s="202" t="s">
        <v>99</v>
      </c>
      <c r="E6" s="203" t="s">
        <v>99</v>
      </c>
      <c r="F6" s="204" t="s">
        <v>99</v>
      </c>
      <c r="G6" s="121">
        <v>10</v>
      </c>
      <c r="H6" s="131">
        <v>1</v>
      </c>
      <c r="I6" s="133">
        <v>40220</v>
      </c>
      <c r="J6" s="121">
        <v>10</v>
      </c>
      <c r="K6" s="121">
        <v>5</v>
      </c>
      <c r="L6" s="133">
        <v>40085</v>
      </c>
      <c r="M6" s="133"/>
      <c r="N6" s="133"/>
      <c r="O6" s="97" t="s">
        <v>31</v>
      </c>
      <c r="P6" s="122" t="s">
        <v>99</v>
      </c>
    </row>
    <row r="7" spans="1:16">
      <c r="A7" s="97">
        <v>14</v>
      </c>
      <c r="B7" s="121" t="s">
        <v>125</v>
      </c>
      <c r="C7" s="97" t="s">
        <v>98</v>
      </c>
      <c r="D7" s="202" t="s">
        <v>99</v>
      </c>
      <c r="E7" s="203" t="s">
        <v>99</v>
      </c>
      <c r="F7" s="204" t="s">
        <v>99</v>
      </c>
      <c r="G7" s="121">
        <v>4</v>
      </c>
      <c r="H7" s="131">
        <v>6</v>
      </c>
      <c r="I7" s="133">
        <v>40207</v>
      </c>
      <c r="J7" s="121">
        <v>10</v>
      </c>
      <c r="K7" s="121">
        <v>0</v>
      </c>
      <c r="L7" s="133">
        <v>40017</v>
      </c>
      <c r="M7" s="133"/>
      <c r="N7" s="133"/>
      <c r="O7" s="97" t="s">
        <v>32</v>
      </c>
      <c r="P7" s="122" t="s">
        <v>99</v>
      </c>
    </row>
    <row r="8" spans="1:16">
      <c r="A8" s="97">
        <v>6</v>
      </c>
      <c r="B8" s="121" t="s">
        <v>126</v>
      </c>
      <c r="C8" s="97" t="s">
        <v>98</v>
      </c>
      <c r="D8" s="121" t="s">
        <v>99</v>
      </c>
      <c r="E8" s="130" t="s">
        <v>99</v>
      </c>
      <c r="F8" s="161" t="s">
        <v>99</v>
      </c>
      <c r="G8" s="121">
        <v>14</v>
      </c>
      <c r="H8" s="131" t="s">
        <v>99</v>
      </c>
      <c r="I8" s="133">
        <v>40108</v>
      </c>
      <c r="J8" s="121" t="s">
        <v>137</v>
      </c>
      <c r="K8" s="121">
        <v>11</v>
      </c>
      <c r="L8" s="133">
        <v>40085</v>
      </c>
      <c r="M8" s="133"/>
      <c r="N8" s="133"/>
      <c r="O8" s="97" t="s">
        <v>33</v>
      </c>
      <c r="P8" s="122" t="s">
        <v>99</v>
      </c>
    </row>
    <row r="9" spans="1:16">
      <c r="A9" s="97">
        <v>15</v>
      </c>
      <c r="B9" s="121" t="s">
        <v>127</v>
      </c>
      <c r="C9" s="97" t="s">
        <v>98</v>
      </c>
      <c r="D9" s="121" t="s">
        <v>99</v>
      </c>
      <c r="E9" s="130"/>
      <c r="F9" s="161" t="s">
        <v>99</v>
      </c>
      <c r="G9" s="121">
        <v>6</v>
      </c>
      <c r="H9" s="131"/>
      <c r="I9" s="133">
        <v>39836</v>
      </c>
      <c r="J9" s="121" t="s">
        <v>136</v>
      </c>
      <c r="K9" s="121">
        <v>0</v>
      </c>
      <c r="L9" s="133">
        <v>40085</v>
      </c>
      <c r="M9" s="133"/>
      <c r="N9" s="133"/>
      <c r="O9" s="97" t="s">
        <v>34</v>
      </c>
      <c r="P9" s="122" t="s">
        <v>99</v>
      </c>
    </row>
    <row r="10" spans="1:16">
      <c r="A10" s="97">
        <v>2</v>
      </c>
      <c r="B10" s="121" t="s">
        <v>121</v>
      </c>
      <c r="C10" s="97" t="s">
        <v>98</v>
      </c>
      <c r="D10" s="121" t="s">
        <v>99</v>
      </c>
      <c r="E10" s="130"/>
      <c r="F10" s="161" t="s">
        <v>99</v>
      </c>
      <c r="G10" s="121">
        <v>50</v>
      </c>
      <c r="H10" s="131"/>
      <c r="I10" s="133">
        <v>39996</v>
      </c>
      <c r="J10" s="121" t="s">
        <v>137</v>
      </c>
      <c r="K10" s="121">
        <v>0</v>
      </c>
      <c r="L10" s="133">
        <v>39996</v>
      </c>
      <c r="M10" s="133"/>
      <c r="N10" s="133"/>
      <c r="O10" s="97" t="s">
        <v>35</v>
      </c>
      <c r="P10" s="122" t="s">
        <v>99</v>
      </c>
    </row>
    <row r="11" spans="1:16">
      <c r="A11" s="97">
        <v>16</v>
      </c>
      <c r="B11" s="121" t="s">
        <v>128</v>
      </c>
      <c r="C11" s="97" t="s">
        <v>98</v>
      </c>
      <c r="D11" s="121" t="s">
        <v>99</v>
      </c>
      <c r="E11" s="130" t="s">
        <v>99</v>
      </c>
      <c r="F11" s="161" t="s">
        <v>99</v>
      </c>
      <c r="G11" s="121">
        <v>3</v>
      </c>
      <c r="H11" s="131">
        <v>18</v>
      </c>
      <c r="I11" s="133">
        <v>39842</v>
      </c>
      <c r="J11" s="121" t="s">
        <v>136</v>
      </c>
      <c r="K11" s="121">
        <v>0</v>
      </c>
      <c r="L11" s="133">
        <v>39898</v>
      </c>
      <c r="M11" s="133"/>
      <c r="N11" s="133"/>
      <c r="O11" s="97" t="s">
        <v>36</v>
      </c>
      <c r="P11" s="122" t="s">
        <v>220</v>
      </c>
    </row>
    <row r="12" spans="1:16">
      <c r="A12" s="97">
        <v>8</v>
      </c>
      <c r="B12" s="121" t="s">
        <v>129</v>
      </c>
      <c r="C12" s="97" t="s">
        <v>98</v>
      </c>
      <c r="D12" s="121"/>
      <c r="E12" s="130"/>
      <c r="F12" s="161" t="s">
        <v>99</v>
      </c>
      <c r="G12" s="121">
        <v>15</v>
      </c>
      <c r="H12" s="131"/>
      <c r="I12" s="133">
        <v>39652</v>
      </c>
      <c r="J12" s="121">
        <v>40</v>
      </c>
      <c r="K12" s="121">
        <v>8</v>
      </c>
      <c r="L12" s="133">
        <v>39898</v>
      </c>
      <c r="M12" s="133"/>
      <c r="N12" s="133"/>
      <c r="O12" s="97" t="s">
        <v>37</v>
      </c>
      <c r="P12" s="122" t="s">
        <v>221</v>
      </c>
    </row>
    <row r="13" spans="1:16">
      <c r="A13" s="97">
        <v>26</v>
      </c>
      <c r="B13" s="121" t="s">
        <v>141</v>
      </c>
      <c r="C13" s="97" t="s">
        <v>98</v>
      </c>
      <c r="D13" s="121" t="s">
        <v>99</v>
      </c>
      <c r="E13" s="130"/>
      <c r="F13" s="161" t="s">
        <v>99</v>
      </c>
      <c r="G13" s="121">
        <v>3</v>
      </c>
      <c r="H13" s="131"/>
      <c r="I13" s="133">
        <v>39939</v>
      </c>
      <c r="J13" s="121" t="s">
        <v>137</v>
      </c>
      <c r="K13" s="121">
        <v>0</v>
      </c>
      <c r="L13" s="133">
        <v>39939</v>
      </c>
      <c r="M13" s="133"/>
      <c r="N13" s="133"/>
      <c r="O13" s="97"/>
      <c r="P13" s="122" t="s">
        <v>99</v>
      </c>
    </row>
    <row r="14" spans="1:16">
      <c r="A14" s="97">
        <v>28</v>
      </c>
      <c r="B14" s="121" t="s">
        <v>210</v>
      </c>
      <c r="C14" s="97" t="s">
        <v>98</v>
      </c>
      <c r="D14" s="121" t="s">
        <v>99</v>
      </c>
      <c r="E14" s="130"/>
      <c r="F14" s="161" t="s">
        <v>99</v>
      </c>
      <c r="G14" s="121">
        <v>17</v>
      </c>
      <c r="H14" s="131">
        <v>7</v>
      </c>
      <c r="I14" s="133">
        <v>40066</v>
      </c>
      <c r="J14" s="121" t="s">
        <v>99</v>
      </c>
      <c r="K14" s="121">
        <v>0</v>
      </c>
      <c r="L14" s="133">
        <v>40066</v>
      </c>
      <c r="M14" s="133"/>
      <c r="N14" s="133"/>
      <c r="O14" s="97"/>
      <c r="P14" s="122" t="s">
        <v>99</v>
      </c>
    </row>
    <row r="15" spans="1:16">
      <c r="A15" s="97">
        <v>32</v>
      </c>
      <c r="B15" s="121" t="s">
        <v>211</v>
      </c>
      <c r="C15" s="97" t="s">
        <v>98</v>
      </c>
      <c r="D15" s="121" t="s">
        <v>99</v>
      </c>
      <c r="E15" s="130" t="s">
        <v>99</v>
      </c>
      <c r="F15" s="161" t="s">
        <v>99</v>
      </c>
      <c r="G15" s="121">
        <v>9</v>
      </c>
      <c r="H15" s="131"/>
      <c r="I15" s="133">
        <v>40129</v>
      </c>
      <c r="J15" s="121"/>
      <c r="K15" s="121">
        <v>0</v>
      </c>
      <c r="L15" s="133">
        <v>39981</v>
      </c>
      <c r="M15" s="133"/>
      <c r="N15" s="133"/>
      <c r="O15" s="97"/>
      <c r="P15" s="122"/>
    </row>
    <row r="16" spans="1:16">
      <c r="A16" s="97">
        <v>27</v>
      </c>
      <c r="B16" s="121" t="s">
        <v>212</v>
      </c>
      <c r="C16" s="97" t="s">
        <v>98</v>
      </c>
      <c r="D16" s="121" t="s">
        <v>99</v>
      </c>
      <c r="E16" s="130"/>
      <c r="F16" s="161" t="s">
        <v>99</v>
      </c>
      <c r="G16" s="121">
        <v>13</v>
      </c>
      <c r="H16" s="131"/>
      <c r="I16" s="133">
        <v>40086</v>
      </c>
      <c r="J16" s="121"/>
      <c r="K16" s="121">
        <v>0</v>
      </c>
      <c r="L16" s="133">
        <v>40086</v>
      </c>
      <c r="M16" s="133"/>
      <c r="N16" s="133"/>
      <c r="O16" s="97"/>
      <c r="P16" s="122" t="s">
        <v>99</v>
      </c>
    </row>
    <row r="17" spans="1:16">
      <c r="A17" s="97">
        <v>65</v>
      </c>
      <c r="B17" s="121" t="s">
        <v>196</v>
      </c>
      <c r="C17" s="97" t="s">
        <v>98</v>
      </c>
      <c r="D17" s="121" t="s">
        <v>99</v>
      </c>
      <c r="E17" s="130"/>
      <c r="F17" s="161" t="s">
        <v>99</v>
      </c>
      <c r="G17" s="121">
        <v>4</v>
      </c>
      <c r="H17" s="131"/>
      <c r="I17" s="133">
        <v>40024</v>
      </c>
      <c r="J17" s="121"/>
      <c r="K17" s="121">
        <v>0</v>
      </c>
      <c r="L17" s="133">
        <v>40025</v>
      </c>
      <c r="M17" s="133"/>
      <c r="N17" s="133"/>
      <c r="O17" s="97"/>
      <c r="P17" s="122"/>
    </row>
    <row r="18" spans="1:16">
      <c r="A18" s="97">
        <v>41</v>
      </c>
      <c r="B18" s="121" t="s">
        <v>190</v>
      </c>
      <c r="C18" s="97" t="s">
        <v>98</v>
      </c>
      <c r="D18" s="121">
        <v>3</v>
      </c>
      <c r="E18" s="130"/>
      <c r="F18" s="161">
        <v>40289</v>
      </c>
      <c r="G18" s="121">
        <v>2</v>
      </c>
      <c r="H18" s="131"/>
      <c r="I18" s="133">
        <v>40240</v>
      </c>
      <c r="J18" s="121"/>
      <c r="K18" s="121"/>
      <c r="L18" s="133"/>
      <c r="M18" s="133"/>
      <c r="N18" s="133"/>
      <c r="O18" s="97"/>
      <c r="P18" s="122"/>
    </row>
    <row r="19" spans="1:16">
      <c r="A19" s="97">
        <v>23</v>
      </c>
      <c r="B19" s="121" t="s">
        <v>131</v>
      </c>
      <c r="C19" s="97" t="s">
        <v>90</v>
      </c>
      <c r="D19" s="121" t="s">
        <v>99</v>
      </c>
      <c r="E19" s="97" t="s">
        <v>99</v>
      </c>
      <c r="F19" s="161" t="s">
        <v>99</v>
      </c>
      <c r="G19" s="121">
        <v>14</v>
      </c>
      <c r="H19" s="130" t="s">
        <v>99</v>
      </c>
      <c r="I19" s="133">
        <v>39988</v>
      </c>
      <c r="J19" s="121">
        <v>40</v>
      </c>
      <c r="K19" s="132">
        <v>0</v>
      </c>
      <c r="L19" s="133">
        <v>39898</v>
      </c>
      <c r="M19" s="133"/>
      <c r="N19" s="133"/>
      <c r="O19" s="97" t="s">
        <v>38</v>
      </c>
      <c r="P19" s="122"/>
    </row>
    <row r="20" spans="1:16">
      <c r="A20" s="97">
        <v>20</v>
      </c>
      <c r="B20" s="121" t="s">
        <v>132</v>
      </c>
      <c r="C20" s="97" t="s">
        <v>90</v>
      </c>
      <c r="D20" s="121" t="s">
        <v>99</v>
      </c>
      <c r="E20" s="97"/>
      <c r="F20" s="161" t="s">
        <v>99</v>
      </c>
      <c r="G20" s="121">
        <v>6</v>
      </c>
      <c r="H20" s="130" t="s">
        <v>99</v>
      </c>
      <c r="I20" s="133">
        <v>39925</v>
      </c>
      <c r="J20" s="121">
        <v>15</v>
      </c>
      <c r="K20" s="132">
        <v>0</v>
      </c>
      <c r="L20" s="133">
        <v>39988</v>
      </c>
      <c r="M20" s="133"/>
      <c r="N20" s="133"/>
      <c r="O20" s="97" t="s">
        <v>39</v>
      </c>
      <c r="P20" s="122" t="s">
        <v>222</v>
      </c>
    </row>
    <row r="21" spans="1:16">
      <c r="A21" s="97">
        <v>25</v>
      </c>
      <c r="B21" s="121" t="s">
        <v>127</v>
      </c>
      <c r="C21" s="97" t="s">
        <v>90</v>
      </c>
      <c r="D21" s="121" t="s">
        <v>99</v>
      </c>
      <c r="E21" s="97" t="s">
        <v>99</v>
      </c>
      <c r="F21" s="161" t="s">
        <v>99</v>
      </c>
      <c r="G21" s="121">
        <v>22</v>
      </c>
      <c r="H21" s="130"/>
      <c r="I21" s="133">
        <v>40017</v>
      </c>
      <c r="J21" s="121">
        <v>16</v>
      </c>
      <c r="K21" s="132">
        <v>90</v>
      </c>
      <c r="L21" s="133">
        <v>39954</v>
      </c>
      <c r="M21" s="133"/>
      <c r="N21" s="133"/>
      <c r="O21" s="97" t="s">
        <v>40</v>
      </c>
      <c r="P21" s="122" t="s">
        <v>233</v>
      </c>
    </row>
    <row r="22" spans="1:16">
      <c r="A22" s="97">
        <v>10</v>
      </c>
      <c r="B22" s="121" t="s">
        <v>133</v>
      </c>
      <c r="C22" s="97" t="s">
        <v>90</v>
      </c>
      <c r="D22" s="121"/>
      <c r="E22" s="97"/>
      <c r="F22" s="161"/>
      <c r="G22" s="121">
        <v>9</v>
      </c>
      <c r="H22" s="130">
        <v>13</v>
      </c>
      <c r="I22" s="133">
        <v>39968</v>
      </c>
      <c r="J22" s="121">
        <v>44</v>
      </c>
      <c r="K22" s="132">
        <v>80</v>
      </c>
      <c r="L22" s="133">
        <v>39870</v>
      </c>
      <c r="M22" s="133"/>
      <c r="N22" s="133"/>
      <c r="O22" s="97" t="s">
        <v>41</v>
      </c>
      <c r="P22" s="122" t="s">
        <v>99</v>
      </c>
    </row>
    <row r="23" spans="1:16">
      <c r="A23" s="97">
        <v>13</v>
      </c>
      <c r="B23" s="121" t="s">
        <v>134</v>
      </c>
      <c r="C23" s="97" t="s">
        <v>90</v>
      </c>
      <c r="D23" s="121" t="s">
        <v>99</v>
      </c>
      <c r="E23" s="97" t="s">
        <v>99</v>
      </c>
      <c r="F23" s="161" t="s">
        <v>99</v>
      </c>
      <c r="G23" s="121">
        <v>15</v>
      </c>
      <c r="H23" s="130">
        <v>9</v>
      </c>
      <c r="I23" s="133">
        <v>39988</v>
      </c>
      <c r="J23" s="121">
        <v>25</v>
      </c>
      <c r="K23" s="132">
        <v>35</v>
      </c>
      <c r="L23" s="133">
        <v>39898</v>
      </c>
      <c r="M23" s="133"/>
      <c r="N23" s="133"/>
      <c r="O23" s="97" t="s">
        <v>42</v>
      </c>
      <c r="P23" s="122"/>
    </row>
    <row r="24" spans="1:16">
      <c r="A24" s="97">
        <v>9</v>
      </c>
      <c r="B24" s="121" t="s">
        <v>129</v>
      </c>
      <c r="C24" s="97" t="s">
        <v>90</v>
      </c>
      <c r="D24" s="97" t="s">
        <v>99</v>
      </c>
      <c r="E24" s="130"/>
      <c r="F24" s="162" t="s">
        <v>99</v>
      </c>
      <c r="G24" s="121">
        <v>14</v>
      </c>
      <c r="H24" s="130"/>
      <c r="I24" s="133">
        <v>39982</v>
      </c>
      <c r="J24" s="121">
        <v>20</v>
      </c>
      <c r="K24" s="132">
        <v>20</v>
      </c>
      <c r="L24" s="133">
        <v>39911</v>
      </c>
      <c r="M24" s="133"/>
      <c r="N24" s="133"/>
      <c r="O24" s="97" t="s">
        <v>43</v>
      </c>
      <c r="P24" s="122"/>
    </row>
    <row r="25" spans="1:16">
      <c r="A25" s="97">
        <v>24</v>
      </c>
      <c r="B25" s="121" t="s">
        <v>135</v>
      </c>
      <c r="C25" s="97" t="s">
        <v>90</v>
      </c>
      <c r="D25" s="97" t="s">
        <v>99</v>
      </c>
      <c r="E25" s="130" t="s">
        <v>99</v>
      </c>
      <c r="F25" s="162" t="s">
        <v>99</v>
      </c>
      <c r="G25" s="121">
        <v>46</v>
      </c>
      <c r="H25" s="130">
        <v>2</v>
      </c>
      <c r="I25" s="133" t="s">
        <v>223</v>
      </c>
      <c r="J25" s="121">
        <v>40</v>
      </c>
      <c r="K25" s="132">
        <v>0</v>
      </c>
      <c r="L25" s="133">
        <v>39996</v>
      </c>
      <c r="M25" s="133"/>
      <c r="N25" s="133"/>
      <c r="O25" s="97" t="s">
        <v>44</v>
      </c>
      <c r="P25" s="122" t="s">
        <v>225</v>
      </c>
    </row>
    <row r="26" spans="1:16">
      <c r="A26" s="97">
        <v>4</v>
      </c>
      <c r="B26" s="121" t="s">
        <v>20</v>
      </c>
      <c r="C26" s="97" t="s">
        <v>90</v>
      </c>
      <c r="D26" s="163" t="s">
        <v>99</v>
      </c>
      <c r="E26" s="130" t="s">
        <v>99</v>
      </c>
      <c r="F26" s="162" t="s">
        <v>99</v>
      </c>
      <c r="G26" s="121" t="s">
        <v>99</v>
      </c>
      <c r="H26" s="130">
        <v>31</v>
      </c>
      <c r="I26" s="133">
        <v>40045</v>
      </c>
      <c r="J26" s="121" t="s">
        <v>137</v>
      </c>
      <c r="K26" s="132">
        <v>0</v>
      </c>
      <c r="L26" s="133">
        <v>40045</v>
      </c>
      <c r="M26" s="133"/>
      <c r="N26" s="133"/>
      <c r="O26" s="97" t="s">
        <v>188</v>
      </c>
      <c r="P26" s="122" t="s">
        <v>99</v>
      </c>
    </row>
    <row r="27" spans="1:16">
      <c r="A27" s="97">
        <v>36</v>
      </c>
      <c r="B27" s="121" t="s">
        <v>21</v>
      </c>
      <c r="C27" s="97" t="s">
        <v>90</v>
      </c>
      <c r="D27" s="97" t="s">
        <v>99</v>
      </c>
      <c r="E27" s="130"/>
      <c r="F27" s="162" t="s">
        <v>99</v>
      </c>
      <c r="G27" s="121">
        <v>25</v>
      </c>
      <c r="H27" s="130"/>
      <c r="I27" s="133">
        <v>40052</v>
      </c>
      <c r="J27" s="121"/>
      <c r="K27" s="132">
        <v>0</v>
      </c>
      <c r="L27" s="133">
        <v>40052</v>
      </c>
      <c r="M27" s="133"/>
      <c r="N27" s="133"/>
      <c r="O27" s="97"/>
      <c r="P27" s="122" t="s">
        <v>99</v>
      </c>
    </row>
    <row r="28" spans="1:16">
      <c r="A28" s="97">
        <v>57</v>
      </c>
      <c r="B28" s="121" t="s">
        <v>192</v>
      </c>
      <c r="C28" s="97" t="s">
        <v>90</v>
      </c>
      <c r="D28" s="97" t="s">
        <v>99</v>
      </c>
      <c r="E28" s="130"/>
      <c r="F28" s="162" t="s">
        <v>99</v>
      </c>
      <c r="G28" s="121">
        <v>3</v>
      </c>
      <c r="H28" s="130"/>
      <c r="I28" s="133">
        <v>39979</v>
      </c>
      <c r="J28" s="121"/>
      <c r="K28" s="132">
        <v>0</v>
      </c>
      <c r="L28" s="133">
        <v>39897</v>
      </c>
      <c r="M28" s="133"/>
      <c r="N28" s="133"/>
      <c r="O28" s="97"/>
      <c r="P28" s="122"/>
    </row>
    <row r="29" spans="1:16">
      <c r="A29" s="97">
        <v>30</v>
      </c>
      <c r="B29" s="122" t="s">
        <v>18</v>
      </c>
      <c r="C29" s="97" t="s">
        <v>90</v>
      </c>
      <c r="D29" s="97"/>
      <c r="E29" s="130" t="s">
        <v>217</v>
      </c>
      <c r="F29" s="162" t="s">
        <v>99</v>
      </c>
      <c r="G29" s="121">
        <v>14</v>
      </c>
      <c r="H29" s="130"/>
      <c r="I29" s="133">
        <v>39954</v>
      </c>
      <c r="J29" s="121"/>
      <c r="K29" s="132">
        <v>0</v>
      </c>
      <c r="L29" s="133">
        <v>39966</v>
      </c>
      <c r="M29" s="133"/>
      <c r="N29" s="133"/>
      <c r="O29" s="97"/>
      <c r="P29" s="122" t="s">
        <v>99</v>
      </c>
    </row>
    <row r="30" spans="1:16">
      <c r="A30" s="97">
        <v>29</v>
      </c>
      <c r="B30" s="122" t="s">
        <v>159</v>
      </c>
      <c r="C30" s="97" t="s">
        <v>90</v>
      </c>
      <c r="D30" s="97" t="s">
        <v>99</v>
      </c>
      <c r="E30" s="130"/>
      <c r="F30" s="162" t="s">
        <v>99</v>
      </c>
      <c r="G30" s="121">
        <v>25</v>
      </c>
      <c r="H30" s="130"/>
      <c r="I30" s="133">
        <v>40038</v>
      </c>
      <c r="J30" s="121"/>
      <c r="K30" s="132">
        <v>0</v>
      </c>
      <c r="L30" s="133">
        <v>40038</v>
      </c>
      <c r="M30" s="133"/>
      <c r="N30" s="133"/>
      <c r="O30" s="97"/>
      <c r="P30" s="122" t="s">
        <v>99</v>
      </c>
    </row>
    <row r="31" spans="1:16">
      <c r="A31" s="97">
        <v>61</v>
      </c>
      <c r="B31" s="122" t="s">
        <v>214</v>
      </c>
      <c r="C31" s="97" t="s">
        <v>90</v>
      </c>
      <c r="D31" s="97" t="s">
        <v>99</v>
      </c>
      <c r="E31" s="130" t="s">
        <v>99</v>
      </c>
      <c r="F31" s="162" t="s">
        <v>99</v>
      </c>
      <c r="G31" s="121">
        <v>3</v>
      </c>
      <c r="H31" s="130" t="s">
        <v>99</v>
      </c>
      <c r="I31" s="133">
        <v>40115</v>
      </c>
      <c r="J31" s="121"/>
      <c r="K31" s="132">
        <v>25</v>
      </c>
      <c r="L31" s="133">
        <v>39975</v>
      </c>
      <c r="M31" s="133"/>
      <c r="N31" s="133"/>
      <c r="O31" s="97"/>
      <c r="P31" s="122" t="s">
        <v>99</v>
      </c>
    </row>
    <row r="32" spans="1:16">
      <c r="A32" s="97">
        <v>31</v>
      </c>
      <c r="B32" s="122" t="s">
        <v>218</v>
      </c>
      <c r="C32" s="97" t="s">
        <v>90</v>
      </c>
      <c r="D32" s="97" t="s">
        <v>99</v>
      </c>
      <c r="E32" s="130"/>
      <c r="F32" s="162" t="s">
        <v>99</v>
      </c>
      <c r="G32" s="121">
        <v>21</v>
      </c>
      <c r="H32" s="130"/>
      <c r="I32" s="133">
        <v>39969</v>
      </c>
      <c r="J32" s="121"/>
      <c r="K32" s="132">
        <v>0</v>
      </c>
      <c r="L32" s="133">
        <v>39987</v>
      </c>
      <c r="M32" s="133"/>
      <c r="N32" s="133"/>
      <c r="O32" s="97"/>
      <c r="P32" s="122"/>
    </row>
    <row r="33" spans="1:16">
      <c r="A33" s="97">
        <v>59</v>
      </c>
      <c r="B33" s="122" t="s">
        <v>196</v>
      </c>
      <c r="C33" s="97" t="s">
        <v>90</v>
      </c>
      <c r="D33" s="97" t="s">
        <v>99</v>
      </c>
      <c r="E33" s="130"/>
      <c r="F33" s="162" t="s">
        <v>99</v>
      </c>
      <c r="G33" s="121">
        <v>25</v>
      </c>
      <c r="H33" s="130"/>
      <c r="I33" s="133">
        <v>40024</v>
      </c>
      <c r="J33" s="121"/>
      <c r="K33" s="132">
        <v>0</v>
      </c>
      <c r="L33" s="133">
        <v>40025</v>
      </c>
      <c r="M33" s="133"/>
      <c r="N33" s="133"/>
      <c r="O33" s="97"/>
      <c r="P33" s="122"/>
    </row>
    <row r="34" spans="1:16">
      <c r="A34" s="97">
        <v>42</v>
      </c>
      <c r="B34" s="122" t="s">
        <v>190</v>
      </c>
      <c r="C34" s="97" t="s">
        <v>90</v>
      </c>
      <c r="D34" s="97" t="s">
        <v>99</v>
      </c>
      <c r="E34" s="130"/>
      <c r="F34" s="162"/>
      <c r="G34" s="121">
        <v>12</v>
      </c>
      <c r="H34" s="130"/>
      <c r="I34" s="133">
        <v>40107</v>
      </c>
      <c r="J34" s="121"/>
      <c r="K34" s="132">
        <v>0</v>
      </c>
      <c r="L34" s="133"/>
      <c r="M34" s="133"/>
      <c r="N34" s="133"/>
      <c r="O34" s="97"/>
      <c r="P34" s="122"/>
    </row>
    <row r="35" spans="1:16">
      <c r="A35" s="97">
        <v>21</v>
      </c>
      <c r="B35" s="121" t="s">
        <v>132</v>
      </c>
      <c r="C35" s="122" t="s">
        <v>203</v>
      </c>
      <c r="D35" s="121" t="s">
        <v>99</v>
      </c>
      <c r="E35" s="97"/>
      <c r="F35" s="161" t="s">
        <v>99</v>
      </c>
      <c r="G35" s="164" t="s">
        <v>99</v>
      </c>
      <c r="H35" s="130">
        <v>2</v>
      </c>
      <c r="I35" s="133">
        <v>39925</v>
      </c>
      <c r="J35" s="121">
        <v>2</v>
      </c>
      <c r="K35" s="132">
        <v>20</v>
      </c>
      <c r="L35" s="133">
        <v>39898</v>
      </c>
      <c r="M35" s="133"/>
      <c r="N35" s="133"/>
      <c r="O35" s="97" t="s">
        <v>39</v>
      </c>
      <c r="P35" s="122"/>
    </row>
    <row r="36" spans="1:16">
      <c r="A36" s="97">
        <v>22</v>
      </c>
      <c r="B36" s="121" t="s">
        <v>127</v>
      </c>
      <c r="C36" s="122" t="s">
        <v>203</v>
      </c>
      <c r="D36" s="121" t="s">
        <v>99</v>
      </c>
      <c r="E36" s="97"/>
      <c r="F36" s="161" t="s">
        <v>99</v>
      </c>
      <c r="G36" s="121">
        <v>21</v>
      </c>
      <c r="H36" s="130"/>
      <c r="I36" s="133">
        <v>39716</v>
      </c>
      <c r="J36" s="121" t="s">
        <v>136</v>
      </c>
      <c r="K36" s="132">
        <v>90</v>
      </c>
      <c r="L36" s="133">
        <v>39829</v>
      </c>
      <c r="M36" s="133"/>
      <c r="N36" s="133"/>
      <c r="O36" s="97" t="s">
        <v>189</v>
      </c>
      <c r="P36" s="122" t="s">
        <v>99</v>
      </c>
    </row>
    <row r="37" spans="1:16">
      <c r="A37" s="97">
        <v>11</v>
      </c>
      <c r="B37" s="121" t="s">
        <v>133</v>
      </c>
      <c r="C37" s="122" t="s">
        <v>203</v>
      </c>
      <c r="D37" s="121" t="s">
        <v>99</v>
      </c>
      <c r="E37" s="97"/>
      <c r="F37" s="161" t="s">
        <v>99</v>
      </c>
      <c r="G37" s="121">
        <v>18</v>
      </c>
      <c r="H37" s="130"/>
      <c r="I37" s="133">
        <v>39415</v>
      </c>
      <c r="J37" s="121" t="s">
        <v>136</v>
      </c>
      <c r="K37" s="132">
        <v>0</v>
      </c>
      <c r="L37" s="133">
        <v>39835</v>
      </c>
      <c r="M37" s="133"/>
      <c r="N37" s="133"/>
      <c r="O37" s="97" t="s">
        <v>41</v>
      </c>
      <c r="P37" s="122" t="s">
        <v>99</v>
      </c>
    </row>
    <row r="38" spans="1:16">
      <c r="A38" s="97">
        <v>66</v>
      </c>
      <c r="B38" s="121" t="s">
        <v>234</v>
      </c>
      <c r="C38" s="122" t="s">
        <v>203</v>
      </c>
      <c r="D38" s="121" t="s">
        <v>99</v>
      </c>
      <c r="E38" s="97"/>
      <c r="F38" s="161" t="s">
        <v>99</v>
      </c>
      <c r="G38" s="121">
        <v>25</v>
      </c>
      <c r="H38" s="130"/>
      <c r="I38" s="133">
        <v>40115</v>
      </c>
      <c r="J38" s="121"/>
      <c r="K38" s="132"/>
      <c r="L38" s="133"/>
      <c r="M38" s="133"/>
      <c r="N38" s="133"/>
      <c r="O38" s="97"/>
      <c r="P38" s="122" t="s">
        <v>99</v>
      </c>
    </row>
    <row r="39" spans="1:16">
      <c r="A39" s="97">
        <v>34</v>
      </c>
      <c r="B39" s="121" t="s">
        <v>214</v>
      </c>
      <c r="C39" s="122" t="s">
        <v>203</v>
      </c>
      <c r="D39" s="121" t="s">
        <v>99</v>
      </c>
      <c r="E39" s="97"/>
      <c r="F39" s="161" t="s">
        <v>99</v>
      </c>
      <c r="G39" s="121">
        <v>13</v>
      </c>
      <c r="H39" s="130"/>
      <c r="I39" s="133">
        <v>40115</v>
      </c>
      <c r="J39" s="121"/>
      <c r="K39" s="132"/>
      <c r="L39" s="133"/>
      <c r="M39" s="133"/>
      <c r="N39" s="133"/>
      <c r="O39" s="97"/>
      <c r="P39" s="122"/>
    </row>
    <row r="40" spans="1:16">
      <c r="A40" s="97">
        <v>56</v>
      </c>
      <c r="B40" s="121" t="s">
        <v>192</v>
      </c>
      <c r="C40" s="122" t="s">
        <v>203</v>
      </c>
      <c r="D40" s="121"/>
      <c r="E40" s="97"/>
      <c r="F40" s="161" t="s">
        <v>99</v>
      </c>
      <c r="G40" s="121">
        <v>4</v>
      </c>
      <c r="H40" s="130"/>
      <c r="I40" s="133">
        <v>39868</v>
      </c>
      <c r="J40" s="121"/>
      <c r="K40" s="132"/>
      <c r="L40" s="133">
        <v>39897</v>
      </c>
      <c r="M40" s="133"/>
      <c r="N40" s="133"/>
      <c r="O40" s="97"/>
      <c r="P40" s="122"/>
    </row>
    <row r="41" spans="1:16">
      <c r="A41" s="97">
        <v>43</v>
      </c>
      <c r="B41" s="121" t="s">
        <v>190</v>
      </c>
      <c r="C41" s="122" t="s">
        <v>203</v>
      </c>
      <c r="D41" s="121" t="s">
        <v>99</v>
      </c>
      <c r="E41" s="97"/>
      <c r="F41" s="161" t="s">
        <v>99</v>
      </c>
      <c r="G41" s="121">
        <v>1</v>
      </c>
      <c r="H41" s="130"/>
      <c r="I41" s="133">
        <v>40240</v>
      </c>
      <c r="J41" s="121"/>
      <c r="K41" s="132"/>
      <c r="L41" s="133"/>
      <c r="M41" s="133"/>
      <c r="N41" s="133"/>
      <c r="O41" s="97"/>
      <c r="P41" s="122"/>
    </row>
    <row r="42" spans="1:16">
      <c r="A42" s="97">
        <v>60</v>
      </c>
      <c r="B42" s="121" t="s">
        <v>196</v>
      </c>
      <c r="C42" s="122" t="s">
        <v>203</v>
      </c>
      <c r="D42" s="121" t="s">
        <v>99</v>
      </c>
      <c r="E42" s="97"/>
      <c r="F42" s="161" t="s">
        <v>99</v>
      </c>
      <c r="G42" s="121">
        <v>32</v>
      </c>
      <c r="H42" s="130"/>
      <c r="I42" s="133">
        <v>40136</v>
      </c>
      <c r="J42" s="121"/>
      <c r="K42" s="132"/>
      <c r="L42" s="133"/>
      <c r="M42" s="133"/>
      <c r="N42" s="133"/>
      <c r="O42" s="97"/>
      <c r="P42" s="122"/>
    </row>
    <row r="43" spans="1:16" s="41" customFormat="1">
      <c r="A43" s="159">
        <v>18</v>
      </c>
      <c r="B43" s="159" t="s">
        <v>57</v>
      </c>
      <c r="C43" s="159" t="s">
        <v>203</v>
      </c>
      <c r="D43" s="159" t="s">
        <v>99</v>
      </c>
      <c r="E43" s="159"/>
      <c r="F43" s="92" t="s">
        <v>99</v>
      </c>
      <c r="G43" s="159">
        <v>11</v>
      </c>
      <c r="H43" s="159"/>
      <c r="I43" s="135">
        <v>40207</v>
      </c>
      <c r="J43" s="159"/>
      <c r="K43" s="160"/>
      <c r="L43" s="159"/>
      <c r="M43" s="159"/>
      <c r="N43" s="159"/>
      <c r="O43" s="159"/>
      <c r="P43" s="159"/>
    </row>
    <row r="44" spans="1:16" s="41" customFormat="1">
      <c r="A44" s="159">
        <v>46</v>
      </c>
      <c r="B44" s="159" t="s">
        <v>74</v>
      </c>
      <c r="C44" s="159" t="s">
        <v>203</v>
      </c>
      <c r="D44" s="159"/>
      <c r="E44" s="159"/>
      <c r="F44" s="92"/>
      <c r="G44" s="159">
        <v>5</v>
      </c>
      <c r="H44" s="159"/>
      <c r="I44" s="135">
        <v>40227</v>
      </c>
      <c r="J44" s="159"/>
      <c r="K44" s="160"/>
      <c r="L44" s="159"/>
      <c r="M44" s="159"/>
      <c r="N44" s="159"/>
      <c r="O44" s="159"/>
      <c r="P44" s="159"/>
    </row>
    <row r="45" spans="1:16" s="41" customFormat="1">
      <c r="A45" s="173">
        <v>37</v>
      </c>
      <c r="B45" s="173" t="s">
        <v>77</v>
      </c>
      <c r="C45" s="173" t="s">
        <v>203</v>
      </c>
      <c r="D45" s="176" t="s">
        <v>99</v>
      </c>
      <c r="E45" s="173"/>
      <c r="F45" s="92" t="s">
        <v>99</v>
      </c>
      <c r="G45" s="173">
        <v>26</v>
      </c>
      <c r="H45" s="173"/>
      <c r="I45" s="135">
        <v>40235</v>
      </c>
      <c r="J45" s="173"/>
      <c r="K45" s="174"/>
      <c r="L45" s="173"/>
      <c r="M45" s="173"/>
      <c r="N45" s="173"/>
      <c r="O45" s="173"/>
      <c r="P45" s="173"/>
    </row>
    <row r="46" spans="1:16">
      <c r="A46" s="97">
        <v>55</v>
      </c>
      <c r="B46" s="121" t="s">
        <v>192</v>
      </c>
      <c r="C46" s="122" t="s">
        <v>204</v>
      </c>
      <c r="D46" s="121"/>
      <c r="E46" s="97"/>
      <c r="F46" s="161" t="s">
        <v>99</v>
      </c>
      <c r="G46" s="121">
        <v>6</v>
      </c>
      <c r="H46" s="130"/>
      <c r="I46" s="133">
        <v>40153</v>
      </c>
      <c r="J46" s="121"/>
      <c r="K46" s="132"/>
      <c r="L46" s="133">
        <v>39897</v>
      </c>
      <c r="M46" s="133"/>
      <c r="N46" s="133"/>
      <c r="O46" s="97"/>
      <c r="P46" s="122" t="s">
        <v>99</v>
      </c>
    </row>
    <row r="47" spans="1:16">
      <c r="A47" s="97">
        <v>64</v>
      </c>
      <c r="B47" s="121" t="s">
        <v>132</v>
      </c>
      <c r="C47" s="122" t="s">
        <v>204</v>
      </c>
      <c r="D47" s="121" t="s">
        <v>99</v>
      </c>
      <c r="E47" s="97"/>
      <c r="F47" s="161"/>
      <c r="G47" s="121">
        <v>6</v>
      </c>
      <c r="H47" s="130"/>
      <c r="I47" s="133">
        <v>39925</v>
      </c>
      <c r="J47" s="121"/>
      <c r="K47" s="132"/>
      <c r="L47" s="133"/>
      <c r="M47" s="133"/>
      <c r="N47" s="133"/>
      <c r="O47" s="97"/>
      <c r="P47" s="122" t="s">
        <v>99</v>
      </c>
    </row>
    <row r="48" spans="1:16" ht="16.5" customHeight="1">
      <c r="A48" s="97">
        <v>44</v>
      </c>
      <c r="B48" s="121" t="s">
        <v>48</v>
      </c>
      <c r="C48" s="122" t="s">
        <v>204</v>
      </c>
      <c r="D48" s="121" t="s">
        <v>99</v>
      </c>
      <c r="E48" s="97"/>
      <c r="F48" s="161" t="s">
        <v>99</v>
      </c>
      <c r="G48" s="121">
        <v>1</v>
      </c>
      <c r="H48" s="130"/>
      <c r="I48" s="133">
        <v>40289</v>
      </c>
      <c r="J48" s="121"/>
      <c r="K48" s="132"/>
      <c r="L48" s="133"/>
      <c r="M48" s="133"/>
      <c r="N48" s="133"/>
      <c r="O48" s="97"/>
      <c r="P48" s="122"/>
    </row>
    <row r="49" spans="1:16" ht="16.5" customHeight="1">
      <c r="A49" s="97">
        <v>35</v>
      </c>
      <c r="B49" s="121" t="s">
        <v>77</v>
      </c>
      <c r="C49" s="122" t="s">
        <v>204</v>
      </c>
      <c r="D49" s="121"/>
      <c r="E49" s="97"/>
      <c r="F49" s="161"/>
      <c r="G49" s="121">
        <v>13</v>
      </c>
      <c r="H49" s="130"/>
      <c r="I49" s="133">
        <v>40213</v>
      </c>
      <c r="J49" s="121"/>
      <c r="K49" s="132"/>
      <c r="L49" s="133"/>
      <c r="M49" s="133"/>
      <c r="N49" s="133"/>
      <c r="O49" s="97"/>
      <c r="P49" s="122"/>
    </row>
    <row r="50" spans="1:16" s="41" customFormat="1">
      <c r="A50" s="159">
        <v>67</v>
      </c>
      <c r="B50" s="159" t="s">
        <v>74</v>
      </c>
      <c r="C50" s="159" t="s">
        <v>204</v>
      </c>
      <c r="D50" s="159"/>
      <c r="E50" s="159"/>
      <c r="F50" s="92"/>
      <c r="G50" s="159">
        <v>7</v>
      </c>
      <c r="H50" s="159"/>
      <c r="I50" s="135">
        <v>40227</v>
      </c>
      <c r="J50" s="159"/>
      <c r="K50" s="160"/>
      <c r="L50" s="159"/>
      <c r="M50" s="159"/>
      <c r="N50" s="159"/>
      <c r="O50" s="159"/>
      <c r="P50" s="159" t="s">
        <v>99</v>
      </c>
    </row>
    <row r="51" spans="1:16">
      <c r="A51" s="97" t="s">
        <v>58</v>
      </c>
      <c r="B51" s="97" t="s">
        <v>192</v>
      </c>
      <c r="C51" s="122" t="s">
        <v>65</v>
      </c>
      <c r="D51" s="97" t="s">
        <v>99</v>
      </c>
      <c r="E51" s="97"/>
      <c r="F51" s="162" t="s">
        <v>99</v>
      </c>
      <c r="G51" s="97">
        <v>89</v>
      </c>
      <c r="H51" s="97"/>
      <c r="I51" s="165">
        <v>40149</v>
      </c>
      <c r="J51" s="97"/>
      <c r="K51" s="122"/>
      <c r="L51" s="97"/>
      <c r="M51" s="97"/>
      <c r="N51" s="97"/>
      <c r="O51" s="97"/>
      <c r="P51" s="97" t="s">
        <v>99</v>
      </c>
    </row>
    <row r="52" spans="1:16">
      <c r="A52" s="97" t="s">
        <v>63</v>
      </c>
      <c r="B52" s="97" t="s">
        <v>132</v>
      </c>
      <c r="C52" s="122" t="s">
        <v>65</v>
      </c>
      <c r="D52" s="97"/>
      <c r="E52" s="97"/>
      <c r="F52" s="162" t="s">
        <v>99</v>
      </c>
      <c r="G52" s="97">
        <v>42</v>
      </c>
      <c r="H52" s="97"/>
      <c r="I52" s="165">
        <v>40206</v>
      </c>
      <c r="J52" s="97"/>
      <c r="K52" s="122"/>
      <c r="L52" s="97"/>
      <c r="M52" s="97"/>
      <c r="N52" s="97"/>
      <c r="O52" s="97"/>
      <c r="P52" s="97"/>
    </row>
    <row r="53" spans="1:16" s="41" customFormat="1">
      <c r="A53" s="205" t="s">
        <v>76</v>
      </c>
      <c r="B53" s="159" t="s">
        <v>74</v>
      </c>
      <c r="C53" s="159" t="s">
        <v>65</v>
      </c>
      <c r="D53" s="159"/>
      <c r="E53" s="159"/>
      <c r="F53" s="92"/>
      <c r="G53" s="159">
        <v>2</v>
      </c>
      <c r="H53" s="159"/>
      <c r="I53" s="135">
        <v>40227</v>
      </c>
      <c r="J53" s="159"/>
      <c r="K53" s="160"/>
      <c r="L53" s="159"/>
      <c r="M53" s="159"/>
      <c r="N53" s="159"/>
      <c r="O53" s="159"/>
      <c r="P53" s="159" t="s">
        <v>99</v>
      </c>
    </row>
    <row r="54" spans="1:16" s="41" customFormat="1">
      <c r="A54" s="178" t="s">
        <v>80</v>
      </c>
      <c r="B54" s="168" t="s">
        <v>190</v>
      </c>
      <c r="C54" s="168" t="s">
        <v>65</v>
      </c>
      <c r="D54" s="209" t="s">
        <v>99</v>
      </c>
      <c r="E54" s="168"/>
      <c r="F54" s="92" t="s">
        <v>99</v>
      </c>
      <c r="G54" s="168">
        <v>5</v>
      </c>
      <c r="H54" s="168"/>
      <c r="I54" s="135">
        <v>40289</v>
      </c>
      <c r="J54" s="168"/>
      <c r="K54" s="169"/>
      <c r="L54" s="168"/>
      <c r="M54" s="168"/>
      <c r="N54" s="168"/>
      <c r="O54" s="168"/>
      <c r="P54" s="168"/>
    </row>
    <row r="55" spans="1:16" s="41" customFormat="1">
      <c r="A55" s="205" t="s">
        <v>82</v>
      </c>
      <c r="B55" s="176" t="s">
        <v>77</v>
      </c>
      <c r="C55" s="176" t="s">
        <v>65</v>
      </c>
      <c r="D55" s="205" t="s">
        <v>99</v>
      </c>
      <c r="E55" s="176"/>
      <c r="F55" s="92" t="s">
        <v>99</v>
      </c>
      <c r="G55" s="176">
        <v>18</v>
      </c>
      <c r="H55" s="176"/>
      <c r="I55" s="135">
        <v>40262</v>
      </c>
      <c r="J55" s="176"/>
      <c r="K55" s="175"/>
      <c r="L55" s="176"/>
      <c r="M55" s="176"/>
      <c r="N55" s="176"/>
      <c r="O55" s="176"/>
      <c r="P55" s="176"/>
    </row>
    <row r="56" spans="1:16">
      <c r="A56" s="97" t="s">
        <v>64</v>
      </c>
      <c r="B56" s="97" t="s">
        <v>132</v>
      </c>
      <c r="C56" s="122" t="s">
        <v>62</v>
      </c>
      <c r="D56" s="97" t="s">
        <v>99</v>
      </c>
      <c r="E56" s="97"/>
      <c r="F56" s="162" t="s">
        <v>99</v>
      </c>
      <c r="G56" s="97">
        <v>8</v>
      </c>
      <c r="H56" s="97"/>
      <c r="I56" s="165">
        <v>40206</v>
      </c>
      <c r="J56" s="97"/>
      <c r="K56" s="122"/>
      <c r="L56" s="97"/>
      <c r="M56" s="97"/>
      <c r="N56" s="97"/>
      <c r="O56" s="97"/>
      <c r="P56" s="97"/>
    </row>
    <row r="57" spans="1:16">
      <c r="A57" s="97" t="s">
        <v>81</v>
      </c>
      <c r="B57" s="97" t="s">
        <v>190</v>
      </c>
      <c r="C57" s="122" t="s">
        <v>62</v>
      </c>
      <c r="D57" s="97" t="s">
        <v>99</v>
      </c>
      <c r="E57" s="97"/>
      <c r="F57" s="162" t="s">
        <v>99</v>
      </c>
      <c r="G57" s="97">
        <v>2</v>
      </c>
      <c r="H57" s="97"/>
      <c r="I57" s="165">
        <v>40289</v>
      </c>
      <c r="J57" s="97"/>
      <c r="K57" s="122"/>
      <c r="L57" s="97"/>
      <c r="M57" s="97"/>
      <c r="N57" s="97"/>
      <c r="O57" s="97"/>
      <c r="P57" s="97"/>
    </row>
    <row r="58" spans="1:16">
      <c r="A58" s="159" t="s">
        <v>56</v>
      </c>
      <c r="B58" s="159" t="s">
        <v>190</v>
      </c>
      <c r="C58" s="159" t="s">
        <v>68</v>
      </c>
      <c r="D58" s="209" t="s">
        <v>99</v>
      </c>
      <c r="E58" s="170"/>
      <c r="F58" s="92" t="s">
        <v>99</v>
      </c>
      <c r="G58" s="166">
        <v>4</v>
      </c>
      <c r="H58" s="95"/>
      <c r="I58" s="167">
        <v>40289</v>
      </c>
      <c r="J58" s="91"/>
      <c r="K58" s="93"/>
      <c r="L58" s="91"/>
      <c r="M58" s="91"/>
      <c r="N58" s="91"/>
      <c r="O58" s="91"/>
      <c r="P58" s="91"/>
    </row>
    <row r="59" spans="1:16">
      <c r="A59" s="159" t="s">
        <v>69</v>
      </c>
      <c r="B59" s="159" t="s">
        <v>234</v>
      </c>
      <c r="C59" s="159" t="s">
        <v>68</v>
      </c>
      <c r="D59" s="179" t="s">
        <v>99</v>
      </c>
      <c r="E59" s="91"/>
      <c r="F59" s="92" t="s">
        <v>99</v>
      </c>
      <c r="G59" s="166">
        <v>69</v>
      </c>
      <c r="H59" s="95"/>
      <c r="I59" s="167">
        <v>40259</v>
      </c>
      <c r="J59" s="91"/>
      <c r="K59" s="93"/>
      <c r="L59" s="91"/>
      <c r="M59" s="91"/>
      <c r="N59" s="91"/>
      <c r="O59" s="91"/>
      <c r="P59" s="91"/>
    </row>
    <row r="60" spans="1:16" s="41" customFormat="1">
      <c r="A60" s="178" t="s">
        <v>75</v>
      </c>
      <c r="B60" s="159" t="s">
        <v>74</v>
      </c>
      <c r="C60" s="159" t="s">
        <v>68</v>
      </c>
      <c r="D60" s="159"/>
      <c r="E60" s="159"/>
      <c r="F60" s="92"/>
      <c r="G60" s="159">
        <v>1</v>
      </c>
      <c r="H60" s="159"/>
      <c r="I60" s="135">
        <v>40227</v>
      </c>
      <c r="J60" s="159"/>
      <c r="K60" s="160"/>
      <c r="L60" s="159"/>
      <c r="M60" s="159"/>
      <c r="N60" s="159"/>
      <c r="O60" s="159"/>
      <c r="P60" s="159" t="s">
        <v>99</v>
      </c>
    </row>
    <row r="61" spans="1:16">
      <c r="A61" s="159">
        <v>35</v>
      </c>
      <c r="B61" s="173" t="s">
        <v>77</v>
      </c>
      <c r="C61" s="159" t="s">
        <v>68</v>
      </c>
      <c r="D61" s="159"/>
      <c r="E61" s="91"/>
      <c r="F61" s="92"/>
      <c r="G61" s="166">
        <v>19</v>
      </c>
      <c r="H61" s="95"/>
      <c r="I61" s="167">
        <v>40213</v>
      </c>
      <c r="J61" s="91"/>
      <c r="K61" s="93"/>
      <c r="L61" s="91"/>
      <c r="M61" s="91"/>
      <c r="N61" s="91"/>
      <c r="O61" s="91"/>
      <c r="P61" s="91"/>
    </row>
    <row r="62" spans="1:16">
      <c r="A62" s="159" t="s">
        <v>70</v>
      </c>
      <c r="B62" s="159" t="s">
        <v>234</v>
      </c>
      <c r="C62" s="159" t="s">
        <v>61</v>
      </c>
      <c r="D62" s="159" t="s">
        <v>99</v>
      </c>
      <c r="E62" s="91"/>
      <c r="F62" s="92" t="s">
        <v>99</v>
      </c>
      <c r="G62" s="166">
        <v>31</v>
      </c>
      <c r="H62" s="95"/>
      <c r="I62" s="167">
        <v>40260</v>
      </c>
      <c r="J62" s="91"/>
      <c r="K62" s="93"/>
      <c r="L62" s="91"/>
      <c r="M62" s="91"/>
      <c r="N62" s="91"/>
      <c r="O62" s="91"/>
      <c r="P62" s="91"/>
    </row>
    <row r="63" spans="1:16">
      <c r="A63" s="178" t="s">
        <v>60</v>
      </c>
      <c r="B63" s="178" t="s">
        <v>190</v>
      </c>
      <c r="C63" s="178" t="s">
        <v>61</v>
      </c>
      <c r="D63" s="209" t="s">
        <v>99</v>
      </c>
      <c r="E63" s="91"/>
      <c r="F63" s="92" t="s">
        <v>99</v>
      </c>
      <c r="G63" s="166">
        <v>4</v>
      </c>
      <c r="H63" s="95"/>
      <c r="I63" s="167">
        <v>40289</v>
      </c>
      <c r="J63" s="91"/>
      <c r="K63" s="93"/>
      <c r="L63" s="91"/>
      <c r="M63" s="91"/>
      <c r="N63" s="91"/>
      <c r="O63" s="91"/>
      <c r="P63" s="91"/>
    </row>
    <row r="64" spans="1:16">
      <c r="A64" s="159">
        <v>69</v>
      </c>
      <c r="B64" s="159" t="s">
        <v>190</v>
      </c>
      <c r="C64" s="159" t="s">
        <v>235</v>
      </c>
      <c r="D64" s="159" t="s">
        <v>99</v>
      </c>
      <c r="E64" s="91"/>
      <c r="F64" s="92" t="s">
        <v>99</v>
      </c>
      <c r="G64" s="166">
        <v>3</v>
      </c>
      <c r="H64" s="95"/>
      <c r="I64" s="167">
        <v>40165</v>
      </c>
      <c r="J64" s="91"/>
      <c r="K64" s="93"/>
      <c r="L64" s="91"/>
      <c r="M64" s="91"/>
      <c r="N64" s="91"/>
      <c r="O64" s="91"/>
      <c r="P64" s="91"/>
    </row>
    <row r="65" spans="1:16">
      <c r="A65" s="210" t="s">
        <v>178</v>
      </c>
      <c r="B65" s="176" t="s">
        <v>77</v>
      </c>
      <c r="C65" s="176" t="s">
        <v>78</v>
      </c>
      <c r="D65" s="210" t="s">
        <v>99</v>
      </c>
      <c r="E65" s="176"/>
      <c r="F65" s="92" t="s">
        <v>99</v>
      </c>
      <c r="G65" s="176">
        <v>21</v>
      </c>
      <c r="H65" s="176"/>
      <c r="I65" s="182">
        <v>40290</v>
      </c>
      <c r="J65" s="176"/>
      <c r="K65" s="175"/>
      <c r="L65" s="176"/>
      <c r="M65" s="176"/>
      <c r="N65" s="176"/>
      <c r="O65" s="176"/>
      <c r="P65" s="176"/>
    </row>
    <row r="66" spans="1:16">
      <c r="A66" s="205" t="s">
        <v>83</v>
      </c>
      <c r="B66" s="176" t="s">
        <v>77</v>
      </c>
      <c r="C66" s="176" t="s">
        <v>79</v>
      </c>
      <c r="D66" s="183" t="s">
        <v>99</v>
      </c>
      <c r="E66" s="176"/>
      <c r="F66" s="92" t="s">
        <v>99</v>
      </c>
      <c r="G66" s="209">
        <v>15</v>
      </c>
      <c r="H66" s="176"/>
      <c r="I66" s="182">
        <v>40260</v>
      </c>
      <c r="J66" s="176"/>
      <c r="K66" s="175"/>
      <c r="L66" s="176"/>
      <c r="M66" s="176"/>
      <c r="N66" s="176"/>
      <c r="O66" s="176"/>
      <c r="P66" s="176"/>
    </row>
    <row r="67" spans="1:16">
      <c r="A67" s="198" t="s">
        <v>172</v>
      </c>
      <c r="B67" s="196" t="s">
        <v>166</v>
      </c>
      <c r="C67" s="197" t="s">
        <v>61</v>
      </c>
      <c r="D67" s="199"/>
      <c r="E67" s="199"/>
      <c r="F67" s="199"/>
      <c r="G67" s="208">
        <v>1</v>
      </c>
      <c r="H67" s="199"/>
      <c r="I67" s="201">
        <v>40276</v>
      </c>
      <c r="J67" s="199"/>
      <c r="K67" s="200"/>
      <c r="L67" s="199"/>
      <c r="M67" s="199"/>
      <c r="N67" s="199"/>
      <c r="O67" s="199"/>
      <c r="P67" s="199"/>
    </row>
    <row r="68" spans="1:16">
      <c r="A68" s="196" t="s">
        <v>169</v>
      </c>
      <c r="B68" s="196" t="s">
        <v>166</v>
      </c>
      <c r="C68" s="197" t="s">
        <v>68</v>
      </c>
      <c r="D68" s="199"/>
      <c r="E68" s="199"/>
      <c r="F68" s="199"/>
      <c r="G68" s="208">
        <v>2</v>
      </c>
      <c r="H68" s="199"/>
      <c r="I68" s="201">
        <v>40276</v>
      </c>
      <c r="J68" s="199"/>
      <c r="K68" s="200"/>
      <c r="L68" s="199"/>
      <c r="M68" s="199"/>
      <c r="N68" s="199"/>
      <c r="O68" s="199"/>
      <c r="P68" s="199"/>
    </row>
    <row r="69" spans="1:16">
      <c r="A69" s="196" t="s">
        <v>194</v>
      </c>
      <c r="B69" s="196" t="s">
        <v>166</v>
      </c>
      <c r="C69" s="197" t="s">
        <v>167</v>
      </c>
      <c r="D69" s="199"/>
      <c r="E69" s="199"/>
      <c r="F69" s="199"/>
      <c r="G69" s="208">
        <v>2</v>
      </c>
      <c r="H69" s="199"/>
      <c r="I69" s="201">
        <v>40276</v>
      </c>
      <c r="J69" s="199"/>
      <c r="K69" s="200"/>
      <c r="L69" s="199"/>
      <c r="M69" s="199"/>
      <c r="N69" s="199"/>
      <c r="O69" s="199"/>
      <c r="P69" s="199"/>
    </row>
    <row r="70" spans="1:16">
      <c r="A70" s="196" t="s">
        <v>168</v>
      </c>
      <c r="B70" s="196" t="s">
        <v>166</v>
      </c>
      <c r="C70" s="197" t="s">
        <v>78</v>
      </c>
      <c r="D70" s="199"/>
      <c r="E70" s="199"/>
      <c r="F70" s="199"/>
      <c r="G70" s="208">
        <v>5</v>
      </c>
      <c r="H70" s="199"/>
      <c r="I70" s="201">
        <v>40276</v>
      </c>
      <c r="J70" s="199"/>
      <c r="K70" s="200"/>
      <c r="L70" s="199"/>
      <c r="M70" s="199"/>
      <c r="N70" s="199"/>
      <c r="O70" s="199"/>
      <c r="P70" s="199"/>
    </row>
    <row r="71" spans="1:16">
      <c r="A71" s="196">
        <v>51</v>
      </c>
      <c r="B71" s="196" t="s">
        <v>166</v>
      </c>
      <c r="C71" s="197" t="s">
        <v>203</v>
      </c>
      <c r="D71" s="199"/>
      <c r="E71" s="199"/>
      <c r="F71" s="199"/>
      <c r="G71" s="208">
        <v>3</v>
      </c>
      <c r="H71" s="199"/>
      <c r="I71" s="201">
        <v>40276</v>
      </c>
      <c r="J71" s="199"/>
      <c r="K71" s="200"/>
      <c r="L71" s="199"/>
      <c r="M71" s="199"/>
      <c r="N71" s="199"/>
      <c r="O71" s="199"/>
      <c r="P71" s="199"/>
    </row>
  </sheetData>
  <mergeCells count="7">
    <mergeCell ref="M2:N3"/>
    <mergeCell ref="J3:L3"/>
    <mergeCell ref="G1:I1"/>
    <mergeCell ref="A2:C2"/>
    <mergeCell ref="D2:F3"/>
    <mergeCell ref="G2:I3"/>
    <mergeCell ref="J2:L2"/>
  </mergeCells>
  <phoneticPr fontId="47" type="noConversion"/>
  <pageMargins left="0.7" right="0.7" top="0.75" bottom="0.75" header="0.3" footer="0.3"/>
  <pageSetup scale="66"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36"/>
  <sheetViews>
    <sheetView topLeftCell="A16" workbookViewId="0">
      <selection activeCell="P22" sqref="P22:S22"/>
    </sheetView>
  </sheetViews>
  <sheetFormatPr baseColWidth="10" defaultColWidth="8.83203125" defaultRowHeight="14" x14ac:dyDescent="0"/>
  <cols>
    <col min="1" max="1" width="13.5" style="1" customWidth="1"/>
    <col min="2" max="2" width="9.5" style="1" customWidth="1"/>
    <col min="3" max="3" width="5.1640625" style="1" customWidth="1"/>
    <col min="4" max="4" width="4.1640625" style="1" customWidth="1"/>
    <col min="5" max="5" width="4.5" style="1" customWidth="1"/>
    <col min="6" max="6" width="3.1640625" style="1" bestFit="1" customWidth="1"/>
    <col min="7" max="7" width="5.33203125" style="1" customWidth="1"/>
    <col min="8" max="9" width="6.5" style="1" bestFit="1" customWidth="1"/>
    <col min="10" max="10" width="5.5" style="1" customWidth="1"/>
    <col min="11" max="11" width="5.33203125" style="1" customWidth="1"/>
    <col min="12" max="12" width="4.1640625" style="1" customWidth="1"/>
    <col min="13" max="14" width="3.5" style="1" bestFit="1" customWidth="1"/>
    <col min="15" max="15" width="3.33203125" style="1" bestFit="1" customWidth="1"/>
    <col min="16" max="16" width="5.5" style="1" customWidth="1"/>
    <col min="17" max="17" width="4.5" style="1" customWidth="1"/>
    <col min="18" max="18" width="3.6640625" style="1" customWidth="1"/>
    <col min="19" max="19" width="4.6640625" style="1" customWidth="1"/>
    <col min="20" max="20" width="3.33203125" style="1" bestFit="1" customWidth="1"/>
    <col min="21" max="21" width="3.5" style="1" customWidth="1"/>
    <col min="22" max="22" width="5.5" style="1" bestFit="1" customWidth="1"/>
    <col min="23" max="23" width="37" style="1" customWidth="1"/>
    <col min="24" max="16384" width="8.83203125" style="1"/>
  </cols>
  <sheetData>
    <row r="1" spans="1:23" hidden="1">
      <c r="A1" s="104" t="s">
        <v>51</v>
      </c>
      <c r="B1" s="24"/>
      <c r="C1" s="24"/>
      <c r="D1" s="24"/>
      <c r="E1" s="29" t="s">
        <v>28</v>
      </c>
      <c r="F1" s="24"/>
      <c r="G1" s="487">
        <f>SUM('Detailed Summary'!H1:R1)</f>
        <v>40345</v>
      </c>
      <c r="H1" s="487"/>
      <c r="I1" s="487"/>
      <c r="J1" s="487"/>
      <c r="K1" s="487"/>
      <c r="L1" s="487"/>
      <c r="M1" s="487"/>
      <c r="N1" s="487"/>
      <c r="O1" s="24"/>
      <c r="P1" s="24"/>
      <c r="Q1" s="24"/>
      <c r="R1" s="24"/>
      <c r="S1" s="24"/>
      <c r="T1" s="24"/>
      <c r="U1" s="24"/>
      <c r="V1" s="24"/>
    </row>
    <row r="2" spans="1:23" hidden="1">
      <c r="A2" s="516" t="s">
        <v>146</v>
      </c>
      <c r="B2" s="516" t="s">
        <v>89</v>
      </c>
      <c r="C2" s="489" t="s">
        <v>142</v>
      </c>
      <c r="D2" s="490" t="s">
        <v>143</v>
      </c>
      <c r="E2" s="490"/>
      <c r="F2" s="490"/>
      <c r="G2" s="489" t="s">
        <v>149</v>
      </c>
      <c r="H2" s="491" t="s">
        <v>152</v>
      </c>
      <c r="I2" s="491"/>
      <c r="J2" s="491"/>
      <c r="K2" s="491"/>
      <c r="L2" s="491"/>
      <c r="M2" s="491"/>
      <c r="N2" s="491"/>
      <c r="O2" s="491"/>
      <c r="P2" s="504" t="s">
        <v>116</v>
      </c>
      <c r="Q2" s="505"/>
      <c r="R2" s="505"/>
      <c r="S2" s="505"/>
      <c r="T2" s="505"/>
      <c r="U2" s="506"/>
      <c r="V2" s="501" t="s">
        <v>104</v>
      </c>
      <c r="W2" s="517" t="s">
        <v>91</v>
      </c>
    </row>
    <row r="3" spans="1:23" hidden="1">
      <c r="A3" s="490"/>
      <c r="B3" s="490"/>
      <c r="C3" s="490"/>
      <c r="D3" s="490"/>
      <c r="E3" s="490"/>
      <c r="F3" s="490"/>
      <c r="G3" s="490"/>
      <c r="H3" s="488" t="s">
        <v>155</v>
      </c>
      <c r="I3" s="488"/>
      <c r="J3" s="488" t="s">
        <v>156</v>
      </c>
      <c r="K3" s="488"/>
      <c r="L3" s="489" t="s">
        <v>147</v>
      </c>
      <c r="M3" s="508" t="s">
        <v>150</v>
      </c>
      <c r="N3" s="509"/>
      <c r="O3" s="510"/>
      <c r="P3" s="489" t="s">
        <v>153</v>
      </c>
      <c r="Q3" s="489" t="s">
        <v>144</v>
      </c>
      <c r="R3" s="488" t="s">
        <v>151</v>
      </c>
      <c r="S3" s="488"/>
      <c r="T3" s="488"/>
      <c r="U3" s="488"/>
      <c r="V3" s="502"/>
      <c r="W3" s="518"/>
    </row>
    <row r="4" spans="1:23" ht="63" hidden="1" customHeight="1">
      <c r="A4" s="490"/>
      <c r="B4" s="490"/>
      <c r="C4" s="490"/>
      <c r="D4" s="42" t="s">
        <v>9</v>
      </c>
      <c r="E4" s="43" t="s">
        <v>114</v>
      </c>
      <c r="F4" s="44" t="s">
        <v>154</v>
      </c>
      <c r="G4" s="490"/>
      <c r="H4" s="42"/>
      <c r="I4" s="42"/>
      <c r="J4" s="42"/>
      <c r="K4" s="42"/>
      <c r="L4" s="490"/>
      <c r="M4" s="45" t="s">
        <v>105</v>
      </c>
      <c r="N4" s="45" t="s">
        <v>106</v>
      </c>
      <c r="O4" s="45" t="s">
        <v>22</v>
      </c>
      <c r="P4" s="490"/>
      <c r="Q4" s="490"/>
      <c r="R4" s="40" t="s">
        <v>107</v>
      </c>
      <c r="S4" s="40" t="s">
        <v>7</v>
      </c>
      <c r="T4" s="40" t="s">
        <v>108</v>
      </c>
      <c r="U4" s="46" t="s">
        <v>109</v>
      </c>
      <c r="V4" s="503"/>
      <c r="W4" s="519"/>
    </row>
    <row r="5" spans="1:23" s="56" customFormat="1" hidden="1">
      <c r="A5" s="64" t="s">
        <v>215</v>
      </c>
      <c r="B5" s="64" t="s">
        <v>145</v>
      </c>
      <c r="C5" s="65" t="s">
        <v>219</v>
      </c>
      <c r="D5" s="64">
        <v>13</v>
      </c>
      <c r="E5" s="64"/>
      <c r="F5" s="64"/>
      <c r="G5" s="64"/>
      <c r="H5" s="64"/>
      <c r="I5" s="64"/>
      <c r="J5" s="64"/>
      <c r="K5" s="64"/>
      <c r="L5" s="64"/>
      <c r="M5" s="49"/>
      <c r="N5" s="49"/>
      <c r="O5" s="49"/>
      <c r="P5" s="64"/>
      <c r="Q5" s="64"/>
      <c r="R5" s="49"/>
      <c r="S5" s="49"/>
      <c r="T5" s="49"/>
      <c r="U5" s="49"/>
      <c r="V5" s="64"/>
      <c r="W5" s="66" t="s">
        <v>227</v>
      </c>
    </row>
    <row r="6" spans="1:23" s="56" customFormat="1" ht="25" hidden="1">
      <c r="A6" s="64" t="s">
        <v>19</v>
      </c>
      <c r="B6" s="64" t="s">
        <v>145</v>
      </c>
      <c r="C6" s="65">
        <v>39996</v>
      </c>
      <c r="D6" s="79">
        <v>2</v>
      </c>
      <c r="E6" s="64"/>
      <c r="F6" s="64"/>
      <c r="G6" s="64"/>
      <c r="H6" s="64"/>
      <c r="I6" s="64"/>
      <c r="J6" s="64"/>
      <c r="K6" s="64"/>
      <c r="L6" s="64"/>
      <c r="M6" s="49"/>
      <c r="N6" s="49"/>
      <c r="O6" s="49"/>
      <c r="P6" s="64">
        <v>2</v>
      </c>
      <c r="Q6" s="64">
        <v>0</v>
      </c>
      <c r="R6" s="49"/>
      <c r="S6" s="49"/>
      <c r="T6" s="49"/>
      <c r="U6" s="49"/>
      <c r="V6" s="64">
        <v>2</v>
      </c>
      <c r="W6" s="66" t="s">
        <v>72</v>
      </c>
    </row>
    <row r="7" spans="1:23" s="56" customFormat="1" hidden="1">
      <c r="A7" s="64" t="s">
        <v>19</v>
      </c>
      <c r="B7" s="64" t="s">
        <v>145</v>
      </c>
      <c r="C7" s="65">
        <v>39982</v>
      </c>
      <c r="D7" s="79">
        <v>1</v>
      </c>
      <c r="E7" s="64"/>
      <c r="F7" s="64"/>
      <c r="G7" s="64"/>
      <c r="H7" s="64"/>
      <c r="I7" s="64"/>
      <c r="J7" s="64"/>
      <c r="K7" s="64"/>
      <c r="L7" s="64"/>
      <c r="M7" s="49"/>
      <c r="N7" s="49"/>
      <c r="O7" s="49"/>
      <c r="P7" s="64">
        <v>1</v>
      </c>
      <c r="Q7" s="64">
        <v>0</v>
      </c>
      <c r="R7" s="49"/>
      <c r="S7" s="49"/>
      <c r="T7" s="49"/>
      <c r="U7" s="49"/>
      <c r="V7" s="64">
        <v>1</v>
      </c>
      <c r="W7" s="66" t="s">
        <v>228</v>
      </c>
    </row>
    <row r="8" spans="1:23" hidden="1">
      <c r="A8" s="66" t="s">
        <v>127</v>
      </c>
      <c r="B8" s="66" t="s">
        <v>145</v>
      </c>
      <c r="C8" s="67">
        <v>39672</v>
      </c>
      <c r="D8" s="68">
        <v>8</v>
      </c>
      <c r="E8" s="69"/>
      <c r="F8" s="68"/>
      <c r="G8" s="66"/>
      <c r="H8" s="67"/>
      <c r="I8" s="67"/>
      <c r="J8" s="67"/>
      <c r="K8" s="67"/>
      <c r="L8" s="66"/>
      <c r="M8" s="52"/>
      <c r="N8" s="52"/>
      <c r="O8" s="52"/>
      <c r="P8" s="66"/>
      <c r="Q8" s="66"/>
      <c r="R8" s="52"/>
      <c r="S8" s="52"/>
      <c r="T8" s="52"/>
      <c r="U8" s="52"/>
      <c r="V8" s="66"/>
      <c r="W8" s="66" t="s">
        <v>10</v>
      </c>
    </row>
    <row r="9" spans="1:23" s="56" customFormat="1" ht="25" hidden="1">
      <c r="A9" s="47" t="s">
        <v>160</v>
      </c>
      <c r="B9" s="47" t="s">
        <v>98</v>
      </c>
      <c r="C9" s="48">
        <v>39947</v>
      </c>
      <c r="D9" s="47">
        <v>1</v>
      </c>
      <c r="E9" s="47"/>
      <c r="F9" s="47"/>
      <c r="G9" s="47"/>
      <c r="H9" s="48" t="s">
        <v>99</v>
      </c>
      <c r="I9" s="48" t="s">
        <v>99</v>
      </c>
      <c r="J9" s="47" t="s">
        <v>216</v>
      </c>
      <c r="K9" s="47"/>
      <c r="L9" s="47"/>
      <c r="M9" s="49"/>
      <c r="N9" s="49" t="s">
        <v>99</v>
      </c>
      <c r="O9" s="49"/>
      <c r="P9" s="47">
        <v>1</v>
      </c>
      <c r="Q9" s="47">
        <v>0</v>
      </c>
      <c r="R9" s="49"/>
      <c r="S9" s="49"/>
      <c r="T9" s="49"/>
      <c r="U9" s="49"/>
      <c r="V9" s="47">
        <v>1</v>
      </c>
      <c r="W9" s="38" t="s">
        <v>229</v>
      </c>
    </row>
    <row r="10" spans="1:23" s="56" customFormat="1" hidden="1">
      <c r="A10" s="47" t="s">
        <v>160</v>
      </c>
      <c r="B10" s="47" t="s">
        <v>98</v>
      </c>
      <c r="C10" s="48">
        <v>39934</v>
      </c>
      <c r="D10" s="47">
        <v>2</v>
      </c>
      <c r="E10" s="47"/>
      <c r="F10" s="47"/>
      <c r="G10" s="47"/>
      <c r="H10" s="48">
        <v>39946</v>
      </c>
      <c r="I10" s="48">
        <v>39947</v>
      </c>
      <c r="J10" s="47"/>
      <c r="K10" s="47"/>
      <c r="L10" s="47"/>
      <c r="M10" s="49"/>
      <c r="N10" s="49" t="s">
        <v>99</v>
      </c>
      <c r="O10" s="49"/>
      <c r="P10" s="47">
        <v>2</v>
      </c>
      <c r="Q10" s="47">
        <v>0</v>
      </c>
      <c r="R10" s="49"/>
      <c r="S10" s="49"/>
      <c r="T10" s="49"/>
      <c r="U10" s="49"/>
      <c r="V10" s="47">
        <v>2</v>
      </c>
      <c r="W10" s="38" t="s">
        <v>230</v>
      </c>
    </row>
    <row r="11" spans="1:23" s="56" customFormat="1" hidden="1">
      <c r="A11" s="47" t="s">
        <v>160</v>
      </c>
      <c r="B11" s="47" t="s">
        <v>98</v>
      </c>
      <c r="C11" s="48">
        <v>39800</v>
      </c>
      <c r="D11" s="47">
        <v>2</v>
      </c>
      <c r="E11" s="47"/>
      <c r="F11" s="47"/>
      <c r="G11" s="47"/>
      <c r="H11" s="47"/>
      <c r="I11" s="47"/>
      <c r="J11" s="47"/>
      <c r="K11" s="47"/>
      <c r="L11" s="47"/>
      <c r="M11" s="49"/>
      <c r="N11" s="49"/>
      <c r="O11" s="49">
        <v>1</v>
      </c>
      <c r="P11" s="47">
        <v>1</v>
      </c>
      <c r="Q11" s="47">
        <v>0</v>
      </c>
      <c r="R11" s="49" t="s">
        <v>99</v>
      </c>
      <c r="S11" s="49"/>
      <c r="T11" s="49"/>
      <c r="U11" s="49"/>
      <c r="V11" s="47">
        <v>1</v>
      </c>
      <c r="W11" s="38" t="s">
        <v>231</v>
      </c>
    </row>
    <row r="12" spans="1:23" hidden="1">
      <c r="A12" s="38" t="s">
        <v>14</v>
      </c>
      <c r="B12" s="38" t="s">
        <v>98</v>
      </c>
      <c r="C12" s="50">
        <v>39750</v>
      </c>
      <c r="D12" s="51">
        <v>4</v>
      </c>
      <c r="E12" s="37"/>
      <c r="F12" s="51"/>
      <c r="G12" s="38"/>
      <c r="H12" s="50"/>
      <c r="I12" s="50"/>
      <c r="J12" s="50"/>
      <c r="K12" s="50"/>
      <c r="L12" s="38"/>
      <c r="M12" s="52"/>
      <c r="N12" s="52"/>
      <c r="O12" s="52"/>
      <c r="P12" s="38"/>
      <c r="Q12" s="38"/>
      <c r="R12" s="52"/>
      <c r="S12" s="52"/>
      <c r="T12" s="52"/>
      <c r="U12" s="52"/>
      <c r="V12" s="38"/>
      <c r="W12" s="38" t="s">
        <v>15</v>
      </c>
    </row>
    <row r="13" spans="1:23" hidden="1">
      <c r="A13" s="38" t="s">
        <v>148</v>
      </c>
      <c r="B13" s="38" t="s">
        <v>98</v>
      </c>
      <c r="C13" s="50">
        <v>39702</v>
      </c>
      <c r="D13" s="51">
        <v>13</v>
      </c>
      <c r="E13" s="37"/>
      <c r="F13" s="51"/>
      <c r="G13" s="38"/>
      <c r="H13" s="50" t="s">
        <v>140</v>
      </c>
      <c r="I13" s="50" t="s">
        <v>140</v>
      </c>
      <c r="J13" s="50">
        <v>39714</v>
      </c>
      <c r="K13" s="50">
        <v>39715</v>
      </c>
      <c r="L13" s="38"/>
      <c r="M13" s="52">
        <v>8</v>
      </c>
      <c r="N13" s="52">
        <v>1</v>
      </c>
      <c r="O13" s="52"/>
      <c r="P13" s="38">
        <v>4</v>
      </c>
      <c r="Q13" s="38"/>
      <c r="R13" s="52"/>
      <c r="S13" s="52"/>
      <c r="T13" s="52"/>
      <c r="U13" s="52"/>
      <c r="V13" s="38">
        <v>4</v>
      </c>
      <c r="W13" s="38" t="s">
        <v>231</v>
      </c>
    </row>
    <row r="14" spans="1:23" hidden="1">
      <c r="A14" s="38" t="s">
        <v>159</v>
      </c>
      <c r="B14" s="38" t="s">
        <v>98</v>
      </c>
      <c r="C14" s="50">
        <v>39561</v>
      </c>
      <c r="D14" s="51">
        <v>13</v>
      </c>
      <c r="E14" s="37"/>
      <c r="F14" s="51"/>
      <c r="G14" s="38"/>
      <c r="H14" s="50" t="s">
        <v>140</v>
      </c>
      <c r="I14" s="50" t="s">
        <v>140</v>
      </c>
      <c r="J14" s="50" t="s">
        <v>140</v>
      </c>
      <c r="K14" s="50" t="s">
        <v>140</v>
      </c>
      <c r="L14" s="38"/>
      <c r="M14" s="52" t="s">
        <v>99</v>
      </c>
      <c r="N14" s="52" t="s">
        <v>99</v>
      </c>
      <c r="O14" s="52"/>
      <c r="P14" s="38">
        <v>8</v>
      </c>
      <c r="Q14" s="38"/>
      <c r="R14" s="52"/>
      <c r="S14" s="52"/>
      <c r="T14" s="52"/>
      <c r="U14" s="52"/>
      <c r="V14" s="38">
        <v>5</v>
      </c>
      <c r="W14" s="38" t="s">
        <v>158</v>
      </c>
    </row>
    <row r="15" spans="1:23" s="56" customFormat="1" hidden="1">
      <c r="A15" s="38" t="s">
        <v>160</v>
      </c>
      <c r="B15" s="38" t="s">
        <v>98</v>
      </c>
      <c r="C15" s="50">
        <v>40207</v>
      </c>
      <c r="D15" s="51">
        <v>1</v>
      </c>
      <c r="E15" s="37"/>
      <c r="F15" s="51"/>
      <c r="G15" s="38"/>
      <c r="H15" s="50" t="s">
        <v>140</v>
      </c>
      <c r="I15" s="50" t="s">
        <v>140</v>
      </c>
      <c r="J15" s="50" t="s">
        <v>140</v>
      </c>
      <c r="K15" s="50" t="s">
        <v>140</v>
      </c>
      <c r="L15" s="38"/>
      <c r="M15" s="52" t="s">
        <v>99</v>
      </c>
      <c r="N15" s="52" t="s">
        <v>99</v>
      </c>
      <c r="O15" s="52"/>
      <c r="P15" s="38" t="s">
        <v>99</v>
      </c>
      <c r="Q15" s="38"/>
      <c r="R15" s="52"/>
      <c r="S15" s="52"/>
      <c r="T15" s="52"/>
      <c r="U15" s="52"/>
      <c r="V15" s="38">
        <v>0</v>
      </c>
      <c r="W15" s="38" t="s">
        <v>231</v>
      </c>
    </row>
    <row r="17" spans="1:23">
      <c r="A17" s="56" t="s">
        <v>52</v>
      </c>
      <c r="P17" s="156"/>
      <c r="Q17" s="156"/>
      <c r="R17" s="156"/>
      <c r="S17" s="156"/>
      <c r="T17" s="156"/>
      <c r="U17" s="156"/>
      <c r="V17" s="156"/>
      <c r="W17" s="156"/>
    </row>
    <row r="18" spans="1:23" ht="27.75" customHeight="1">
      <c r="A18" s="81" t="s">
        <v>161</v>
      </c>
      <c r="B18" s="515" t="s">
        <v>195</v>
      </c>
      <c r="C18" s="512"/>
      <c r="D18" s="515" t="s">
        <v>162</v>
      </c>
      <c r="E18" s="515"/>
      <c r="F18" s="515" t="s">
        <v>157</v>
      </c>
      <c r="G18" s="515"/>
      <c r="H18" s="515" t="s">
        <v>0</v>
      </c>
      <c r="I18" s="515"/>
      <c r="J18" s="515" t="s">
        <v>1</v>
      </c>
      <c r="K18" s="512"/>
      <c r="L18" s="512"/>
      <c r="M18" s="512"/>
      <c r="N18" s="512"/>
      <c r="P18" s="520"/>
      <c r="Q18" s="520"/>
      <c r="R18" s="520"/>
      <c r="S18" s="520"/>
      <c r="T18" s="507"/>
      <c r="U18" s="507"/>
      <c r="V18" s="507"/>
      <c r="W18" s="157"/>
    </row>
    <row r="19" spans="1:23" s="56" customFormat="1">
      <c r="A19" s="80" t="s">
        <v>98</v>
      </c>
      <c r="B19" s="514">
        <v>92</v>
      </c>
      <c r="C19" s="445"/>
      <c r="D19" s="498">
        <v>40049</v>
      </c>
      <c r="E19" s="498"/>
      <c r="F19" s="498">
        <v>40079</v>
      </c>
      <c r="G19" s="498"/>
      <c r="H19" s="514">
        <v>0</v>
      </c>
      <c r="I19" s="514"/>
      <c r="J19" s="511" t="s">
        <v>99</v>
      </c>
      <c r="K19" s="512"/>
      <c r="L19" s="512"/>
      <c r="M19" s="512"/>
      <c r="N19" s="512"/>
      <c r="P19" s="507"/>
      <c r="Q19" s="507"/>
      <c r="R19" s="507"/>
      <c r="S19" s="507"/>
      <c r="T19" s="499"/>
      <c r="U19" s="499"/>
      <c r="V19" s="499"/>
      <c r="W19" s="156"/>
    </row>
    <row r="20" spans="1:23" s="56" customFormat="1">
      <c r="A20" s="80" t="s">
        <v>98</v>
      </c>
      <c r="B20" s="514">
        <v>92</v>
      </c>
      <c r="C20" s="445"/>
      <c r="D20" s="498">
        <v>39945</v>
      </c>
      <c r="E20" s="498"/>
      <c r="F20" s="498">
        <v>39974</v>
      </c>
      <c r="G20" s="498"/>
      <c r="H20" s="514">
        <v>10</v>
      </c>
      <c r="I20" s="514"/>
      <c r="J20" s="511" t="s">
        <v>2</v>
      </c>
      <c r="K20" s="512"/>
      <c r="L20" s="512"/>
      <c r="M20" s="512"/>
      <c r="N20" s="512"/>
      <c r="P20" s="499"/>
      <c r="Q20" s="499"/>
      <c r="R20" s="499"/>
      <c r="S20" s="499"/>
      <c r="T20" s="499"/>
      <c r="U20" s="499"/>
      <c r="V20" s="499"/>
      <c r="W20" s="156"/>
    </row>
    <row r="21" spans="1:23">
      <c r="A21" s="80" t="s">
        <v>98</v>
      </c>
      <c r="B21" s="514">
        <v>92</v>
      </c>
      <c r="C21" s="445"/>
      <c r="D21" s="498">
        <v>39708</v>
      </c>
      <c r="E21" s="498"/>
      <c r="F21" s="498">
        <v>39723</v>
      </c>
      <c r="G21" s="498"/>
      <c r="H21" s="514">
        <v>14</v>
      </c>
      <c r="I21" s="514"/>
      <c r="J21" s="511" t="s">
        <v>2</v>
      </c>
      <c r="K21" s="512"/>
      <c r="L21" s="512"/>
      <c r="M21" s="512"/>
      <c r="N21" s="512"/>
      <c r="P21" s="499"/>
      <c r="Q21" s="499"/>
      <c r="R21" s="499"/>
      <c r="S21" s="499"/>
      <c r="T21" s="499"/>
      <c r="U21" s="499"/>
      <c r="V21" s="499"/>
      <c r="W21" s="156"/>
    </row>
    <row r="22" spans="1:23">
      <c r="A22" s="80" t="s">
        <v>98</v>
      </c>
      <c r="B22" s="514">
        <v>120</v>
      </c>
      <c r="C22" s="445"/>
      <c r="D22" s="498">
        <v>39637</v>
      </c>
      <c r="E22" s="498"/>
      <c r="F22" s="498">
        <v>39652</v>
      </c>
      <c r="G22" s="498"/>
      <c r="H22" s="514">
        <v>1</v>
      </c>
      <c r="I22" s="514"/>
      <c r="J22" s="511" t="s">
        <v>2</v>
      </c>
      <c r="K22" s="512"/>
      <c r="L22" s="512"/>
      <c r="M22" s="512"/>
      <c r="N22" s="512"/>
      <c r="P22" s="499"/>
      <c r="Q22" s="499"/>
      <c r="R22" s="499"/>
      <c r="S22" s="499"/>
      <c r="T22" s="499"/>
      <c r="U22" s="499"/>
      <c r="V22" s="499"/>
      <c r="W22" s="156"/>
    </row>
    <row r="23" spans="1:23">
      <c r="A23" s="80" t="s">
        <v>98</v>
      </c>
      <c r="B23" s="514">
        <v>274</v>
      </c>
      <c r="C23" s="445"/>
      <c r="D23" s="498">
        <v>39657</v>
      </c>
      <c r="E23" s="498"/>
      <c r="F23" s="498">
        <v>39667</v>
      </c>
      <c r="G23" s="498"/>
      <c r="H23" s="514">
        <v>2</v>
      </c>
      <c r="I23" s="514"/>
      <c r="J23" s="511" t="s">
        <v>2</v>
      </c>
      <c r="K23" s="512"/>
      <c r="L23" s="512"/>
      <c r="M23" s="512"/>
      <c r="N23" s="512"/>
      <c r="P23" s="499"/>
      <c r="Q23" s="499"/>
      <c r="R23" s="499"/>
      <c r="S23" s="499"/>
      <c r="T23" s="499"/>
      <c r="U23" s="499"/>
      <c r="V23" s="499"/>
      <c r="W23" s="156"/>
    </row>
    <row r="24" spans="1:23">
      <c r="A24" s="83" t="s">
        <v>3</v>
      </c>
      <c r="B24" s="435">
        <f>SUM(B21:B23)</f>
        <v>486</v>
      </c>
      <c r="C24" s="445"/>
      <c r="D24" s="523"/>
      <c r="E24" s="523"/>
      <c r="F24" s="523"/>
      <c r="G24" s="523"/>
      <c r="H24" s="435">
        <f>SUM(H20:I23)</f>
        <v>27</v>
      </c>
      <c r="I24" s="435"/>
      <c r="J24" s="484" t="s">
        <v>2</v>
      </c>
      <c r="K24" s="512"/>
      <c r="L24" s="512"/>
      <c r="M24" s="512"/>
      <c r="N24" s="512"/>
      <c r="P24" s="499"/>
      <c r="Q24" s="499"/>
      <c r="R24" s="499"/>
      <c r="S24" s="499"/>
      <c r="T24" s="499"/>
      <c r="U24" s="499"/>
      <c r="V24" s="499"/>
      <c r="W24" s="156"/>
    </row>
    <row r="25" spans="1:23" s="56" customFormat="1">
      <c r="A25" s="134" t="s">
        <v>90</v>
      </c>
      <c r="B25" s="485">
        <v>92</v>
      </c>
      <c r="C25" s="486"/>
      <c r="D25" s="492">
        <v>40093</v>
      </c>
      <c r="E25" s="493"/>
      <c r="F25" s="492">
        <v>40121</v>
      </c>
      <c r="G25" s="493"/>
      <c r="H25" s="485">
        <v>0</v>
      </c>
      <c r="I25" s="486"/>
      <c r="J25" s="513" t="s">
        <v>99</v>
      </c>
      <c r="K25" s="524"/>
      <c r="L25" s="524"/>
      <c r="M25" s="524"/>
      <c r="N25" s="524"/>
      <c r="P25" s="499"/>
      <c r="Q25" s="499"/>
      <c r="R25" s="499"/>
      <c r="S25" s="499"/>
      <c r="T25" s="499"/>
      <c r="U25" s="499"/>
      <c r="V25" s="499"/>
      <c r="W25" s="156"/>
    </row>
    <row r="26" spans="1:23" s="56" customFormat="1">
      <c r="A26" s="90" t="s">
        <v>90</v>
      </c>
      <c r="B26" s="485">
        <v>92</v>
      </c>
      <c r="C26" s="486"/>
      <c r="D26" s="492">
        <v>40114</v>
      </c>
      <c r="E26" s="493"/>
      <c r="F26" s="492">
        <v>40121</v>
      </c>
      <c r="G26" s="493"/>
      <c r="H26" s="485">
        <v>0</v>
      </c>
      <c r="I26" s="486"/>
      <c r="J26" s="494"/>
      <c r="K26" s="495"/>
      <c r="L26" s="495"/>
      <c r="M26" s="495"/>
      <c r="N26" s="496"/>
      <c r="P26" s="499"/>
      <c r="Q26" s="499"/>
      <c r="R26" s="499"/>
      <c r="S26" s="499"/>
      <c r="T26" s="499"/>
      <c r="U26" s="499"/>
      <c r="V26" s="499"/>
      <c r="W26" s="156"/>
    </row>
    <row r="27" spans="1:23" s="56" customFormat="1">
      <c r="A27" s="82" t="s">
        <v>90</v>
      </c>
      <c r="B27" s="459">
        <v>92</v>
      </c>
      <c r="C27" s="445"/>
      <c r="D27" s="483">
        <v>40037</v>
      </c>
      <c r="E27" s="497"/>
      <c r="F27" s="483">
        <v>40058</v>
      </c>
      <c r="G27" s="497"/>
      <c r="H27" s="459">
        <v>0</v>
      </c>
      <c r="I27" s="374"/>
      <c r="J27" s="513" t="s">
        <v>99</v>
      </c>
      <c r="K27" s="512"/>
      <c r="L27" s="512"/>
      <c r="M27" s="512"/>
      <c r="N27" s="512"/>
      <c r="P27" s="500"/>
      <c r="Q27" s="500"/>
      <c r="R27" s="500"/>
      <c r="S27" s="500"/>
      <c r="T27" s="500"/>
      <c r="U27" s="500"/>
      <c r="V27" s="500"/>
      <c r="W27" s="156"/>
    </row>
    <row r="28" spans="1:23" s="56" customFormat="1">
      <c r="A28" s="82" t="s">
        <v>90</v>
      </c>
      <c r="B28" s="459">
        <v>92</v>
      </c>
      <c r="C28" s="445"/>
      <c r="D28" s="483">
        <v>40008</v>
      </c>
      <c r="E28" s="497"/>
      <c r="F28" s="483">
        <v>40031</v>
      </c>
      <c r="G28" s="497"/>
      <c r="H28" s="485">
        <v>0</v>
      </c>
      <c r="I28" s="486"/>
      <c r="J28" s="494" t="s">
        <v>99</v>
      </c>
      <c r="K28" s="521"/>
      <c r="L28" s="521"/>
      <c r="M28" s="521"/>
      <c r="N28" s="522"/>
      <c r="P28" s="507"/>
      <c r="Q28" s="507"/>
      <c r="R28" s="507"/>
      <c r="S28" s="507"/>
      <c r="T28" s="499"/>
      <c r="U28" s="499"/>
      <c r="V28" s="499"/>
      <c r="W28" s="156"/>
    </row>
    <row r="29" spans="1:23" s="56" customFormat="1">
      <c r="A29" s="82" t="s">
        <v>90</v>
      </c>
      <c r="B29" s="459">
        <v>92</v>
      </c>
      <c r="C29" s="445"/>
      <c r="D29" s="483">
        <v>39967</v>
      </c>
      <c r="E29" s="497"/>
      <c r="F29" s="483">
        <v>40031</v>
      </c>
      <c r="G29" s="497"/>
      <c r="H29" s="485">
        <v>0</v>
      </c>
      <c r="I29" s="486"/>
      <c r="J29" s="494" t="s">
        <v>99</v>
      </c>
      <c r="K29" s="521"/>
      <c r="L29" s="521"/>
      <c r="M29" s="521"/>
      <c r="N29" s="522"/>
      <c r="P29" s="158"/>
      <c r="Q29" s="158"/>
      <c r="R29" s="158"/>
      <c r="S29" s="158"/>
      <c r="T29" s="499"/>
      <c r="U29" s="499"/>
      <c r="V29" s="499"/>
      <c r="W29" s="156"/>
    </row>
    <row r="30" spans="1:23">
      <c r="A30" s="82" t="s">
        <v>90</v>
      </c>
      <c r="B30" s="459">
        <v>92</v>
      </c>
      <c r="C30" s="445"/>
      <c r="D30" s="483">
        <v>39897</v>
      </c>
      <c r="E30" s="497"/>
      <c r="F30" s="483">
        <v>39911</v>
      </c>
      <c r="G30" s="497"/>
      <c r="H30" s="485">
        <v>3</v>
      </c>
      <c r="I30" s="486"/>
      <c r="J30" s="513" t="s">
        <v>2</v>
      </c>
      <c r="K30" s="512"/>
      <c r="L30" s="512"/>
      <c r="M30" s="512"/>
      <c r="N30" s="512"/>
      <c r="P30" s="499"/>
      <c r="Q30" s="499"/>
      <c r="R30" s="499"/>
      <c r="S30" s="499"/>
      <c r="T30" s="499"/>
      <c r="U30" s="499"/>
      <c r="V30" s="499"/>
      <c r="W30" s="156"/>
    </row>
    <row r="31" spans="1:23">
      <c r="A31" s="82" t="s">
        <v>90</v>
      </c>
      <c r="B31" s="459">
        <v>92</v>
      </c>
      <c r="C31" s="445"/>
      <c r="D31" s="483">
        <v>39862</v>
      </c>
      <c r="E31" s="497"/>
      <c r="F31" s="483">
        <v>39890</v>
      </c>
      <c r="G31" s="497"/>
      <c r="H31" s="485">
        <v>7</v>
      </c>
      <c r="I31" s="486"/>
      <c r="J31" s="513" t="s">
        <v>2</v>
      </c>
      <c r="K31" s="512"/>
      <c r="L31" s="512"/>
      <c r="M31" s="512"/>
      <c r="N31" s="512"/>
      <c r="P31" s="499"/>
      <c r="Q31" s="499"/>
      <c r="R31" s="499"/>
      <c r="S31" s="499"/>
      <c r="T31" s="499"/>
      <c r="U31" s="499"/>
      <c r="V31" s="499"/>
      <c r="W31" s="156"/>
    </row>
    <row r="32" spans="1:23">
      <c r="A32" s="82" t="s">
        <v>90</v>
      </c>
      <c r="B32" s="459">
        <v>122</v>
      </c>
      <c r="C32" s="445"/>
      <c r="D32" s="483">
        <v>39841</v>
      </c>
      <c r="E32" s="497"/>
      <c r="F32" s="483">
        <v>39854</v>
      </c>
      <c r="G32" s="497"/>
      <c r="H32" s="485">
        <v>9</v>
      </c>
      <c r="I32" s="486"/>
      <c r="J32" s="513" t="s">
        <v>2</v>
      </c>
      <c r="K32" s="512"/>
      <c r="L32" s="512"/>
      <c r="M32" s="512"/>
      <c r="N32" s="512"/>
      <c r="P32" s="499"/>
      <c r="Q32" s="499"/>
      <c r="R32" s="499"/>
      <c r="S32" s="499"/>
      <c r="T32" s="499"/>
      <c r="U32" s="499"/>
      <c r="V32" s="499"/>
      <c r="W32" s="156"/>
    </row>
    <row r="33" spans="1:23">
      <c r="A33" s="82" t="s">
        <v>90</v>
      </c>
      <c r="B33" s="459">
        <v>92</v>
      </c>
      <c r="C33" s="445"/>
      <c r="D33" s="483">
        <v>39743</v>
      </c>
      <c r="E33" s="483"/>
      <c r="F33" s="483">
        <v>39751</v>
      </c>
      <c r="G33" s="483"/>
      <c r="H33" s="459">
        <v>2</v>
      </c>
      <c r="I33" s="459"/>
      <c r="J33" s="513" t="s">
        <v>2</v>
      </c>
      <c r="K33" s="512"/>
      <c r="L33" s="512"/>
      <c r="M33" s="512"/>
      <c r="N33" s="512"/>
      <c r="P33" s="500"/>
      <c r="Q33" s="500"/>
      <c r="R33" s="500"/>
      <c r="S33" s="500"/>
      <c r="T33" s="500"/>
      <c r="U33" s="500"/>
      <c r="V33" s="500"/>
      <c r="W33" s="156"/>
    </row>
    <row r="34" spans="1:23">
      <c r="A34" s="82" t="s">
        <v>90</v>
      </c>
      <c r="B34" s="459">
        <v>2</v>
      </c>
      <c r="C34" s="445"/>
      <c r="D34" s="483">
        <v>39657</v>
      </c>
      <c r="E34" s="483"/>
      <c r="F34" s="483">
        <v>39667</v>
      </c>
      <c r="G34" s="483"/>
      <c r="H34" s="459">
        <v>1</v>
      </c>
      <c r="I34" s="459"/>
      <c r="J34" s="513" t="s">
        <v>2</v>
      </c>
      <c r="K34" s="512"/>
      <c r="L34" s="512"/>
      <c r="M34" s="512"/>
      <c r="N34" s="512"/>
    </row>
    <row r="35" spans="1:23">
      <c r="A35" s="82" t="s">
        <v>90</v>
      </c>
      <c r="B35" s="459">
        <v>92</v>
      </c>
      <c r="C35" s="445"/>
      <c r="D35" s="483">
        <v>39637</v>
      </c>
      <c r="E35" s="483"/>
      <c r="F35" s="483">
        <v>39652</v>
      </c>
      <c r="G35" s="483"/>
      <c r="H35" s="459">
        <v>7</v>
      </c>
      <c r="I35" s="459"/>
      <c r="J35" s="513" t="s">
        <v>2</v>
      </c>
      <c r="K35" s="512"/>
      <c r="L35" s="512"/>
      <c r="M35" s="512"/>
      <c r="N35" s="512"/>
    </row>
    <row r="36" spans="1:23">
      <c r="A36" s="83" t="s">
        <v>4</v>
      </c>
      <c r="B36" s="435">
        <f>SUM(B26:C35)</f>
        <v>860</v>
      </c>
      <c r="C36" s="445"/>
      <c r="D36" s="484"/>
      <c r="E36" s="484"/>
      <c r="F36" s="484"/>
      <c r="G36" s="484"/>
      <c r="H36" s="435">
        <f>SUM(H30:I35)</f>
        <v>29</v>
      </c>
      <c r="I36" s="435"/>
      <c r="J36" s="525"/>
      <c r="K36" s="452"/>
      <c r="L36" s="452"/>
      <c r="M36" s="452"/>
      <c r="N36" s="526"/>
    </row>
  </sheetData>
  <mergeCells count="143">
    <mergeCell ref="D24:E24"/>
    <mergeCell ref="P26:S26"/>
    <mergeCell ref="T26:V26"/>
    <mergeCell ref="H23:I23"/>
    <mergeCell ref="J25:N25"/>
    <mergeCell ref="J36:N36"/>
    <mergeCell ref="F32:G32"/>
    <mergeCell ref="F34:G34"/>
    <mergeCell ref="F35:G35"/>
    <mergeCell ref="F36:G36"/>
    <mergeCell ref="F23:G23"/>
    <mergeCell ref="F24:G24"/>
    <mergeCell ref="F27:G27"/>
    <mergeCell ref="F28:G28"/>
    <mergeCell ref="F29:G29"/>
    <mergeCell ref="F30:G30"/>
    <mergeCell ref="F25:G25"/>
    <mergeCell ref="T32:V32"/>
    <mergeCell ref="T33:V33"/>
    <mergeCell ref="H27:I27"/>
    <mergeCell ref="H33:I33"/>
    <mergeCell ref="J34:N34"/>
    <mergeCell ref="J35:N35"/>
    <mergeCell ref="P33:S33"/>
    <mergeCell ref="J18:N18"/>
    <mergeCell ref="J32:N32"/>
    <mergeCell ref="J33:N33"/>
    <mergeCell ref="P31:S31"/>
    <mergeCell ref="P32:S32"/>
    <mergeCell ref="J28:N28"/>
    <mergeCell ref="J29:N29"/>
    <mergeCell ref="P30:S30"/>
    <mergeCell ref="P24:S24"/>
    <mergeCell ref="W2:W4"/>
    <mergeCell ref="B18:C18"/>
    <mergeCell ref="B19:C19"/>
    <mergeCell ref="B20:C20"/>
    <mergeCell ref="B21:C21"/>
    <mergeCell ref="B22:C22"/>
    <mergeCell ref="H18:I18"/>
    <mergeCell ref="H19:I19"/>
    <mergeCell ref="H20:I20"/>
    <mergeCell ref="H21:I21"/>
    <mergeCell ref="T18:V18"/>
    <mergeCell ref="T19:V19"/>
    <mergeCell ref="T20:V20"/>
    <mergeCell ref="T21:V21"/>
    <mergeCell ref="T22:V22"/>
    <mergeCell ref="J19:N19"/>
    <mergeCell ref="P19:S19"/>
    <mergeCell ref="P18:S18"/>
    <mergeCell ref="P20:S20"/>
    <mergeCell ref="P21:S21"/>
    <mergeCell ref="P22:S22"/>
    <mergeCell ref="F22:G22"/>
    <mergeCell ref="D18:E18"/>
    <mergeCell ref="D19:E19"/>
    <mergeCell ref="A2:A4"/>
    <mergeCell ref="B2:B4"/>
    <mergeCell ref="C2:C4"/>
    <mergeCell ref="D2:F3"/>
    <mergeCell ref="H34:I34"/>
    <mergeCell ref="H35:I35"/>
    <mergeCell ref="H28:I28"/>
    <mergeCell ref="H29:I29"/>
    <mergeCell ref="H30:I30"/>
    <mergeCell ref="H31:I31"/>
    <mergeCell ref="H25:I25"/>
    <mergeCell ref="B33:C33"/>
    <mergeCell ref="B25:C25"/>
    <mergeCell ref="B30:C30"/>
    <mergeCell ref="B26:C26"/>
    <mergeCell ref="D30:E30"/>
    <mergeCell ref="D22:E22"/>
    <mergeCell ref="D23:E23"/>
    <mergeCell ref="D27:E27"/>
    <mergeCell ref="F31:G31"/>
    <mergeCell ref="D25:E25"/>
    <mergeCell ref="D29:E29"/>
    <mergeCell ref="H22:I22"/>
    <mergeCell ref="H24:I24"/>
    <mergeCell ref="M3:O3"/>
    <mergeCell ref="Q3:Q4"/>
    <mergeCell ref="T29:V29"/>
    <mergeCell ref="T30:V30"/>
    <mergeCell ref="B32:C32"/>
    <mergeCell ref="B31:C31"/>
    <mergeCell ref="J20:N20"/>
    <mergeCell ref="J21:N21"/>
    <mergeCell ref="J22:N22"/>
    <mergeCell ref="J23:N23"/>
    <mergeCell ref="J24:N24"/>
    <mergeCell ref="J27:N27"/>
    <mergeCell ref="J30:N30"/>
    <mergeCell ref="J31:N31"/>
    <mergeCell ref="D28:E28"/>
    <mergeCell ref="B23:C23"/>
    <mergeCell ref="B24:C24"/>
    <mergeCell ref="B27:C27"/>
    <mergeCell ref="B28:C28"/>
    <mergeCell ref="B29:C29"/>
    <mergeCell ref="F18:G18"/>
    <mergeCell ref="F19:G19"/>
    <mergeCell ref="F20:G20"/>
    <mergeCell ref="F21:G21"/>
    <mergeCell ref="T31:V31"/>
    <mergeCell ref="P3:P4"/>
    <mergeCell ref="R3:U3"/>
    <mergeCell ref="T27:V27"/>
    <mergeCell ref="T28:V28"/>
    <mergeCell ref="V2:V4"/>
    <mergeCell ref="P2:U2"/>
    <mergeCell ref="P23:S23"/>
    <mergeCell ref="T23:V23"/>
    <mergeCell ref="P25:S25"/>
    <mergeCell ref="P28:S28"/>
    <mergeCell ref="P27:S27"/>
    <mergeCell ref="T25:V25"/>
    <mergeCell ref="T24:V24"/>
    <mergeCell ref="B34:C34"/>
    <mergeCell ref="B35:C35"/>
    <mergeCell ref="B36:C36"/>
    <mergeCell ref="D34:E34"/>
    <mergeCell ref="D35:E35"/>
    <mergeCell ref="D36:E36"/>
    <mergeCell ref="H32:I32"/>
    <mergeCell ref="G1:N1"/>
    <mergeCell ref="J3:K3"/>
    <mergeCell ref="L3:L4"/>
    <mergeCell ref="G2:G4"/>
    <mergeCell ref="H3:I3"/>
    <mergeCell ref="H2:O2"/>
    <mergeCell ref="D26:E26"/>
    <mergeCell ref="F26:G26"/>
    <mergeCell ref="H26:I26"/>
    <mergeCell ref="J26:N26"/>
    <mergeCell ref="H36:I36"/>
    <mergeCell ref="D31:E31"/>
    <mergeCell ref="D32:E32"/>
    <mergeCell ref="D33:E33"/>
    <mergeCell ref="F33:G33"/>
    <mergeCell ref="D20:E20"/>
    <mergeCell ref="D21:E21"/>
  </mergeCells>
  <phoneticPr fontId="47" type="noConversion"/>
  <pageMargins left="0.25" right="0.25" top="0.75" bottom="0.75" header="0.3" footer="0.3"/>
  <pageSetup scale="67"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4"/>
  <sheetViews>
    <sheetView workbookViewId="0"/>
  </sheetViews>
  <sheetFormatPr baseColWidth="10" defaultColWidth="8.83203125" defaultRowHeight="14" x14ac:dyDescent="0"/>
  <cols>
    <col min="1" max="1" width="36.6640625" customWidth="1"/>
    <col min="2" max="2" width="5.5" bestFit="1" customWidth="1"/>
    <col min="3" max="3" width="8.6640625" bestFit="1" customWidth="1"/>
    <col min="4" max="4" width="8.1640625" bestFit="1" customWidth="1"/>
    <col min="5" max="5" width="9.33203125" style="225" bestFit="1" customWidth="1"/>
    <col min="6" max="6" width="8.5" bestFit="1" customWidth="1"/>
    <col min="7" max="7" width="9.6640625" bestFit="1" customWidth="1"/>
    <col min="8" max="8" width="7.5" customWidth="1"/>
    <col min="9" max="9" width="5.33203125" customWidth="1"/>
    <col min="10" max="10" width="6.33203125" bestFit="1" customWidth="1"/>
    <col min="11" max="12" width="8.6640625" bestFit="1" customWidth="1"/>
    <col min="13" max="13" width="8.6640625" style="239" bestFit="1" customWidth="1"/>
    <col min="14" max="14" width="7.33203125" bestFit="1" customWidth="1"/>
    <col min="15" max="15" width="11.5" style="254" customWidth="1"/>
    <col min="16" max="16" width="9.5" style="225" customWidth="1"/>
    <col min="17" max="17" width="9.5" style="220" bestFit="1" customWidth="1"/>
    <col min="18" max="18" width="7.33203125" bestFit="1" customWidth="1"/>
    <col min="19" max="19" width="7.5" customWidth="1"/>
    <col min="20" max="20" width="11.5" bestFit="1" customWidth="1"/>
  </cols>
  <sheetData>
    <row r="1" spans="1:20">
      <c r="A1" s="240" t="s">
        <v>259</v>
      </c>
      <c r="B1" s="217"/>
      <c r="C1" s="263"/>
      <c r="D1" s="218"/>
      <c r="E1" s="226"/>
      <c r="G1" s="218"/>
      <c r="H1" s="370">
        <f>'High Level Summary Shipments'!H1:M1</f>
        <v>41087</v>
      </c>
      <c r="I1" s="370"/>
      <c r="J1" s="370"/>
      <c r="K1" s="370"/>
      <c r="N1" s="219"/>
      <c r="O1" s="219"/>
      <c r="P1" s="224"/>
    </row>
    <row r="2" spans="1:20" ht="15">
      <c r="A2" s="234" t="str">
        <f>"Table 3.1"</f>
        <v>Table 3.1</v>
      </c>
      <c r="B2" s="256"/>
      <c r="C2" s="256"/>
      <c r="D2" s="232"/>
      <c r="E2" s="232"/>
      <c r="F2" s="232"/>
      <c r="G2" s="343"/>
      <c r="H2" s="343"/>
      <c r="I2" s="343"/>
      <c r="J2" s="343"/>
      <c r="K2" s="343"/>
      <c r="L2" s="343"/>
      <c r="M2" s="343"/>
      <c r="N2" s="232"/>
      <c r="O2" s="256"/>
      <c r="P2" s="232"/>
      <c r="Q2" s="232"/>
      <c r="R2" s="232"/>
    </row>
    <row r="3" spans="1:20" s="342" customFormat="1" ht="16" thickBot="1">
      <c r="A3" s="273" t="str">
        <f>"Case Summary by TSS"</f>
        <v>Case Summary by TSS</v>
      </c>
      <c r="B3" s="256"/>
      <c r="C3" s="256"/>
      <c r="D3" s="256"/>
      <c r="E3" s="256"/>
      <c r="F3" s="256"/>
      <c r="G3" s="343"/>
      <c r="H3" s="343"/>
      <c r="I3" s="343"/>
      <c r="J3" s="343"/>
      <c r="K3" s="343"/>
      <c r="L3" s="343"/>
      <c r="M3" s="343"/>
      <c r="N3" s="256"/>
      <c r="O3" s="256"/>
      <c r="P3" s="256"/>
      <c r="Q3" s="256"/>
      <c r="R3" s="256"/>
    </row>
    <row r="4" spans="1:20" ht="15.75" customHeight="1">
      <c r="B4" s="266"/>
      <c r="C4" s="266"/>
      <c r="D4" s="266"/>
      <c r="E4" s="266"/>
      <c r="F4" s="266"/>
      <c r="G4" s="266"/>
      <c r="H4" s="527" t="s">
        <v>13</v>
      </c>
      <c r="I4" s="528"/>
      <c r="J4" s="529"/>
      <c r="K4" s="530" t="s">
        <v>352</v>
      </c>
      <c r="L4" s="531"/>
      <c r="M4" s="532"/>
      <c r="N4" s="266"/>
      <c r="O4" s="266"/>
      <c r="P4" s="266"/>
      <c r="Q4" s="266"/>
      <c r="R4" s="266"/>
      <c r="S4" s="266"/>
      <c r="T4" s="266"/>
    </row>
    <row r="5" spans="1:20" ht="56">
      <c r="A5" s="276" t="s">
        <v>146</v>
      </c>
      <c r="B5" s="277" t="s">
        <v>473</v>
      </c>
      <c r="C5" s="277" t="s">
        <v>274</v>
      </c>
      <c r="D5" s="277" t="s">
        <v>353</v>
      </c>
      <c r="E5" s="277" t="s">
        <v>354</v>
      </c>
      <c r="F5" s="277" t="s">
        <v>355</v>
      </c>
      <c r="G5" s="277" t="s">
        <v>356</v>
      </c>
      <c r="H5" s="278" t="s">
        <v>357</v>
      </c>
      <c r="I5" s="278" t="s">
        <v>358</v>
      </c>
      <c r="J5" s="278" t="s">
        <v>359</v>
      </c>
      <c r="K5" s="278" t="s">
        <v>360</v>
      </c>
      <c r="L5" s="278" t="s">
        <v>361</v>
      </c>
      <c r="M5" s="278" t="s">
        <v>362</v>
      </c>
      <c r="N5" s="277" t="s">
        <v>46</v>
      </c>
      <c r="O5" s="277" t="s">
        <v>479</v>
      </c>
      <c r="P5" s="277" t="s">
        <v>363</v>
      </c>
      <c r="Q5" s="277" t="s">
        <v>364</v>
      </c>
      <c r="R5" s="277" t="s">
        <v>365</v>
      </c>
      <c r="S5" s="277" t="s">
        <v>366</v>
      </c>
      <c r="T5" s="277" t="s">
        <v>238</v>
      </c>
    </row>
    <row r="6" spans="1:20">
      <c r="A6" s="322" t="s">
        <v>517</v>
      </c>
      <c r="B6" s="323" t="s">
        <v>367</v>
      </c>
      <c r="C6" s="323" t="s">
        <v>241</v>
      </c>
      <c r="D6" s="323">
        <v>18</v>
      </c>
      <c r="E6" s="323">
        <v>0</v>
      </c>
      <c r="F6" s="323">
        <v>0</v>
      </c>
      <c r="G6" s="323">
        <v>18</v>
      </c>
      <c r="H6" s="323">
        <v>0</v>
      </c>
      <c r="I6" s="323">
        <v>1</v>
      </c>
      <c r="J6" s="323">
        <v>17</v>
      </c>
      <c r="K6" s="323">
        <v>0</v>
      </c>
      <c r="L6" s="323">
        <v>3</v>
      </c>
      <c r="M6" s="323">
        <v>14</v>
      </c>
      <c r="N6" s="323">
        <v>0</v>
      </c>
      <c r="O6" s="323">
        <v>0</v>
      </c>
      <c r="P6" s="323">
        <v>0</v>
      </c>
      <c r="Q6" s="323">
        <v>0</v>
      </c>
      <c r="R6" s="323">
        <v>14</v>
      </c>
      <c r="S6" s="324">
        <v>0.77780000000000005</v>
      </c>
      <c r="T6" s="325">
        <v>1</v>
      </c>
    </row>
    <row r="7" spans="1:20">
      <c r="A7" s="326" t="s">
        <v>511</v>
      </c>
      <c r="B7" s="327" t="s">
        <v>368</v>
      </c>
      <c r="C7" s="327" t="s">
        <v>241</v>
      </c>
      <c r="D7" s="327">
        <v>106</v>
      </c>
      <c r="E7" s="327">
        <v>0</v>
      </c>
      <c r="F7" s="327">
        <v>2</v>
      </c>
      <c r="G7" s="327">
        <v>104</v>
      </c>
      <c r="H7" s="327">
        <v>0</v>
      </c>
      <c r="I7" s="327">
        <v>5</v>
      </c>
      <c r="J7" s="327">
        <v>99</v>
      </c>
      <c r="K7" s="327">
        <v>2</v>
      </c>
      <c r="L7" s="327">
        <v>4</v>
      </c>
      <c r="M7" s="327">
        <v>94</v>
      </c>
      <c r="N7" s="327">
        <v>0</v>
      </c>
      <c r="O7" s="327">
        <v>0</v>
      </c>
      <c r="P7" s="327">
        <v>5</v>
      </c>
      <c r="Q7" s="327">
        <v>0</v>
      </c>
      <c r="R7" s="327">
        <v>89</v>
      </c>
      <c r="S7" s="324">
        <v>0.92159999999999997</v>
      </c>
      <c r="T7" s="325">
        <v>0</v>
      </c>
    </row>
    <row r="8" spans="1:20">
      <c r="A8" s="322" t="s">
        <v>533</v>
      </c>
      <c r="B8" s="323" t="s">
        <v>369</v>
      </c>
      <c r="C8" s="323" t="s">
        <v>244</v>
      </c>
      <c r="D8" s="323">
        <v>72</v>
      </c>
      <c r="E8" s="323">
        <v>0</v>
      </c>
      <c r="F8" s="323">
        <v>12</v>
      </c>
      <c r="G8" s="323">
        <v>60</v>
      </c>
      <c r="H8" s="323">
        <v>0</v>
      </c>
      <c r="I8" s="323">
        <v>11</v>
      </c>
      <c r="J8" s="323">
        <v>49</v>
      </c>
      <c r="K8" s="323">
        <v>0</v>
      </c>
      <c r="L8" s="323">
        <v>2</v>
      </c>
      <c r="M8" s="323">
        <v>47</v>
      </c>
      <c r="N8" s="323">
        <v>0</v>
      </c>
      <c r="O8" s="323">
        <v>1</v>
      </c>
      <c r="P8" s="323">
        <v>0</v>
      </c>
      <c r="Q8" s="323">
        <v>4</v>
      </c>
      <c r="R8" s="323">
        <v>42</v>
      </c>
      <c r="S8" s="324">
        <v>0.76670000000000005</v>
      </c>
      <c r="T8" s="325">
        <v>1</v>
      </c>
    </row>
    <row r="9" spans="1:20">
      <c r="A9" s="326" t="s">
        <v>514</v>
      </c>
      <c r="B9" s="327" t="s">
        <v>370</v>
      </c>
      <c r="C9" s="327" t="s">
        <v>241</v>
      </c>
      <c r="D9" s="327">
        <v>31</v>
      </c>
      <c r="E9" s="327">
        <v>0</v>
      </c>
      <c r="F9" s="327">
        <v>0</v>
      </c>
      <c r="G9" s="327">
        <v>31</v>
      </c>
      <c r="H9" s="327">
        <v>0</v>
      </c>
      <c r="I9" s="327">
        <v>1</v>
      </c>
      <c r="J9" s="327">
        <v>30</v>
      </c>
      <c r="K9" s="327">
        <v>0</v>
      </c>
      <c r="L9" s="327">
        <v>4</v>
      </c>
      <c r="M9" s="327">
        <v>26</v>
      </c>
      <c r="N9" s="327">
        <v>0</v>
      </c>
      <c r="O9" s="327">
        <v>0</v>
      </c>
      <c r="P9" s="327">
        <v>0</v>
      </c>
      <c r="Q9" s="327">
        <v>0</v>
      </c>
      <c r="R9" s="327">
        <v>26</v>
      </c>
      <c r="S9" s="324">
        <v>0.8387</v>
      </c>
      <c r="T9" s="325">
        <v>1</v>
      </c>
    </row>
    <row r="10" spans="1:20">
      <c r="A10" s="322" t="s">
        <v>507</v>
      </c>
      <c r="B10" s="323" t="s">
        <v>371</v>
      </c>
      <c r="C10" s="323" t="s">
        <v>241</v>
      </c>
      <c r="D10" s="323">
        <v>140</v>
      </c>
      <c r="E10" s="323">
        <v>0</v>
      </c>
      <c r="F10" s="323">
        <v>0</v>
      </c>
      <c r="G10" s="323">
        <v>140</v>
      </c>
      <c r="H10" s="323">
        <v>0</v>
      </c>
      <c r="I10" s="323">
        <v>46</v>
      </c>
      <c r="J10" s="323">
        <v>94</v>
      </c>
      <c r="K10" s="323">
        <v>0</v>
      </c>
      <c r="L10" s="323">
        <v>9</v>
      </c>
      <c r="M10" s="323">
        <v>85</v>
      </c>
      <c r="N10" s="323">
        <v>0</v>
      </c>
      <c r="O10" s="323">
        <v>1</v>
      </c>
      <c r="P10" s="323">
        <v>0</v>
      </c>
      <c r="Q10" s="323">
        <v>0</v>
      </c>
      <c r="R10" s="323">
        <v>84</v>
      </c>
      <c r="S10" s="324">
        <v>0.6</v>
      </c>
      <c r="T10" s="325">
        <v>12</v>
      </c>
    </row>
    <row r="11" spans="1:20">
      <c r="A11" s="326" t="s">
        <v>507</v>
      </c>
      <c r="B11" s="327" t="s">
        <v>69</v>
      </c>
      <c r="C11" s="327" t="s">
        <v>240</v>
      </c>
      <c r="D11" s="327">
        <v>84</v>
      </c>
      <c r="E11" s="327">
        <v>0</v>
      </c>
      <c r="F11" s="327">
        <v>0</v>
      </c>
      <c r="G11" s="327">
        <v>84</v>
      </c>
      <c r="H11" s="327">
        <v>0</v>
      </c>
      <c r="I11" s="327">
        <v>31</v>
      </c>
      <c r="J11" s="327">
        <v>53</v>
      </c>
      <c r="K11" s="327">
        <v>0</v>
      </c>
      <c r="L11" s="327">
        <v>8</v>
      </c>
      <c r="M11" s="327">
        <v>45</v>
      </c>
      <c r="N11" s="327">
        <v>0</v>
      </c>
      <c r="O11" s="327">
        <v>0</v>
      </c>
      <c r="P11" s="327">
        <v>0</v>
      </c>
      <c r="Q11" s="327">
        <v>0</v>
      </c>
      <c r="R11" s="327">
        <v>45</v>
      </c>
      <c r="S11" s="324">
        <v>0.53569999999999995</v>
      </c>
      <c r="T11" s="325">
        <v>3</v>
      </c>
    </row>
    <row r="12" spans="1:20">
      <c r="A12" s="322" t="s">
        <v>534</v>
      </c>
      <c r="B12" s="323" t="s">
        <v>372</v>
      </c>
      <c r="C12" s="323" t="s">
        <v>241</v>
      </c>
      <c r="D12" s="323">
        <v>110</v>
      </c>
      <c r="E12" s="323">
        <v>0</v>
      </c>
      <c r="F12" s="323">
        <v>3</v>
      </c>
      <c r="G12" s="323">
        <v>107</v>
      </c>
      <c r="H12" s="323">
        <v>0</v>
      </c>
      <c r="I12" s="323">
        <v>9</v>
      </c>
      <c r="J12" s="323">
        <v>98</v>
      </c>
      <c r="K12" s="323">
        <v>1</v>
      </c>
      <c r="L12" s="323">
        <v>41</v>
      </c>
      <c r="M12" s="323">
        <v>56</v>
      </c>
      <c r="N12" s="323">
        <v>0</v>
      </c>
      <c r="O12" s="323">
        <v>0</v>
      </c>
      <c r="P12" s="323">
        <v>0</v>
      </c>
      <c r="Q12" s="323">
        <v>27</v>
      </c>
      <c r="R12" s="323">
        <v>29</v>
      </c>
      <c r="S12" s="324">
        <v>0.52829999999999999</v>
      </c>
      <c r="T12" s="325">
        <v>0</v>
      </c>
    </row>
    <row r="13" spans="1:20">
      <c r="A13" s="326" t="s">
        <v>507</v>
      </c>
      <c r="B13" s="327" t="s">
        <v>70</v>
      </c>
      <c r="C13" s="327" t="s">
        <v>242</v>
      </c>
      <c r="D13" s="327">
        <v>41</v>
      </c>
      <c r="E13" s="327">
        <v>0</v>
      </c>
      <c r="F13" s="327">
        <v>0</v>
      </c>
      <c r="G13" s="327">
        <v>41</v>
      </c>
      <c r="H13" s="327">
        <v>0</v>
      </c>
      <c r="I13" s="327">
        <v>16</v>
      </c>
      <c r="J13" s="327">
        <v>25</v>
      </c>
      <c r="K13" s="327">
        <v>0</v>
      </c>
      <c r="L13" s="327">
        <v>2</v>
      </c>
      <c r="M13" s="327">
        <v>23</v>
      </c>
      <c r="N13" s="327">
        <v>0</v>
      </c>
      <c r="O13" s="327">
        <v>0</v>
      </c>
      <c r="P13" s="327">
        <v>0</v>
      </c>
      <c r="Q13" s="327">
        <v>0</v>
      </c>
      <c r="R13" s="327">
        <v>23</v>
      </c>
      <c r="S13" s="324">
        <v>0.56100000000000005</v>
      </c>
      <c r="T13" s="325">
        <v>5</v>
      </c>
    </row>
    <row r="14" spans="1:20">
      <c r="A14" s="322" t="s">
        <v>534</v>
      </c>
      <c r="B14" s="323" t="s">
        <v>373</v>
      </c>
      <c r="C14" s="323" t="s">
        <v>244</v>
      </c>
      <c r="D14" s="323">
        <v>38</v>
      </c>
      <c r="E14" s="323">
        <v>0</v>
      </c>
      <c r="F14" s="323">
        <v>1</v>
      </c>
      <c r="G14" s="323">
        <v>37</v>
      </c>
      <c r="H14" s="323">
        <v>0</v>
      </c>
      <c r="I14" s="323">
        <v>0</v>
      </c>
      <c r="J14" s="323">
        <v>37</v>
      </c>
      <c r="K14" s="323">
        <v>0</v>
      </c>
      <c r="L14" s="323">
        <v>3</v>
      </c>
      <c r="M14" s="323">
        <v>34</v>
      </c>
      <c r="N14" s="323">
        <v>0</v>
      </c>
      <c r="O14" s="323">
        <v>0</v>
      </c>
      <c r="P14" s="323">
        <v>0</v>
      </c>
      <c r="Q14" s="323">
        <v>4</v>
      </c>
      <c r="R14" s="323">
        <v>30</v>
      </c>
      <c r="S14" s="324">
        <v>0.91890000000000005</v>
      </c>
      <c r="T14" s="325">
        <v>0</v>
      </c>
    </row>
    <row r="15" spans="1:20">
      <c r="A15" s="326" t="s">
        <v>508</v>
      </c>
      <c r="B15" s="327" t="s">
        <v>374</v>
      </c>
      <c r="C15" s="327" t="s">
        <v>241</v>
      </c>
      <c r="D15" s="327">
        <v>70</v>
      </c>
      <c r="E15" s="327">
        <v>0</v>
      </c>
      <c r="F15" s="327">
        <v>6</v>
      </c>
      <c r="G15" s="327">
        <v>64</v>
      </c>
      <c r="H15" s="327">
        <v>0</v>
      </c>
      <c r="I15" s="327">
        <v>6</v>
      </c>
      <c r="J15" s="327">
        <v>58</v>
      </c>
      <c r="K15" s="327">
        <v>0</v>
      </c>
      <c r="L15" s="327">
        <v>8</v>
      </c>
      <c r="M15" s="327">
        <v>50</v>
      </c>
      <c r="N15" s="327">
        <v>0</v>
      </c>
      <c r="O15" s="327">
        <v>9</v>
      </c>
      <c r="P15" s="327">
        <v>0</v>
      </c>
      <c r="Q15" s="327">
        <v>0</v>
      </c>
      <c r="R15" s="327">
        <v>41</v>
      </c>
      <c r="S15" s="324">
        <v>0.64059999999999995</v>
      </c>
      <c r="T15" s="325">
        <v>2</v>
      </c>
    </row>
    <row r="16" spans="1:20">
      <c r="A16" s="322" t="s">
        <v>509</v>
      </c>
      <c r="B16" s="323" t="s">
        <v>375</v>
      </c>
      <c r="C16" s="323" t="s">
        <v>241</v>
      </c>
      <c r="D16" s="323">
        <v>55</v>
      </c>
      <c r="E16" s="323">
        <v>0</v>
      </c>
      <c r="F16" s="323">
        <v>0</v>
      </c>
      <c r="G16" s="323">
        <v>55</v>
      </c>
      <c r="H16" s="323">
        <v>0</v>
      </c>
      <c r="I16" s="323">
        <v>2</v>
      </c>
      <c r="J16" s="323">
        <v>53</v>
      </c>
      <c r="K16" s="323">
        <v>0</v>
      </c>
      <c r="L16" s="323">
        <v>6</v>
      </c>
      <c r="M16" s="323">
        <v>47</v>
      </c>
      <c r="N16" s="323">
        <v>0</v>
      </c>
      <c r="O16" s="323">
        <v>0</v>
      </c>
      <c r="P16" s="323">
        <v>0</v>
      </c>
      <c r="Q16" s="323">
        <v>0</v>
      </c>
      <c r="R16" s="323">
        <v>47</v>
      </c>
      <c r="S16" s="324">
        <v>0.85450000000000004</v>
      </c>
      <c r="T16" s="325">
        <v>2</v>
      </c>
    </row>
    <row r="17" spans="1:20">
      <c r="A17" s="326" t="s">
        <v>509</v>
      </c>
      <c r="B17" s="327" t="s">
        <v>376</v>
      </c>
      <c r="C17" s="327" t="s">
        <v>244</v>
      </c>
      <c r="D17" s="327">
        <v>82</v>
      </c>
      <c r="E17" s="327">
        <v>0</v>
      </c>
      <c r="F17" s="327">
        <v>0</v>
      </c>
      <c r="G17" s="327">
        <v>82</v>
      </c>
      <c r="H17" s="327">
        <v>0</v>
      </c>
      <c r="I17" s="327">
        <v>9</v>
      </c>
      <c r="J17" s="327">
        <v>73</v>
      </c>
      <c r="K17" s="327">
        <v>0</v>
      </c>
      <c r="L17" s="327">
        <v>28</v>
      </c>
      <c r="M17" s="327">
        <v>45</v>
      </c>
      <c r="N17" s="327">
        <v>0</v>
      </c>
      <c r="O17" s="327">
        <v>0</v>
      </c>
      <c r="P17" s="327">
        <v>0</v>
      </c>
      <c r="Q17" s="327">
        <v>1</v>
      </c>
      <c r="R17" s="327">
        <v>44</v>
      </c>
      <c r="S17" s="324">
        <v>0.54879999999999995</v>
      </c>
      <c r="T17" s="325">
        <v>2</v>
      </c>
    </row>
    <row r="18" spans="1:20">
      <c r="A18" s="322" t="s">
        <v>510</v>
      </c>
      <c r="B18" s="323" t="s">
        <v>377</v>
      </c>
      <c r="C18" s="323" t="s">
        <v>241</v>
      </c>
      <c r="D18" s="323">
        <v>12</v>
      </c>
      <c r="E18" s="323">
        <v>0</v>
      </c>
      <c r="F18" s="323">
        <v>1</v>
      </c>
      <c r="G18" s="323">
        <v>11</v>
      </c>
      <c r="H18" s="323">
        <v>0</v>
      </c>
      <c r="I18" s="323">
        <v>3</v>
      </c>
      <c r="J18" s="323">
        <v>8</v>
      </c>
      <c r="K18" s="323">
        <v>0</v>
      </c>
      <c r="L18" s="323">
        <v>2</v>
      </c>
      <c r="M18" s="323">
        <v>6</v>
      </c>
      <c r="N18" s="323">
        <v>0</v>
      </c>
      <c r="O18" s="323">
        <v>0</v>
      </c>
      <c r="P18" s="323">
        <v>0</v>
      </c>
      <c r="Q18" s="323">
        <v>0</v>
      </c>
      <c r="R18" s="323">
        <v>6</v>
      </c>
      <c r="S18" s="324">
        <v>0.54549999999999998</v>
      </c>
      <c r="T18" s="325">
        <v>1</v>
      </c>
    </row>
    <row r="19" spans="1:20">
      <c r="A19" s="326" t="s">
        <v>520</v>
      </c>
      <c r="B19" s="327" t="s">
        <v>378</v>
      </c>
      <c r="C19" s="327" t="s">
        <v>241</v>
      </c>
      <c r="D19" s="327">
        <v>76</v>
      </c>
      <c r="E19" s="327">
        <v>0</v>
      </c>
      <c r="F19" s="327">
        <v>4</v>
      </c>
      <c r="G19" s="327">
        <v>72</v>
      </c>
      <c r="H19" s="327">
        <v>0</v>
      </c>
      <c r="I19" s="327">
        <v>4</v>
      </c>
      <c r="J19" s="327">
        <v>68</v>
      </c>
      <c r="K19" s="327">
        <v>0</v>
      </c>
      <c r="L19" s="327">
        <v>2</v>
      </c>
      <c r="M19" s="327">
        <v>66</v>
      </c>
      <c r="N19" s="327">
        <v>0</v>
      </c>
      <c r="O19" s="327">
        <v>0</v>
      </c>
      <c r="P19" s="327">
        <v>0</v>
      </c>
      <c r="Q19" s="327">
        <v>0</v>
      </c>
      <c r="R19" s="327">
        <v>66</v>
      </c>
      <c r="S19" s="324">
        <v>0.91669999999999996</v>
      </c>
      <c r="T19" s="325">
        <v>0</v>
      </c>
    </row>
    <row r="20" spans="1:20">
      <c r="A20" s="322" t="s">
        <v>508</v>
      </c>
      <c r="B20" s="323" t="s">
        <v>379</v>
      </c>
      <c r="C20" s="323" t="s">
        <v>244</v>
      </c>
      <c r="D20" s="323">
        <v>6</v>
      </c>
      <c r="E20" s="323">
        <v>0</v>
      </c>
      <c r="F20" s="323">
        <v>0</v>
      </c>
      <c r="G20" s="323">
        <v>6</v>
      </c>
      <c r="H20" s="323">
        <v>0</v>
      </c>
      <c r="I20" s="323">
        <v>0</v>
      </c>
      <c r="J20" s="323">
        <v>6</v>
      </c>
      <c r="K20" s="323">
        <v>0</v>
      </c>
      <c r="L20" s="323">
        <v>3</v>
      </c>
      <c r="M20" s="323">
        <v>3</v>
      </c>
      <c r="N20" s="323">
        <v>0</v>
      </c>
      <c r="O20" s="323">
        <v>0</v>
      </c>
      <c r="P20" s="323">
        <v>0</v>
      </c>
      <c r="Q20" s="323">
        <v>2</v>
      </c>
      <c r="R20" s="323">
        <v>1</v>
      </c>
      <c r="S20" s="324">
        <v>0.5</v>
      </c>
      <c r="T20" s="325">
        <v>0</v>
      </c>
    </row>
    <row r="21" spans="1:20">
      <c r="A21" s="326" t="s">
        <v>512</v>
      </c>
      <c r="B21" s="327" t="s">
        <v>380</v>
      </c>
      <c r="C21" s="327" t="s">
        <v>244</v>
      </c>
      <c r="D21" s="327">
        <v>119</v>
      </c>
      <c r="E21" s="327">
        <v>0</v>
      </c>
      <c r="F21" s="327">
        <v>6</v>
      </c>
      <c r="G21" s="327">
        <v>113</v>
      </c>
      <c r="H21" s="327">
        <v>0</v>
      </c>
      <c r="I21" s="327">
        <v>1</v>
      </c>
      <c r="J21" s="327">
        <v>112</v>
      </c>
      <c r="K21" s="327">
        <v>0</v>
      </c>
      <c r="L21" s="327">
        <v>44</v>
      </c>
      <c r="M21" s="327">
        <v>68</v>
      </c>
      <c r="N21" s="327">
        <v>0</v>
      </c>
      <c r="O21" s="327">
        <v>1</v>
      </c>
      <c r="P21" s="327">
        <v>0</v>
      </c>
      <c r="Q21" s="327">
        <v>0</v>
      </c>
      <c r="R21" s="327">
        <v>67</v>
      </c>
      <c r="S21" s="324">
        <v>0.59289999999999998</v>
      </c>
      <c r="T21" s="325">
        <v>1</v>
      </c>
    </row>
    <row r="22" spans="1:20">
      <c r="A22" s="322" t="s">
        <v>516</v>
      </c>
      <c r="B22" s="323" t="s">
        <v>381</v>
      </c>
      <c r="C22" s="323" t="s">
        <v>244</v>
      </c>
      <c r="D22" s="323">
        <v>72</v>
      </c>
      <c r="E22" s="323">
        <v>0</v>
      </c>
      <c r="F22" s="323">
        <v>1</v>
      </c>
      <c r="G22" s="323">
        <v>71</v>
      </c>
      <c r="H22" s="323">
        <v>0</v>
      </c>
      <c r="I22" s="323">
        <v>5</v>
      </c>
      <c r="J22" s="323">
        <v>66</v>
      </c>
      <c r="K22" s="323">
        <v>0</v>
      </c>
      <c r="L22" s="323">
        <v>3</v>
      </c>
      <c r="M22" s="323">
        <v>63</v>
      </c>
      <c r="N22" s="323">
        <v>0</v>
      </c>
      <c r="O22" s="323">
        <v>2</v>
      </c>
      <c r="P22" s="323">
        <v>0</v>
      </c>
      <c r="Q22" s="323">
        <v>5</v>
      </c>
      <c r="R22" s="323">
        <v>56</v>
      </c>
      <c r="S22" s="324">
        <v>0.85919999999999996</v>
      </c>
      <c r="T22" s="325">
        <v>1</v>
      </c>
    </row>
    <row r="23" spans="1:20">
      <c r="A23" s="326" t="s">
        <v>516</v>
      </c>
      <c r="B23" s="327" t="s">
        <v>382</v>
      </c>
      <c r="C23" s="327" t="s">
        <v>241</v>
      </c>
      <c r="D23" s="327">
        <v>102</v>
      </c>
      <c r="E23" s="327">
        <v>0</v>
      </c>
      <c r="F23" s="327">
        <v>6</v>
      </c>
      <c r="G23" s="327">
        <v>96</v>
      </c>
      <c r="H23" s="327">
        <v>19</v>
      </c>
      <c r="I23" s="327">
        <v>11</v>
      </c>
      <c r="J23" s="327">
        <v>66</v>
      </c>
      <c r="K23" s="327">
        <v>0</v>
      </c>
      <c r="L23" s="327">
        <v>10</v>
      </c>
      <c r="M23" s="327">
        <v>56</v>
      </c>
      <c r="N23" s="327">
        <v>0</v>
      </c>
      <c r="O23" s="327">
        <v>4</v>
      </c>
      <c r="P23" s="327">
        <v>0</v>
      </c>
      <c r="Q23" s="327">
        <v>2</v>
      </c>
      <c r="R23" s="327">
        <v>50</v>
      </c>
      <c r="S23" s="324">
        <v>0.67530000000000001</v>
      </c>
      <c r="T23" s="325">
        <v>0</v>
      </c>
    </row>
    <row r="24" spans="1:20">
      <c r="A24" s="322" t="s">
        <v>510</v>
      </c>
      <c r="B24" s="323" t="s">
        <v>194</v>
      </c>
      <c r="C24" s="323" t="s">
        <v>243</v>
      </c>
      <c r="D24" s="323">
        <v>20</v>
      </c>
      <c r="E24" s="323">
        <v>0</v>
      </c>
      <c r="F24" s="323">
        <v>0</v>
      </c>
      <c r="G24" s="323">
        <v>20</v>
      </c>
      <c r="H24" s="323">
        <v>0</v>
      </c>
      <c r="I24" s="323">
        <v>3</v>
      </c>
      <c r="J24" s="323">
        <v>17</v>
      </c>
      <c r="K24" s="323">
        <v>0</v>
      </c>
      <c r="L24" s="323">
        <v>0</v>
      </c>
      <c r="M24" s="323">
        <v>17</v>
      </c>
      <c r="N24" s="323">
        <v>0</v>
      </c>
      <c r="O24" s="323">
        <v>0</v>
      </c>
      <c r="P24" s="323">
        <v>0</v>
      </c>
      <c r="Q24" s="323">
        <v>0</v>
      </c>
      <c r="R24" s="323">
        <v>17</v>
      </c>
      <c r="S24" s="324">
        <v>0.85</v>
      </c>
      <c r="T24" s="325">
        <v>0</v>
      </c>
    </row>
    <row r="25" spans="1:20">
      <c r="A25" s="326" t="s">
        <v>513</v>
      </c>
      <c r="B25" s="327" t="s">
        <v>383</v>
      </c>
      <c r="C25" s="327" t="s">
        <v>243</v>
      </c>
      <c r="D25" s="327">
        <v>9</v>
      </c>
      <c r="E25" s="327">
        <v>0</v>
      </c>
      <c r="F25" s="327">
        <v>0</v>
      </c>
      <c r="G25" s="327">
        <v>9</v>
      </c>
      <c r="H25" s="327">
        <v>0</v>
      </c>
      <c r="I25" s="327">
        <v>0</v>
      </c>
      <c r="J25" s="327">
        <v>9</v>
      </c>
      <c r="K25" s="327">
        <v>0</v>
      </c>
      <c r="L25" s="327">
        <v>6</v>
      </c>
      <c r="M25" s="327">
        <v>3</v>
      </c>
      <c r="N25" s="327">
        <v>0</v>
      </c>
      <c r="O25" s="327">
        <v>0</v>
      </c>
      <c r="P25" s="327">
        <v>0</v>
      </c>
      <c r="Q25" s="327">
        <v>0</v>
      </c>
      <c r="R25" s="327">
        <v>3</v>
      </c>
      <c r="S25" s="324">
        <v>0.33329999999999999</v>
      </c>
      <c r="T25" s="325">
        <v>0</v>
      </c>
    </row>
    <row r="26" spans="1:20">
      <c r="A26" s="322" t="s">
        <v>508</v>
      </c>
      <c r="B26" s="323" t="s">
        <v>384</v>
      </c>
      <c r="C26" s="323" t="s">
        <v>246</v>
      </c>
      <c r="D26" s="323">
        <v>13</v>
      </c>
      <c r="E26" s="323">
        <v>0</v>
      </c>
      <c r="F26" s="323">
        <v>0</v>
      </c>
      <c r="G26" s="323">
        <v>13</v>
      </c>
      <c r="H26" s="323">
        <v>0</v>
      </c>
      <c r="I26" s="323">
        <v>2</v>
      </c>
      <c r="J26" s="323">
        <v>11</v>
      </c>
      <c r="K26" s="323">
        <v>0</v>
      </c>
      <c r="L26" s="323">
        <v>2</v>
      </c>
      <c r="M26" s="323">
        <v>9</v>
      </c>
      <c r="N26" s="323">
        <v>0</v>
      </c>
      <c r="O26" s="323">
        <v>0</v>
      </c>
      <c r="P26" s="323">
        <v>0</v>
      </c>
      <c r="Q26" s="323">
        <v>0</v>
      </c>
      <c r="R26" s="323">
        <v>9</v>
      </c>
      <c r="S26" s="324">
        <v>0.69230000000000003</v>
      </c>
      <c r="T26" s="325">
        <v>0</v>
      </c>
    </row>
    <row r="27" spans="1:20">
      <c r="A27" s="326" t="s">
        <v>513</v>
      </c>
      <c r="B27" s="327" t="s">
        <v>385</v>
      </c>
      <c r="C27" s="327" t="s">
        <v>244</v>
      </c>
      <c r="D27" s="327">
        <v>74</v>
      </c>
      <c r="E27" s="327">
        <v>0</v>
      </c>
      <c r="F27" s="327">
        <v>6</v>
      </c>
      <c r="G27" s="327">
        <v>68</v>
      </c>
      <c r="H27" s="327">
        <v>0</v>
      </c>
      <c r="I27" s="327">
        <v>16</v>
      </c>
      <c r="J27" s="327">
        <v>52</v>
      </c>
      <c r="K27" s="327">
        <v>0</v>
      </c>
      <c r="L27" s="327">
        <v>7</v>
      </c>
      <c r="M27" s="327">
        <v>45</v>
      </c>
      <c r="N27" s="327">
        <v>0</v>
      </c>
      <c r="O27" s="327">
        <v>1</v>
      </c>
      <c r="P27" s="327">
        <v>0</v>
      </c>
      <c r="Q27" s="327">
        <v>0</v>
      </c>
      <c r="R27" s="327">
        <v>44</v>
      </c>
      <c r="S27" s="324">
        <v>0.64710000000000001</v>
      </c>
      <c r="T27" s="325">
        <v>0</v>
      </c>
    </row>
    <row r="28" spans="1:20" s="239" customFormat="1">
      <c r="A28" s="322" t="s">
        <v>513</v>
      </c>
      <c r="B28" s="323" t="s">
        <v>386</v>
      </c>
      <c r="C28" s="323" t="s">
        <v>241</v>
      </c>
      <c r="D28" s="323">
        <v>220</v>
      </c>
      <c r="E28" s="323">
        <v>0</v>
      </c>
      <c r="F28" s="323">
        <v>1</v>
      </c>
      <c r="G28" s="323">
        <v>219</v>
      </c>
      <c r="H28" s="323">
        <v>0</v>
      </c>
      <c r="I28" s="323">
        <v>30</v>
      </c>
      <c r="J28" s="323">
        <v>189</v>
      </c>
      <c r="K28" s="323">
        <v>0</v>
      </c>
      <c r="L28" s="323">
        <v>45</v>
      </c>
      <c r="M28" s="323">
        <v>144</v>
      </c>
      <c r="N28" s="323">
        <v>0</v>
      </c>
      <c r="O28" s="323">
        <v>3</v>
      </c>
      <c r="P28" s="323">
        <v>0</v>
      </c>
      <c r="Q28" s="323">
        <v>1</v>
      </c>
      <c r="R28" s="323">
        <v>140</v>
      </c>
      <c r="S28" s="324">
        <v>0.64380000000000004</v>
      </c>
      <c r="T28" s="325">
        <v>0</v>
      </c>
    </row>
    <row r="29" spans="1:20" s="239" customFormat="1">
      <c r="A29" s="326" t="s">
        <v>513</v>
      </c>
      <c r="B29" s="327" t="s">
        <v>387</v>
      </c>
      <c r="C29" s="327" t="s">
        <v>247</v>
      </c>
      <c r="D29" s="327">
        <v>3</v>
      </c>
      <c r="E29" s="327">
        <v>0</v>
      </c>
      <c r="F29" s="327">
        <v>0</v>
      </c>
      <c r="G29" s="327">
        <v>3</v>
      </c>
      <c r="H29" s="327">
        <v>0</v>
      </c>
      <c r="I29" s="327">
        <v>0</v>
      </c>
      <c r="J29" s="327">
        <v>3</v>
      </c>
      <c r="K29" s="327">
        <v>0</v>
      </c>
      <c r="L29" s="327">
        <v>0</v>
      </c>
      <c r="M29" s="327">
        <v>3</v>
      </c>
      <c r="N29" s="327">
        <v>0</v>
      </c>
      <c r="O29" s="327">
        <v>0</v>
      </c>
      <c r="P29" s="327">
        <v>0</v>
      </c>
      <c r="Q29" s="327">
        <v>0</v>
      </c>
      <c r="R29" s="327">
        <v>3</v>
      </c>
      <c r="S29" s="324">
        <v>1</v>
      </c>
      <c r="T29" s="325">
        <v>0</v>
      </c>
    </row>
    <row r="30" spans="1:20" s="254" customFormat="1">
      <c r="A30" s="322" t="s">
        <v>513</v>
      </c>
      <c r="B30" s="323" t="s">
        <v>388</v>
      </c>
      <c r="C30" s="323" t="s">
        <v>245</v>
      </c>
      <c r="D30" s="323">
        <v>52</v>
      </c>
      <c r="E30" s="323">
        <v>0</v>
      </c>
      <c r="F30" s="323">
        <v>0</v>
      </c>
      <c r="G30" s="323">
        <v>52</v>
      </c>
      <c r="H30" s="323">
        <v>0</v>
      </c>
      <c r="I30" s="323">
        <v>10</v>
      </c>
      <c r="J30" s="323">
        <v>42</v>
      </c>
      <c r="K30" s="323">
        <v>0</v>
      </c>
      <c r="L30" s="323">
        <v>4</v>
      </c>
      <c r="M30" s="323">
        <v>38</v>
      </c>
      <c r="N30" s="323">
        <v>0</v>
      </c>
      <c r="O30" s="323">
        <v>0</v>
      </c>
      <c r="P30" s="323">
        <v>0</v>
      </c>
      <c r="Q30" s="323">
        <v>0</v>
      </c>
      <c r="R30" s="323">
        <v>38</v>
      </c>
      <c r="S30" s="324">
        <v>0.73080000000000001</v>
      </c>
      <c r="T30" s="325">
        <v>0</v>
      </c>
    </row>
    <row r="31" spans="1:20" s="239" customFormat="1">
      <c r="A31" s="326" t="s">
        <v>514</v>
      </c>
      <c r="B31" s="327" t="s">
        <v>389</v>
      </c>
      <c r="C31" s="327" t="s">
        <v>244</v>
      </c>
      <c r="D31" s="327">
        <v>17</v>
      </c>
      <c r="E31" s="327">
        <v>0</v>
      </c>
      <c r="F31" s="327">
        <v>0</v>
      </c>
      <c r="G31" s="327">
        <v>17</v>
      </c>
      <c r="H31" s="327">
        <v>0</v>
      </c>
      <c r="I31" s="327">
        <v>3</v>
      </c>
      <c r="J31" s="327">
        <v>14</v>
      </c>
      <c r="K31" s="327">
        <v>0</v>
      </c>
      <c r="L31" s="327">
        <v>1</v>
      </c>
      <c r="M31" s="327">
        <v>13</v>
      </c>
      <c r="N31" s="327">
        <v>0</v>
      </c>
      <c r="O31" s="327">
        <v>0</v>
      </c>
      <c r="P31" s="327">
        <v>0</v>
      </c>
      <c r="Q31" s="327">
        <v>5</v>
      </c>
      <c r="R31" s="327">
        <v>8</v>
      </c>
      <c r="S31" s="324">
        <v>0.76470000000000005</v>
      </c>
      <c r="T31" s="325">
        <v>0</v>
      </c>
    </row>
    <row r="32" spans="1:20" s="239" customFormat="1">
      <c r="A32" s="322" t="s">
        <v>514</v>
      </c>
      <c r="B32" s="323" t="s">
        <v>390</v>
      </c>
      <c r="C32" s="323" t="s">
        <v>255</v>
      </c>
      <c r="D32" s="323">
        <v>4</v>
      </c>
      <c r="E32" s="323">
        <v>0</v>
      </c>
      <c r="F32" s="323">
        <v>0</v>
      </c>
      <c r="G32" s="323">
        <v>4</v>
      </c>
      <c r="H32" s="323">
        <v>0</v>
      </c>
      <c r="I32" s="323">
        <v>0</v>
      </c>
      <c r="J32" s="323">
        <v>4</v>
      </c>
      <c r="K32" s="323">
        <v>0</v>
      </c>
      <c r="L32" s="323">
        <v>0</v>
      </c>
      <c r="M32" s="323">
        <v>4</v>
      </c>
      <c r="N32" s="323">
        <v>0</v>
      </c>
      <c r="O32" s="323">
        <v>0</v>
      </c>
      <c r="P32" s="323">
        <v>0</v>
      </c>
      <c r="Q32" s="323">
        <v>0</v>
      </c>
      <c r="R32" s="323">
        <v>4</v>
      </c>
      <c r="S32" s="324">
        <v>1</v>
      </c>
      <c r="T32" s="325">
        <v>0</v>
      </c>
    </row>
    <row r="33" spans="1:20" s="239" customFormat="1">
      <c r="A33" s="326" t="s">
        <v>518</v>
      </c>
      <c r="B33" s="327" t="s">
        <v>391</v>
      </c>
      <c r="C33" s="327" t="s">
        <v>244</v>
      </c>
      <c r="D33" s="327">
        <v>63</v>
      </c>
      <c r="E33" s="327">
        <v>0</v>
      </c>
      <c r="F33" s="327">
        <v>1</v>
      </c>
      <c r="G33" s="327">
        <v>62</v>
      </c>
      <c r="H33" s="327">
        <v>0</v>
      </c>
      <c r="I33" s="327">
        <v>20</v>
      </c>
      <c r="J33" s="327">
        <v>42</v>
      </c>
      <c r="K33" s="327">
        <v>0</v>
      </c>
      <c r="L33" s="327">
        <v>16</v>
      </c>
      <c r="M33" s="327">
        <v>26</v>
      </c>
      <c r="N33" s="327">
        <v>0</v>
      </c>
      <c r="O33" s="327">
        <v>1</v>
      </c>
      <c r="P33" s="327">
        <v>0</v>
      </c>
      <c r="Q33" s="327">
        <v>0</v>
      </c>
      <c r="R33" s="327">
        <v>25</v>
      </c>
      <c r="S33" s="324">
        <v>0.4032</v>
      </c>
      <c r="T33" s="325">
        <v>0</v>
      </c>
    </row>
    <row r="34" spans="1:20" s="239" customFormat="1">
      <c r="A34" s="322" t="s">
        <v>513</v>
      </c>
      <c r="B34" s="323" t="s">
        <v>392</v>
      </c>
      <c r="C34" s="323" t="s">
        <v>255</v>
      </c>
      <c r="D34" s="323">
        <v>33</v>
      </c>
      <c r="E34" s="323">
        <v>0</v>
      </c>
      <c r="F34" s="323">
        <v>3</v>
      </c>
      <c r="G34" s="323">
        <v>30</v>
      </c>
      <c r="H34" s="323">
        <v>0</v>
      </c>
      <c r="I34" s="323">
        <v>4</v>
      </c>
      <c r="J34" s="323">
        <v>26</v>
      </c>
      <c r="K34" s="323">
        <v>0</v>
      </c>
      <c r="L34" s="323">
        <v>7</v>
      </c>
      <c r="M34" s="323">
        <v>19</v>
      </c>
      <c r="N34" s="323">
        <v>0</v>
      </c>
      <c r="O34" s="323">
        <v>0</v>
      </c>
      <c r="P34" s="323">
        <v>0</v>
      </c>
      <c r="Q34" s="323">
        <v>0</v>
      </c>
      <c r="R34" s="323">
        <v>19</v>
      </c>
      <c r="S34" s="324">
        <v>0.63329999999999997</v>
      </c>
      <c r="T34" s="325">
        <v>0</v>
      </c>
    </row>
    <row r="35" spans="1:20" s="239" customFormat="1">
      <c r="A35" s="326" t="s">
        <v>507</v>
      </c>
      <c r="B35" s="327" t="s">
        <v>393</v>
      </c>
      <c r="C35" s="327" t="s">
        <v>255</v>
      </c>
      <c r="D35" s="327">
        <v>11</v>
      </c>
      <c r="E35" s="327">
        <v>0</v>
      </c>
      <c r="F35" s="327">
        <v>0</v>
      </c>
      <c r="G35" s="327">
        <v>11</v>
      </c>
      <c r="H35" s="327">
        <v>0</v>
      </c>
      <c r="I35" s="327">
        <v>6</v>
      </c>
      <c r="J35" s="327">
        <v>5</v>
      </c>
      <c r="K35" s="327">
        <v>0</v>
      </c>
      <c r="L35" s="327">
        <v>0</v>
      </c>
      <c r="M35" s="327">
        <v>5</v>
      </c>
      <c r="N35" s="327">
        <v>0</v>
      </c>
      <c r="O35" s="327">
        <v>0</v>
      </c>
      <c r="P35" s="327">
        <v>0</v>
      </c>
      <c r="Q35" s="327">
        <v>0</v>
      </c>
      <c r="R35" s="327">
        <v>5</v>
      </c>
      <c r="S35" s="324">
        <v>0.45450000000000002</v>
      </c>
      <c r="T35" s="325">
        <v>0</v>
      </c>
    </row>
    <row r="36" spans="1:20" s="239" customFormat="1">
      <c r="A36" s="322" t="s">
        <v>519</v>
      </c>
      <c r="B36" s="323" t="s">
        <v>394</v>
      </c>
      <c r="C36" s="323" t="s">
        <v>247</v>
      </c>
      <c r="D36" s="323">
        <v>67</v>
      </c>
      <c r="E36" s="323">
        <v>0</v>
      </c>
      <c r="F36" s="323">
        <v>5</v>
      </c>
      <c r="G36" s="323">
        <v>62</v>
      </c>
      <c r="H36" s="323">
        <v>0</v>
      </c>
      <c r="I36" s="323">
        <v>9</v>
      </c>
      <c r="J36" s="323">
        <v>53</v>
      </c>
      <c r="K36" s="323">
        <v>0</v>
      </c>
      <c r="L36" s="323">
        <v>12</v>
      </c>
      <c r="M36" s="323">
        <v>41</v>
      </c>
      <c r="N36" s="323">
        <v>0</v>
      </c>
      <c r="O36" s="323">
        <v>4</v>
      </c>
      <c r="P36" s="323">
        <v>0</v>
      </c>
      <c r="Q36" s="323">
        <v>0</v>
      </c>
      <c r="R36" s="323">
        <v>37</v>
      </c>
      <c r="S36" s="324">
        <v>0.5968</v>
      </c>
      <c r="T36" s="325">
        <v>0</v>
      </c>
    </row>
    <row r="37" spans="1:20" s="239" customFormat="1">
      <c r="A37" s="326" t="s">
        <v>525</v>
      </c>
      <c r="B37" s="327" t="s">
        <v>395</v>
      </c>
      <c r="C37" s="327" t="s">
        <v>241</v>
      </c>
      <c r="D37" s="327">
        <v>55</v>
      </c>
      <c r="E37" s="327">
        <v>0</v>
      </c>
      <c r="F37" s="327">
        <v>0</v>
      </c>
      <c r="G37" s="327">
        <v>55</v>
      </c>
      <c r="H37" s="327">
        <v>0</v>
      </c>
      <c r="I37" s="327">
        <v>3</v>
      </c>
      <c r="J37" s="327">
        <v>52</v>
      </c>
      <c r="K37" s="327">
        <v>0</v>
      </c>
      <c r="L37" s="327">
        <v>3</v>
      </c>
      <c r="M37" s="327">
        <v>49</v>
      </c>
      <c r="N37" s="327">
        <v>0</v>
      </c>
      <c r="O37" s="327">
        <v>2</v>
      </c>
      <c r="P37" s="327">
        <v>0</v>
      </c>
      <c r="Q37" s="327">
        <v>2</v>
      </c>
      <c r="R37" s="327">
        <v>45</v>
      </c>
      <c r="S37" s="324">
        <v>0.85450000000000004</v>
      </c>
      <c r="T37" s="325">
        <v>0</v>
      </c>
    </row>
    <row r="38" spans="1:20" s="239" customFormat="1">
      <c r="A38" s="322" t="s">
        <v>525</v>
      </c>
      <c r="B38" s="323" t="s">
        <v>396</v>
      </c>
      <c r="C38" s="323" t="s">
        <v>243</v>
      </c>
      <c r="D38" s="323">
        <v>14</v>
      </c>
      <c r="E38" s="323">
        <v>0</v>
      </c>
      <c r="F38" s="323">
        <v>0</v>
      </c>
      <c r="G38" s="323">
        <v>14</v>
      </c>
      <c r="H38" s="323">
        <v>0</v>
      </c>
      <c r="I38" s="323">
        <v>0</v>
      </c>
      <c r="J38" s="323">
        <v>14</v>
      </c>
      <c r="K38" s="323">
        <v>0</v>
      </c>
      <c r="L38" s="323">
        <v>0</v>
      </c>
      <c r="M38" s="323">
        <v>14</v>
      </c>
      <c r="N38" s="323">
        <v>0</v>
      </c>
      <c r="O38" s="323">
        <v>1</v>
      </c>
      <c r="P38" s="323">
        <v>0</v>
      </c>
      <c r="Q38" s="323">
        <v>0</v>
      </c>
      <c r="R38" s="323">
        <v>13</v>
      </c>
      <c r="S38" s="324">
        <v>0.92859999999999998</v>
      </c>
      <c r="T38" s="325">
        <v>0</v>
      </c>
    </row>
    <row r="39" spans="1:20" s="239" customFormat="1">
      <c r="A39" s="326" t="s">
        <v>525</v>
      </c>
      <c r="B39" s="327" t="s">
        <v>397</v>
      </c>
      <c r="C39" s="327" t="s">
        <v>245</v>
      </c>
      <c r="D39" s="327">
        <v>5</v>
      </c>
      <c r="E39" s="327">
        <v>0</v>
      </c>
      <c r="F39" s="327">
        <v>1</v>
      </c>
      <c r="G39" s="327">
        <v>4</v>
      </c>
      <c r="H39" s="327">
        <v>0</v>
      </c>
      <c r="I39" s="327">
        <v>0</v>
      </c>
      <c r="J39" s="327">
        <v>4</v>
      </c>
      <c r="K39" s="327">
        <v>0</v>
      </c>
      <c r="L39" s="327">
        <v>0</v>
      </c>
      <c r="M39" s="327">
        <v>4</v>
      </c>
      <c r="N39" s="327">
        <v>0</v>
      </c>
      <c r="O39" s="327">
        <v>0</v>
      </c>
      <c r="P39" s="327">
        <v>0</v>
      </c>
      <c r="Q39" s="327">
        <v>0</v>
      </c>
      <c r="R39" s="327">
        <v>4</v>
      </c>
      <c r="S39" s="324">
        <v>1</v>
      </c>
      <c r="T39" s="325">
        <v>0</v>
      </c>
    </row>
    <row r="40" spans="1:20" s="239" customFormat="1">
      <c r="A40" s="322" t="s">
        <v>525</v>
      </c>
      <c r="B40" s="323" t="s">
        <v>398</v>
      </c>
      <c r="C40" s="323" t="s">
        <v>255</v>
      </c>
      <c r="D40" s="323">
        <v>9</v>
      </c>
      <c r="E40" s="323">
        <v>0</v>
      </c>
      <c r="F40" s="323">
        <v>1</v>
      </c>
      <c r="G40" s="323">
        <v>8</v>
      </c>
      <c r="H40" s="323">
        <v>0</v>
      </c>
      <c r="I40" s="323">
        <v>0</v>
      </c>
      <c r="J40" s="323">
        <v>8</v>
      </c>
      <c r="K40" s="323">
        <v>0</v>
      </c>
      <c r="L40" s="323">
        <v>1</v>
      </c>
      <c r="M40" s="323">
        <v>7</v>
      </c>
      <c r="N40" s="323">
        <v>0</v>
      </c>
      <c r="O40" s="323">
        <v>0</v>
      </c>
      <c r="P40" s="323">
        <v>0</v>
      </c>
      <c r="Q40" s="323">
        <v>0</v>
      </c>
      <c r="R40" s="323">
        <v>7</v>
      </c>
      <c r="S40" s="324">
        <v>0.875</v>
      </c>
      <c r="T40" s="325">
        <v>0</v>
      </c>
    </row>
    <row r="41" spans="1:20" s="239" customFormat="1">
      <c r="A41" s="326" t="s">
        <v>510</v>
      </c>
      <c r="B41" s="327" t="s">
        <v>399</v>
      </c>
      <c r="C41" s="327" t="s">
        <v>255</v>
      </c>
      <c r="D41" s="327">
        <v>14</v>
      </c>
      <c r="E41" s="327">
        <v>0</v>
      </c>
      <c r="F41" s="327">
        <v>1</v>
      </c>
      <c r="G41" s="327">
        <v>13</v>
      </c>
      <c r="H41" s="327">
        <v>0</v>
      </c>
      <c r="I41" s="327">
        <v>1</v>
      </c>
      <c r="J41" s="327">
        <v>12</v>
      </c>
      <c r="K41" s="327">
        <v>0</v>
      </c>
      <c r="L41" s="327">
        <v>6</v>
      </c>
      <c r="M41" s="327">
        <v>6</v>
      </c>
      <c r="N41" s="327">
        <v>0</v>
      </c>
      <c r="O41" s="327">
        <v>0</v>
      </c>
      <c r="P41" s="327">
        <v>0</v>
      </c>
      <c r="Q41" s="327">
        <v>0</v>
      </c>
      <c r="R41" s="327">
        <v>6</v>
      </c>
      <c r="S41" s="324">
        <v>0.46150000000000002</v>
      </c>
      <c r="T41" s="325">
        <v>0</v>
      </c>
    </row>
    <row r="42" spans="1:20" s="239" customFormat="1">
      <c r="A42" s="322" t="s">
        <v>520</v>
      </c>
      <c r="B42" s="323" t="s">
        <v>400</v>
      </c>
      <c r="C42" s="323" t="s">
        <v>244</v>
      </c>
      <c r="D42" s="323">
        <v>139</v>
      </c>
      <c r="E42" s="323">
        <v>0</v>
      </c>
      <c r="F42" s="323">
        <v>13</v>
      </c>
      <c r="G42" s="323">
        <v>126</v>
      </c>
      <c r="H42" s="323">
        <v>0</v>
      </c>
      <c r="I42" s="323">
        <v>34</v>
      </c>
      <c r="J42" s="323">
        <v>92</v>
      </c>
      <c r="K42" s="323">
        <v>0</v>
      </c>
      <c r="L42" s="323">
        <v>12</v>
      </c>
      <c r="M42" s="323">
        <v>80</v>
      </c>
      <c r="N42" s="323">
        <v>0</v>
      </c>
      <c r="O42" s="323">
        <v>2</v>
      </c>
      <c r="P42" s="323">
        <v>0</v>
      </c>
      <c r="Q42" s="323">
        <v>0</v>
      </c>
      <c r="R42" s="323">
        <v>78</v>
      </c>
      <c r="S42" s="324">
        <v>0.61899999999999999</v>
      </c>
      <c r="T42" s="325">
        <v>1</v>
      </c>
    </row>
    <row r="43" spans="1:20" s="239" customFormat="1">
      <c r="A43" s="326" t="s">
        <v>133</v>
      </c>
      <c r="B43" s="327" t="s">
        <v>401</v>
      </c>
      <c r="C43" s="327" t="s">
        <v>246</v>
      </c>
      <c r="D43" s="327">
        <v>60</v>
      </c>
      <c r="E43" s="327">
        <v>0</v>
      </c>
      <c r="F43" s="327">
        <v>1</v>
      </c>
      <c r="G43" s="327">
        <v>59</v>
      </c>
      <c r="H43" s="327">
        <v>0</v>
      </c>
      <c r="I43" s="327">
        <v>0</v>
      </c>
      <c r="J43" s="327">
        <v>59</v>
      </c>
      <c r="K43" s="327">
        <v>0</v>
      </c>
      <c r="L43" s="327">
        <v>18</v>
      </c>
      <c r="M43" s="327">
        <v>41</v>
      </c>
      <c r="N43" s="327">
        <v>0</v>
      </c>
      <c r="O43" s="327">
        <v>0</v>
      </c>
      <c r="P43" s="327">
        <v>0</v>
      </c>
      <c r="Q43" s="327">
        <v>0</v>
      </c>
      <c r="R43" s="327">
        <v>41</v>
      </c>
      <c r="S43" s="324">
        <v>0.69489999999999996</v>
      </c>
      <c r="T43" s="325">
        <v>0</v>
      </c>
    </row>
    <row r="44" spans="1:20" s="239" customFormat="1">
      <c r="A44" s="322" t="s">
        <v>526</v>
      </c>
      <c r="B44" s="323" t="s">
        <v>402</v>
      </c>
      <c r="C44" s="323" t="s">
        <v>241</v>
      </c>
      <c r="D44" s="323">
        <v>93</v>
      </c>
      <c r="E44" s="323">
        <v>0</v>
      </c>
      <c r="F44" s="323">
        <v>2</v>
      </c>
      <c r="G44" s="323">
        <v>91</v>
      </c>
      <c r="H44" s="323">
        <v>1</v>
      </c>
      <c r="I44" s="323">
        <v>5</v>
      </c>
      <c r="J44" s="323">
        <v>85</v>
      </c>
      <c r="K44" s="323">
        <v>1</v>
      </c>
      <c r="L44" s="323">
        <v>7</v>
      </c>
      <c r="M44" s="323">
        <v>77</v>
      </c>
      <c r="N44" s="323">
        <v>0</v>
      </c>
      <c r="O44" s="323">
        <v>1</v>
      </c>
      <c r="P44" s="323">
        <v>0</v>
      </c>
      <c r="Q44" s="323">
        <v>4</v>
      </c>
      <c r="R44" s="323">
        <v>72</v>
      </c>
      <c r="S44" s="324">
        <v>0.85389999999999999</v>
      </c>
      <c r="T44" s="325">
        <v>1</v>
      </c>
    </row>
    <row r="45" spans="1:20" s="239" customFormat="1">
      <c r="A45" s="326" t="s">
        <v>526</v>
      </c>
      <c r="B45" s="327" t="s">
        <v>403</v>
      </c>
      <c r="C45" s="327" t="s">
        <v>246</v>
      </c>
      <c r="D45" s="327">
        <v>9</v>
      </c>
      <c r="E45" s="327">
        <v>0</v>
      </c>
      <c r="F45" s="327">
        <v>1</v>
      </c>
      <c r="G45" s="327">
        <v>8</v>
      </c>
      <c r="H45" s="327">
        <v>0</v>
      </c>
      <c r="I45" s="327">
        <v>0</v>
      </c>
      <c r="J45" s="327">
        <v>8</v>
      </c>
      <c r="K45" s="327">
        <v>3</v>
      </c>
      <c r="L45" s="327">
        <v>0</v>
      </c>
      <c r="M45" s="327">
        <v>5</v>
      </c>
      <c r="N45" s="327">
        <v>0</v>
      </c>
      <c r="O45" s="327">
        <v>0</v>
      </c>
      <c r="P45" s="327">
        <v>0</v>
      </c>
      <c r="Q45" s="327">
        <v>0</v>
      </c>
      <c r="R45" s="327">
        <v>5</v>
      </c>
      <c r="S45" s="324">
        <v>1</v>
      </c>
      <c r="T45" s="325">
        <v>0</v>
      </c>
    </row>
    <row r="46" spans="1:20" s="239" customFormat="1">
      <c r="A46" s="322" t="s">
        <v>530</v>
      </c>
      <c r="B46" s="323" t="s">
        <v>404</v>
      </c>
      <c r="C46" s="323" t="s">
        <v>246</v>
      </c>
      <c r="D46" s="323">
        <v>26</v>
      </c>
      <c r="E46" s="323">
        <v>0</v>
      </c>
      <c r="F46" s="323">
        <v>0</v>
      </c>
      <c r="G46" s="323">
        <v>26</v>
      </c>
      <c r="H46" s="323">
        <v>0</v>
      </c>
      <c r="I46" s="323">
        <v>1</v>
      </c>
      <c r="J46" s="323">
        <v>25</v>
      </c>
      <c r="K46" s="323">
        <v>0</v>
      </c>
      <c r="L46" s="323">
        <v>7</v>
      </c>
      <c r="M46" s="323">
        <v>18</v>
      </c>
      <c r="N46" s="323">
        <v>0</v>
      </c>
      <c r="O46" s="323">
        <v>1</v>
      </c>
      <c r="P46" s="323">
        <v>0</v>
      </c>
      <c r="Q46" s="323">
        <v>0</v>
      </c>
      <c r="R46" s="323">
        <v>17</v>
      </c>
      <c r="S46" s="324">
        <v>0.65380000000000005</v>
      </c>
      <c r="T46" s="325">
        <v>0</v>
      </c>
    </row>
    <row r="47" spans="1:20" s="239" customFormat="1">
      <c r="A47" s="326" t="s">
        <v>520</v>
      </c>
      <c r="B47" s="327" t="s">
        <v>405</v>
      </c>
      <c r="C47" s="327" t="s">
        <v>243</v>
      </c>
      <c r="D47" s="327">
        <v>39</v>
      </c>
      <c r="E47" s="327">
        <v>0</v>
      </c>
      <c r="F47" s="327">
        <v>0</v>
      </c>
      <c r="G47" s="327">
        <v>39</v>
      </c>
      <c r="H47" s="327">
        <v>0</v>
      </c>
      <c r="I47" s="327">
        <v>0</v>
      </c>
      <c r="J47" s="327">
        <v>39</v>
      </c>
      <c r="K47" s="327">
        <v>0</v>
      </c>
      <c r="L47" s="327">
        <v>1</v>
      </c>
      <c r="M47" s="327">
        <v>38</v>
      </c>
      <c r="N47" s="327">
        <v>0</v>
      </c>
      <c r="O47" s="327">
        <v>0</v>
      </c>
      <c r="P47" s="327">
        <v>1</v>
      </c>
      <c r="Q47" s="327">
        <v>0</v>
      </c>
      <c r="R47" s="327">
        <v>37</v>
      </c>
      <c r="S47" s="324">
        <v>0.97440000000000004</v>
      </c>
      <c r="T47" s="325">
        <v>0</v>
      </c>
    </row>
    <row r="48" spans="1:20" s="254" customFormat="1">
      <c r="A48" s="322" t="s">
        <v>510</v>
      </c>
      <c r="B48" s="323" t="s">
        <v>406</v>
      </c>
      <c r="C48" s="323" t="s">
        <v>245</v>
      </c>
      <c r="D48" s="323">
        <v>8</v>
      </c>
      <c r="E48" s="323">
        <v>0</v>
      </c>
      <c r="F48" s="323">
        <v>2</v>
      </c>
      <c r="G48" s="323">
        <v>6</v>
      </c>
      <c r="H48" s="323">
        <v>0</v>
      </c>
      <c r="I48" s="323">
        <v>1</v>
      </c>
      <c r="J48" s="323">
        <v>5</v>
      </c>
      <c r="K48" s="323">
        <v>0</v>
      </c>
      <c r="L48" s="323">
        <v>0</v>
      </c>
      <c r="M48" s="323">
        <v>5</v>
      </c>
      <c r="N48" s="323">
        <v>0</v>
      </c>
      <c r="O48" s="323">
        <v>0</v>
      </c>
      <c r="P48" s="323">
        <v>0</v>
      </c>
      <c r="Q48" s="323">
        <v>0</v>
      </c>
      <c r="R48" s="323">
        <v>5</v>
      </c>
      <c r="S48" s="324">
        <v>0.83330000000000004</v>
      </c>
      <c r="T48" s="325">
        <v>1</v>
      </c>
    </row>
    <row r="49" spans="1:20" s="239" customFormat="1">
      <c r="A49" s="326" t="s">
        <v>535</v>
      </c>
      <c r="B49" s="327" t="s">
        <v>407</v>
      </c>
      <c r="C49" s="327" t="s">
        <v>244</v>
      </c>
      <c r="D49" s="327">
        <v>16</v>
      </c>
      <c r="E49" s="327">
        <v>0</v>
      </c>
      <c r="F49" s="327">
        <v>7</v>
      </c>
      <c r="G49" s="327">
        <v>9</v>
      </c>
      <c r="H49" s="327">
        <v>0</v>
      </c>
      <c r="I49" s="327">
        <v>1</v>
      </c>
      <c r="J49" s="327">
        <v>8</v>
      </c>
      <c r="K49" s="327">
        <v>0</v>
      </c>
      <c r="L49" s="327">
        <v>0</v>
      </c>
      <c r="M49" s="327">
        <v>8</v>
      </c>
      <c r="N49" s="327">
        <v>0</v>
      </c>
      <c r="O49" s="327">
        <v>0</v>
      </c>
      <c r="P49" s="327">
        <v>0</v>
      </c>
      <c r="Q49" s="327">
        <v>0</v>
      </c>
      <c r="R49" s="327">
        <v>8</v>
      </c>
      <c r="S49" s="324">
        <v>0.88890000000000002</v>
      </c>
      <c r="T49" s="325">
        <v>0</v>
      </c>
    </row>
    <row r="50" spans="1:20" s="254" customFormat="1">
      <c r="A50" s="322" t="s">
        <v>535</v>
      </c>
      <c r="B50" s="323" t="s">
        <v>408</v>
      </c>
      <c r="C50" s="323" t="s">
        <v>247</v>
      </c>
      <c r="D50" s="323">
        <v>7</v>
      </c>
      <c r="E50" s="323">
        <v>0</v>
      </c>
      <c r="F50" s="323">
        <v>0</v>
      </c>
      <c r="G50" s="323">
        <v>7</v>
      </c>
      <c r="H50" s="323">
        <v>0</v>
      </c>
      <c r="I50" s="323">
        <v>1</v>
      </c>
      <c r="J50" s="323">
        <v>6</v>
      </c>
      <c r="K50" s="323">
        <v>0</v>
      </c>
      <c r="L50" s="323">
        <v>1</v>
      </c>
      <c r="M50" s="323">
        <v>5</v>
      </c>
      <c r="N50" s="323">
        <v>0</v>
      </c>
      <c r="O50" s="323">
        <v>0</v>
      </c>
      <c r="P50" s="323">
        <v>0</v>
      </c>
      <c r="Q50" s="323">
        <v>0</v>
      </c>
      <c r="R50" s="323">
        <v>5</v>
      </c>
      <c r="S50" s="324">
        <v>0.71430000000000005</v>
      </c>
      <c r="T50" s="325">
        <v>0</v>
      </c>
    </row>
    <row r="51" spans="1:20" s="254" customFormat="1">
      <c r="A51" s="326" t="s">
        <v>133</v>
      </c>
      <c r="B51" s="327" t="s">
        <v>409</v>
      </c>
      <c r="C51" s="327" t="s">
        <v>244</v>
      </c>
      <c r="D51" s="327">
        <v>37</v>
      </c>
      <c r="E51" s="327">
        <v>0</v>
      </c>
      <c r="F51" s="327">
        <v>4</v>
      </c>
      <c r="G51" s="327">
        <v>33</v>
      </c>
      <c r="H51" s="327">
        <v>0</v>
      </c>
      <c r="I51" s="327">
        <v>5</v>
      </c>
      <c r="J51" s="327">
        <v>28</v>
      </c>
      <c r="K51" s="327">
        <v>0</v>
      </c>
      <c r="L51" s="327">
        <v>16</v>
      </c>
      <c r="M51" s="327">
        <v>12</v>
      </c>
      <c r="N51" s="327">
        <v>0</v>
      </c>
      <c r="O51" s="327">
        <v>0</v>
      </c>
      <c r="P51" s="327">
        <v>0</v>
      </c>
      <c r="Q51" s="327">
        <v>3</v>
      </c>
      <c r="R51" s="327">
        <v>9</v>
      </c>
      <c r="S51" s="324">
        <v>0.36359999999999998</v>
      </c>
      <c r="T51" s="325">
        <v>0</v>
      </c>
    </row>
    <row r="52" spans="1:20" s="254" customFormat="1">
      <c r="A52" s="322" t="s">
        <v>509</v>
      </c>
      <c r="B52" s="323" t="s">
        <v>410</v>
      </c>
      <c r="C52" s="323" t="s">
        <v>245</v>
      </c>
      <c r="D52" s="323">
        <v>94</v>
      </c>
      <c r="E52" s="323">
        <v>0</v>
      </c>
      <c r="F52" s="323">
        <v>0</v>
      </c>
      <c r="G52" s="323">
        <v>94</v>
      </c>
      <c r="H52" s="323">
        <v>0</v>
      </c>
      <c r="I52" s="323">
        <v>3</v>
      </c>
      <c r="J52" s="323">
        <v>91</v>
      </c>
      <c r="K52" s="323">
        <v>0</v>
      </c>
      <c r="L52" s="323">
        <v>6</v>
      </c>
      <c r="M52" s="323">
        <v>85</v>
      </c>
      <c r="N52" s="323">
        <v>0</v>
      </c>
      <c r="O52" s="323">
        <v>2</v>
      </c>
      <c r="P52" s="323">
        <v>14</v>
      </c>
      <c r="Q52" s="323">
        <v>0</v>
      </c>
      <c r="R52" s="323">
        <v>69</v>
      </c>
      <c r="S52" s="324">
        <v>0.88300000000000001</v>
      </c>
      <c r="T52" s="325">
        <v>1</v>
      </c>
    </row>
    <row r="53" spans="1:20" s="254" customFormat="1">
      <c r="A53" s="326" t="s">
        <v>509</v>
      </c>
      <c r="B53" s="327" t="s">
        <v>411</v>
      </c>
      <c r="C53" s="327" t="s">
        <v>255</v>
      </c>
      <c r="D53" s="327">
        <v>52</v>
      </c>
      <c r="E53" s="327">
        <v>0</v>
      </c>
      <c r="F53" s="327">
        <v>1</v>
      </c>
      <c r="G53" s="327">
        <v>51</v>
      </c>
      <c r="H53" s="327">
        <v>0</v>
      </c>
      <c r="I53" s="327">
        <v>1</v>
      </c>
      <c r="J53" s="327">
        <v>50</v>
      </c>
      <c r="K53" s="327">
        <v>3</v>
      </c>
      <c r="L53" s="327">
        <v>18</v>
      </c>
      <c r="M53" s="327">
        <v>29</v>
      </c>
      <c r="N53" s="327">
        <v>0</v>
      </c>
      <c r="O53" s="327">
        <v>0</v>
      </c>
      <c r="P53" s="327">
        <v>0</v>
      </c>
      <c r="Q53" s="327">
        <v>0</v>
      </c>
      <c r="R53" s="327">
        <v>29</v>
      </c>
      <c r="S53" s="324">
        <v>0.60419999999999996</v>
      </c>
      <c r="T53" s="325">
        <v>0</v>
      </c>
    </row>
    <row r="54" spans="1:20" s="254" customFormat="1">
      <c r="A54" s="322" t="s">
        <v>521</v>
      </c>
      <c r="B54" s="323" t="s">
        <v>412</v>
      </c>
      <c r="C54" s="323" t="s">
        <v>240</v>
      </c>
      <c r="D54" s="323">
        <v>50</v>
      </c>
      <c r="E54" s="323">
        <v>0</v>
      </c>
      <c r="F54" s="323">
        <v>1</v>
      </c>
      <c r="G54" s="323">
        <v>49</v>
      </c>
      <c r="H54" s="323">
        <v>0</v>
      </c>
      <c r="I54" s="323">
        <v>9</v>
      </c>
      <c r="J54" s="323">
        <v>40</v>
      </c>
      <c r="K54" s="323">
        <v>1</v>
      </c>
      <c r="L54" s="323">
        <v>11</v>
      </c>
      <c r="M54" s="323">
        <v>28</v>
      </c>
      <c r="N54" s="323">
        <v>0</v>
      </c>
      <c r="O54" s="323">
        <v>3</v>
      </c>
      <c r="P54" s="323">
        <v>0</v>
      </c>
      <c r="Q54" s="323">
        <v>0</v>
      </c>
      <c r="R54" s="323">
        <v>25</v>
      </c>
      <c r="S54" s="324">
        <v>0.52080000000000004</v>
      </c>
      <c r="T54" s="325">
        <v>0</v>
      </c>
    </row>
    <row r="55" spans="1:20" s="254" customFormat="1">
      <c r="A55" s="326" t="s">
        <v>531</v>
      </c>
      <c r="B55" s="327" t="s">
        <v>413</v>
      </c>
      <c r="C55" s="327" t="s">
        <v>245</v>
      </c>
      <c r="D55" s="327">
        <v>4</v>
      </c>
      <c r="E55" s="327">
        <v>0</v>
      </c>
      <c r="F55" s="327">
        <v>1</v>
      </c>
      <c r="G55" s="327">
        <v>3</v>
      </c>
      <c r="H55" s="327">
        <v>0</v>
      </c>
      <c r="I55" s="327">
        <v>0</v>
      </c>
      <c r="J55" s="327">
        <v>3</v>
      </c>
      <c r="K55" s="327">
        <v>0</v>
      </c>
      <c r="L55" s="327">
        <v>0</v>
      </c>
      <c r="M55" s="327">
        <v>3</v>
      </c>
      <c r="N55" s="327">
        <v>0</v>
      </c>
      <c r="O55" s="327">
        <v>0</v>
      </c>
      <c r="P55" s="327">
        <v>0</v>
      </c>
      <c r="Q55" s="327">
        <v>0</v>
      </c>
      <c r="R55" s="327">
        <v>3</v>
      </c>
      <c r="S55" s="324">
        <v>1</v>
      </c>
      <c r="T55" s="325">
        <v>0</v>
      </c>
    </row>
    <row r="56" spans="1:20" s="254" customFormat="1">
      <c r="A56" s="322" t="s">
        <v>523</v>
      </c>
      <c r="B56" s="323" t="s">
        <v>414</v>
      </c>
      <c r="C56" s="323" t="s">
        <v>247</v>
      </c>
      <c r="D56" s="323">
        <v>3</v>
      </c>
      <c r="E56" s="323">
        <v>0</v>
      </c>
      <c r="F56" s="323">
        <v>0</v>
      </c>
      <c r="G56" s="323">
        <v>3</v>
      </c>
      <c r="H56" s="323">
        <v>0</v>
      </c>
      <c r="I56" s="323">
        <v>1</v>
      </c>
      <c r="J56" s="323">
        <v>2</v>
      </c>
      <c r="K56" s="323">
        <v>0</v>
      </c>
      <c r="L56" s="323">
        <v>0</v>
      </c>
      <c r="M56" s="323">
        <v>2</v>
      </c>
      <c r="N56" s="323">
        <v>0</v>
      </c>
      <c r="O56" s="323">
        <v>0</v>
      </c>
      <c r="P56" s="323">
        <v>0</v>
      </c>
      <c r="Q56" s="323">
        <v>0</v>
      </c>
      <c r="R56" s="323">
        <v>2</v>
      </c>
      <c r="S56" s="324">
        <v>0.66669999999999996</v>
      </c>
      <c r="T56" s="325">
        <v>0</v>
      </c>
    </row>
    <row r="57" spans="1:20" s="254" customFormat="1">
      <c r="A57" s="326" t="s">
        <v>533</v>
      </c>
      <c r="B57" s="327" t="s">
        <v>415</v>
      </c>
      <c r="C57" s="327" t="s">
        <v>247</v>
      </c>
      <c r="D57" s="327">
        <v>14</v>
      </c>
      <c r="E57" s="327">
        <v>0</v>
      </c>
      <c r="F57" s="327">
        <v>0</v>
      </c>
      <c r="G57" s="327">
        <v>14</v>
      </c>
      <c r="H57" s="327">
        <v>0</v>
      </c>
      <c r="I57" s="327">
        <v>1</v>
      </c>
      <c r="J57" s="327">
        <v>13</v>
      </c>
      <c r="K57" s="327">
        <v>0</v>
      </c>
      <c r="L57" s="327">
        <v>3</v>
      </c>
      <c r="M57" s="327">
        <v>10</v>
      </c>
      <c r="N57" s="327">
        <v>0</v>
      </c>
      <c r="O57" s="327">
        <v>0</v>
      </c>
      <c r="P57" s="327">
        <v>0</v>
      </c>
      <c r="Q57" s="327">
        <v>0</v>
      </c>
      <c r="R57" s="327">
        <v>10</v>
      </c>
      <c r="S57" s="324">
        <v>0.71430000000000005</v>
      </c>
      <c r="T57" s="325">
        <v>0</v>
      </c>
    </row>
    <row r="58" spans="1:20" s="254" customFormat="1">
      <c r="A58" s="322" t="s">
        <v>509</v>
      </c>
      <c r="B58" s="323" t="s">
        <v>416</v>
      </c>
      <c r="C58" s="323" t="s">
        <v>501</v>
      </c>
      <c r="D58" s="323">
        <v>56</v>
      </c>
      <c r="E58" s="323">
        <v>0</v>
      </c>
      <c r="F58" s="323">
        <v>1</v>
      </c>
      <c r="G58" s="323">
        <v>55</v>
      </c>
      <c r="H58" s="323">
        <v>0</v>
      </c>
      <c r="I58" s="323">
        <v>1</v>
      </c>
      <c r="J58" s="323">
        <v>54</v>
      </c>
      <c r="K58" s="323">
        <v>1</v>
      </c>
      <c r="L58" s="323">
        <v>15</v>
      </c>
      <c r="M58" s="323">
        <v>38</v>
      </c>
      <c r="N58" s="323">
        <v>0</v>
      </c>
      <c r="O58" s="323">
        <v>0</v>
      </c>
      <c r="P58" s="323">
        <v>27</v>
      </c>
      <c r="Q58" s="323">
        <v>0</v>
      </c>
      <c r="R58" s="323">
        <v>11</v>
      </c>
      <c r="S58" s="324">
        <v>0.70369999999999999</v>
      </c>
      <c r="T58" s="325">
        <v>0</v>
      </c>
    </row>
    <row r="59" spans="1:20" s="254" customFormat="1">
      <c r="A59" s="326" t="s">
        <v>522</v>
      </c>
      <c r="B59" s="327" t="s">
        <v>417</v>
      </c>
      <c r="C59" s="327" t="s">
        <v>242</v>
      </c>
      <c r="D59" s="327">
        <v>12</v>
      </c>
      <c r="E59" s="327">
        <v>0</v>
      </c>
      <c r="F59" s="327">
        <v>1</v>
      </c>
      <c r="G59" s="327">
        <v>11</v>
      </c>
      <c r="H59" s="327">
        <v>0</v>
      </c>
      <c r="I59" s="327">
        <v>2</v>
      </c>
      <c r="J59" s="327">
        <v>9</v>
      </c>
      <c r="K59" s="327">
        <v>0</v>
      </c>
      <c r="L59" s="327">
        <v>2</v>
      </c>
      <c r="M59" s="327">
        <v>7</v>
      </c>
      <c r="N59" s="327">
        <v>0</v>
      </c>
      <c r="O59" s="327">
        <v>0</v>
      </c>
      <c r="P59" s="327">
        <v>0</v>
      </c>
      <c r="Q59" s="327">
        <v>0</v>
      </c>
      <c r="R59" s="327">
        <v>7</v>
      </c>
      <c r="S59" s="324">
        <v>0.63639999999999997</v>
      </c>
      <c r="T59" s="325">
        <v>0</v>
      </c>
    </row>
    <row r="60" spans="1:20" s="254" customFormat="1">
      <c r="A60" s="322" t="s">
        <v>524</v>
      </c>
      <c r="B60" s="323" t="s">
        <v>418</v>
      </c>
      <c r="C60" s="323" t="s">
        <v>241</v>
      </c>
      <c r="D60" s="323">
        <v>122</v>
      </c>
      <c r="E60" s="323">
        <v>0</v>
      </c>
      <c r="F60" s="323">
        <v>4</v>
      </c>
      <c r="G60" s="323">
        <v>118</v>
      </c>
      <c r="H60" s="323">
        <v>0</v>
      </c>
      <c r="I60" s="323">
        <v>19</v>
      </c>
      <c r="J60" s="323">
        <v>99</v>
      </c>
      <c r="K60" s="323">
        <v>0</v>
      </c>
      <c r="L60" s="323">
        <v>13</v>
      </c>
      <c r="M60" s="323">
        <v>86</v>
      </c>
      <c r="N60" s="323">
        <v>0</v>
      </c>
      <c r="O60" s="323">
        <v>2</v>
      </c>
      <c r="P60" s="323">
        <v>0</v>
      </c>
      <c r="Q60" s="323">
        <v>0</v>
      </c>
      <c r="R60" s="323">
        <v>84</v>
      </c>
      <c r="S60" s="324">
        <v>0.71189999999999998</v>
      </c>
      <c r="T60" s="325">
        <v>0</v>
      </c>
    </row>
    <row r="61" spans="1:20" s="254" customFormat="1">
      <c r="A61" s="326" t="s">
        <v>524</v>
      </c>
      <c r="B61" s="327" t="s">
        <v>419</v>
      </c>
      <c r="C61" s="327" t="s">
        <v>245</v>
      </c>
      <c r="D61" s="327">
        <v>8</v>
      </c>
      <c r="E61" s="327">
        <v>0</v>
      </c>
      <c r="F61" s="327">
        <v>0</v>
      </c>
      <c r="G61" s="327">
        <v>8</v>
      </c>
      <c r="H61" s="327">
        <v>0</v>
      </c>
      <c r="I61" s="327">
        <v>1</v>
      </c>
      <c r="J61" s="327">
        <v>7</v>
      </c>
      <c r="K61" s="327">
        <v>0</v>
      </c>
      <c r="L61" s="327">
        <v>0</v>
      </c>
      <c r="M61" s="327">
        <v>7</v>
      </c>
      <c r="N61" s="327">
        <v>0</v>
      </c>
      <c r="O61" s="327">
        <v>0</v>
      </c>
      <c r="P61" s="327">
        <v>0</v>
      </c>
      <c r="Q61" s="327">
        <v>0</v>
      </c>
      <c r="R61" s="327">
        <v>7</v>
      </c>
      <c r="S61" s="324">
        <v>0.875</v>
      </c>
      <c r="T61" s="325">
        <v>0</v>
      </c>
    </row>
    <row r="62" spans="1:20" s="254" customFormat="1">
      <c r="A62" s="322" t="s">
        <v>524</v>
      </c>
      <c r="B62" s="323" t="s">
        <v>420</v>
      </c>
      <c r="C62" s="323" t="s">
        <v>255</v>
      </c>
      <c r="D62" s="323">
        <v>4</v>
      </c>
      <c r="E62" s="323">
        <v>0</v>
      </c>
      <c r="F62" s="323">
        <v>0</v>
      </c>
      <c r="G62" s="323">
        <v>4</v>
      </c>
      <c r="H62" s="323">
        <v>0</v>
      </c>
      <c r="I62" s="323">
        <v>0</v>
      </c>
      <c r="J62" s="323">
        <v>4</v>
      </c>
      <c r="K62" s="323">
        <v>0</v>
      </c>
      <c r="L62" s="323">
        <v>0</v>
      </c>
      <c r="M62" s="323">
        <v>1</v>
      </c>
      <c r="N62" s="323">
        <v>0</v>
      </c>
      <c r="O62" s="323">
        <v>0</v>
      </c>
      <c r="P62" s="323">
        <v>0</v>
      </c>
      <c r="Q62" s="323">
        <v>0</v>
      </c>
      <c r="R62" s="323">
        <v>1</v>
      </c>
      <c r="S62" s="324">
        <v>0.25</v>
      </c>
      <c r="T62" s="325">
        <v>0</v>
      </c>
    </row>
    <row r="63" spans="1:20" s="254" customFormat="1">
      <c r="A63" s="326" t="s">
        <v>524</v>
      </c>
      <c r="B63" s="327" t="s">
        <v>421</v>
      </c>
      <c r="C63" s="327" t="s">
        <v>244</v>
      </c>
      <c r="D63" s="327">
        <v>10</v>
      </c>
      <c r="E63" s="327">
        <v>0</v>
      </c>
      <c r="F63" s="327">
        <v>1</v>
      </c>
      <c r="G63" s="327">
        <v>9</v>
      </c>
      <c r="H63" s="327">
        <v>0</v>
      </c>
      <c r="I63" s="327">
        <v>1</v>
      </c>
      <c r="J63" s="327">
        <v>8</v>
      </c>
      <c r="K63" s="327">
        <v>0</v>
      </c>
      <c r="L63" s="327">
        <v>3</v>
      </c>
      <c r="M63" s="327">
        <v>5</v>
      </c>
      <c r="N63" s="327">
        <v>0</v>
      </c>
      <c r="O63" s="327">
        <v>0</v>
      </c>
      <c r="P63" s="327">
        <v>0</v>
      </c>
      <c r="Q63" s="327">
        <v>0</v>
      </c>
      <c r="R63" s="327">
        <v>5</v>
      </c>
      <c r="S63" s="324">
        <v>0.55559999999999998</v>
      </c>
      <c r="T63" s="325">
        <v>0</v>
      </c>
    </row>
    <row r="64" spans="1:20" s="254" customFormat="1">
      <c r="A64" s="322" t="s">
        <v>532</v>
      </c>
      <c r="B64" s="323" t="s">
        <v>422</v>
      </c>
      <c r="C64" s="323" t="s">
        <v>255</v>
      </c>
      <c r="D64" s="323">
        <v>7</v>
      </c>
      <c r="E64" s="323">
        <v>0</v>
      </c>
      <c r="F64" s="323">
        <v>0</v>
      </c>
      <c r="G64" s="323">
        <v>7</v>
      </c>
      <c r="H64" s="323">
        <v>0</v>
      </c>
      <c r="I64" s="323">
        <v>0</v>
      </c>
      <c r="J64" s="323">
        <v>7</v>
      </c>
      <c r="K64" s="323">
        <v>0</v>
      </c>
      <c r="L64" s="323">
        <v>5</v>
      </c>
      <c r="M64" s="323">
        <v>2</v>
      </c>
      <c r="N64" s="323">
        <v>0</v>
      </c>
      <c r="O64" s="323">
        <v>0</v>
      </c>
      <c r="P64" s="323">
        <v>0</v>
      </c>
      <c r="Q64" s="323">
        <v>0</v>
      </c>
      <c r="R64" s="323">
        <v>2</v>
      </c>
      <c r="S64" s="324">
        <v>0.28570000000000001</v>
      </c>
      <c r="T64" s="325">
        <v>0</v>
      </c>
    </row>
    <row r="65" spans="1:20" s="254" customFormat="1">
      <c r="A65" s="326" t="s">
        <v>532</v>
      </c>
      <c r="B65" s="327" t="s">
        <v>423</v>
      </c>
      <c r="C65" s="327" t="s">
        <v>245</v>
      </c>
      <c r="D65" s="327">
        <v>4</v>
      </c>
      <c r="E65" s="327">
        <v>0</v>
      </c>
      <c r="F65" s="327">
        <v>0</v>
      </c>
      <c r="G65" s="327">
        <v>4</v>
      </c>
      <c r="H65" s="327">
        <v>0</v>
      </c>
      <c r="I65" s="327">
        <v>0</v>
      </c>
      <c r="J65" s="327">
        <v>4</v>
      </c>
      <c r="K65" s="327">
        <v>0</v>
      </c>
      <c r="L65" s="327">
        <v>0</v>
      </c>
      <c r="M65" s="327">
        <v>4</v>
      </c>
      <c r="N65" s="327">
        <v>0</v>
      </c>
      <c r="O65" s="327">
        <v>0</v>
      </c>
      <c r="P65" s="327">
        <v>0</v>
      </c>
      <c r="Q65" s="327">
        <v>0</v>
      </c>
      <c r="R65" s="327">
        <v>4</v>
      </c>
      <c r="S65" s="324">
        <v>1</v>
      </c>
      <c r="T65" s="325">
        <v>0</v>
      </c>
    </row>
    <row r="66" spans="1:20" s="254" customFormat="1">
      <c r="A66" s="322" t="s">
        <v>532</v>
      </c>
      <c r="B66" s="323" t="s">
        <v>424</v>
      </c>
      <c r="C66" s="323" t="s">
        <v>241</v>
      </c>
      <c r="D66" s="323">
        <v>99</v>
      </c>
      <c r="E66" s="323">
        <v>0</v>
      </c>
      <c r="F66" s="323">
        <v>0</v>
      </c>
      <c r="G66" s="323">
        <v>99</v>
      </c>
      <c r="H66" s="323">
        <v>0</v>
      </c>
      <c r="I66" s="323">
        <v>6</v>
      </c>
      <c r="J66" s="323">
        <v>93</v>
      </c>
      <c r="K66" s="323">
        <v>0</v>
      </c>
      <c r="L66" s="323">
        <v>10</v>
      </c>
      <c r="M66" s="323">
        <v>83</v>
      </c>
      <c r="N66" s="323">
        <v>0</v>
      </c>
      <c r="O66" s="323">
        <v>4</v>
      </c>
      <c r="P66" s="323">
        <v>1</v>
      </c>
      <c r="Q66" s="323">
        <v>23</v>
      </c>
      <c r="R66" s="323">
        <v>55</v>
      </c>
      <c r="S66" s="324">
        <v>0.79800000000000004</v>
      </c>
      <c r="T66" s="325">
        <v>0</v>
      </c>
    </row>
    <row r="67" spans="1:20" s="239" customFormat="1">
      <c r="A67" s="326" t="s">
        <v>532</v>
      </c>
      <c r="B67" s="327" t="s">
        <v>425</v>
      </c>
      <c r="C67" s="327" t="s">
        <v>247</v>
      </c>
      <c r="D67" s="327">
        <v>12</v>
      </c>
      <c r="E67" s="327">
        <v>0</v>
      </c>
      <c r="F67" s="327">
        <v>1</v>
      </c>
      <c r="G67" s="327">
        <v>11</v>
      </c>
      <c r="H67" s="327">
        <v>0</v>
      </c>
      <c r="I67" s="327">
        <v>1</v>
      </c>
      <c r="J67" s="327">
        <v>10</v>
      </c>
      <c r="K67" s="327">
        <v>0</v>
      </c>
      <c r="L67" s="327">
        <v>1</v>
      </c>
      <c r="M67" s="327">
        <v>9</v>
      </c>
      <c r="N67" s="327">
        <v>0</v>
      </c>
      <c r="O67" s="327">
        <v>0</v>
      </c>
      <c r="P67" s="327">
        <v>0</v>
      </c>
      <c r="Q67" s="327">
        <v>0</v>
      </c>
      <c r="R67" s="327">
        <v>9</v>
      </c>
      <c r="S67" s="324">
        <v>0.81820000000000004</v>
      </c>
      <c r="T67" s="325">
        <v>0</v>
      </c>
    </row>
    <row r="68" spans="1:20" s="254" customFormat="1">
      <c r="A68" s="322" t="s">
        <v>532</v>
      </c>
      <c r="B68" s="323" t="s">
        <v>426</v>
      </c>
      <c r="C68" s="323" t="s">
        <v>246</v>
      </c>
      <c r="D68" s="323">
        <v>18</v>
      </c>
      <c r="E68" s="323">
        <v>0</v>
      </c>
      <c r="F68" s="323">
        <v>1</v>
      </c>
      <c r="G68" s="323">
        <v>17</v>
      </c>
      <c r="H68" s="323">
        <v>1</v>
      </c>
      <c r="I68" s="323">
        <v>2</v>
      </c>
      <c r="J68" s="323">
        <v>14</v>
      </c>
      <c r="K68" s="323">
        <v>1</v>
      </c>
      <c r="L68" s="323">
        <v>1</v>
      </c>
      <c r="M68" s="323">
        <v>12</v>
      </c>
      <c r="N68" s="323">
        <v>0</v>
      </c>
      <c r="O68" s="323">
        <v>1</v>
      </c>
      <c r="P68" s="323">
        <v>5</v>
      </c>
      <c r="Q68" s="323">
        <v>0</v>
      </c>
      <c r="R68" s="323">
        <v>5</v>
      </c>
      <c r="S68" s="324">
        <v>0.73329999999999995</v>
      </c>
      <c r="T68" s="325">
        <v>0</v>
      </c>
    </row>
    <row r="69" spans="1:20" s="254" customFormat="1">
      <c r="A69" s="326" t="s">
        <v>532</v>
      </c>
      <c r="B69" s="327" t="s">
        <v>427</v>
      </c>
      <c r="C69" s="327" t="s">
        <v>244</v>
      </c>
      <c r="D69" s="327">
        <v>18</v>
      </c>
      <c r="E69" s="327">
        <v>0</v>
      </c>
      <c r="F69" s="327">
        <v>0</v>
      </c>
      <c r="G69" s="327">
        <v>18</v>
      </c>
      <c r="H69" s="327">
        <v>0</v>
      </c>
      <c r="I69" s="327">
        <v>4</v>
      </c>
      <c r="J69" s="327">
        <v>14</v>
      </c>
      <c r="K69" s="327">
        <v>0</v>
      </c>
      <c r="L69" s="327">
        <v>1</v>
      </c>
      <c r="M69" s="327">
        <v>13</v>
      </c>
      <c r="N69" s="327">
        <v>0</v>
      </c>
      <c r="O69" s="327">
        <v>0</v>
      </c>
      <c r="P69" s="327">
        <v>0</v>
      </c>
      <c r="Q69" s="327">
        <v>10</v>
      </c>
      <c r="R69" s="327">
        <v>3</v>
      </c>
      <c r="S69" s="324">
        <v>0.72219999999999995</v>
      </c>
      <c r="T69" s="325">
        <v>0</v>
      </c>
    </row>
    <row r="70" spans="1:20" s="254" customFormat="1">
      <c r="A70" s="322" t="s">
        <v>527</v>
      </c>
      <c r="B70" s="323" t="s">
        <v>428</v>
      </c>
      <c r="C70" s="323" t="s">
        <v>246</v>
      </c>
      <c r="D70" s="323">
        <v>120</v>
      </c>
      <c r="E70" s="323">
        <v>0</v>
      </c>
      <c r="F70" s="323">
        <v>4</v>
      </c>
      <c r="G70" s="323">
        <v>116</v>
      </c>
      <c r="H70" s="323">
        <v>0</v>
      </c>
      <c r="I70" s="323">
        <v>3</v>
      </c>
      <c r="J70" s="323">
        <v>113</v>
      </c>
      <c r="K70" s="323">
        <v>0</v>
      </c>
      <c r="L70" s="323">
        <v>18</v>
      </c>
      <c r="M70" s="323">
        <v>95</v>
      </c>
      <c r="N70" s="323">
        <v>0</v>
      </c>
      <c r="O70" s="323">
        <v>0</v>
      </c>
      <c r="P70" s="323">
        <v>0</v>
      </c>
      <c r="Q70" s="323">
        <v>0</v>
      </c>
      <c r="R70" s="323">
        <v>95</v>
      </c>
      <c r="S70" s="324">
        <v>0.81899999999999995</v>
      </c>
      <c r="T70" s="325">
        <v>0</v>
      </c>
    </row>
    <row r="71" spans="1:20" s="254" customFormat="1">
      <c r="A71" s="326" t="s">
        <v>512</v>
      </c>
      <c r="B71" s="327" t="s">
        <v>429</v>
      </c>
      <c r="C71" s="327" t="s">
        <v>247</v>
      </c>
      <c r="D71" s="327">
        <v>41</v>
      </c>
      <c r="E71" s="327">
        <v>0</v>
      </c>
      <c r="F71" s="327">
        <v>0</v>
      </c>
      <c r="G71" s="327">
        <v>41</v>
      </c>
      <c r="H71" s="327">
        <v>0</v>
      </c>
      <c r="I71" s="327">
        <v>0</v>
      </c>
      <c r="J71" s="327">
        <v>41</v>
      </c>
      <c r="K71" s="327">
        <v>0</v>
      </c>
      <c r="L71" s="327">
        <v>13</v>
      </c>
      <c r="M71" s="327">
        <v>28</v>
      </c>
      <c r="N71" s="327">
        <v>0</v>
      </c>
      <c r="O71" s="327">
        <v>0</v>
      </c>
      <c r="P71" s="327">
        <v>0</v>
      </c>
      <c r="Q71" s="327">
        <v>0</v>
      </c>
      <c r="R71" s="327">
        <v>28</v>
      </c>
      <c r="S71" s="324">
        <v>0.68289999999999995</v>
      </c>
      <c r="T71" s="325">
        <v>0</v>
      </c>
    </row>
    <row r="72" spans="1:20" s="254" customFormat="1">
      <c r="A72" s="322" t="s">
        <v>133</v>
      </c>
      <c r="B72" s="323" t="s">
        <v>430</v>
      </c>
      <c r="C72" s="323" t="s">
        <v>245</v>
      </c>
      <c r="D72" s="323">
        <v>82</v>
      </c>
      <c r="E72" s="323">
        <v>0</v>
      </c>
      <c r="F72" s="323">
        <v>4</v>
      </c>
      <c r="G72" s="323">
        <v>78</v>
      </c>
      <c r="H72" s="323">
        <v>15</v>
      </c>
      <c r="I72" s="323">
        <v>3</v>
      </c>
      <c r="J72" s="323">
        <v>60</v>
      </c>
      <c r="K72" s="323">
        <v>0</v>
      </c>
      <c r="L72" s="323">
        <v>6</v>
      </c>
      <c r="M72" s="323">
        <v>54</v>
      </c>
      <c r="N72" s="323">
        <v>0</v>
      </c>
      <c r="O72" s="323">
        <v>1</v>
      </c>
      <c r="P72" s="323">
        <v>0</v>
      </c>
      <c r="Q72" s="323">
        <v>0</v>
      </c>
      <c r="R72" s="323">
        <v>53</v>
      </c>
      <c r="S72" s="324">
        <v>0.84130000000000005</v>
      </c>
      <c r="T72" s="325">
        <v>0</v>
      </c>
    </row>
    <row r="73" spans="1:20" s="254" customFormat="1">
      <c r="A73" s="326" t="s">
        <v>528</v>
      </c>
      <c r="B73" s="327" t="s">
        <v>431</v>
      </c>
      <c r="C73" s="327" t="s">
        <v>245</v>
      </c>
      <c r="D73" s="327">
        <v>80</v>
      </c>
      <c r="E73" s="327">
        <v>0</v>
      </c>
      <c r="F73" s="327">
        <v>0</v>
      </c>
      <c r="G73" s="327">
        <v>80</v>
      </c>
      <c r="H73" s="327">
        <v>0</v>
      </c>
      <c r="I73" s="327">
        <v>8</v>
      </c>
      <c r="J73" s="327">
        <v>72</v>
      </c>
      <c r="K73" s="327">
        <v>0</v>
      </c>
      <c r="L73" s="327">
        <v>1</v>
      </c>
      <c r="M73" s="327">
        <v>71</v>
      </c>
      <c r="N73" s="327">
        <v>0</v>
      </c>
      <c r="O73" s="327">
        <v>1</v>
      </c>
      <c r="P73" s="327">
        <v>0</v>
      </c>
      <c r="Q73" s="327">
        <v>0</v>
      </c>
      <c r="R73" s="327">
        <v>70</v>
      </c>
      <c r="S73" s="324">
        <v>0.875</v>
      </c>
      <c r="T73" s="325">
        <v>0</v>
      </c>
    </row>
    <row r="74" spans="1:20" s="254" customFormat="1">
      <c r="A74" s="322" t="s">
        <v>528</v>
      </c>
      <c r="B74" s="323" t="s">
        <v>432</v>
      </c>
      <c r="C74" s="323" t="s">
        <v>244</v>
      </c>
      <c r="D74" s="323">
        <v>41</v>
      </c>
      <c r="E74" s="323">
        <v>0</v>
      </c>
      <c r="F74" s="323">
        <v>3</v>
      </c>
      <c r="G74" s="323">
        <v>38</v>
      </c>
      <c r="H74" s="323">
        <v>0</v>
      </c>
      <c r="I74" s="323">
        <v>9</v>
      </c>
      <c r="J74" s="323">
        <v>29</v>
      </c>
      <c r="K74" s="323">
        <v>0</v>
      </c>
      <c r="L74" s="323">
        <v>5</v>
      </c>
      <c r="M74" s="323">
        <v>24</v>
      </c>
      <c r="N74" s="323">
        <v>0</v>
      </c>
      <c r="O74" s="323">
        <v>0</v>
      </c>
      <c r="P74" s="323">
        <v>0</v>
      </c>
      <c r="Q74" s="323">
        <v>2</v>
      </c>
      <c r="R74" s="323">
        <v>22</v>
      </c>
      <c r="S74" s="324">
        <v>0.63160000000000005</v>
      </c>
      <c r="T74" s="325">
        <v>0</v>
      </c>
    </row>
    <row r="75" spans="1:20" s="254" customFormat="1">
      <c r="A75" s="326" t="s">
        <v>514</v>
      </c>
      <c r="B75" s="327" t="s">
        <v>433</v>
      </c>
      <c r="C75" s="327" t="s">
        <v>243</v>
      </c>
      <c r="D75" s="327">
        <v>8</v>
      </c>
      <c r="E75" s="327">
        <v>0</v>
      </c>
      <c r="F75" s="327">
        <v>1</v>
      </c>
      <c r="G75" s="327">
        <v>7</v>
      </c>
      <c r="H75" s="327">
        <v>0</v>
      </c>
      <c r="I75" s="327">
        <v>0</v>
      </c>
      <c r="J75" s="327">
        <v>7</v>
      </c>
      <c r="K75" s="327">
        <v>0</v>
      </c>
      <c r="L75" s="327">
        <v>0</v>
      </c>
      <c r="M75" s="327">
        <v>7</v>
      </c>
      <c r="N75" s="327">
        <v>0</v>
      </c>
      <c r="O75" s="327">
        <v>0</v>
      </c>
      <c r="P75" s="327">
        <v>0</v>
      </c>
      <c r="Q75" s="327">
        <v>0</v>
      </c>
      <c r="R75" s="327">
        <v>7</v>
      </c>
      <c r="S75" s="324">
        <v>1</v>
      </c>
      <c r="T75" s="325">
        <v>0</v>
      </c>
    </row>
    <row r="76" spans="1:20" s="254" customFormat="1">
      <c r="A76" s="322" t="s">
        <v>513</v>
      </c>
      <c r="B76" s="323" t="s">
        <v>434</v>
      </c>
      <c r="C76" s="323" t="s">
        <v>246</v>
      </c>
      <c r="D76" s="323">
        <v>47</v>
      </c>
      <c r="E76" s="323">
        <v>0</v>
      </c>
      <c r="F76" s="323">
        <v>2</v>
      </c>
      <c r="G76" s="323">
        <v>45</v>
      </c>
      <c r="H76" s="323">
        <v>0</v>
      </c>
      <c r="I76" s="323">
        <v>0</v>
      </c>
      <c r="J76" s="323">
        <v>45</v>
      </c>
      <c r="K76" s="323">
        <v>0</v>
      </c>
      <c r="L76" s="323">
        <v>7</v>
      </c>
      <c r="M76" s="323">
        <v>38</v>
      </c>
      <c r="N76" s="323">
        <v>0</v>
      </c>
      <c r="O76" s="323">
        <v>0</v>
      </c>
      <c r="P76" s="323">
        <v>3</v>
      </c>
      <c r="Q76" s="323">
        <v>0</v>
      </c>
      <c r="R76" s="323">
        <v>35</v>
      </c>
      <c r="S76" s="324">
        <v>0.84440000000000004</v>
      </c>
      <c r="T76" s="325">
        <v>0</v>
      </c>
    </row>
    <row r="77" spans="1:20" s="254" customFormat="1">
      <c r="A77" s="326" t="s">
        <v>536</v>
      </c>
      <c r="B77" s="327" t="s">
        <v>435</v>
      </c>
      <c r="C77" s="327" t="s">
        <v>243</v>
      </c>
      <c r="D77" s="327">
        <v>3</v>
      </c>
      <c r="E77" s="327">
        <v>0</v>
      </c>
      <c r="F77" s="327">
        <v>0</v>
      </c>
      <c r="G77" s="327">
        <v>3</v>
      </c>
      <c r="H77" s="327">
        <v>0</v>
      </c>
      <c r="I77" s="327">
        <v>1</v>
      </c>
      <c r="J77" s="327">
        <v>2</v>
      </c>
      <c r="K77" s="327">
        <v>0</v>
      </c>
      <c r="L77" s="327">
        <v>0</v>
      </c>
      <c r="M77" s="327">
        <v>2</v>
      </c>
      <c r="N77" s="327">
        <v>0</v>
      </c>
      <c r="O77" s="327">
        <v>0</v>
      </c>
      <c r="P77" s="327">
        <v>0</v>
      </c>
      <c r="Q77" s="327">
        <v>0</v>
      </c>
      <c r="R77" s="327">
        <v>2</v>
      </c>
      <c r="S77" s="324">
        <v>0.66669999999999996</v>
      </c>
      <c r="T77" s="325">
        <v>0</v>
      </c>
    </row>
    <row r="78" spans="1:20" s="254" customFormat="1">
      <c r="A78" s="322" t="s">
        <v>537</v>
      </c>
      <c r="B78" s="323" t="s">
        <v>436</v>
      </c>
      <c r="C78" s="323" t="s">
        <v>245</v>
      </c>
      <c r="D78" s="323">
        <v>57</v>
      </c>
      <c r="E78" s="323">
        <v>0</v>
      </c>
      <c r="F78" s="323">
        <v>0</v>
      </c>
      <c r="G78" s="323">
        <v>57</v>
      </c>
      <c r="H78" s="323">
        <v>0</v>
      </c>
      <c r="I78" s="323">
        <v>2</v>
      </c>
      <c r="J78" s="323">
        <v>55</v>
      </c>
      <c r="K78" s="323">
        <v>0</v>
      </c>
      <c r="L78" s="323">
        <v>9</v>
      </c>
      <c r="M78" s="323">
        <v>46</v>
      </c>
      <c r="N78" s="323">
        <v>0</v>
      </c>
      <c r="O78" s="323">
        <v>0</v>
      </c>
      <c r="P78" s="323">
        <v>0</v>
      </c>
      <c r="Q78" s="323">
        <v>0</v>
      </c>
      <c r="R78" s="323">
        <v>46</v>
      </c>
      <c r="S78" s="324">
        <v>0.80700000000000005</v>
      </c>
      <c r="T78" s="325">
        <v>0</v>
      </c>
    </row>
    <row r="79" spans="1:20" s="254" customFormat="1">
      <c r="A79" s="326" t="s">
        <v>529</v>
      </c>
      <c r="B79" s="327" t="s">
        <v>437</v>
      </c>
      <c r="C79" s="327" t="s">
        <v>241</v>
      </c>
      <c r="D79" s="327">
        <v>49</v>
      </c>
      <c r="E79" s="327">
        <v>0</v>
      </c>
      <c r="F79" s="327">
        <v>0</v>
      </c>
      <c r="G79" s="327">
        <v>49</v>
      </c>
      <c r="H79" s="327">
        <v>0</v>
      </c>
      <c r="I79" s="327">
        <v>5</v>
      </c>
      <c r="J79" s="327">
        <v>44</v>
      </c>
      <c r="K79" s="327">
        <v>0</v>
      </c>
      <c r="L79" s="327">
        <v>5</v>
      </c>
      <c r="M79" s="327">
        <v>39</v>
      </c>
      <c r="N79" s="327">
        <v>0</v>
      </c>
      <c r="O79" s="327">
        <v>1</v>
      </c>
      <c r="P79" s="327">
        <v>0</v>
      </c>
      <c r="Q79" s="327">
        <v>3</v>
      </c>
      <c r="R79" s="327">
        <v>35</v>
      </c>
      <c r="S79" s="324">
        <v>0.77549999999999997</v>
      </c>
      <c r="T79" s="325">
        <v>0</v>
      </c>
    </row>
    <row r="80" spans="1:20" s="254" customFormat="1">
      <c r="A80" s="322" t="s">
        <v>510</v>
      </c>
      <c r="B80" s="323" t="s">
        <v>438</v>
      </c>
      <c r="C80" s="323" t="s">
        <v>247</v>
      </c>
      <c r="D80" s="323">
        <v>8</v>
      </c>
      <c r="E80" s="323">
        <v>0</v>
      </c>
      <c r="F80" s="323">
        <v>1</v>
      </c>
      <c r="G80" s="323">
        <v>7</v>
      </c>
      <c r="H80" s="323">
        <v>0</v>
      </c>
      <c r="I80" s="323">
        <v>0</v>
      </c>
      <c r="J80" s="323">
        <v>7</v>
      </c>
      <c r="K80" s="323">
        <v>1</v>
      </c>
      <c r="L80" s="323">
        <v>3</v>
      </c>
      <c r="M80" s="323">
        <v>3</v>
      </c>
      <c r="N80" s="323">
        <v>0</v>
      </c>
      <c r="O80" s="323">
        <v>0</v>
      </c>
      <c r="P80" s="323">
        <v>0</v>
      </c>
      <c r="Q80" s="323">
        <v>0</v>
      </c>
      <c r="R80" s="323">
        <v>3</v>
      </c>
      <c r="S80" s="324">
        <v>0.5</v>
      </c>
      <c r="T80" s="325">
        <v>0</v>
      </c>
    </row>
    <row r="81" spans="1:20" s="254" customFormat="1">
      <c r="A81" s="326" t="s">
        <v>510</v>
      </c>
      <c r="B81" s="327" t="s">
        <v>439</v>
      </c>
      <c r="C81" s="327" t="s">
        <v>244</v>
      </c>
      <c r="D81" s="327">
        <v>48</v>
      </c>
      <c r="E81" s="327">
        <v>0</v>
      </c>
      <c r="F81" s="327">
        <v>0</v>
      </c>
      <c r="G81" s="327">
        <v>48</v>
      </c>
      <c r="H81" s="327">
        <v>0</v>
      </c>
      <c r="I81" s="327">
        <v>6</v>
      </c>
      <c r="J81" s="327">
        <v>42</v>
      </c>
      <c r="K81" s="327">
        <v>0</v>
      </c>
      <c r="L81" s="327">
        <v>6</v>
      </c>
      <c r="M81" s="327">
        <v>36</v>
      </c>
      <c r="N81" s="327">
        <v>0</v>
      </c>
      <c r="O81" s="327">
        <v>0</v>
      </c>
      <c r="P81" s="327">
        <v>0</v>
      </c>
      <c r="Q81" s="327">
        <v>2</v>
      </c>
      <c r="R81" s="327">
        <v>34</v>
      </c>
      <c r="S81" s="324">
        <v>0.75</v>
      </c>
      <c r="T81" s="325">
        <v>1</v>
      </c>
    </row>
    <row r="82" spans="1:20" s="254" customFormat="1">
      <c r="A82" s="322" t="s">
        <v>538</v>
      </c>
      <c r="B82" s="323" t="s">
        <v>440</v>
      </c>
      <c r="C82" s="323" t="s">
        <v>255</v>
      </c>
      <c r="D82" s="323">
        <v>25</v>
      </c>
      <c r="E82" s="323">
        <v>0</v>
      </c>
      <c r="F82" s="323">
        <v>2</v>
      </c>
      <c r="G82" s="323">
        <v>23</v>
      </c>
      <c r="H82" s="323">
        <v>0</v>
      </c>
      <c r="I82" s="323">
        <v>2</v>
      </c>
      <c r="J82" s="323">
        <v>21</v>
      </c>
      <c r="K82" s="323">
        <v>0</v>
      </c>
      <c r="L82" s="323">
        <v>3</v>
      </c>
      <c r="M82" s="323">
        <v>18</v>
      </c>
      <c r="N82" s="323">
        <v>0</v>
      </c>
      <c r="O82" s="323">
        <v>0</v>
      </c>
      <c r="P82" s="323">
        <v>0</v>
      </c>
      <c r="Q82" s="323">
        <v>0</v>
      </c>
      <c r="R82" s="323">
        <v>18</v>
      </c>
      <c r="S82" s="324">
        <v>0.78259999999999996</v>
      </c>
      <c r="T82" s="325">
        <v>0</v>
      </c>
    </row>
    <row r="83" spans="1:20" s="254" customFormat="1">
      <c r="A83" s="326" t="s">
        <v>539</v>
      </c>
      <c r="B83" s="327" t="s">
        <v>441</v>
      </c>
      <c r="C83" s="327" t="s">
        <v>245</v>
      </c>
      <c r="D83" s="327">
        <v>17</v>
      </c>
      <c r="E83" s="327">
        <v>0</v>
      </c>
      <c r="F83" s="327">
        <v>0</v>
      </c>
      <c r="G83" s="327">
        <v>17</v>
      </c>
      <c r="H83" s="327">
        <v>0</v>
      </c>
      <c r="I83" s="327">
        <v>0</v>
      </c>
      <c r="J83" s="327">
        <v>17</v>
      </c>
      <c r="K83" s="327">
        <v>0</v>
      </c>
      <c r="L83" s="327">
        <v>1</v>
      </c>
      <c r="M83" s="327">
        <v>16</v>
      </c>
      <c r="N83" s="327">
        <v>0</v>
      </c>
      <c r="O83" s="327">
        <v>0</v>
      </c>
      <c r="P83" s="327">
        <v>0</v>
      </c>
      <c r="Q83" s="327">
        <v>0</v>
      </c>
      <c r="R83" s="327">
        <v>16</v>
      </c>
      <c r="S83" s="324">
        <v>0.94120000000000004</v>
      </c>
      <c r="T83" s="325">
        <v>0</v>
      </c>
    </row>
    <row r="84" spans="1:20" s="254" customFormat="1">
      <c r="A84" s="322" t="s">
        <v>540</v>
      </c>
      <c r="B84" s="323" t="s">
        <v>442</v>
      </c>
      <c r="C84" s="323" t="s">
        <v>244</v>
      </c>
      <c r="D84" s="323">
        <v>33</v>
      </c>
      <c r="E84" s="323">
        <v>0</v>
      </c>
      <c r="F84" s="323">
        <v>2</v>
      </c>
      <c r="G84" s="323">
        <v>31</v>
      </c>
      <c r="H84" s="323">
        <v>0</v>
      </c>
      <c r="I84" s="323">
        <v>3</v>
      </c>
      <c r="J84" s="323">
        <v>28</v>
      </c>
      <c r="K84" s="323">
        <v>0</v>
      </c>
      <c r="L84" s="323">
        <v>7</v>
      </c>
      <c r="M84" s="323">
        <v>21</v>
      </c>
      <c r="N84" s="323">
        <v>0</v>
      </c>
      <c r="O84" s="323">
        <v>0</v>
      </c>
      <c r="P84" s="323">
        <v>0</v>
      </c>
      <c r="Q84" s="323">
        <v>5</v>
      </c>
      <c r="R84" s="323">
        <v>16</v>
      </c>
      <c r="S84" s="324">
        <v>0.6774</v>
      </c>
      <c r="T84" s="325">
        <v>3</v>
      </c>
    </row>
    <row r="85" spans="1:20" s="254" customFormat="1">
      <c r="A85" s="326" t="s">
        <v>541</v>
      </c>
      <c r="B85" s="327" t="s">
        <v>490</v>
      </c>
      <c r="C85" s="327" t="s">
        <v>255</v>
      </c>
      <c r="D85" s="327">
        <v>12</v>
      </c>
      <c r="E85" s="327">
        <v>0</v>
      </c>
      <c r="F85" s="327">
        <v>2</v>
      </c>
      <c r="G85" s="327">
        <v>10</v>
      </c>
      <c r="H85" s="327">
        <v>1</v>
      </c>
      <c r="I85" s="327">
        <v>1</v>
      </c>
      <c r="J85" s="327">
        <v>8</v>
      </c>
      <c r="K85" s="327">
        <v>6</v>
      </c>
      <c r="L85" s="327">
        <v>2</v>
      </c>
      <c r="M85" s="327">
        <v>0</v>
      </c>
      <c r="N85" s="327">
        <v>0</v>
      </c>
      <c r="O85" s="327">
        <v>0</v>
      </c>
      <c r="P85" s="327">
        <v>0</v>
      </c>
      <c r="Q85" s="327">
        <v>0</v>
      </c>
      <c r="R85" s="327">
        <v>0</v>
      </c>
      <c r="S85" s="324">
        <v>0</v>
      </c>
      <c r="T85" s="325">
        <v>0</v>
      </c>
    </row>
    <row r="86" spans="1:20" s="254" customFormat="1">
      <c r="A86" s="322" t="s">
        <v>537</v>
      </c>
      <c r="B86" s="323" t="s">
        <v>557</v>
      </c>
      <c r="C86" s="323" t="s">
        <v>245</v>
      </c>
      <c r="D86" s="323">
        <v>16</v>
      </c>
      <c r="E86" s="323">
        <v>0</v>
      </c>
      <c r="F86" s="323">
        <v>0</v>
      </c>
      <c r="G86" s="323">
        <v>16</v>
      </c>
      <c r="H86" s="323">
        <v>0</v>
      </c>
      <c r="I86" s="323">
        <v>5</v>
      </c>
      <c r="J86" s="323">
        <v>11</v>
      </c>
      <c r="K86" s="323">
        <v>0</v>
      </c>
      <c r="L86" s="323">
        <v>5</v>
      </c>
      <c r="M86" s="323">
        <v>6</v>
      </c>
      <c r="N86" s="323">
        <v>0</v>
      </c>
      <c r="O86" s="323">
        <v>0</v>
      </c>
      <c r="P86" s="323">
        <v>0</v>
      </c>
      <c r="Q86" s="323">
        <v>0</v>
      </c>
      <c r="R86" s="323">
        <v>6</v>
      </c>
      <c r="S86" s="324">
        <v>0.375</v>
      </c>
      <c r="T86" s="325">
        <v>0</v>
      </c>
    </row>
    <row r="87" spans="1:20" s="254" customFormat="1">
      <c r="A87" s="326" t="s">
        <v>510</v>
      </c>
      <c r="B87" s="327" t="s">
        <v>443</v>
      </c>
      <c r="C87" s="327" t="s">
        <v>246</v>
      </c>
      <c r="D87" s="327">
        <v>7</v>
      </c>
      <c r="E87" s="327">
        <v>0</v>
      </c>
      <c r="F87" s="327">
        <v>0</v>
      </c>
      <c r="G87" s="327">
        <v>7</v>
      </c>
      <c r="H87" s="327">
        <v>0</v>
      </c>
      <c r="I87" s="327">
        <v>1</v>
      </c>
      <c r="J87" s="327">
        <v>6</v>
      </c>
      <c r="K87" s="327">
        <v>2</v>
      </c>
      <c r="L87" s="327">
        <v>2</v>
      </c>
      <c r="M87" s="327">
        <v>2</v>
      </c>
      <c r="N87" s="327">
        <v>0</v>
      </c>
      <c r="O87" s="327">
        <v>0</v>
      </c>
      <c r="P87" s="327">
        <v>1</v>
      </c>
      <c r="Q87" s="327">
        <v>0</v>
      </c>
      <c r="R87" s="327">
        <v>1</v>
      </c>
      <c r="S87" s="324">
        <v>0.4</v>
      </c>
      <c r="T87" s="325">
        <v>0</v>
      </c>
    </row>
    <row r="88" spans="1:20" s="254" customFormat="1">
      <c r="A88" s="322" t="s">
        <v>542</v>
      </c>
      <c r="B88" s="323" t="s">
        <v>444</v>
      </c>
      <c r="C88" s="323" t="s">
        <v>246</v>
      </c>
      <c r="D88" s="323">
        <v>40</v>
      </c>
      <c r="E88" s="323">
        <v>0</v>
      </c>
      <c r="F88" s="323">
        <v>1</v>
      </c>
      <c r="G88" s="323">
        <v>39</v>
      </c>
      <c r="H88" s="323">
        <v>0</v>
      </c>
      <c r="I88" s="323">
        <v>2</v>
      </c>
      <c r="J88" s="323">
        <v>37</v>
      </c>
      <c r="K88" s="323">
        <v>0</v>
      </c>
      <c r="L88" s="323">
        <v>8</v>
      </c>
      <c r="M88" s="323">
        <v>29</v>
      </c>
      <c r="N88" s="323">
        <v>0</v>
      </c>
      <c r="O88" s="323">
        <v>1</v>
      </c>
      <c r="P88" s="323">
        <v>0</v>
      </c>
      <c r="Q88" s="323">
        <v>0</v>
      </c>
      <c r="R88" s="323">
        <v>28</v>
      </c>
      <c r="S88" s="324">
        <v>0.71789999999999998</v>
      </c>
      <c r="T88" s="325">
        <v>0</v>
      </c>
    </row>
    <row r="89" spans="1:20" s="254" customFormat="1">
      <c r="A89" s="326" t="s">
        <v>529</v>
      </c>
      <c r="B89" s="327" t="s">
        <v>445</v>
      </c>
      <c r="C89" s="327" t="s">
        <v>255</v>
      </c>
      <c r="D89" s="327">
        <v>2</v>
      </c>
      <c r="E89" s="327">
        <v>0</v>
      </c>
      <c r="F89" s="327">
        <v>0</v>
      </c>
      <c r="G89" s="327">
        <v>2</v>
      </c>
      <c r="H89" s="327">
        <v>0</v>
      </c>
      <c r="I89" s="327">
        <v>1</v>
      </c>
      <c r="J89" s="327">
        <v>1</v>
      </c>
      <c r="K89" s="327">
        <v>0</v>
      </c>
      <c r="L89" s="327">
        <v>0</v>
      </c>
      <c r="M89" s="327">
        <v>1</v>
      </c>
      <c r="N89" s="327">
        <v>0</v>
      </c>
      <c r="O89" s="327">
        <v>0</v>
      </c>
      <c r="P89" s="327">
        <v>0</v>
      </c>
      <c r="Q89" s="327">
        <v>0</v>
      </c>
      <c r="R89" s="327">
        <v>1</v>
      </c>
      <c r="S89" s="324">
        <v>0.5</v>
      </c>
      <c r="T89" s="325">
        <v>0</v>
      </c>
    </row>
    <row r="90" spans="1:20" s="254" customFormat="1">
      <c r="A90" s="322" t="s">
        <v>534</v>
      </c>
      <c r="B90" s="323" t="s">
        <v>446</v>
      </c>
      <c r="C90" s="323" t="s">
        <v>247</v>
      </c>
      <c r="D90" s="323">
        <v>11</v>
      </c>
      <c r="E90" s="323">
        <v>0</v>
      </c>
      <c r="F90" s="323">
        <v>0</v>
      </c>
      <c r="G90" s="323">
        <v>11</v>
      </c>
      <c r="H90" s="323">
        <v>0</v>
      </c>
      <c r="I90" s="323">
        <v>0</v>
      </c>
      <c r="J90" s="323">
        <v>11</v>
      </c>
      <c r="K90" s="323">
        <v>0</v>
      </c>
      <c r="L90" s="323">
        <v>0</v>
      </c>
      <c r="M90" s="323">
        <v>11</v>
      </c>
      <c r="N90" s="323">
        <v>0</v>
      </c>
      <c r="O90" s="323">
        <v>0</v>
      </c>
      <c r="P90" s="323">
        <v>0</v>
      </c>
      <c r="Q90" s="323">
        <v>0</v>
      </c>
      <c r="R90" s="323">
        <v>11</v>
      </c>
      <c r="S90" s="324">
        <v>1</v>
      </c>
      <c r="T90" s="325">
        <v>0</v>
      </c>
    </row>
    <row r="91" spans="1:20" s="254" customFormat="1">
      <c r="A91" s="326" t="s">
        <v>534</v>
      </c>
      <c r="B91" s="327" t="s">
        <v>447</v>
      </c>
      <c r="C91" s="327" t="s">
        <v>243</v>
      </c>
      <c r="D91" s="327">
        <v>10</v>
      </c>
      <c r="E91" s="327">
        <v>0</v>
      </c>
      <c r="F91" s="327">
        <v>1</v>
      </c>
      <c r="G91" s="327">
        <v>9</v>
      </c>
      <c r="H91" s="327">
        <v>0</v>
      </c>
      <c r="I91" s="327">
        <v>1</v>
      </c>
      <c r="J91" s="327">
        <v>8</v>
      </c>
      <c r="K91" s="327">
        <v>0</v>
      </c>
      <c r="L91" s="327">
        <v>1</v>
      </c>
      <c r="M91" s="327">
        <v>7</v>
      </c>
      <c r="N91" s="327">
        <v>0</v>
      </c>
      <c r="O91" s="327">
        <v>0</v>
      </c>
      <c r="P91" s="327">
        <v>0</v>
      </c>
      <c r="Q91" s="327">
        <v>0</v>
      </c>
      <c r="R91" s="327">
        <v>7</v>
      </c>
      <c r="S91" s="324">
        <v>0.77780000000000005</v>
      </c>
      <c r="T91" s="325">
        <v>0</v>
      </c>
    </row>
    <row r="92" spans="1:20" s="254" customFormat="1">
      <c r="A92" s="322" t="s">
        <v>534</v>
      </c>
      <c r="B92" s="323" t="s">
        <v>482</v>
      </c>
      <c r="C92" s="323" t="s">
        <v>246</v>
      </c>
      <c r="D92" s="323">
        <v>5</v>
      </c>
      <c r="E92" s="323">
        <v>0</v>
      </c>
      <c r="F92" s="323">
        <v>0</v>
      </c>
      <c r="G92" s="323">
        <v>5</v>
      </c>
      <c r="H92" s="323">
        <v>0</v>
      </c>
      <c r="I92" s="323">
        <v>0</v>
      </c>
      <c r="J92" s="323">
        <v>5</v>
      </c>
      <c r="K92" s="323">
        <v>0</v>
      </c>
      <c r="L92" s="323">
        <v>1</v>
      </c>
      <c r="M92" s="323">
        <v>4</v>
      </c>
      <c r="N92" s="323">
        <v>0</v>
      </c>
      <c r="O92" s="323">
        <v>0</v>
      </c>
      <c r="P92" s="323">
        <v>3</v>
      </c>
      <c r="Q92" s="323">
        <v>0</v>
      </c>
      <c r="R92" s="323">
        <v>1</v>
      </c>
      <c r="S92" s="324">
        <v>0.8</v>
      </c>
      <c r="T92" s="325">
        <v>0</v>
      </c>
    </row>
    <row r="93" spans="1:20" s="254" customFormat="1">
      <c r="A93" s="326" t="s">
        <v>534</v>
      </c>
      <c r="B93" s="327" t="s">
        <v>448</v>
      </c>
      <c r="C93" s="327" t="s">
        <v>501</v>
      </c>
      <c r="D93" s="327">
        <v>8</v>
      </c>
      <c r="E93" s="327">
        <v>0</v>
      </c>
      <c r="F93" s="327">
        <v>0</v>
      </c>
      <c r="G93" s="327">
        <v>8</v>
      </c>
      <c r="H93" s="327">
        <v>0</v>
      </c>
      <c r="I93" s="327">
        <v>1</v>
      </c>
      <c r="J93" s="327">
        <v>7</v>
      </c>
      <c r="K93" s="327">
        <v>0</v>
      </c>
      <c r="L93" s="327">
        <v>2</v>
      </c>
      <c r="M93" s="327">
        <v>5</v>
      </c>
      <c r="N93" s="327">
        <v>0</v>
      </c>
      <c r="O93" s="327">
        <v>0</v>
      </c>
      <c r="P93" s="327">
        <v>0</v>
      </c>
      <c r="Q93" s="327">
        <v>0</v>
      </c>
      <c r="R93" s="327">
        <v>5</v>
      </c>
      <c r="S93" s="324">
        <v>0.625</v>
      </c>
      <c r="T93" s="325">
        <v>0</v>
      </c>
    </row>
    <row r="94" spans="1:20" s="254" customFormat="1">
      <c r="A94" s="322" t="s">
        <v>534</v>
      </c>
      <c r="B94" s="323" t="s">
        <v>449</v>
      </c>
      <c r="C94" s="323" t="s">
        <v>245</v>
      </c>
      <c r="D94" s="323">
        <v>24</v>
      </c>
      <c r="E94" s="323">
        <v>0</v>
      </c>
      <c r="F94" s="323">
        <v>0</v>
      </c>
      <c r="G94" s="323">
        <v>24</v>
      </c>
      <c r="H94" s="323">
        <v>0</v>
      </c>
      <c r="I94" s="323">
        <v>3</v>
      </c>
      <c r="J94" s="323">
        <v>21</v>
      </c>
      <c r="K94" s="323">
        <v>0</v>
      </c>
      <c r="L94" s="323">
        <v>4</v>
      </c>
      <c r="M94" s="323">
        <v>17</v>
      </c>
      <c r="N94" s="323">
        <v>0</v>
      </c>
      <c r="O94" s="323">
        <v>0</v>
      </c>
      <c r="P94" s="323">
        <v>0</v>
      </c>
      <c r="Q94" s="323">
        <v>0</v>
      </c>
      <c r="R94" s="323">
        <v>17</v>
      </c>
      <c r="S94" s="324">
        <v>0.70830000000000004</v>
      </c>
      <c r="T94" s="325">
        <v>0</v>
      </c>
    </row>
    <row r="95" spans="1:20" s="254" customFormat="1">
      <c r="A95" s="326" t="s">
        <v>133</v>
      </c>
      <c r="B95" s="327" t="s">
        <v>450</v>
      </c>
      <c r="C95" s="327" t="s">
        <v>255</v>
      </c>
      <c r="D95" s="327">
        <v>35</v>
      </c>
      <c r="E95" s="327">
        <v>0</v>
      </c>
      <c r="F95" s="327">
        <v>3</v>
      </c>
      <c r="G95" s="327">
        <v>32</v>
      </c>
      <c r="H95" s="327">
        <v>0</v>
      </c>
      <c r="I95" s="327">
        <v>2</v>
      </c>
      <c r="J95" s="327">
        <v>30</v>
      </c>
      <c r="K95" s="327">
        <v>0</v>
      </c>
      <c r="L95" s="327">
        <v>20</v>
      </c>
      <c r="M95" s="327">
        <v>10</v>
      </c>
      <c r="N95" s="327">
        <v>0</v>
      </c>
      <c r="O95" s="327">
        <v>0</v>
      </c>
      <c r="P95" s="327">
        <v>0</v>
      </c>
      <c r="Q95" s="327">
        <v>0</v>
      </c>
      <c r="R95" s="327">
        <v>10</v>
      </c>
      <c r="S95" s="324">
        <v>0.3125</v>
      </c>
      <c r="T95" s="325">
        <v>0</v>
      </c>
    </row>
    <row r="96" spans="1:20" s="254" customFormat="1" ht="15" customHeight="1">
      <c r="A96" s="322" t="s">
        <v>543</v>
      </c>
      <c r="B96" s="323" t="s">
        <v>451</v>
      </c>
      <c r="C96" s="323" t="s">
        <v>243</v>
      </c>
      <c r="D96" s="323">
        <v>13</v>
      </c>
      <c r="E96" s="323">
        <v>0</v>
      </c>
      <c r="F96" s="323">
        <v>0</v>
      </c>
      <c r="G96" s="323">
        <v>13</v>
      </c>
      <c r="H96" s="323">
        <v>0</v>
      </c>
      <c r="I96" s="323">
        <v>0</v>
      </c>
      <c r="J96" s="323">
        <v>13</v>
      </c>
      <c r="K96" s="323">
        <v>0</v>
      </c>
      <c r="L96" s="323">
        <v>0</v>
      </c>
      <c r="M96" s="323">
        <v>13</v>
      </c>
      <c r="N96" s="323">
        <v>0</v>
      </c>
      <c r="O96" s="323">
        <v>0</v>
      </c>
      <c r="P96" s="323">
        <v>0</v>
      </c>
      <c r="Q96" s="323">
        <v>0</v>
      </c>
      <c r="R96" s="323">
        <v>13</v>
      </c>
      <c r="S96" s="324">
        <v>1</v>
      </c>
      <c r="T96" s="325">
        <v>0</v>
      </c>
    </row>
    <row r="97" spans="1:20" s="254" customFormat="1">
      <c r="A97" s="326" t="s">
        <v>534</v>
      </c>
      <c r="B97" s="327" t="s">
        <v>452</v>
      </c>
      <c r="C97" s="327" t="s">
        <v>255</v>
      </c>
      <c r="D97" s="327">
        <v>9</v>
      </c>
      <c r="E97" s="327">
        <v>0</v>
      </c>
      <c r="F97" s="327">
        <v>0</v>
      </c>
      <c r="G97" s="327">
        <v>9</v>
      </c>
      <c r="H97" s="327">
        <v>0</v>
      </c>
      <c r="I97" s="327">
        <v>0</v>
      </c>
      <c r="J97" s="327">
        <v>9</v>
      </c>
      <c r="K97" s="327">
        <v>0</v>
      </c>
      <c r="L97" s="327">
        <v>1</v>
      </c>
      <c r="M97" s="327">
        <v>8</v>
      </c>
      <c r="N97" s="327">
        <v>0</v>
      </c>
      <c r="O97" s="327">
        <v>0</v>
      </c>
      <c r="P97" s="327">
        <v>0</v>
      </c>
      <c r="Q97" s="327">
        <v>0</v>
      </c>
      <c r="R97" s="327">
        <v>7</v>
      </c>
      <c r="S97" s="324">
        <v>0.88890000000000002</v>
      </c>
      <c r="T97" s="325">
        <v>0</v>
      </c>
    </row>
    <row r="98" spans="1:20" s="254" customFormat="1">
      <c r="A98" s="322" t="s">
        <v>544</v>
      </c>
      <c r="B98" s="323" t="s">
        <v>453</v>
      </c>
      <c r="C98" s="323" t="s">
        <v>255</v>
      </c>
      <c r="D98" s="323">
        <v>5</v>
      </c>
      <c r="E98" s="323">
        <v>0</v>
      </c>
      <c r="F98" s="323">
        <v>0</v>
      </c>
      <c r="G98" s="323">
        <v>5</v>
      </c>
      <c r="H98" s="323">
        <v>0</v>
      </c>
      <c r="I98" s="323">
        <v>0</v>
      </c>
      <c r="J98" s="323">
        <v>5</v>
      </c>
      <c r="K98" s="323">
        <v>0</v>
      </c>
      <c r="L98" s="323">
        <v>1</v>
      </c>
      <c r="M98" s="323">
        <v>4</v>
      </c>
      <c r="N98" s="323">
        <v>0</v>
      </c>
      <c r="O98" s="323">
        <v>0</v>
      </c>
      <c r="P98" s="323">
        <v>0</v>
      </c>
      <c r="Q98" s="323">
        <v>0</v>
      </c>
      <c r="R98" s="323">
        <v>4</v>
      </c>
      <c r="S98" s="324">
        <v>0.8</v>
      </c>
      <c r="T98" s="325">
        <v>0</v>
      </c>
    </row>
    <row r="99" spans="1:20" s="254" customFormat="1">
      <c r="A99" s="326" t="s">
        <v>544</v>
      </c>
      <c r="B99" s="327" t="s">
        <v>454</v>
      </c>
      <c r="C99" s="327" t="s">
        <v>245</v>
      </c>
      <c r="D99" s="327">
        <v>1</v>
      </c>
      <c r="E99" s="327">
        <v>0</v>
      </c>
      <c r="F99" s="327">
        <v>0</v>
      </c>
      <c r="G99" s="327">
        <v>1</v>
      </c>
      <c r="H99" s="327">
        <v>0</v>
      </c>
      <c r="I99" s="327">
        <v>0</v>
      </c>
      <c r="J99" s="327">
        <v>1</v>
      </c>
      <c r="K99" s="327">
        <v>0</v>
      </c>
      <c r="L99" s="327">
        <v>0</v>
      </c>
      <c r="M99" s="327">
        <v>1</v>
      </c>
      <c r="N99" s="327">
        <v>0</v>
      </c>
      <c r="O99" s="327">
        <v>0</v>
      </c>
      <c r="P99" s="327">
        <v>0</v>
      </c>
      <c r="Q99" s="327">
        <v>0</v>
      </c>
      <c r="R99" s="327">
        <v>1</v>
      </c>
      <c r="S99" s="324">
        <v>1</v>
      </c>
      <c r="T99" s="325">
        <v>0</v>
      </c>
    </row>
    <row r="100" spans="1:20">
      <c r="A100" s="322" t="s">
        <v>544</v>
      </c>
      <c r="B100" s="323" t="s">
        <v>455</v>
      </c>
      <c r="C100" s="323" t="s">
        <v>246</v>
      </c>
      <c r="D100" s="323">
        <v>2</v>
      </c>
      <c r="E100" s="323">
        <v>0</v>
      </c>
      <c r="F100" s="323">
        <v>0</v>
      </c>
      <c r="G100" s="323">
        <v>2</v>
      </c>
      <c r="H100" s="323">
        <v>0</v>
      </c>
      <c r="I100" s="323">
        <v>0</v>
      </c>
      <c r="J100" s="323">
        <v>2</v>
      </c>
      <c r="K100" s="323">
        <v>0</v>
      </c>
      <c r="L100" s="323">
        <v>0</v>
      </c>
      <c r="M100" s="323">
        <v>2</v>
      </c>
      <c r="N100" s="323">
        <v>0</v>
      </c>
      <c r="O100" s="323">
        <v>0</v>
      </c>
      <c r="P100" s="323">
        <v>1</v>
      </c>
      <c r="Q100" s="323">
        <v>0</v>
      </c>
      <c r="R100" s="323">
        <v>1</v>
      </c>
      <c r="S100" s="324">
        <v>1</v>
      </c>
      <c r="T100" s="325">
        <v>0</v>
      </c>
    </row>
    <row r="101" spans="1:20" s="254" customFormat="1">
      <c r="A101" s="326" t="s">
        <v>492</v>
      </c>
      <c r="B101" s="327" t="s">
        <v>456</v>
      </c>
      <c r="C101" s="327" t="s">
        <v>241</v>
      </c>
      <c r="D101" s="327">
        <v>6</v>
      </c>
      <c r="E101" s="327">
        <v>0</v>
      </c>
      <c r="F101" s="327">
        <v>0</v>
      </c>
      <c r="G101" s="327">
        <v>6</v>
      </c>
      <c r="H101" s="327">
        <v>0</v>
      </c>
      <c r="I101" s="327">
        <v>3</v>
      </c>
      <c r="J101" s="327">
        <v>3</v>
      </c>
      <c r="K101" s="327">
        <v>0</v>
      </c>
      <c r="L101" s="327">
        <v>1</v>
      </c>
      <c r="M101" s="327">
        <v>2</v>
      </c>
      <c r="N101" s="327">
        <v>0</v>
      </c>
      <c r="O101" s="327">
        <v>0</v>
      </c>
      <c r="P101" s="327">
        <v>0</v>
      </c>
      <c r="Q101" s="327">
        <v>0</v>
      </c>
      <c r="R101" s="327">
        <v>2</v>
      </c>
      <c r="S101" s="324">
        <v>0.33329999999999999</v>
      </c>
      <c r="T101" s="325">
        <v>0</v>
      </c>
    </row>
    <row r="102" spans="1:20" s="254" customFormat="1">
      <c r="A102" s="322" t="s">
        <v>544</v>
      </c>
      <c r="B102" s="323" t="s">
        <v>502</v>
      </c>
      <c r="C102" s="323" t="s">
        <v>243</v>
      </c>
      <c r="D102" s="323">
        <v>1</v>
      </c>
      <c r="E102" s="323">
        <v>0</v>
      </c>
      <c r="F102" s="323">
        <v>1</v>
      </c>
      <c r="G102" s="323">
        <v>0</v>
      </c>
      <c r="H102" s="323">
        <v>0</v>
      </c>
      <c r="I102" s="323">
        <v>0</v>
      </c>
      <c r="J102" s="323">
        <v>0</v>
      </c>
      <c r="K102" s="323">
        <v>0</v>
      </c>
      <c r="L102" s="323">
        <v>0</v>
      </c>
      <c r="M102" s="323">
        <v>0</v>
      </c>
      <c r="N102" s="323">
        <v>0</v>
      </c>
      <c r="O102" s="323">
        <v>0</v>
      </c>
      <c r="P102" s="323">
        <v>0</v>
      </c>
      <c r="Q102" s="323">
        <v>0</v>
      </c>
      <c r="R102" s="323">
        <v>0</v>
      </c>
      <c r="S102" s="324">
        <v>0</v>
      </c>
      <c r="T102" s="325">
        <v>0</v>
      </c>
    </row>
    <row r="103" spans="1:20" s="254" customFormat="1">
      <c r="A103" s="326" t="s">
        <v>133</v>
      </c>
      <c r="B103" s="327" t="s">
        <v>457</v>
      </c>
      <c r="C103" s="327" t="s">
        <v>241</v>
      </c>
      <c r="D103" s="327">
        <v>34</v>
      </c>
      <c r="E103" s="327">
        <v>0</v>
      </c>
      <c r="F103" s="327">
        <v>1</v>
      </c>
      <c r="G103" s="327">
        <v>33</v>
      </c>
      <c r="H103" s="327">
        <v>2</v>
      </c>
      <c r="I103" s="327">
        <v>4</v>
      </c>
      <c r="J103" s="327">
        <v>27</v>
      </c>
      <c r="K103" s="327">
        <v>1</v>
      </c>
      <c r="L103" s="327">
        <v>9</v>
      </c>
      <c r="M103" s="327">
        <v>17</v>
      </c>
      <c r="N103" s="327">
        <v>0</v>
      </c>
      <c r="O103" s="327">
        <v>0</v>
      </c>
      <c r="P103" s="327">
        <v>0</v>
      </c>
      <c r="Q103" s="327">
        <v>0</v>
      </c>
      <c r="R103" s="327">
        <v>17</v>
      </c>
      <c r="S103" s="324">
        <v>0.56669999999999998</v>
      </c>
      <c r="T103" s="325">
        <v>0</v>
      </c>
    </row>
    <row r="104" spans="1:20" s="254" customFormat="1">
      <c r="A104" s="322" t="s">
        <v>524</v>
      </c>
      <c r="B104" s="323" t="s">
        <v>458</v>
      </c>
      <c r="C104" s="323" t="s">
        <v>246</v>
      </c>
      <c r="D104" s="323">
        <v>14</v>
      </c>
      <c r="E104" s="323">
        <v>0</v>
      </c>
      <c r="F104" s="323">
        <v>2</v>
      </c>
      <c r="G104" s="323">
        <v>12</v>
      </c>
      <c r="H104" s="323">
        <v>0</v>
      </c>
      <c r="I104" s="323">
        <v>0</v>
      </c>
      <c r="J104" s="323">
        <v>12</v>
      </c>
      <c r="K104" s="323">
        <v>0</v>
      </c>
      <c r="L104" s="323">
        <v>0</v>
      </c>
      <c r="M104" s="323">
        <v>12</v>
      </c>
      <c r="N104" s="323">
        <v>0</v>
      </c>
      <c r="O104" s="323">
        <v>0</v>
      </c>
      <c r="P104" s="323">
        <v>0</v>
      </c>
      <c r="Q104" s="323">
        <v>0</v>
      </c>
      <c r="R104" s="323">
        <v>12</v>
      </c>
      <c r="S104" s="324">
        <v>1</v>
      </c>
      <c r="T104" s="325">
        <v>0</v>
      </c>
    </row>
    <row r="105" spans="1:20" s="254" customFormat="1">
      <c r="A105" s="326" t="s">
        <v>133</v>
      </c>
      <c r="B105" s="327" t="s">
        <v>459</v>
      </c>
      <c r="C105" s="327" t="s">
        <v>262</v>
      </c>
      <c r="D105" s="327">
        <v>13</v>
      </c>
      <c r="E105" s="327">
        <v>0</v>
      </c>
      <c r="F105" s="327">
        <v>3</v>
      </c>
      <c r="G105" s="327">
        <v>10</v>
      </c>
      <c r="H105" s="327">
        <v>0</v>
      </c>
      <c r="I105" s="327">
        <v>4</v>
      </c>
      <c r="J105" s="327">
        <v>6</v>
      </c>
      <c r="K105" s="327">
        <v>0</v>
      </c>
      <c r="L105" s="327">
        <v>0</v>
      </c>
      <c r="M105" s="327">
        <v>6</v>
      </c>
      <c r="N105" s="327">
        <v>0</v>
      </c>
      <c r="O105" s="327">
        <v>0</v>
      </c>
      <c r="P105" s="327">
        <v>6</v>
      </c>
      <c r="Q105" s="327">
        <v>0</v>
      </c>
      <c r="R105" s="327">
        <v>0</v>
      </c>
      <c r="S105" s="324">
        <v>0.6</v>
      </c>
      <c r="T105" s="325">
        <v>0</v>
      </c>
    </row>
    <row r="106" spans="1:20" s="254" customFormat="1">
      <c r="A106" s="322" t="s">
        <v>545</v>
      </c>
      <c r="B106" s="323" t="s">
        <v>486</v>
      </c>
      <c r="C106" s="323" t="s">
        <v>255</v>
      </c>
      <c r="D106" s="323">
        <v>19</v>
      </c>
      <c r="E106" s="323">
        <v>6</v>
      </c>
      <c r="F106" s="323">
        <v>0</v>
      </c>
      <c r="G106" s="323">
        <v>13</v>
      </c>
      <c r="H106" s="323">
        <v>0</v>
      </c>
      <c r="I106" s="323">
        <v>1</v>
      </c>
      <c r="J106" s="323">
        <v>12</v>
      </c>
      <c r="K106" s="323">
        <v>0</v>
      </c>
      <c r="L106" s="323">
        <v>4</v>
      </c>
      <c r="M106" s="323">
        <v>8</v>
      </c>
      <c r="N106" s="323">
        <v>0</v>
      </c>
      <c r="O106" s="323">
        <v>0</v>
      </c>
      <c r="P106" s="323">
        <v>0</v>
      </c>
      <c r="Q106" s="323">
        <v>0</v>
      </c>
      <c r="R106" s="323">
        <v>8</v>
      </c>
      <c r="S106" s="324">
        <v>0.61539999999999995</v>
      </c>
      <c r="T106" s="325">
        <v>0</v>
      </c>
    </row>
    <row r="107" spans="1:20" s="254" customFormat="1">
      <c r="A107" s="326" t="s">
        <v>514</v>
      </c>
      <c r="B107" s="327" t="s">
        <v>460</v>
      </c>
      <c r="C107" s="327" t="s">
        <v>245</v>
      </c>
      <c r="D107" s="327">
        <v>4</v>
      </c>
      <c r="E107" s="327">
        <v>0</v>
      </c>
      <c r="F107" s="327">
        <v>0</v>
      </c>
      <c r="G107" s="327">
        <v>4</v>
      </c>
      <c r="H107" s="327">
        <v>0</v>
      </c>
      <c r="I107" s="327">
        <v>0</v>
      </c>
      <c r="J107" s="327">
        <v>4</v>
      </c>
      <c r="K107" s="327">
        <v>0</v>
      </c>
      <c r="L107" s="327">
        <v>0</v>
      </c>
      <c r="M107" s="327">
        <v>4</v>
      </c>
      <c r="N107" s="327">
        <v>0</v>
      </c>
      <c r="O107" s="327">
        <v>0</v>
      </c>
      <c r="P107" s="327">
        <v>0</v>
      </c>
      <c r="Q107" s="327">
        <v>0</v>
      </c>
      <c r="R107" s="327">
        <v>4</v>
      </c>
      <c r="S107" s="324">
        <v>1</v>
      </c>
      <c r="T107" s="325">
        <v>0</v>
      </c>
    </row>
    <row r="108" spans="1:20" s="254" customFormat="1">
      <c r="A108" s="322" t="s">
        <v>531</v>
      </c>
      <c r="B108" s="323" t="s">
        <v>461</v>
      </c>
      <c r="C108" s="323" t="s">
        <v>255</v>
      </c>
      <c r="D108" s="323">
        <v>4</v>
      </c>
      <c r="E108" s="323">
        <v>0</v>
      </c>
      <c r="F108" s="323">
        <v>1</v>
      </c>
      <c r="G108" s="323">
        <v>3</v>
      </c>
      <c r="H108" s="323">
        <v>0</v>
      </c>
      <c r="I108" s="323">
        <v>0</v>
      </c>
      <c r="J108" s="323">
        <v>3</v>
      </c>
      <c r="K108" s="323">
        <v>0</v>
      </c>
      <c r="L108" s="323">
        <v>1</v>
      </c>
      <c r="M108" s="323">
        <v>2</v>
      </c>
      <c r="N108" s="323">
        <v>0</v>
      </c>
      <c r="O108" s="323">
        <v>0</v>
      </c>
      <c r="P108" s="323">
        <v>0</v>
      </c>
      <c r="Q108" s="323">
        <v>0</v>
      </c>
      <c r="R108" s="323">
        <v>2</v>
      </c>
      <c r="S108" s="324">
        <v>0.66669999999999996</v>
      </c>
      <c r="T108" s="325">
        <v>0</v>
      </c>
    </row>
    <row r="109" spans="1:20" s="254" customFormat="1">
      <c r="A109" s="326" t="s">
        <v>531</v>
      </c>
      <c r="B109" s="327" t="s">
        <v>462</v>
      </c>
      <c r="C109" s="327" t="s">
        <v>244</v>
      </c>
      <c r="D109" s="327">
        <v>1</v>
      </c>
      <c r="E109" s="327">
        <v>0</v>
      </c>
      <c r="F109" s="327">
        <v>0</v>
      </c>
      <c r="G109" s="327">
        <v>1</v>
      </c>
      <c r="H109" s="327">
        <v>0</v>
      </c>
      <c r="I109" s="327">
        <v>0</v>
      </c>
      <c r="J109" s="327">
        <v>1</v>
      </c>
      <c r="K109" s="327">
        <v>0</v>
      </c>
      <c r="L109" s="327">
        <v>0</v>
      </c>
      <c r="M109" s="327">
        <v>1</v>
      </c>
      <c r="N109" s="327">
        <v>0</v>
      </c>
      <c r="O109" s="327">
        <v>0</v>
      </c>
      <c r="P109" s="327">
        <v>0</v>
      </c>
      <c r="Q109" s="327">
        <v>0</v>
      </c>
      <c r="R109" s="327">
        <v>1</v>
      </c>
      <c r="S109" s="324">
        <v>1</v>
      </c>
      <c r="T109" s="325">
        <v>0</v>
      </c>
    </row>
    <row r="110" spans="1:20" s="254" customFormat="1">
      <c r="A110" s="322" t="s">
        <v>510</v>
      </c>
      <c r="B110" s="323" t="s">
        <v>463</v>
      </c>
      <c r="C110" s="323" t="s">
        <v>501</v>
      </c>
      <c r="D110" s="323">
        <v>6</v>
      </c>
      <c r="E110" s="323">
        <v>0</v>
      </c>
      <c r="F110" s="323">
        <v>0</v>
      </c>
      <c r="G110" s="323">
        <v>6</v>
      </c>
      <c r="H110" s="323">
        <v>0</v>
      </c>
      <c r="I110" s="323">
        <v>1</v>
      </c>
      <c r="J110" s="323">
        <v>5</v>
      </c>
      <c r="K110" s="323">
        <v>1</v>
      </c>
      <c r="L110" s="323">
        <v>1</v>
      </c>
      <c r="M110" s="323">
        <v>3</v>
      </c>
      <c r="N110" s="323">
        <v>0</v>
      </c>
      <c r="O110" s="323">
        <v>0</v>
      </c>
      <c r="P110" s="323">
        <v>0</v>
      </c>
      <c r="Q110" s="323">
        <v>0</v>
      </c>
      <c r="R110" s="323">
        <v>2</v>
      </c>
      <c r="S110" s="324">
        <v>0.6</v>
      </c>
      <c r="T110" s="325">
        <v>0</v>
      </c>
    </row>
    <row r="111" spans="1:20" s="254" customFormat="1">
      <c r="A111" s="326" t="s">
        <v>524</v>
      </c>
      <c r="B111" s="327" t="s">
        <v>464</v>
      </c>
      <c r="C111" s="327" t="s">
        <v>247</v>
      </c>
      <c r="D111" s="327">
        <v>2</v>
      </c>
      <c r="E111" s="327">
        <v>0</v>
      </c>
      <c r="F111" s="327">
        <v>0</v>
      </c>
      <c r="G111" s="327">
        <v>2</v>
      </c>
      <c r="H111" s="327">
        <v>0</v>
      </c>
      <c r="I111" s="327">
        <v>1</v>
      </c>
      <c r="J111" s="327">
        <v>1</v>
      </c>
      <c r="K111" s="327">
        <v>0</v>
      </c>
      <c r="L111" s="327">
        <v>0</v>
      </c>
      <c r="M111" s="327">
        <v>1</v>
      </c>
      <c r="N111" s="327">
        <v>0</v>
      </c>
      <c r="O111" s="327">
        <v>0</v>
      </c>
      <c r="P111" s="327">
        <v>0</v>
      </c>
      <c r="Q111" s="327">
        <v>0</v>
      </c>
      <c r="R111" s="327">
        <v>1</v>
      </c>
      <c r="S111" s="324">
        <v>0.5</v>
      </c>
      <c r="T111" s="325">
        <v>0</v>
      </c>
    </row>
    <row r="112" spans="1:20" s="254" customFormat="1">
      <c r="A112" s="322" t="s">
        <v>514</v>
      </c>
      <c r="B112" s="323" t="s">
        <v>487</v>
      </c>
      <c r="C112" s="323" t="s">
        <v>247</v>
      </c>
      <c r="D112" s="323">
        <v>2</v>
      </c>
      <c r="E112" s="323">
        <v>0</v>
      </c>
      <c r="F112" s="323">
        <v>0</v>
      </c>
      <c r="G112" s="323">
        <v>2</v>
      </c>
      <c r="H112" s="323">
        <v>0</v>
      </c>
      <c r="I112" s="323">
        <v>0</v>
      </c>
      <c r="J112" s="323">
        <v>2</v>
      </c>
      <c r="K112" s="323">
        <v>0</v>
      </c>
      <c r="L112" s="323">
        <v>0</v>
      </c>
      <c r="M112" s="323">
        <v>2</v>
      </c>
      <c r="N112" s="323">
        <v>0</v>
      </c>
      <c r="O112" s="323">
        <v>0</v>
      </c>
      <c r="P112" s="323">
        <v>0</v>
      </c>
      <c r="Q112" s="323">
        <v>0</v>
      </c>
      <c r="R112" s="323">
        <v>2</v>
      </c>
      <c r="S112" s="324">
        <v>1</v>
      </c>
      <c r="T112" s="325">
        <v>0</v>
      </c>
    </row>
    <row r="113" spans="1:20" s="254" customFormat="1">
      <c r="A113" s="326" t="s">
        <v>535</v>
      </c>
      <c r="B113" s="327" t="s">
        <v>465</v>
      </c>
      <c r="C113" s="327" t="s">
        <v>241</v>
      </c>
      <c r="D113" s="327">
        <v>32</v>
      </c>
      <c r="E113" s="327">
        <v>0</v>
      </c>
      <c r="F113" s="327">
        <v>0</v>
      </c>
      <c r="G113" s="327">
        <v>32</v>
      </c>
      <c r="H113" s="327">
        <v>0</v>
      </c>
      <c r="I113" s="327">
        <v>5</v>
      </c>
      <c r="J113" s="327">
        <v>27</v>
      </c>
      <c r="K113" s="327">
        <v>0</v>
      </c>
      <c r="L113" s="327">
        <v>5</v>
      </c>
      <c r="M113" s="327">
        <v>22</v>
      </c>
      <c r="N113" s="327">
        <v>0</v>
      </c>
      <c r="O113" s="327">
        <v>0</v>
      </c>
      <c r="P113" s="327">
        <v>0</v>
      </c>
      <c r="Q113" s="327">
        <v>21</v>
      </c>
      <c r="R113" s="327">
        <v>1</v>
      </c>
      <c r="S113" s="324">
        <v>0.6875</v>
      </c>
      <c r="T113" s="325">
        <v>0</v>
      </c>
    </row>
    <row r="114" spans="1:20" s="254" customFormat="1">
      <c r="A114" s="322" t="s">
        <v>535</v>
      </c>
      <c r="B114" s="323" t="s">
        <v>466</v>
      </c>
      <c r="C114" s="323" t="s">
        <v>255</v>
      </c>
      <c r="D114" s="323">
        <v>2</v>
      </c>
      <c r="E114" s="323">
        <v>0</v>
      </c>
      <c r="F114" s="323">
        <v>0</v>
      </c>
      <c r="G114" s="323">
        <v>2</v>
      </c>
      <c r="H114" s="323">
        <v>0</v>
      </c>
      <c r="I114" s="323">
        <v>0</v>
      </c>
      <c r="J114" s="323">
        <v>2</v>
      </c>
      <c r="K114" s="323">
        <v>0</v>
      </c>
      <c r="L114" s="323">
        <v>1</v>
      </c>
      <c r="M114" s="323">
        <v>1</v>
      </c>
      <c r="N114" s="323">
        <v>0</v>
      </c>
      <c r="O114" s="323">
        <v>0</v>
      </c>
      <c r="P114" s="323">
        <v>0</v>
      </c>
      <c r="Q114" s="323">
        <v>0</v>
      </c>
      <c r="R114" s="323">
        <v>1</v>
      </c>
      <c r="S114" s="324">
        <v>0.5</v>
      </c>
      <c r="T114" s="325">
        <v>0</v>
      </c>
    </row>
    <row r="115" spans="1:20" s="254" customFormat="1">
      <c r="A115" s="326" t="s">
        <v>535</v>
      </c>
      <c r="B115" s="327" t="s">
        <v>467</v>
      </c>
      <c r="C115" s="327" t="s">
        <v>246</v>
      </c>
      <c r="D115" s="327">
        <v>2</v>
      </c>
      <c r="E115" s="327">
        <v>0</v>
      </c>
      <c r="F115" s="327">
        <v>0</v>
      </c>
      <c r="G115" s="327">
        <v>2</v>
      </c>
      <c r="H115" s="327">
        <v>0</v>
      </c>
      <c r="I115" s="327">
        <v>0</v>
      </c>
      <c r="J115" s="327">
        <v>2</v>
      </c>
      <c r="K115" s="327">
        <v>0</v>
      </c>
      <c r="L115" s="327">
        <v>0</v>
      </c>
      <c r="M115" s="327">
        <v>2</v>
      </c>
      <c r="N115" s="327">
        <v>0</v>
      </c>
      <c r="O115" s="327">
        <v>0</v>
      </c>
      <c r="P115" s="327">
        <v>0</v>
      </c>
      <c r="Q115" s="327">
        <v>0</v>
      </c>
      <c r="R115" s="327">
        <v>2</v>
      </c>
      <c r="S115" s="324">
        <v>1</v>
      </c>
      <c r="T115" s="325">
        <v>0</v>
      </c>
    </row>
    <row r="116" spans="1:20" s="254" customFormat="1">
      <c r="A116" s="322" t="s">
        <v>535</v>
      </c>
      <c r="B116" s="323" t="s">
        <v>468</v>
      </c>
      <c r="C116" s="323" t="s">
        <v>501</v>
      </c>
      <c r="D116" s="323">
        <v>2</v>
      </c>
      <c r="E116" s="323">
        <v>0</v>
      </c>
      <c r="F116" s="323">
        <v>1</v>
      </c>
      <c r="G116" s="323">
        <v>1</v>
      </c>
      <c r="H116" s="323">
        <v>0</v>
      </c>
      <c r="I116" s="323">
        <v>0</v>
      </c>
      <c r="J116" s="323">
        <v>1</v>
      </c>
      <c r="K116" s="323">
        <v>0</v>
      </c>
      <c r="L116" s="323">
        <v>1</v>
      </c>
      <c r="M116" s="323">
        <v>0</v>
      </c>
      <c r="N116" s="323">
        <v>0</v>
      </c>
      <c r="O116" s="323">
        <v>0</v>
      </c>
      <c r="P116" s="323">
        <v>0</v>
      </c>
      <c r="Q116" s="323">
        <v>0</v>
      </c>
      <c r="R116" s="323">
        <v>0</v>
      </c>
      <c r="S116" s="324">
        <v>0</v>
      </c>
      <c r="T116" s="325">
        <v>0</v>
      </c>
    </row>
    <row r="117" spans="1:20" s="254" customFormat="1">
      <c r="A117" s="326" t="s">
        <v>544</v>
      </c>
      <c r="B117" s="327" t="s">
        <v>503</v>
      </c>
      <c r="C117" s="327" t="s">
        <v>501</v>
      </c>
      <c r="D117" s="327">
        <v>3</v>
      </c>
      <c r="E117" s="327">
        <v>0</v>
      </c>
      <c r="F117" s="327">
        <v>1</v>
      </c>
      <c r="G117" s="327">
        <v>2</v>
      </c>
      <c r="H117" s="327">
        <v>0</v>
      </c>
      <c r="I117" s="327">
        <v>0</v>
      </c>
      <c r="J117" s="327">
        <v>2</v>
      </c>
      <c r="K117" s="327">
        <v>0</v>
      </c>
      <c r="L117" s="327">
        <v>1</v>
      </c>
      <c r="M117" s="327">
        <v>1</v>
      </c>
      <c r="N117" s="327">
        <v>0</v>
      </c>
      <c r="O117" s="327">
        <v>0</v>
      </c>
      <c r="P117" s="327">
        <v>0</v>
      </c>
      <c r="Q117" s="327">
        <v>0</v>
      </c>
      <c r="R117" s="327">
        <v>1</v>
      </c>
      <c r="S117" s="324">
        <v>0.5</v>
      </c>
      <c r="T117" s="325">
        <v>0</v>
      </c>
    </row>
    <row r="118" spans="1:20" s="254" customFormat="1">
      <c r="A118" s="322" t="s">
        <v>133</v>
      </c>
      <c r="B118" s="323" t="s">
        <v>549</v>
      </c>
      <c r="C118" s="323" t="s">
        <v>501</v>
      </c>
      <c r="D118" s="323">
        <v>7</v>
      </c>
      <c r="E118" s="323">
        <v>0</v>
      </c>
      <c r="F118" s="323">
        <v>0</v>
      </c>
      <c r="G118" s="323">
        <v>7</v>
      </c>
      <c r="H118" s="323">
        <v>0</v>
      </c>
      <c r="I118" s="323">
        <v>0</v>
      </c>
      <c r="J118" s="323">
        <v>7</v>
      </c>
      <c r="K118" s="323">
        <v>0</v>
      </c>
      <c r="L118" s="323">
        <v>6</v>
      </c>
      <c r="M118" s="323">
        <v>1</v>
      </c>
      <c r="N118" s="323">
        <v>0</v>
      </c>
      <c r="O118" s="323">
        <v>0</v>
      </c>
      <c r="P118" s="323">
        <v>0</v>
      </c>
      <c r="Q118" s="323">
        <v>0</v>
      </c>
      <c r="R118" s="323">
        <v>1</v>
      </c>
      <c r="S118" s="324">
        <v>0.1429</v>
      </c>
      <c r="T118" s="325">
        <v>0</v>
      </c>
    </row>
    <row r="119" spans="1:20" s="290" customFormat="1">
      <c r="A119" s="326" t="s">
        <v>532</v>
      </c>
      <c r="B119" s="327" t="s">
        <v>494</v>
      </c>
      <c r="C119" s="327" t="s">
        <v>493</v>
      </c>
      <c r="D119" s="327">
        <v>8</v>
      </c>
      <c r="E119" s="327">
        <v>0</v>
      </c>
      <c r="F119" s="327">
        <v>0</v>
      </c>
      <c r="G119" s="327">
        <v>8</v>
      </c>
      <c r="H119" s="327">
        <v>0</v>
      </c>
      <c r="I119" s="327">
        <v>0</v>
      </c>
      <c r="J119" s="327">
        <v>8</v>
      </c>
      <c r="K119" s="327">
        <v>1</v>
      </c>
      <c r="L119" s="327">
        <v>2</v>
      </c>
      <c r="M119" s="327">
        <v>5</v>
      </c>
      <c r="N119" s="327">
        <v>0</v>
      </c>
      <c r="O119" s="327">
        <v>0</v>
      </c>
      <c r="P119" s="327">
        <v>5</v>
      </c>
      <c r="Q119" s="327">
        <v>0</v>
      </c>
      <c r="R119" s="327">
        <v>0</v>
      </c>
      <c r="S119" s="324">
        <v>0.71430000000000005</v>
      </c>
      <c r="T119" s="325">
        <v>0</v>
      </c>
    </row>
    <row r="120" spans="1:20" s="290" customFormat="1">
      <c r="A120" s="322" t="s">
        <v>529</v>
      </c>
      <c r="B120" s="323" t="s">
        <v>469</v>
      </c>
      <c r="C120" s="323" t="s">
        <v>246</v>
      </c>
      <c r="D120" s="323">
        <v>1</v>
      </c>
      <c r="E120" s="323">
        <v>0</v>
      </c>
      <c r="F120" s="323">
        <v>0</v>
      </c>
      <c r="G120" s="323">
        <v>1</v>
      </c>
      <c r="H120" s="323">
        <v>0</v>
      </c>
      <c r="I120" s="323">
        <v>0</v>
      </c>
      <c r="J120" s="323">
        <v>1</v>
      </c>
      <c r="K120" s="323">
        <v>0</v>
      </c>
      <c r="L120" s="323">
        <v>0</v>
      </c>
      <c r="M120" s="323">
        <v>1</v>
      </c>
      <c r="N120" s="323">
        <v>0</v>
      </c>
      <c r="O120" s="323">
        <v>0</v>
      </c>
      <c r="P120" s="323">
        <v>0</v>
      </c>
      <c r="Q120" s="323">
        <v>0</v>
      </c>
      <c r="R120" s="323">
        <v>1</v>
      </c>
      <c r="S120" s="324">
        <v>1</v>
      </c>
      <c r="T120" s="325">
        <v>0</v>
      </c>
    </row>
    <row r="121" spans="1:20" s="290" customFormat="1">
      <c r="A121" s="326" t="s">
        <v>529</v>
      </c>
      <c r="B121" s="327" t="s">
        <v>470</v>
      </c>
      <c r="C121" s="327" t="s">
        <v>245</v>
      </c>
      <c r="D121" s="327">
        <v>5</v>
      </c>
      <c r="E121" s="327">
        <v>0</v>
      </c>
      <c r="F121" s="327">
        <v>0</v>
      </c>
      <c r="G121" s="327">
        <v>5</v>
      </c>
      <c r="H121" s="327">
        <v>0</v>
      </c>
      <c r="I121" s="327">
        <v>0</v>
      </c>
      <c r="J121" s="327">
        <v>5</v>
      </c>
      <c r="K121" s="327">
        <v>0</v>
      </c>
      <c r="L121" s="327">
        <v>1</v>
      </c>
      <c r="M121" s="327">
        <v>4</v>
      </c>
      <c r="N121" s="327">
        <v>0</v>
      </c>
      <c r="O121" s="327">
        <v>0</v>
      </c>
      <c r="P121" s="327">
        <v>0</v>
      </c>
      <c r="Q121" s="327">
        <v>0</v>
      </c>
      <c r="R121" s="327">
        <v>4</v>
      </c>
      <c r="S121" s="324">
        <v>0.8</v>
      </c>
      <c r="T121" s="325">
        <v>0</v>
      </c>
    </row>
    <row r="122" spans="1:20" s="290" customFormat="1">
      <c r="A122" s="322" t="s">
        <v>509</v>
      </c>
      <c r="B122" s="323" t="s">
        <v>488</v>
      </c>
      <c r="C122" s="323" t="s">
        <v>247</v>
      </c>
      <c r="D122" s="323">
        <v>19</v>
      </c>
      <c r="E122" s="323">
        <v>0</v>
      </c>
      <c r="F122" s="323">
        <v>1</v>
      </c>
      <c r="G122" s="323">
        <v>18</v>
      </c>
      <c r="H122" s="323">
        <v>2</v>
      </c>
      <c r="I122" s="323">
        <v>1</v>
      </c>
      <c r="J122" s="323">
        <v>15</v>
      </c>
      <c r="K122" s="323">
        <v>0</v>
      </c>
      <c r="L122" s="323">
        <v>7</v>
      </c>
      <c r="M122" s="323">
        <v>8</v>
      </c>
      <c r="N122" s="323">
        <v>0</v>
      </c>
      <c r="O122" s="323">
        <v>0</v>
      </c>
      <c r="P122" s="323">
        <v>0</v>
      </c>
      <c r="Q122" s="323">
        <v>0</v>
      </c>
      <c r="R122" s="323">
        <v>8</v>
      </c>
      <c r="S122" s="324">
        <v>0.5</v>
      </c>
      <c r="T122" s="325">
        <v>0</v>
      </c>
    </row>
    <row r="123" spans="1:20" s="290" customFormat="1">
      <c r="A123" s="326" t="s">
        <v>509</v>
      </c>
      <c r="B123" s="327" t="s">
        <v>489</v>
      </c>
      <c r="C123" s="327" t="s">
        <v>501</v>
      </c>
      <c r="D123" s="327">
        <v>8</v>
      </c>
      <c r="E123" s="327">
        <v>0</v>
      </c>
      <c r="F123" s="327">
        <v>0</v>
      </c>
      <c r="G123" s="327">
        <v>8</v>
      </c>
      <c r="H123" s="327">
        <v>0</v>
      </c>
      <c r="I123" s="327">
        <v>0</v>
      </c>
      <c r="J123" s="327">
        <v>8</v>
      </c>
      <c r="K123" s="327">
        <v>0</v>
      </c>
      <c r="L123" s="327">
        <v>4</v>
      </c>
      <c r="M123" s="327">
        <v>4</v>
      </c>
      <c r="N123" s="327">
        <v>0</v>
      </c>
      <c r="O123" s="327">
        <v>0</v>
      </c>
      <c r="P123" s="327">
        <v>0</v>
      </c>
      <c r="Q123" s="327">
        <v>0</v>
      </c>
      <c r="R123" s="327">
        <v>4</v>
      </c>
      <c r="S123" s="324">
        <v>0.5</v>
      </c>
      <c r="T123" s="325">
        <v>0</v>
      </c>
    </row>
    <row r="124" spans="1:20" s="342" customFormat="1">
      <c r="A124" s="322" t="s">
        <v>533</v>
      </c>
      <c r="B124" s="323" t="s">
        <v>491</v>
      </c>
      <c r="C124" s="323" t="s">
        <v>501</v>
      </c>
      <c r="D124" s="323">
        <v>3</v>
      </c>
      <c r="E124" s="323">
        <v>0</v>
      </c>
      <c r="F124" s="323">
        <v>0</v>
      </c>
      <c r="G124" s="323">
        <v>3</v>
      </c>
      <c r="H124" s="323">
        <v>0</v>
      </c>
      <c r="I124" s="323">
        <v>0</v>
      </c>
      <c r="J124" s="323">
        <v>3</v>
      </c>
      <c r="K124" s="323">
        <v>0</v>
      </c>
      <c r="L124" s="323">
        <v>0</v>
      </c>
      <c r="M124" s="323">
        <v>3</v>
      </c>
      <c r="N124" s="323">
        <v>0</v>
      </c>
      <c r="O124" s="323">
        <v>0</v>
      </c>
      <c r="P124" s="323">
        <v>0</v>
      </c>
      <c r="Q124" s="323">
        <v>0</v>
      </c>
      <c r="R124" s="323">
        <v>3</v>
      </c>
      <c r="S124" s="324">
        <v>1</v>
      </c>
      <c r="T124" s="325">
        <v>0</v>
      </c>
    </row>
    <row r="125" spans="1:20" s="342" customFormat="1">
      <c r="A125" s="326" t="s">
        <v>520</v>
      </c>
      <c r="B125" s="327" t="s">
        <v>498</v>
      </c>
      <c r="C125" s="327" t="s">
        <v>245</v>
      </c>
      <c r="D125" s="327">
        <v>9</v>
      </c>
      <c r="E125" s="327">
        <v>0</v>
      </c>
      <c r="F125" s="327">
        <v>0</v>
      </c>
      <c r="G125" s="327">
        <v>9</v>
      </c>
      <c r="H125" s="327">
        <v>0</v>
      </c>
      <c r="I125" s="327">
        <v>0</v>
      </c>
      <c r="J125" s="327">
        <v>9</v>
      </c>
      <c r="K125" s="327">
        <v>2</v>
      </c>
      <c r="L125" s="327">
        <v>0</v>
      </c>
      <c r="M125" s="327">
        <v>7</v>
      </c>
      <c r="N125" s="327">
        <v>0</v>
      </c>
      <c r="O125" s="327">
        <v>0</v>
      </c>
      <c r="P125" s="327">
        <v>0</v>
      </c>
      <c r="Q125" s="327">
        <v>1</v>
      </c>
      <c r="R125" s="327">
        <v>6</v>
      </c>
      <c r="S125" s="324">
        <v>1</v>
      </c>
      <c r="T125" s="325">
        <v>0</v>
      </c>
    </row>
    <row r="126" spans="1:20" s="342" customFormat="1">
      <c r="A126" s="322" t="s">
        <v>581</v>
      </c>
      <c r="B126" s="323" t="s">
        <v>579</v>
      </c>
      <c r="C126" s="323" t="s">
        <v>241</v>
      </c>
      <c r="D126" s="323">
        <v>5</v>
      </c>
      <c r="E126" s="323">
        <v>0</v>
      </c>
      <c r="F126" s="323">
        <v>0</v>
      </c>
      <c r="G126" s="323">
        <v>5</v>
      </c>
      <c r="H126" s="323">
        <v>0</v>
      </c>
      <c r="I126" s="323">
        <v>1</v>
      </c>
      <c r="J126" s="323">
        <v>4</v>
      </c>
      <c r="K126" s="323">
        <v>3</v>
      </c>
      <c r="L126" s="323">
        <v>0</v>
      </c>
      <c r="M126" s="323">
        <v>1</v>
      </c>
      <c r="N126" s="323">
        <v>0</v>
      </c>
      <c r="O126" s="323">
        <v>0</v>
      </c>
      <c r="P126" s="323">
        <v>0</v>
      </c>
      <c r="Q126" s="323">
        <v>0</v>
      </c>
      <c r="R126" s="323">
        <v>1</v>
      </c>
      <c r="S126" s="324">
        <v>0.5</v>
      </c>
      <c r="T126" s="325">
        <v>0</v>
      </c>
    </row>
    <row r="127" spans="1:20" s="342" customFormat="1">
      <c r="A127" s="326" t="s">
        <v>540</v>
      </c>
      <c r="B127" s="327" t="s">
        <v>548</v>
      </c>
      <c r="C127" s="327" t="s">
        <v>247</v>
      </c>
      <c r="D127" s="327">
        <v>10</v>
      </c>
      <c r="E127" s="327">
        <v>0</v>
      </c>
      <c r="F127" s="327">
        <v>2</v>
      </c>
      <c r="G127" s="327">
        <v>8</v>
      </c>
      <c r="H127" s="327">
        <v>0</v>
      </c>
      <c r="I127" s="327">
        <v>1</v>
      </c>
      <c r="J127" s="327">
        <v>7</v>
      </c>
      <c r="K127" s="327">
        <v>0</v>
      </c>
      <c r="L127" s="327">
        <v>4</v>
      </c>
      <c r="M127" s="327">
        <v>3</v>
      </c>
      <c r="N127" s="327">
        <v>0</v>
      </c>
      <c r="O127" s="327">
        <v>0</v>
      </c>
      <c r="P127" s="327">
        <v>0</v>
      </c>
      <c r="Q127" s="327">
        <v>0</v>
      </c>
      <c r="R127" s="327">
        <v>3</v>
      </c>
      <c r="S127" s="324">
        <v>0.375</v>
      </c>
      <c r="T127" s="325">
        <v>0</v>
      </c>
    </row>
    <row r="128" spans="1:20" s="342" customFormat="1">
      <c r="A128" s="322" t="s">
        <v>513</v>
      </c>
      <c r="B128" s="323" t="s">
        <v>547</v>
      </c>
      <c r="C128" s="323" t="s">
        <v>501</v>
      </c>
      <c r="D128" s="323">
        <v>3</v>
      </c>
      <c r="E128" s="323">
        <v>0</v>
      </c>
      <c r="F128" s="323">
        <v>0</v>
      </c>
      <c r="G128" s="323">
        <v>3</v>
      </c>
      <c r="H128" s="323">
        <v>0</v>
      </c>
      <c r="I128" s="323">
        <v>0</v>
      </c>
      <c r="J128" s="323">
        <v>3</v>
      </c>
      <c r="K128" s="323">
        <v>0</v>
      </c>
      <c r="L128" s="323">
        <v>1</v>
      </c>
      <c r="M128" s="323">
        <v>2</v>
      </c>
      <c r="N128" s="323">
        <v>0</v>
      </c>
      <c r="O128" s="323">
        <v>0</v>
      </c>
      <c r="P128" s="323">
        <v>0</v>
      </c>
      <c r="Q128" s="323">
        <v>0</v>
      </c>
      <c r="R128" s="323">
        <v>2</v>
      </c>
      <c r="S128" s="324">
        <v>0.66669999999999996</v>
      </c>
      <c r="T128" s="325">
        <v>0</v>
      </c>
    </row>
    <row r="129" spans="1:20" s="342" customFormat="1">
      <c r="A129" s="326" t="s">
        <v>571</v>
      </c>
      <c r="B129" s="327" t="s">
        <v>567</v>
      </c>
      <c r="C129" s="327" t="s">
        <v>255</v>
      </c>
      <c r="D129" s="327">
        <v>5</v>
      </c>
      <c r="E129" s="327">
        <v>0</v>
      </c>
      <c r="F129" s="327">
        <v>0</v>
      </c>
      <c r="G129" s="327">
        <v>5</v>
      </c>
      <c r="H129" s="327">
        <v>0</v>
      </c>
      <c r="I129" s="327">
        <v>0</v>
      </c>
      <c r="J129" s="327">
        <v>5</v>
      </c>
      <c r="K129" s="327">
        <v>0</v>
      </c>
      <c r="L129" s="327">
        <v>3</v>
      </c>
      <c r="M129" s="327">
        <v>2</v>
      </c>
      <c r="N129" s="327">
        <v>0</v>
      </c>
      <c r="O129" s="327">
        <v>0</v>
      </c>
      <c r="P129" s="327">
        <v>0</v>
      </c>
      <c r="Q129" s="327">
        <v>0</v>
      </c>
      <c r="R129" s="327">
        <v>2</v>
      </c>
      <c r="S129" s="324">
        <v>0.4</v>
      </c>
      <c r="T129" s="325">
        <v>0</v>
      </c>
    </row>
    <row r="130" spans="1:20" s="342" customFormat="1">
      <c r="A130" s="322" t="s">
        <v>571</v>
      </c>
      <c r="B130" s="323" t="s">
        <v>568</v>
      </c>
      <c r="C130" s="323" t="s">
        <v>244</v>
      </c>
      <c r="D130" s="323">
        <v>1</v>
      </c>
      <c r="E130" s="323">
        <v>0</v>
      </c>
      <c r="F130" s="323">
        <v>0</v>
      </c>
      <c r="G130" s="323">
        <v>1</v>
      </c>
      <c r="H130" s="323">
        <v>0</v>
      </c>
      <c r="I130" s="323">
        <v>0</v>
      </c>
      <c r="J130" s="323">
        <v>1</v>
      </c>
      <c r="K130" s="323">
        <v>0</v>
      </c>
      <c r="L130" s="323">
        <v>0</v>
      </c>
      <c r="M130" s="323">
        <v>1</v>
      </c>
      <c r="N130" s="323">
        <v>0</v>
      </c>
      <c r="O130" s="323">
        <v>0</v>
      </c>
      <c r="P130" s="323">
        <v>0</v>
      </c>
      <c r="Q130" s="323">
        <v>0</v>
      </c>
      <c r="R130" s="323">
        <v>1</v>
      </c>
      <c r="S130" s="324">
        <v>1</v>
      </c>
      <c r="T130" s="325">
        <v>0</v>
      </c>
    </row>
    <row r="131" spans="1:20" s="342" customFormat="1">
      <c r="A131" s="326" t="s">
        <v>514</v>
      </c>
      <c r="B131" s="327" t="s">
        <v>556</v>
      </c>
      <c r="C131" s="327" t="s">
        <v>501</v>
      </c>
      <c r="D131" s="327">
        <v>1</v>
      </c>
      <c r="E131" s="327">
        <v>0</v>
      </c>
      <c r="F131" s="327">
        <v>0</v>
      </c>
      <c r="G131" s="327">
        <v>1</v>
      </c>
      <c r="H131" s="327">
        <v>0</v>
      </c>
      <c r="I131" s="327">
        <v>0</v>
      </c>
      <c r="J131" s="327">
        <v>1</v>
      </c>
      <c r="K131" s="327">
        <v>0</v>
      </c>
      <c r="L131" s="327">
        <v>1</v>
      </c>
      <c r="M131" s="327">
        <v>0</v>
      </c>
      <c r="N131" s="327">
        <v>0</v>
      </c>
      <c r="O131" s="327">
        <v>0</v>
      </c>
      <c r="P131" s="327">
        <v>0</v>
      </c>
      <c r="Q131" s="327">
        <v>0</v>
      </c>
      <c r="R131" s="327">
        <v>0</v>
      </c>
      <c r="S131" s="324">
        <v>0</v>
      </c>
      <c r="T131" s="325">
        <v>0</v>
      </c>
    </row>
    <row r="132" spans="1:20" s="342" customFormat="1">
      <c r="A132" s="322" t="s">
        <v>529</v>
      </c>
      <c r="B132" s="323" t="s">
        <v>562</v>
      </c>
      <c r="C132" s="323" t="s">
        <v>244</v>
      </c>
      <c r="D132" s="323">
        <v>1</v>
      </c>
      <c r="E132" s="323">
        <v>0</v>
      </c>
      <c r="F132" s="323">
        <v>0</v>
      </c>
      <c r="G132" s="323">
        <v>1</v>
      </c>
      <c r="H132" s="323">
        <v>0</v>
      </c>
      <c r="I132" s="323">
        <v>0</v>
      </c>
      <c r="J132" s="323">
        <v>1</v>
      </c>
      <c r="K132" s="323">
        <v>0</v>
      </c>
      <c r="L132" s="323">
        <v>0</v>
      </c>
      <c r="M132" s="323">
        <v>1</v>
      </c>
      <c r="N132" s="323">
        <v>0</v>
      </c>
      <c r="O132" s="323">
        <v>0</v>
      </c>
      <c r="P132" s="323">
        <v>0</v>
      </c>
      <c r="Q132" s="323">
        <v>0</v>
      </c>
      <c r="R132" s="323">
        <v>1</v>
      </c>
      <c r="S132" s="324">
        <v>1</v>
      </c>
      <c r="T132" s="325">
        <v>0</v>
      </c>
    </row>
    <row r="133" spans="1:20" s="342" customFormat="1">
      <c r="A133" s="326" t="s">
        <v>566</v>
      </c>
      <c r="B133" s="327" t="s">
        <v>564</v>
      </c>
      <c r="C133" s="327" t="s">
        <v>244</v>
      </c>
      <c r="D133" s="327">
        <v>6</v>
      </c>
      <c r="E133" s="327">
        <v>0</v>
      </c>
      <c r="F133" s="327">
        <v>0</v>
      </c>
      <c r="G133" s="327">
        <v>6</v>
      </c>
      <c r="H133" s="327">
        <v>0</v>
      </c>
      <c r="I133" s="327">
        <v>0</v>
      </c>
      <c r="J133" s="327">
        <v>6</v>
      </c>
      <c r="K133" s="327">
        <v>0</v>
      </c>
      <c r="L133" s="327">
        <v>1</v>
      </c>
      <c r="M133" s="327">
        <v>5</v>
      </c>
      <c r="N133" s="327">
        <v>0</v>
      </c>
      <c r="O133" s="327">
        <v>0</v>
      </c>
      <c r="P133" s="327">
        <v>0</v>
      </c>
      <c r="Q133" s="327">
        <v>0</v>
      </c>
      <c r="R133" s="327">
        <v>5</v>
      </c>
      <c r="S133" s="324">
        <v>0.83330000000000004</v>
      </c>
      <c r="T133" s="325">
        <v>0</v>
      </c>
    </row>
    <row r="134" spans="1:20" s="254" customFormat="1">
      <c r="A134" s="328"/>
      <c r="B134" s="329"/>
      <c r="C134" s="329"/>
      <c r="D134" s="291">
        <f t="shared" ref="D134:R134" si="0">SUM(D6:D133)</f>
        <v>4036</v>
      </c>
      <c r="E134" s="291">
        <f t="shared" si="0"/>
        <v>6</v>
      </c>
      <c r="F134" s="291">
        <f t="shared" si="0"/>
        <v>142</v>
      </c>
      <c r="G134" s="291">
        <f t="shared" si="0"/>
        <v>3888</v>
      </c>
      <c r="H134" s="291">
        <f t="shared" si="0"/>
        <v>41</v>
      </c>
      <c r="I134" s="291">
        <f t="shared" si="0"/>
        <v>449</v>
      </c>
      <c r="J134" s="291">
        <f t="shared" si="0"/>
        <v>3398</v>
      </c>
      <c r="K134" s="291">
        <f t="shared" si="0"/>
        <v>30</v>
      </c>
      <c r="L134" s="291">
        <f t="shared" si="0"/>
        <v>628</v>
      </c>
      <c r="M134" s="291">
        <f t="shared" si="0"/>
        <v>2738</v>
      </c>
      <c r="N134" s="291">
        <f t="shared" si="0"/>
        <v>0</v>
      </c>
      <c r="O134" s="291">
        <f t="shared" si="0"/>
        <v>50</v>
      </c>
      <c r="P134" s="291">
        <f t="shared" si="0"/>
        <v>72</v>
      </c>
      <c r="Q134" s="291">
        <f t="shared" si="0"/>
        <v>127</v>
      </c>
      <c r="R134" s="291">
        <f t="shared" si="0"/>
        <v>2486</v>
      </c>
      <c r="S134" s="316">
        <f>SUM(P134:R134)/(G134-K134-H134)</f>
        <v>0.70343201467120775</v>
      </c>
      <c r="T134" s="291">
        <f>SUM(T2:T129)</f>
        <v>40</v>
      </c>
    </row>
  </sheetData>
  <mergeCells count="3">
    <mergeCell ref="H4:J4"/>
    <mergeCell ref="K4:M4"/>
    <mergeCell ref="H1:K1"/>
  </mergeCells>
  <phoneticPr fontId="47"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452"/>
  <sheetViews>
    <sheetView workbookViewId="0"/>
  </sheetViews>
  <sheetFormatPr baseColWidth="10" defaultColWidth="8.83203125" defaultRowHeight="14" x14ac:dyDescent="0"/>
  <cols>
    <col min="1" max="1" width="10.6640625" bestFit="1" customWidth="1"/>
    <col min="2" max="2" width="39.33203125" customWidth="1"/>
    <col min="3" max="3" width="7.83203125" bestFit="1" customWidth="1"/>
    <col min="4" max="4" width="6.5" bestFit="1" customWidth="1"/>
    <col min="5" max="5" width="7.83203125" bestFit="1" customWidth="1"/>
    <col min="6" max="6" width="9.6640625" bestFit="1" customWidth="1"/>
    <col min="7" max="7" width="8.5" style="225" bestFit="1" customWidth="1"/>
    <col min="8" max="8" width="9.33203125" style="228" bestFit="1" customWidth="1"/>
    <col min="9" max="9" width="7.6640625" bestFit="1" customWidth="1"/>
    <col min="10" max="10" width="7.5" bestFit="1" customWidth="1"/>
    <col min="11" max="11" width="6.33203125" style="228" bestFit="1" customWidth="1"/>
    <col min="12" max="12" width="9.1640625" bestFit="1" customWidth="1"/>
    <col min="13" max="13" width="9.5" bestFit="1" customWidth="1"/>
    <col min="14" max="14" width="9.1640625" style="239" bestFit="1" customWidth="1"/>
    <col min="15" max="15" width="5.5" bestFit="1" customWidth="1"/>
    <col min="16" max="16" width="8.6640625" bestFit="1" customWidth="1"/>
    <col min="17" max="17" width="11.6640625" style="254" bestFit="1" customWidth="1"/>
    <col min="18" max="18" width="9.83203125" bestFit="1" customWidth="1"/>
    <col min="19" max="19" width="8" style="242" customWidth="1"/>
    <col min="20" max="20" width="8.83203125" style="241"/>
    <col min="21" max="21" width="13.83203125" customWidth="1"/>
    <col min="22" max="22" width="159.83203125" bestFit="1" customWidth="1"/>
  </cols>
  <sheetData>
    <row r="1" spans="1:22">
      <c r="A1" s="240" t="s">
        <v>259</v>
      </c>
      <c r="C1" s="223"/>
      <c r="D1" s="223"/>
      <c r="E1" s="223"/>
      <c r="F1" s="226"/>
      <c r="G1" s="217"/>
      <c r="H1" s="370">
        <f>'High Level Summary Shipments'!H1:M1</f>
        <v>41087</v>
      </c>
      <c r="I1" s="370"/>
      <c r="J1" s="370"/>
      <c r="K1" s="370"/>
      <c r="L1" s="222"/>
      <c r="O1" s="219"/>
      <c r="P1" s="224"/>
      <c r="Q1" s="224"/>
      <c r="R1" s="220"/>
    </row>
    <row r="2" spans="1:22" ht="15">
      <c r="A2" s="234" t="str">
        <f>"Table 4.1"</f>
        <v>Table 4.1</v>
      </c>
      <c r="C2" s="237"/>
      <c r="D2" s="235"/>
      <c r="E2" s="235"/>
      <c r="F2" s="235"/>
      <c r="G2" s="235"/>
      <c r="H2" s="342"/>
      <c r="I2" s="342"/>
      <c r="J2" s="342"/>
      <c r="K2" s="342"/>
      <c r="L2" s="342"/>
      <c r="M2" s="342"/>
      <c r="N2" s="342"/>
      <c r="O2" s="233"/>
      <c r="P2" s="233"/>
      <c r="Q2" s="233"/>
      <c r="R2" s="233"/>
      <c r="S2" s="243"/>
      <c r="T2" s="244"/>
    </row>
    <row r="3" spans="1:22" s="342" customFormat="1" ht="16" thickBot="1">
      <c r="A3" s="273" t="s">
        <v>187</v>
      </c>
      <c r="C3" s="237"/>
      <c r="D3" s="235"/>
      <c r="E3" s="235"/>
      <c r="F3" s="235"/>
      <c r="G3" s="235"/>
      <c r="O3" s="233"/>
      <c r="P3" s="233"/>
      <c r="Q3" s="233"/>
      <c r="R3" s="233"/>
      <c r="S3" s="243"/>
      <c r="T3" s="244"/>
    </row>
    <row r="4" spans="1:22" ht="15.75" customHeight="1">
      <c r="B4" s="267"/>
      <c r="C4" s="267"/>
      <c r="D4" s="267"/>
      <c r="E4" s="267"/>
      <c r="F4" s="267"/>
      <c r="G4" s="267"/>
      <c r="H4" s="267"/>
      <c r="I4" s="527" t="s">
        <v>13</v>
      </c>
      <c r="J4" s="528"/>
      <c r="K4" s="529"/>
      <c r="L4" s="530" t="s">
        <v>352</v>
      </c>
      <c r="M4" s="531"/>
      <c r="N4" s="532"/>
      <c r="O4" s="268"/>
      <c r="P4" s="268"/>
      <c r="Q4" s="268"/>
      <c r="R4" s="268"/>
      <c r="S4" s="268"/>
      <c r="T4" s="268"/>
      <c r="U4" s="268"/>
    </row>
    <row r="5" spans="1:22" ht="42.75" customHeight="1">
      <c r="A5" s="276" t="s">
        <v>471</v>
      </c>
      <c r="B5" s="277" t="s">
        <v>146</v>
      </c>
      <c r="C5" s="277" t="s">
        <v>472</v>
      </c>
      <c r="D5" s="277" t="s">
        <v>274</v>
      </c>
      <c r="E5" s="277" t="s">
        <v>353</v>
      </c>
      <c r="F5" s="277" t="s">
        <v>354</v>
      </c>
      <c r="G5" s="277" t="s">
        <v>355</v>
      </c>
      <c r="H5" s="277" t="s">
        <v>356</v>
      </c>
      <c r="I5" s="278" t="s">
        <v>357</v>
      </c>
      <c r="J5" s="278" t="s">
        <v>358</v>
      </c>
      <c r="K5" s="278" t="s">
        <v>359</v>
      </c>
      <c r="L5" s="278" t="s">
        <v>360</v>
      </c>
      <c r="M5" s="278" t="s">
        <v>361</v>
      </c>
      <c r="N5" s="278" t="s">
        <v>362</v>
      </c>
      <c r="O5" s="277" t="s">
        <v>46</v>
      </c>
      <c r="P5" s="277" t="s">
        <v>479</v>
      </c>
      <c r="Q5" s="277" t="s">
        <v>363</v>
      </c>
      <c r="R5" s="277" t="s">
        <v>364</v>
      </c>
      <c r="S5" s="277" t="s">
        <v>365</v>
      </c>
      <c r="T5" s="277" t="s">
        <v>366</v>
      </c>
      <c r="U5" s="277" t="s">
        <v>47</v>
      </c>
      <c r="V5" s="277" t="s">
        <v>91</v>
      </c>
    </row>
    <row r="6" spans="1:22">
      <c r="A6" s="330">
        <v>40213</v>
      </c>
      <c r="B6" s="331" t="s">
        <v>507</v>
      </c>
      <c r="C6" s="332" t="s">
        <v>69</v>
      </c>
      <c r="D6" s="332" t="s">
        <v>240</v>
      </c>
      <c r="E6" s="331">
        <v>54</v>
      </c>
      <c r="F6" s="331">
        <v>0</v>
      </c>
      <c r="G6" s="331">
        <v>0</v>
      </c>
      <c r="H6" s="331">
        <v>54</v>
      </c>
      <c r="I6" s="331">
        <v>0</v>
      </c>
      <c r="J6" s="331">
        <v>21</v>
      </c>
      <c r="K6" s="331">
        <v>33</v>
      </c>
      <c r="L6" s="331">
        <v>0</v>
      </c>
      <c r="M6" s="331">
        <v>1</v>
      </c>
      <c r="N6" s="331">
        <v>32</v>
      </c>
      <c r="O6" s="331">
        <v>0</v>
      </c>
      <c r="P6" s="331">
        <v>0</v>
      </c>
      <c r="Q6" s="331">
        <v>0</v>
      </c>
      <c r="R6" s="331">
        <v>0</v>
      </c>
      <c r="S6" s="331">
        <v>32</v>
      </c>
      <c r="T6" s="333">
        <v>0.59260000000000002</v>
      </c>
      <c r="U6" s="334">
        <v>2</v>
      </c>
    </row>
    <row r="7" spans="1:22">
      <c r="A7" s="335">
        <v>40213</v>
      </c>
      <c r="B7" s="336" t="s">
        <v>507</v>
      </c>
      <c r="C7" s="337" t="s">
        <v>70</v>
      </c>
      <c r="D7" s="337" t="s">
        <v>242</v>
      </c>
      <c r="E7" s="336">
        <v>21</v>
      </c>
      <c r="F7" s="336">
        <v>0</v>
      </c>
      <c r="G7" s="336">
        <v>0</v>
      </c>
      <c r="H7" s="336">
        <v>21</v>
      </c>
      <c r="I7" s="336">
        <v>0</v>
      </c>
      <c r="J7" s="336">
        <v>4</v>
      </c>
      <c r="K7" s="336">
        <v>17</v>
      </c>
      <c r="L7" s="336">
        <v>0</v>
      </c>
      <c r="M7" s="336">
        <v>1</v>
      </c>
      <c r="N7" s="336">
        <v>16</v>
      </c>
      <c r="O7" s="336">
        <v>0</v>
      </c>
      <c r="P7" s="336">
        <v>0</v>
      </c>
      <c r="Q7" s="336">
        <v>0</v>
      </c>
      <c r="R7" s="336">
        <v>0</v>
      </c>
      <c r="S7" s="336">
        <v>16</v>
      </c>
      <c r="T7" s="333">
        <v>0.76190000000000002</v>
      </c>
      <c r="U7" s="334">
        <v>5</v>
      </c>
    </row>
    <row r="8" spans="1:22">
      <c r="A8" s="330">
        <v>40225</v>
      </c>
      <c r="B8" s="331" t="s">
        <v>507</v>
      </c>
      <c r="C8" s="332" t="s">
        <v>69</v>
      </c>
      <c r="D8" s="332" t="s">
        <v>240</v>
      </c>
      <c r="E8" s="331">
        <v>30</v>
      </c>
      <c r="F8" s="331">
        <v>0</v>
      </c>
      <c r="G8" s="331">
        <v>0</v>
      </c>
      <c r="H8" s="331">
        <v>30</v>
      </c>
      <c r="I8" s="331">
        <v>0</v>
      </c>
      <c r="J8" s="331">
        <v>10</v>
      </c>
      <c r="K8" s="331">
        <v>20</v>
      </c>
      <c r="L8" s="331">
        <v>0</v>
      </c>
      <c r="M8" s="331">
        <v>7</v>
      </c>
      <c r="N8" s="331">
        <v>13</v>
      </c>
      <c r="O8" s="331">
        <v>0</v>
      </c>
      <c r="P8" s="331">
        <v>0</v>
      </c>
      <c r="Q8" s="331">
        <v>0</v>
      </c>
      <c r="R8" s="331">
        <v>0</v>
      </c>
      <c r="S8" s="331">
        <v>13</v>
      </c>
      <c r="T8" s="333">
        <v>0.43330000000000002</v>
      </c>
      <c r="U8" s="334">
        <v>1</v>
      </c>
    </row>
    <row r="9" spans="1:22">
      <c r="A9" s="335">
        <v>40225</v>
      </c>
      <c r="B9" s="336" t="s">
        <v>507</v>
      </c>
      <c r="C9" s="337" t="s">
        <v>70</v>
      </c>
      <c r="D9" s="337" t="s">
        <v>242</v>
      </c>
      <c r="E9" s="336">
        <v>20</v>
      </c>
      <c r="F9" s="336">
        <v>0</v>
      </c>
      <c r="G9" s="336">
        <v>0</v>
      </c>
      <c r="H9" s="336">
        <v>20</v>
      </c>
      <c r="I9" s="336">
        <v>0</v>
      </c>
      <c r="J9" s="336">
        <v>12</v>
      </c>
      <c r="K9" s="336">
        <v>8</v>
      </c>
      <c r="L9" s="336">
        <v>0</v>
      </c>
      <c r="M9" s="336">
        <v>1</v>
      </c>
      <c r="N9" s="336">
        <v>7</v>
      </c>
      <c r="O9" s="336">
        <v>0</v>
      </c>
      <c r="P9" s="336">
        <v>0</v>
      </c>
      <c r="Q9" s="336">
        <v>0</v>
      </c>
      <c r="R9" s="336">
        <v>0</v>
      </c>
      <c r="S9" s="336">
        <v>7</v>
      </c>
      <c r="T9" s="333">
        <v>0.35</v>
      </c>
      <c r="U9" s="334">
        <v>0</v>
      </c>
      <c r="V9" s="236" t="s">
        <v>185</v>
      </c>
    </row>
    <row r="10" spans="1:22">
      <c r="A10" s="330">
        <v>40247</v>
      </c>
      <c r="B10" s="331" t="s">
        <v>508</v>
      </c>
      <c r="C10" s="332" t="s">
        <v>374</v>
      </c>
      <c r="D10" s="332" t="s">
        <v>241</v>
      </c>
      <c r="E10" s="331">
        <v>17</v>
      </c>
      <c r="F10" s="331">
        <v>0</v>
      </c>
      <c r="G10" s="331">
        <v>3</v>
      </c>
      <c r="H10" s="331">
        <v>14</v>
      </c>
      <c r="I10" s="331">
        <v>0</v>
      </c>
      <c r="J10" s="331">
        <v>1</v>
      </c>
      <c r="K10" s="331">
        <v>13</v>
      </c>
      <c r="L10" s="331">
        <v>0</v>
      </c>
      <c r="M10" s="331">
        <v>4</v>
      </c>
      <c r="N10" s="331">
        <v>9</v>
      </c>
      <c r="O10" s="331">
        <v>0</v>
      </c>
      <c r="P10" s="331">
        <v>1</v>
      </c>
      <c r="Q10" s="331">
        <v>0</v>
      </c>
      <c r="R10" s="331">
        <v>0</v>
      </c>
      <c r="S10" s="331">
        <v>8</v>
      </c>
      <c r="T10" s="333">
        <v>0.57140000000000002</v>
      </c>
      <c r="U10" s="334">
        <v>0</v>
      </c>
      <c r="V10" s="236" t="s">
        <v>186</v>
      </c>
    </row>
    <row r="11" spans="1:22">
      <c r="A11" s="335">
        <v>40247</v>
      </c>
      <c r="B11" s="336" t="s">
        <v>509</v>
      </c>
      <c r="C11" s="337" t="s">
        <v>375</v>
      </c>
      <c r="D11" s="337" t="s">
        <v>241</v>
      </c>
      <c r="E11" s="336">
        <v>13</v>
      </c>
      <c r="F11" s="336">
        <v>0</v>
      </c>
      <c r="G11" s="336">
        <v>0</v>
      </c>
      <c r="H11" s="336">
        <v>13</v>
      </c>
      <c r="I11" s="336">
        <v>0</v>
      </c>
      <c r="J11" s="336">
        <v>1</v>
      </c>
      <c r="K11" s="336">
        <v>12</v>
      </c>
      <c r="L11" s="336">
        <v>0</v>
      </c>
      <c r="M11" s="336">
        <v>3</v>
      </c>
      <c r="N11" s="336">
        <v>9</v>
      </c>
      <c r="O11" s="336">
        <v>0</v>
      </c>
      <c r="P11" s="336">
        <v>0</v>
      </c>
      <c r="Q11" s="336">
        <v>0</v>
      </c>
      <c r="R11" s="336">
        <v>0</v>
      </c>
      <c r="S11" s="336">
        <v>9</v>
      </c>
      <c r="T11" s="333">
        <v>0.69230000000000003</v>
      </c>
      <c r="U11" s="334">
        <v>0</v>
      </c>
    </row>
    <row r="12" spans="1:22">
      <c r="A12" s="330">
        <v>40255</v>
      </c>
      <c r="B12" s="331" t="s">
        <v>510</v>
      </c>
      <c r="C12" s="332" t="s">
        <v>377</v>
      </c>
      <c r="D12" s="332" t="s">
        <v>241</v>
      </c>
      <c r="E12" s="331">
        <v>8</v>
      </c>
      <c r="F12" s="331">
        <v>0</v>
      </c>
      <c r="G12" s="331">
        <v>1</v>
      </c>
      <c r="H12" s="331">
        <v>7</v>
      </c>
      <c r="I12" s="331">
        <v>0</v>
      </c>
      <c r="J12" s="331">
        <v>2</v>
      </c>
      <c r="K12" s="331">
        <v>5</v>
      </c>
      <c r="L12" s="331">
        <v>0</v>
      </c>
      <c r="M12" s="331">
        <v>2</v>
      </c>
      <c r="N12" s="331">
        <v>3</v>
      </c>
      <c r="O12" s="331">
        <v>0</v>
      </c>
      <c r="P12" s="331">
        <v>0</v>
      </c>
      <c r="Q12" s="331">
        <v>0</v>
      </c>
      <c r="R12" s="331">
        <v>0</v>
      </c>
      <c r="S12" s="331">
        <v>3</v>
      </c>
      <c r="T12" s="333">
        <v>0.42859999999999998</v>
      </c>
      <c r="U12" s="334">
        <v>0</v>
      </c>
    </row>
    <row r="13" spans="1:22">
      <c r="A13" s="335">
        <v>40260</v>
      </c>
      <c r="B13" s="336" t="s">
        <v>511</v>
      </c>
      <c r="C13" s="337" t="s">
        <v>368</v>
      </c>
      <c r="D13" s="337" t="s">
        <v>241</v>
      </c>
      <c r="E13" s="336">
        <v>12</v>
      </c>
      <c r="F13" s="336">
        <v>0</v>
      </c>
      <c r="G13" s="336">
        <v>1</v>
      </c>
      <c r="H13" s="336">
        <v>11</v>
      </c>
      <c r="I13" s="336">
        <v>0</v>
      </c>
      <c r="J13" s="336">
        <v>1</v>
      </c>
      <c r="K13" s="336">
        <v>10</v>
      </c>
      <c r="L13" s="336">
        <v>1</v>
      </c>
      <c r="M13" s="336">
        <v>0</v>
      </c>
      <c r="N13" s="336">
        <v>10</v>
      </c>
      <c r="O13" s="336">
        <v>0</v>
      </c>
      <c r="P13" s="336">
        <v>0</v>
      </c>
      <c r="Q13" s="336">
        <v>0</v>
      </c>
      <c r="R13" s="336">
        <v>0</v>
      </c>
      <c r="S13" s="336">
        <v>10</v>
      </c>
      <c r="T13" s="333">
        <v>1</v>
      </c>
      <c r="U13" s="334">
        <v>0</v>
      </c>
    </row>
    <row r="14" spans="1:22">
      <c r="A14" s="330">
        <v>40267</v>
      </c>
      <c r="B14" s="331" t="s">
        <v>509</v>
      </c>
      <c r="C14" s="332" t="s">
        <v>376</v>
      </c>
      <c r="D14" s="332" t="s">
        <v>244</v>
      </c>
      <c r="E14" s="331">
        <v>27</v>
      </c>
      <c r="F14" s="331">
        <v>0</v>
      </c>
      <c r="G14" s="331">
        <v>0</v>
      </c>
      <c r="H14" s="331">
        <v>27</v>
      </c>
      <c r="I14" s="331">
        <v>0</v>
      </c>
      <c r="J14" s="331">
        <v>3</v>
      </c>
      <c r="K14" s="331">
        <v>24</v>
      </c>
      <c r="L14" s="331">
        <v>0</v>
      </c>
      <c r="M14" s="331">
        <v>11</v>
      </c>
      <c r="N14" s="331">
        <v>13</v>
      </c>
      <c r="O14" s="331">
        <v>0</v>
      </c>
      <c r="P14" s="331">
        <v>0</v>
      </c>
      <c r="Q14" s="331">
        <v>0</v>
      </c>
      <c r="R14" s="331">
        <v>0</v>
      </c>
      <c r="S14" s="331">
        <v>13</v>
      </c>
      <c r="T14" s="333">
        <v>0.48149999999999998</v>
      </c>
      <c r="U14" s="334">
        <v>2</v>
      </c>
    </row>
    <row r="15" spans="1:22">
      <c r="A15" s="335">
        <v>40277</v>
      </c>
      <c r="B15" s="336" t="s">
        <v>512</v>
      </c>
      <c r="C15" s="337" t="s">
        <v>380</v>
      </c>
      <c r="D15" s="337" t="s">
        <v>244</v>
      </c>
      <c r="E15" s="336">
        <v>30</v>
      </c>
      <c r="F15" s="336">
        <v>0</v>
      </c>
      <c r="G15" s="336">
        <v>1</v>
      </c>
      <c r="H15" s="336">
        <v>29</v>
      </c>
      <c r="I15" s="336">
        <v>0</v>
      </c>
      <c r="J15" s="336">
        <v>0</v>
      </c>
      <c r="K15" s="336">
        <v>29</v>
      </c>
      <c r="L15" s="336">
        <v>0</v>
      </c>
      <c r="M15" s="336">
        <v>12</v>
      </c>
      <c r="N15" s="336">
        <v>17</v>
      </c>
      <c r="O15" s="336">
        <v>0</v>
      </c>
      <c r="P15" s="336">
        <v>1</v>
      </c>
      <c r="Q15" s="336">
        <v>0</v>
      </c>
      <c r="R15" s="336">
        <v>0</v>
      </c>
      <c r="S15" s="336">
        <v>16</v>
      </c>
      <c r="T15" s="333">
        <v>0.55169999999999997</v>
      </c>
      <c r="U15" s="334">
        <v>0</v>
      </c>
    </row>
    <row r="16" spans="1:22">
      <c r="A16" s="330">
        <v>40281</v>
      </c>
      <c r="B16" s="331" t="s">
        <v>507</v>
      </c>
      <c r="C16" s="332" t="s">
        <v>371</v>
      </c>
      <c r="D16" s="332" t="s">
        <v>241</v>
      </c>
      <c r="E16" s="331">
        <v>138</v>
      </c>
      <c r="F16" s="331">
        <v>0</v>
      </c>
      <c r="G16" s="331">
        <v>0</v>
      </c>
      <c r="H16" s="331">
        <v>138</v>
      </c>
      <c r="I16" s="331">
        <v>0</v>
      </c>
      <c r="J16" s="331">
        <v>44</v>
      </c>
      <c r="K16" s="331">
        <v>94</v>
      </c>
      <c r="L16" s="331">
        <v>0</v>
      </c>
      <c r="M16" s="331">
        <v>9</v>
      </c>
      <c r="N16" s="331">
        <v>85</v>
      </c>
      <c r="O16" s="331">
        <v>0</v>
      </c>
      <c r="P16" s="331">
        <v>1</v>
      </c>
      <c r="Q16" s="331">
        <v>0</v>
      </c>
      <c r="R16" s="331">
        <v>0</v>
      </c>
      <c r="S16" s="331">
        <v>84</v>
      </c>
      <c r="T16" s="333">
        <v>0.60870000000000002</v>
      </c>
      <c r="U16" s="334">
        <v>12</v>
      </c>
      <c r="V16" t="s">
        <v>480</v>
      </c>
    </row>
    <row r="17" spans="1:22">
      <c r="A17" s="335">
        <v>40282</v>
      </c>
      <c r="B17" s="336" t="s">
        <v>508</v>
      </c>
      <c r="C17" s="337" t="s">
        <v>374</v>
      </c>
      <c r="D17" s="337" t="s">
        <v>241</v>
      </c>
      <c r="E17" s="336">
        <v>14</v>
      </c>
      <c r="F17" s="336">
        <v>0</v>
      </c>
      <c r="G17" s="336">
        <v>0</v>
      </c>
      <c r="H17" s="336">
        <v>14</v>
      </c>
      <c r="I17" s="336">
        <v>0</v>
      </c>
      <c r="J17" s="336">
        <v>2</v>
      </c>
      <c r="K17" s="336">
        <v>12</v>
      </c>
      <c r="L17" s="336">
        <v>0</v>
      </c>
      <c r="M17" s="336">
        <v>2</v>
      </c>
      <c r="N17" s="336">
        <v>10</v>
      </c>
      <c r="O17" s="336">
        <v>0</v>
      </c>
      <c r="P17" s="336">
        <v>3</v>
      </c>
      <c r="Q17" s="336">
        <v>0</v>
      </c>
      <c r="R17" s="336">
        <v>0</v>
      </c>
      <c r="S17" s="336">
        <v>7</v>
      </c>
      <c r="T17" s="333">
        <v>0.5</v>
      </c>
      <c r="U17" s="334">
        <v>0</v>
      </c>
    </row>
    <row r="18" spans="1:22">
      <c r="A18" s="330">
        <v>40282</v>
      </c>
      <c r="B18" s="331" t="s">
        <v>513</v>
      </c>
      <c r="C18" s="332" t="s">
        <v>386</v>
      </c>
      <c r="D18" s="332" t="s">
        <v>241</v>
      </c>
      <c r="E18" s="331">
        <v>50</v>
      </c>
      <c r="F18" s="331">
        <v>0</v>
      </c>
      <c r="G18" s="331">
        <v>0</v>
      </c>
      <c r="H18" s="331">
        <v>50</v>
      </c>
      <c r="I18" s="331">
        <v>0</v>
      </c>
      <c r="J18" s="331">
        <v>4</v>
      </c>
      <c r="K18" s="331">
        <v>46</v>
      </c>
      <c r="L18" s="331">
        <v>0</v>
      </c>
      <c r="M18" s="331">
        <v>9</v>
      </c>
      <c r="N18" s="331">
        <v>37</v>
      </c>
      <c r="O18" s="331">
        <v>0</v>
      </c>
      <c r="P18" s="331">
        <v>1</v>
      </c>
      <c r="Q18" s="331">
        <v>0</v>
      </c>
      <c r="R18" s="331">
        <v>0</v>
      </c>
      <c r="S18" s="331">
        <v>36</v>
      </c>
      <c r="T18" s="333">
        <v>0.72</v>
      </c>
      <c r="U18" s="334">
        <v>0</v>
      </c>
    </row>
    <row r="19" spans="1:22">
      <c r="A19" s="335">
        <v>40283</v>
      </c>
      <c r="B19" s="336" t="s">
        <v>514</v>
      </c>
      <c r="C19" s="337" t="s">
        <v>370</v>
      </c>
      <c r="D19" s="337" t="s">
        <v>241</v>
      </c>
      <c r="E19" s="336">
        <v>7</v>
      </c>
      <c r="F19" s="336">
        <v>0</v>
      </c>
      <c r="G19" s="336">
        <v>0</v>
      </c>
      <c r="H19" s="336">
        <v>7</v>
      </c>
      <c r="I19" s="336">
        <v>0</v>
      </c>
      <c r="J19" s="336">
        <v>1</v>
      </c>
      <c r="K19" s="336">
        <v>6</v>
      </c>
      <c r="L19" s="336">
        <v>0</v>
      </c>
      <c r="M19" s="336">
        <v>1</v>
      </c>
      <c r="N19" s="336">
        <v>5</v>
      </c>
      <c r="O19" s="336">
        <v>0</v>
      </c>
      <c r="P19" s="336">
        <v>0</v>
      </c>
      <c r="Q19" s="336">
        <v>0</v>
      </c>
      <c r="R19" s="336">
        <v>0</v>
      </c>
      <c r="S19" s="336">
        <v>5</v>
      </c>
      <c r="T19" s="333">
        <v>0.71430000000000005</v>
      </c>
      <c r="U19" s="334">
        <v>0</v>
      </c>
    </row>
    <row r="20" spans="1:22">
      <c r="A20" s="330">
        <v>40283</v>
      </c>
      <c r="B20" s="331" t="s">
        <v>514</v>
      </c>
      <c r="C20" s="332" t="s">
        <v>389</v>
      </c>
      <c r="D20" s="332" t="s">
        <v>244</v>
      </c>
      <c r="E20" s="331">
        <v>4</v>
      </c>
      <c r="F20" s="331">
        <v>0</v>
      </c>
      <c r="G20" s="331">
        <v>0</v>
      </c>
      <c r="H20" s="331">
        <v>4</v>
      </c>
      <c r="I20" s="331">
        <v>0</v>
      </c>
      <c r="J20" s="331">
        <v>0</v>
      </c>
      <c r="K20" s="331">
        <v>4</v>
      </c>
      <c r="L20" s="331">
        <v>0</v>
      </c>
      <c r="M20" s="331">
        <v>0</v>
      </c>
      <c r="N20" s="331">
        <v>4</v>
      </c>
      <c r="O20" s="331">
        <v>0</v>
      </c>
      <c r="P20" s="331">
        <v>0</v>
      </c>
      <c r="Q20" s="331">
        <v>0</v>
      </c>
      <c r="R20" s="331">
        <v>0</v>
      </c>
      <c r="S20" s="331">
        <v>4</v>
      </c>
      <c r="T20" s="333">
        <v>1</v>
      </c>
      <c r="U20" s="334">
        <v>0</v>
      </c>
    </row>
    <row r="21" spans="1:22">
      <c r="A21" s="335">
        <v>40283</v>
      </c>
      <c r="B21" s="336" t="s">
        <v>514</v>
      </c>
      <c r="C21" s="337" t="s">
        <v>390</v>
      </c>
      <c r="D21" s="337" t="s">
        <v>255</v>
      </c>
      <c r="E21" s="336">
        <v>1</v>
      </c>
      <c r="F21" s="336">
        <v>0</v>
      </c>
      <c r="G21" s="336">
        <v>0</v>
      </c>
      <c r="H21" s="336">
        <v>1</v>
      </c>
      <c r="I21" s="336">
        <v>0</v>
      </c>
      <c r="J21" s="336">
        <v>0</v>
      </c>
      <c r="K21" s="336">
        <v>1</v>
      </c>
      <c r="L21" s="336">
        <v>0</v>
      </c>
      <c r="M21" s="336">
        <v>0</v>
      </c>
      <c r="N21" s="336">
        <v>1</v>
      </c>
      <c r="O21" s="336">
        <v>0</v>
      </c>
      <c r="P21" s="336">
        <v>0</v>
      </c>
      <c r="Q21" s="336">
        <v>0</v>
      </c>
      <c r="R21" s="336">
        <v>0</v>
      </c>
      <c r="S21" s="336">
        <v>1</v>
      </c>
      <c r="T21" s="333">
        <v>1</v>
      </c>
      <c r="U21" s="334">
        <v>0</v>
      </c>
    </row>
    <row r="22" spans="1:22">
      <c r="A22" s="330">
        <v>40289</v>
      </c>
      <c r="B22" s="331" t="s">
        <v>511</v>
      </c>
      <c r="C22" s="332" t="s">
        <v>368</v>
      </c>
      <c r="D22" s="332" t="s">
        <v>241</v>
      </c>
      <c r="E22" s="331">
        <v>21</v>
      </c>
      <c r="F22" s="331">
        <v>0</v>
      </c>
      <c r="G22" s="331">
        <v>0</v>
      </c>
      <c r="H22" s="331">
        <v>21</v>
      </c>
      <c r="I22" s="331">
        <v>0</v>
      </c>
      <c r="J22" s="331">
        <v>0</v>
      </c>
      <c r="K22" s="331">
        <v>21</v>
      </c>
      <c r="L22" s="331">
        <v>0</v>
      </c>
      <c r="M22" s="331">
        <v>1</v>
      </c>
      <c r="N22" s="331">
        <v>20</v>
      </c>
      <c r="O22" s="331">
        <v>0</v>
      </c>
      <c r="P22" s="331">
        <v>0</v>
      </c>
      <c r="Q22" s="331">
        <v>0</v>
      </c>
      <c r="R22" s="331">
        <v>0</v>
      </c>
      <c r="S22" s="331">
        <v>20</v>
      </c>
      <c r="T22" s="333">
        <v>0.95240000000000002</v>
      </c>
      <c r="U22" s="334">
        <v>0</v>
      </c>
      <c r="V22" s="254" t="s">
        <v>253</v>
      </c>
    </row>
    <row r="23" spans="1:22">
      <c r="A23" s="335">
        <v>40296</v>
      </c>
      <c r="B23" s="336" t="s">
        <v>514</v>
      </c>
      <c r="C23" s="337" t="s">
        <v>370</v>
      </c>
      <c r="D23" s="337" t="s">
        <v>241</v>
      </c>
      <c r="E23" s="336">
        <v>4</v>
      </c>
      <c r="F23" s="336">
        <v>0</v>
      </c>
      <c r="G23" s="336">
        <v>0</v>
      </c>
      <c r="H23" s="336">
        <v>4</v>
      </c>
      <c r="I23" s="336">
        <v>0</v>
      </c>
      <c r="J23" s="336">
        <v>0</v>
      </c>
      <c r="K23" s="336">
        <v>4</v>
      </c>
      <c r="L23" s="336">
        <v>0</v>
      </c>
      <c r="M23" s="336">
        <v>0</v>
      </c>
      <c r="N23" s="336">
        <v>4</v>
      </c>
      <c r="O23" s="336">
        <v>0</v>
      </c>
      <c r="P23" s="336">
        <v>0</v>
      </c>
      <c r="Q23" s="336">
        <v>0</v>
      </c>
      <c r="R23" s="336">
        <v>0</v>
      </c>
      <c r="S23" s="336">
        <v>4</v>
      </c>
      <c r="T23" s="333">
        <v>1</v>
      </c>
      <c r="U23" s="334">
        <v>1</v>
      </c>
    </row>
    <row r="24" spans="1:22">
      <c r="A24" s="330">
        <v>40297</v>
      </c>
      <c r="B24" s="331" t="s">
        <v>513</v>
      </c>
      <c r="C24" s="332" t="s">
        <v>386</v>
      </c>
      <c r="D24" s="332" t="s">
        <v>241</v>
      </c>
      <c r="E24" s="331">
        <v>44</v>
      </c>
      <c r="F24" s="331">
        <v>0</v>
      </c>
      <c r="G24" s="331">
        <v>0</v>
      </c>
      <c r="H24" s="331">
        <v>44</v>
      </c>
      <c r="I24" s="331">
        <v>0</v>
      </c>
      <c r="J24" s="331">
        <v>4</v>
      </c>
      <c r="K24" s="331">
        <v>40</v>
      </c>
      <c r="L24" s="331">
        <v>0</v>
      </c>
      <c r="M24" s="331">
        <v>13</v>
      </c>
      <c r="N24" s="331">
        <v>27</v>
      </c>
      <c r="O24" s="331">
        <v>0</v>
      </c>
      <c r="P24" s="331">
        <v>2</v>
      </c>
      <c r="Q24" s="331">
        <v>0</v>
      </c>
      <c r="R24" s="331">
        <v>0</v>
      </c>
      <c r="S24" s="331">
        <v>25</v>
      </c>
      <c r="T24" s="333">
        <v>0.56820000000000004</v>
      </c>
      <c r="U24" s="334">
        <v>0</v>
      </c>
    </row>
    <row r="25" spans="1:22">
      <c r="A25" s="335">
        <v>40304</v>
      </c>
      <c r="B25" s="336" t="s">
        <v>511</v>
      </c>
      <c r="C25" s="337" t="s">
        <v>368</v>
      </c>
      <c r="D25" s="337" t="s">
        <v>241</v>
      </c>
      <c r="E25" s="336">
        <v>14</v>
      </c>
      <c r="F25" s="336">
        <v>0</v>
      </c>
      <c r="G25" s="336">
        <v>0</v>
      </c>
      <c r="H25" s="336">
        <v>14</v>
      </c>
      <c r="I25" s="336">
        <v>0</v>
      </c>
      <c r="J25" s="336">
        <v>1</v>
      </c>
      <c r="K25" s="336">
        <v>13</v>
      </c>
      <c r="L25" s="336">
        <v>0</v>
      </c>
      <c r="M25" s="336">
        <v>0</v>
      </c>
      <c r="N25" s="336">
        <v>13</v>
      </c>
      <c r="O25" s="336">
        <v>0</v>
      </c>
      <c r="P25" s="336">
        <v>0</v>
      </c>
      <c r="Q25" s="336">
        <v>0</v>
      </c>
      <c r="R25" s="336">
        <v>0</v>
      </c>
      <c r="S25" s="336">
        <v>13</v>
      </c>
      <c r="T25" s="333">
        <v>0.92859999999999998</v>
      </c>
      <c r="U25" s="334">
        <v>0</v>
      </c>
    </row>
    <row r="26" spans="1:22">
      <c r="A26" s="330">
        <v>40304</v>
      </c>
      <c r="B26" s="331" t="s">
        <v>507</v>
      </c>
      <c r="C26" s="332" t="s">
        <v>371</v>
      </c>
      <c r="D26" s="332" t="s">
        <v>241</v>
      </c>
      <c r="E26" s="331">
        <v>2</v>
      </c>
      <c r="F26" s="331">
        <v>0</v>
      </c>
      <c r="G26" s="331">
        <v>0</v>
      </c>
      <c r="H26" s="331">
        <v>2</v>
      </c>
      <c r="I26" s="331">
        <v>0</v>
      </c>
      <c r="J26" s="331">
        <v>2</v>
      </c>
      <c r="K26" s="331">
        <v>0</v>
      </c>
      <c r="L26" s="331">
        <v>0</v>
      </c>
      <c r="M26" s="331">
        <v>0</v>
      </c>
      <c r="N26" s="331">
        <v>0</v>
      </c>
      <c r="O26" s="331">
        <v>0</v>
      </c>
      <c r="P26" s="331">
        <v>0</v>
      </c>
      <c r="Q26" s="331">
        <v>0</v>
      </c>
      <c r="R26" s="331">
        <v>0</v>
      </c>
      <c r="S26" s="331">
        <v>0</v>
      </c>
      <c r="T26" s="333">
        <v>0</v>
      </c>
      <c r="U26" s="334">
        <v>0</v>
      </c>
    </row>
    <row r="27" spans="1:22">
      <c r="A27" s="335">
        <v>40304</v>
      </c>
      <c r="B27" s="336" t="s">
        <v>507</v>
      </c>
      <c r="C27" s="337" t="s">
        <v>393</v>
      </c>
      <c r="D27" s="337" t="s">
        <v>255</v>
      </c>
      <c r="E27" s="336">
        <v>11</v>
      </c>
      <c r="F27" s="336">
        <v>0</v>
      </c>
      <c r="G27" s="336">
        <v>0</v>
      </c>
      <c r="H27" s="336">
        <v>11</v>
      </c>
      <c r="I27" s="336">
        <v>0</v>
      </c>
      <c r="J27" s="336">
        <v>6</v>
      </c>
      <c r="K27" s="336">
        <v>5</v>
      </c>
      <c r="L27" s="336">
        <v>0</v>
      </c>
      <c r="M27" s="336">
        <v>0</v>
      </c>
      <c r="N27" s="336">
        <v>5</v>
      </c>
      <c r="O27" s="336">
        <v>0</v>
      </c>
      <c r="P27" s="336">
        <v>0</v>
      </c>
      <c r="Q27" s="336">
        <v>0</v>
      </c>
      <c r="R27" s="336">
        <v>0</v>
      </c>
      <c r="S27" s="336">
        <v>5</v>
      </c>
      <c r="T27" s="333">
        <v>0.45450000000000002</v>
      </c>
      <c r="U27" s="334">
        <v>0</v>
      </c>
    </row>
    <row r="28" spans="1:22">
      <c r="A28" s="330">
        <v>40310</v>
      </c>
      <c r="B28" s="331" t="s">
        <v>508</v>
      </c>
      <c r="C28" s="332" t="s">
        <v>374</v>
      </c>
      <c r="D28" s="332" t="s">
        <v>241</v>
      </c>
      <c r="E28" s="331">
        <v>25</v>
      </c>
      <c r="F28" s="331">
        <v>0</v>
      </c>
      <c r="G28" s="331">
        <v>3</v>
      </c>
      <c r="H28" s="331">
        <v>22</v>
      </c>
      <c r="I28" s="331">
        <v>0</v>
      </c>
      <c r="J28" s="331">
        <v>1</v>
      </c>
      <c r="K28" s="331">
        <v>21</v>
      </c>
      <c r="L28" s="331">
        <v>0</v>
      </c>
      <c r="M28" s="331">
        <v>0</v>
      </c>
      <c r="N28" s="331">
        <v>21</v>
      </c>
      <c r="O28" s="331">
        <v>0</v>
      </c>
      <c r="P28" s="331">
        <v>5</v>
      </c>
      <c r="Q28" s="331">
        <v>0</v>
      </c>
      <c r="R28" s="331">
        <v>0</v>
      </c>
      <c r="S28" s="331">
        <v>16</v>
      </c>
      <c r="T28" s="333">
        <v>0.72729999999999995</v>
      </c>
      <c r="U28" s="334">
        <v>2</v>
      </c>
    </row>
    <row r="29" spans="1:22">
      <c r="A29" s="335">
        <v>40311</v>
      </c>
      <c r="B29" s="336" t="s">
        <v>515</v>
      </c>
      <c r="C29" s="337" t="s">
        <v>369</v>
      </c>
      <c r="D29" s="337" t="s">
        <v>244</v>
      </c>
      <c r="E29" s="336">
        <v>32</v>
      </c>
      <c r="F29" s="336">
        <v>0</v>
      </c>
      <c r="G29" s="336">
        <v>1</v>
      </c>
      <c r="H29" s="336">
        <v>31</v>
      </c>
      <c r="I29" s="336">
        <v>0</v>
      </c>
      <c r="J29" s="336">
        <v>8</v>
      </c>
      <c r="K29" s="336">
        <v>23</v>
      </c>
      <c r="L29" s="336">
        <v>0</v>
      </c>
      <c r="M29" s="336">
        <v>0</v>
      </c>
      <c r="N29" s="336">
        <v>23</v>
      </c>
      <c r="O29" s="336">
        <v>0</v>
      </c>
      <c r="P29" s="336">
        <v>1</v>
      </c>
      <c r="Q29" s="336">
        <v>0</v>
      </c>
      <c r="R29" s="336">
        <v>0</v>
      </c>
      <c r="S29" s="336">
        <v>22</v>
      </c>
      <c r="T29" s="333">
        <v>0.7097</v>
      </c>
      <c r="U29" s="334">
        <v>1</v>
      </c>
    </row>
    <row r="30" spans="1:22">
      <c r="A30" s="330">
        <v>40312</v>
      </c>
      <c r="B30" s="331" t="s">
        <v>513</v>
      </c>
      <c r="C30" s="332" t="s">
        <v>386</v>
      </c>
      <c r="D30" s="332" t="s">
        <v>241</v>
      </c>
      <c r="E30" s="331">
        <v>37</v>
      </c>
      <c r="F30" s="331">
        <v>0</v>
      </c>
      <c r="G30" s="331">
        <v>0</v>
      </c>
      <c r="H30" s="331">
        <v>37</v>
      </c>
      <c r="I30" s="331">
        <v>0</v>
      </c>
      <c r="J30" s="331">
        <v>5</v>
      </c>
      <c r="K30" s="331">
        <v>32</v>
      </c>
      <c r="L30" s="331">
        <v>0</v>
      </c>
      <c r="M30" s="331">
        <v>10</v>
      </c>
      <c r="N30" s="331">
        <v>22</v>
      </c>
      <c r="O30" s="331">
        <v>0</v>
      </c>
      <c r="P30" s="331">
        <v>0</v>
      </c>
      <c r="Q30" s="331">
        <v>0</v>
      </c>
      <c r="R30" s="331">
        <v>0</v>
      </c>
      <c r="S30" s="331">
        <v>22</v>
      </c>
      <c r="T30" s="333">
        <v>0.59460000000000002</v>
      </c>
      <c r="U30" s="334">
        <v>0</v>
      </c>
    </row>
    <row r="31" spans="1:22">
      <c r="A31" s="335">
        <v>40324</v>
      </c>
      <c r="B31" s="336" t="s">
        <v>516</v>
      </c>
      <c r="C31" s="337" t="s">
        <v>382</v>
      </c>
      <c r="D31" s="337" t="s">
        <v>241</v>
      </c>
      <c r="E31" s="336">
        <v>28</v>
      </c>
      <c r="F31" s="336">
        <v>0</v>
      </c>
      <c r="G31" s="336">
        <v>1</v>
      </c>
      <c r="H31" s="336">
        <v>27</v>
      </c>
      <c r="I31" s="336">
        <v>0</v>
      </c>
      <c r="J31" s="336">
        <v>1</v>
      </c>
      <c r="K31" s="336">
        <v>26</v>
      </c>
      <c r="L31" s="336">
        <v>0</v>
      </c>
      <c r="M31" s="336">
        <v>4</v>
      </c>
      <c r="N31" s="336">
        <v>22</v>
      </c>
      <c r="O31" s="336">
        <v>0</v>
      </c>
      <c r="P31" s="336">
        <v>2</v>
      </c>
      <c r="Q31" s="336">
        <v>0</v>
      </c>
      <c r="R31" s="336">
        <v>1</v>
      </c>
      <c r="S31" s="336">
        <v>19</v>
      </c>
      <c r="T31" s="333">
        <v>0.74070000000000003</v>
      </c>
      <c r="U31" s="334">
        <v>0</v>
      </c>
    </row>
    <row r="32" spans="1:22">
      <c r="A32" s="330">
        <v>40330</v>
      </c>
      <c r="B32" s="331" t="s">
        <v>512</v>
      </c>
      <c r="C32" s="332" t="s">
        <v>380</v>
      </c>
      <c r="D32" s="332" t="s">
        <v>244</v>
      </c>
      <c r="E32" s="331">
        <v>11</v>
      </c>
      <c r="F32" s="331">
        <v>0</v>
      </c>
      <c r="G32" s="331">
        <v>0</v>
      </c>
      <c r="H32" s="331">
        <v>11</v>
      </c>
      <c r="I32" s="331">
        <v>0</v>
      </c>
      <c r="J32" s="331">
        <v>0</v>
      </c>
      <c r="K32" s="331">
        <v>11</v>
      </c>
      <c r="L32" s="331">
        <v>0</v>
      </c>
      <c r="M32" s="331">
        <v>5</v>
      </c>
      <c r="N32" s="331">
        <v>6</v>
      </c>
      <c r="O32" s="331">
        <v>0</v>
      </c>
      <c r="P32" s="331">
        <v>0</v>
      </c>
      <c r="Q32" s="331">
        <v>0</v>
      </c>
      <c r="R32" s="331">
        <v>0</v>
      </c>
      <c r="S32" s="331">
        <v>6</v>
      </c>
      <c r="T32" s="333">
        <v>0.54549999999999998</v>
      </c>
      <c r="U32" s="334">
        <v>0</v>
      </c>
    </row>
    <row r="33" spans="1:21">
      <c r="A33" s="335">
        <v>40332</v>
      </c>
      <c r="B33" s="336" t="s">
        <v>509</v>
      </c>
      <c r="C33" s="337" t="s">
        <v>375</v>
      </c>
      <c r="D33" s="337" t="s">
        <v>241</v>
      </c>
      <c r="E33" s="336">
        <v>21</v>
      </c>
      <c r="F33" s="336">
        <v>0</v>
      </c>
      <c r="G33" s="336">
        <v>0</v>
      </c>
      <c r="H33" s="336">
        <v>21</v>
      </c>
      <c r="I33" s="336">
        <v>0</v>
      </c>
      <c r="J33" s="336">
        <v>1</v>
      </c>
      <c r="K33" s="336">
        <v>20</v>
      </c>
      <c r="L33" s="336">
        <v>0</v>
      </c>
      <c r="M33" s="336">
        <v>1</v>
      </c>
      <c r="N33" s="336">
        <v>19</v>
      </c>
      <c r="O33" s="336">
        <v>0</v>
      </c>
      <c r="P33" s="336">
        <v>0</v>
      </c>
      <c r="Q33" s="336">
        <v>0</v>
      </c>
      <c r="R33" s="336">
        <v>0</v>
      </c>
      <c r="S33" s="336">
        <v>19</v>
      </c>
      <c r="T33" s="333">
        <v>0.90480000000000005</v>
      </c>
      <c r="U33" s="334">
        <v>2</v>
      </c>
    </row>
    <row r="34" spans="1:21">
      <c r="A34" s="330">
        <v>40338</v>
      </c>
      <c r="B34" s="331" t="s">
        <v>516</v>
      </c>
      <c r="C34" s="332" t="s">
        <v>381</v>
      </c>
      <c r="D34" s="332" t="s">
        <v>244</v>
      </c>
      <c r="E34" s="331">
        <v>25</v>
      </c>
      <c r="F34" s="331">
        <v>0</v>
      </c>
      <c r="G34" s="331">
        <v>0</v>
      </c>
      <c r="H34" s="331">
        <v>25</v>
      </c>
      <c r="I34" s="331">
        <v>0</v>
      </c>
      <c r="J34" s="331">
        <v>0</v>
      </c>
      <c r="K34" s="331">
        <v>25</v>
      </c>
      <c r="L34" s="331">
        <v>0</v>
      </c>
      <c r="M34" s="331">
        <v>2</v>
      </c>
      <c r="N34" s="331">
        <v>23</v>
      </c>
      <c r="O34" s="331">
        <v>0</v>
      </c>
      <c r="P34" s="331">
        <v>0</v>
      </c>
      <c r="Q34" s="331">
        <v>0</v>
      </c>
      <c r="R34" s="331">
        <v>4</v>
      </c>
      <c r="S34" s="331">
        <v>19</v>
      </c>
      <c r="T34" s="333">
        <v>0.92</v>
      </c>
      <c r="U34" s="334">
        <v>1</v>
      </c>
    </row>
    <row r="35" spans="1:21">
      <c r="A35" s="335">
        <v>40345</v>
      </c>
      <c r="B35" s="336" t="s">
        <v>509</v>
      </c>
      <c r="C35" s="337" t="s">
        <v>376</v>
      </c>
      <c r="D35" s="337" t="s">
        <v>244</v>
      </c>
      <c r="E35" s="336">
        <v>25</v>
      </c>
      <c r="F35" s="336">
        <v>0</v>
      </c>
      <c r="G35" s="336">
        <v>0</v>
      </c>
      <c r="H35" s="336">
        <v>25</v>
      </c>
      <c r="I35" s="336">
        <v>0</v>
      </c>
      <c r="J35" s="336">
        <v>1</v>
      </c>
      <c r="K35" s="336">
        <v>24</v>
      </c>
      <c r="L35" s="336">
        <v>0</v>
      </c>
      <c r="M35" s="336">
        <v>6</v>
      </c>
      <c r="N35" s="336">
        <v>18</v>
      </c>
      <c r="O35" s="336">
        <v>0</v>
      </c>
      <c r="P35" s="336">
        <v>0</v>
      </c>
      <c r="Q35" s="336">
        <v>0</v>
      </c>
      <c r="R35" s="336">
        <v>0</v>
      </c>
      <c r="S35" s="336">
        <v>18</v>
      </c>
      <c r="T35" s="333">
        <v>0.72</v>
      </c>
      <c r="U35" s="334">
        <v>0</v>
      </c>
    </row>
    <row r="36" spans="1:21">
      <c r="A36" s="330">
        <v>40346</v>
      </c>
      <c r="B36" s="331" t="s">
        <v>513</v>
      </c>
      <c r="C36" s="332" t="s">
        <v>385</v>
      </c>
      <c r="D36" s="332" t="s">
        <v>244</v>
      </c>
      <c r="E36" s="331">
        <v>36</v>
      </c>
      <c r="F36" s="331">
        <v>0</v>
      </c>
      <c r="G36" s="331">
        <v>2</v>
      </c>
      <c r="H36" s="331">
        <v>34</v>
      </c>
      <c r="I36" s="331">
        <v>0</v>
      </c>
      <c r="J36" s="331">
        <v>9</v>
      </c>
      <c r="K36" s="331">
        <v>25</v>
      </c>
      <c r="L36" s="331">
        <v>0</v>
      </c>
      <c r="M36" s="331">
        <v>4</v>
      </c>
      <c r="N36" s="331">
        <v>21</v>
      </c>
      <c r="O36" s="331">
        <v>0</v>
      </c>
      <c r="P36" s="331">
        <v>0</v>
      </c>
      <c r="Q36" s="331">
        <v>0</v>
      </c>
      <c r="R36" s="331">
        <v>0</v>
      </c>
      <c r="S36" s="331">
        <v>21</v>
      </c>
      <c r="T36" s="333">
        <v>0.61760000000000004</v>
      </c>
      <c r="U36" s="334">
        <v>0</v>
      </c>
    </row>
    <row r="37" spans="1:21">
      <c r="A37" s="335">
        <v>40359</v>
      </c>
      <c r="B37" s="336" t="s">
        <v>515</v>
      </c>
      <c r="C37" s="337" t="s">
        <v>369</v>
      </c>
      <c r="D37" s="337" t="s">
        <v>244</v>
      </c>
      <c r="E37" s="336">
        <v>15</v>
      </c>
      <c r="F37" s="336">
        <v>0</v>
      </c>
      <c r="G37" s="336">
        <v>9</v>
      </c>
      <c r="H37" s="336">
        <v>6</v>
      </c>
      <c r="I37" s="336">
        <v>0</v>
      </c>
      <c r="J37" s="336">
        <v>1</v>
      </c>
      <c r="K37" s="336">
        <v>5</v>
      </c>
      <c r="L37" s="336">
        <v>0</v>
      </c>
      <c r="M37" s="336">
        <v>0</v>
      </c>
      <c r="N37" s="336">
        <v>5</v>
      </c>
      <c r="O37" s="336">
        <v>0</v>
      </c>
      <c r="P37" s="336">
        <v>0</v>
      </c>
      <c r="Q37" s="336">
        <v>0</v>
      </c>
      <c r="R37" s="336">
        <v>0</v>
      </c>
      <c r="S37" s="336">
        <v>5</v>
      </c>
      <c r="T37" s="333">
        <v>0.83330000000000004</v>
      </c>
      <c r="U37" s="334">
        <v>0</v>
      </c>
    </row>
    <row r="38" spans="1:21">
      <c r="A38" s="330">
        <v>40360</v>
      </c>
      <c r="B38" s="331" t="s">
        <v>516</v>
      </c>
      <c r="C38" s="332" t="s">
        <v>382</v>
      </c>
      <c r="D38" s="332" t="s">
        <v>241</v>
      </c>
      <c r="E38" s="331">
        <v>19</v>
      </c>
      <c r="F38" s="331">
        <v>0</v>
      </c>
      <c r="G38" s="331">
        <v>2</v>
      </c>
      <c r="H38" s="331">
        <v>17</v>
      </c>
      <c r="I38" s="331">
        <v>0</v>
      </c>
      <c r="J38" s="331">
        <v>0</v>
      </c>
      <c r="K38" s="331">
        <v>17</v>
      </c>
      <c r="L38" s="331">
        <v>0</v>
      </c>
      <c r="M38" s="331">
        <v>1</v>
      </c>
      <c r="N38" s="331">
        <v>16</v>
      </c>
      <c r="O38" s="331">
        <v>0</v>
      </c>
      <c r="P38" s="331">
        <v>1</v>
      </c>
      <c r="Q38" s="331">
        <v>0</v>
      </c>
      <c r="R38" s="331">
        <v>1</v>
      </c>
      <c r="S38" s="331">
        <v>14</v>
      </c>
      <c r="T38" s="333">
        <v>0.88239999999999996</v>
      </c>
      <c r="U38" s="334">
        <v>0</v>
      </c>
    </row>
    <row r="39" spans="1:21">
      <c r="A39" s="335">
        <v>40373</v>
      </c>
      <c r="B39" s="336" t="s">
        <v>513</v>
      </c>
      <c r="C39" s="337" t="s">
        <v>385</v>
      </c>
      <c r="D39" s="337" t="s">
        <v>244</v>
      </c>
      <c r="E39" s="336">
        <v>7</v>
      </c>
      <c r="F39" s="336">
        <v>0</v>
      </c>
      <c r="G39" s="336">
        <v>1</v>
      </c>
      <c r="H39" s="336">
        <v>6</v>
      </c>
      <c r="I39" s="336">
        <v>0</v>
      </c>
      <c r="J39" s="336">
        <v>5</v>
      </c>
      <c r="K39" s="336">
        <v>1</v>
      </c>
      <c r="L39" s="336">
        <v>0</v>
      </c>
      <c r="M39" s="336">
        <v>0</v>
      </c>
      <c r="N39" s="336">
        <v>1</v>
      </c>
      <c r="O39" s="336">
        <v>0</v>
      </c>
      <c r="P39" s="336">
        <v>0</v>
      </c>
      <c r="Q39" s="336">
        <v>0</v>
      </c>
      <c r="R39" s="336">
        <v>0</v>
      </c>
      <c r="S39" s="336">
        <v>1</v>
      </c>
      <c r="T39" s="333">
        <v>0.16669999999999999</v>
      </c>
      <c r="U39" s="334">
        <v>0</v>
      </c>
    </row>
    <row r="40" spans="1:21">
      <c r="A40" s="330">
        <v>40373</v>
      </c>
      <c r="B40" s="331" t="s">
        <v>513</v>
      </c>
      <c r="C40" s="332" t="s">
        <v>386</v>
      </c>
      <c r="D40" s="332" t="s">
        <v>241</v>
      </c>
      <c r="E40" s="331">
        <v>2</v>
      </c>
      <c r="F40" s="331">
        <v>0</v>
      </c>
      <c r="G40" s="331">
        <v>0</v>
      </c>
      <c r="H40" s="331">
        <v>2</v>
      </c>
      <c r="I40" s="331">
        <v>0</v>
      </c>
      <c r="J40" s="331">
        <v>0</v>
      </c>
      <c r="K40" s="331">
        <v>2</v>
      </c>
      <c r="L40" s="331">
        <v>0</v>
      </c>
      <c r="M40" s="331">
        <v>1</v>
      </c>
      <c r="N40" s="331">
        <v>1</v>
      </c>
      <c r="O40" s="331">
        <v>0</v>
      </c>
      <c r="P40" s="331">
        <v>0</v>
      </c>
      <c r="Q40" s="331">
        <v>0</v>
      </c>
      <c r="R40" s="331">
        <v>0</v>
      </c>
      <c r="S40" s="331">
        <v>1</v>
      </c>
      <c r="T40" s="333">
        <v>0.5</v>
      </c>
      <c r="U40" s="334">
        <v>0</v>
      </c>
    </row>
    <row r="41" spans="1:21" ht="24" customHeight="1">
      <c r="A41" s="335">
        <v>40373</v>
      </c>
      <c r="B41" s="336" t="s">
        <v>513</v>
      </c>
      <c r="C41" s="337" t="s">
        <v>392</v>
      </c>
      <c r="D41" s="337" t="s">
        <v>255</v>
      </c>
      <c r="E41" s="336">
        <v>6</v>
      </c>
      <c r="F41" s="336">
        <v>0</v>
      </c>
      <c r="G41" s="336">
        <v>2</v>
      </c>
      <c r="H41" s="336">
        <v>4</v>
      </c>
      <c r="I41" s="336">
        <v>0</v>
      </c>
      <c r="J41" s="336">
        <v>1</v>
      </c>
      <c r="K41" s="336">
        <v>3</v>
      </c>
      <c r="L41" s="336">
        <v>0</v>
      </c>
      <c r="M41" s="336">
        <v>2</v>
      </c>
      <c r="N41" s="336">
        <v>1</v>
      </c>
      <c r="O41" s="336">
        <v>0</v>
      </c>
      <c r="P41" s="336">
        <v>0</v>
      </c>
      <c r="Q41" s="336">
        <v>0</v>
      </c>
      <c r="R41" s="336">
        <v>0</v>
      </c>
      <c r="S41" s="336">
        <v>1</v>
      </c>
      <c r="T41" s="333">
        <v>0.25</v>
      </c>
      <c r="U41" s="334">
        <v>0</v>
      </c>
    </row>
    <row r="42" spans="1:21">
      <c r="A42" s="330">
        <v>40374</v>
      </c>
      <c r="B42" s="331" t="s">
        <v>517</v>
      </c>
      <c r="C42" s="332" t="s">
        <v>367</v>
      </c>
      <c r="D42" s="332" t="s">
        <v>241</v>
      </c>
      <c r="E42" s="331">
        <v>18</v>
      </c>
      <c r="F42" s="331">
        <v>0</v>
      </c>
      <c r="G42" s="331">
        <v>0</v>
      </c>
      <c r="H42" s="331">
        <v>18</v>
      </c>
      <c r="I42" s="331">
        <v>0</v>
      </c>
      <c r="J42" s="331">
        <v>1</v>
      </c>
      <c r="K42" s="331">
        <v>17</v>
      </c>
      <c r="L42" s="331">
        <v>0</v>
      </c>
      <c r="M42" s="331">
        <v>3</v>
      </c>
      <c r="N42" s="331">
        <v>14</v>
      </c>
      <c r="O42" s="331">
        <v>0</v>
      </c>
      <c r="P42" s="331">
        <v>0</v>
      </c>
      <c r="Q42" s="331">
        <v>0</v>
      </c>
      <c r="R42" s="331">
        <v>0</v>
      </c>
      <c r="S42" s="331">
        <v>14</v>
      </c>
      <c r="T42" s="333">
        <v>0.77780000000000005</v>
      </c>
      <c r="U42" s="334">
        <v>1</v>
      </c>
    </row>
    <row r="43" spans="1:21">
      <c r="A43" s="335">
        <v>40380</v>
      </c>
      <c r="B43" s="336" t="s">
        <v>511</v>
      </c>
      <c r="C43" s="337" t="s">
        <v>368</v>
      </c>
      <c r="D43" s="337" t="s">
        <v>241</v>
      </c>
      <c r="E43" s="336">
        <v>15</v>
      </c>
      <c r="F43" s="336">
        <v>0</v>
      </c>
      <c r="G43" s="336">
        <v>0</v>
      </c>
      <c r="H43" s="336">
        <v>15</v>
      </c>
      <c r="I43" s="336">
        <v>0</v>
      </c>
      <c r="J43" s="336">
        <v>0</v>
      </c>
      <c r="K43" s="336">
        <v>15</v>
      </c>
      <c r="L43" s="336">
        <v>0</v>
      </c>
      <c r="M43" s="336">
        <v>1</v>
      </c>
      <c r="N43" s="336">
        <v>14</v>
      </c>
      <c r="O43" s="336">
        <v>0</v>
      </c>
      <c r="P43" s="336">
        <v>0</v>
      </c>
      <c r="Q43" s="336">
        <v>0</v>
      </c>
      <c r="R43" s="336">
        <v>0</v>
      </c>
      <c r="S43" s="336">
        <v>14</v>
      </c>
      <c r="T43" s="333">
        <v>0.93330000000000002</v>
      </c>
      <c r="U43" s="334">
        <v>0</v>
      </c>
    </row>
    <row r="44" spans="1:21">
      <c r="A44" s="330">
        <v>40381</v>
      </c>
      <c r="B44" s="331" t="s">
        <v>518</v>
      </c>
      <c r="C44" s="332" t="s">
        <v>391</v>
      </c>
      <c r="D44" s="332" t="s">
        <v>244</v>
      </c>
      <c r="E44" s="331">
        <v>12</v>
      </c>
      <c r="F44" s="331">
        <v>0</v>
      </c>
      <c r="G44" s="331">
        <v>1</v>
      </c>
      <c r="H44" s="331">
        <v>11</v>
      </c>
      <c r="I44" s="331">
        <v>0</v>
      </c>
      <c r="J44" s="331">
        <v>1</v>
      </c>
      <c r="K44" s="331">
        <v>10</v>
      </c>
      <c r="L44" s="331">
        <v>0</v>
      </c>
      <c r="M44" s="331">
        <v>1</v>
      </c>
      <c r="N44" s="331">
        <v>9</v>
      </c>
      <c r="O44" s="331">
        <v>0</v>
      </c>
      <c r="P44" s="331">
        <v>1</v>
      </c>
      <c r="Q44" s="331">
        <v>0</v>
      </c>
      <c r="R44" s="331">
        <v>0</v>
      </c>
      <c r="S44" s="331">
        <v>8</v>
      </c>
      <c r="T44" s="333">
        <v>0.72729999999999995</v>
      </c>
      <c r="U44" s="334">
        <v>0</v>
      </c>
    </row>
    <row r="45" spans="1:21" s="239" customFormat="1">
      <c r="A45" s="335">
        <v>40396</v>
      </c>
      <c r="B45" s="336" t="s">
        <v>519</v>
      </c>
      <c r="C45" s="337" t="s">
        <v>394</v>
      </c>
      <c r="D45" s="337" t="s">
        <v>247</v>
      </c>
      <c r="E45" s="336">
        <v>5</v>
      </c>
      <c r="F45" s="336">
        <v>0</v>
      </c>
      <c r="G45" s="336">
        <v>1</v>
      </c>
      <c r="H45" s="336">
        <v>4</v>
      </c>
      <c r="I45" s="336">
        <v>0</v>
      </c>
      <c r="J45" s="336">
        <v>0</v>
      </c>
      <c r="K45" s="336">
        <v>4</v>
      </c>
      <c r="L45" s="336">
        <v>0</v>
      </c>
      <c r="M45" s="336">
        <v>3</v>
      </c>
      <c r="N45" s="336">
        <v>1</v>
      </c>
      <c r="O45" s="336">
        <v>0</v>
      </c>
      <c r="P45" s="336">
        <v>0</v>
      </c>
      <c r="Q45" s="336">
        <v>0</v>
      </c>
      <c r="R45" s="336">
        <v>0</v>
      </c>
      <c r="S45" s="336">
        <v>1</v>
      </c>
      <c r="T45" s="333">
        <v>0.25</v>
      </c>
      <c r="U45" s="334">
        <v>0</v>
      </c>
    </row>
    <row r="46" spans="1:21" s="239" customFormat="1">
      <c r="A46" s="330">
        <v>40422</v>
      </c>
      <c r="B46" s="331" t="s">
        <v>520</v>
      </c>
      <c r="C46" s="332" t="s">
        <v>378</v>
      </c>
      <c r="D46" s="332" t="s">
        <v>241</v>
      </c>
      <c r="E46" s="331">
        <v>16</v>
      </c>
      <c r="F46" s="331">
        <v>0</v>
      </c>
      <c r="G46" s="331">
        <v>0</v>
      </c>
      <c r="H46" s="331">
        <v>16</v>
      </c>
      <c r="I46" s="331">
        <v>0</v>
      </c>
      <c r="J46" s="331">
        <v>0</v>
      </c>
      <c r="K46" s="331">
        <v>16</v>
      </c>
      <c r="L46" s="331">
        <v>0</v>
      </c>
      <c r="M46" s="331">
        <v>0</v>
      </c>
      <c r="N46" s="331">
        <v>16</v>
      </c>
      <c r="O46" s="331">
        <v>0</v>
      </c>
      <c r="P46" s="331">
        <v>0</v>
      </c>
      <c r="Q46" s="331">
        <v>0</v>
      </c>
      <c r="R46" s="331">
        <v>0</v>
      </c>
      <c r="S46" s="331">
        <v>16</v>
      </c>
      <c r="T46" s="333">
        <v>1</v>
      </c>
      <c r="U46" s="334">
        <v>0</v>
      </c>
    </row>
    <row r="47" spans="1:21" s="239" customFormat="1">
      <c r="A47" s="335">
        <v>40430</v>
      </c>
      <c r="B47" s="336" t="s">
        <v>518</v>
      </c>
      <c r="C47" s="337" t="s">
        <v>391</v>
      </c>
      <c r="D47" s="337" t="s">
        <v>244</v>
      </c>
      <c r="E47" s="336">
        <v>51</v>
      </c>
      <c r="F47" s="336">
        <v>0</v>
      </c>
      <c r="G47" s="336">
        <v>0</v>
      </c>
      <c r="H47" s="336">
        <v>51</v>
      </c>
      <c r="I47" s="336">
        <v>0</v>
      </c>
      <c r="J47" s="336">
        <v>19</v>
      </c>
      <c r="K47" s="336">
        <v>32</v>
      </c>
      <c r="L47" s="336">
        <v>0</v>
      </c>
      <c r="M47" s="336">
        <v>15</v>
      </c>
      <c r="N47" s="336">
        <v>17</v>
      </c>
      <c r="O47" s="336">
        <v>0</v>
      </c>
      <c r="P47" s="336">
        <v>0</v>
      </c>
      <c r="Q47" s="336">
        <v>0</v>
      </c>
      <c r="R47" s="336">
        <v>0</v>
      </c>
      <c r="S47" s="336">
        <v>17</v>
      </c>
      <c r="T47" s="333">
        <v>0.33329999999999999</v>
      </c>
      <c r="U47" s="334">
        <v>0</v>
      </c>
    </row>
    <row r="48" spans="1:21" s="239" customFormat="1">
      <c r="A48" s="330">
        <v>40436</v>
      </c>
      <c r="B48" s="331" t="s">
        <v>515</v>
      </c>
      <c r="C48" s="332" t="s">
        <v>369</v>
      </c>
      <c r="D48" s="332" t="s">
        <v>244</v>
      </c>
      <c r="E48" s="331">
        <v>3</v>
      </c>
      <c r="F48" s="331">
        <v>0</v>
      </c>
      <c r="G48" s="331">
        <v>0</v>
      </c>
      <c r="H48" s="331">
        <v>3</v>
      </c>
      <c r="I48" s="331">
        <v>0</v>
      </c>
      <c r="J48" s="331">
        <v>0</v>
      </c>
      <c r="K48" s="331">
        <v>3</v>
      </c>
      <c r="L48" s="331">
        <v>0</v>
      </c>
      <c r="M48" s="331">
        <v>0</v>
      </c>
      <c r="N48" s="331">
        <v>3</v>
      </c>
      <c r="O48" s="331">
        <v>0</v>
      </c>
      <c r="P48" s="331">
        <v>0</v>
      </c>
      <c r="Q48" s="331">
        <v>0</v>
      </c>
      <c r="R48" s="331">
        <v>0</v>
      </c>
      <c r="S48" s="331">
        <v>3</v>
      </c>
      <c r="T48" s="333">
        <v>1</v>
      </c>
      <c r="U48" s="334">
        <v>0</v>
      </c>
    </row>
    <row r="49" spans="1:21" s="239" customFormat="1">
      <c r="A49" s="335">
        <v>40436</v>
      </c>
      <c r="B49" s="336" t="s">
        <v>515</v>
      </c>
      <c r="C49" s="337" t="s">
        <v>415</v>
      </c>
      <c r="D49" s="337" t="s">
        <v>247</v>
      </c>
      <c r="E49" s="336">
        <v>5</v>
      </c>
      <c r="F49" s="336">
        <v>0</v>
      </c>
      <c r="G49" s="336">
        <v>0</v>
      </c>
      <c r="H49" s="336">
        <v>5</v>
      </c>
      <c r="I49" s="336">
        <v>0</v>
      </c>
      <c r="J49" s="336">
        <v>0</v>
      </c>
      <c r="K49" s="336">
        <v>5</v>
      </c>
      <c r="L49" s="336">
        <v>0</v>
      </c>
      <c r="M49" s="336">
        <v>1</v>
      </c>
      <c r="N49" s="336">
        <v>4</v>
      </c>
      <c r="O49" s="336">
        <v>0</v>
      </c>
      <c r="P49" s="336">
        <v>0</v>
      </c>
      <c r="Q49" s="336">
        <v>0</v>
      </c>
      <c r="R49" s="336">
        <v>0</v>
      </c>
      <c r="S49" s="336">
        <v>4</v>
      </c>
      <c r="T49" s="333">
        <v>0.8</v>
      </c>
      <c r="U49" s="334">
        <v>0</v>
      </c>
    </row>
    <row r="50" spans="1:21" s="239" customFormat="1">
      <c r="A50" s="330">
        <v>40437</v>
      </c>
      <c r="B50" s="331" t="s">
        <v>516</v>
      </c>
      <c r="C50" s="332" t="s">
        <v>382</v>
      </c>
      <c r="D50" s="332" t="s">
        <v>241</v>
      </c>
      <c r="E50" s="331">
        <v>16</v>
      </c>
      <c r="F50" s="331">
        <v>0</v>
      </c>
      <c r="G50" s="331">
        <v>0</v>
      </c>
      <c r="H50" s="331">
        <v>16</v>
      </c>
      <c r="I50" s="331">
        <v>0</v>
      </c>
      <c r="J50" s="331">
        <v>3</v>
      </c>
      <c r="K50" s="331">
        <v>13</v>
      </c>
      <c r="L50" s="331">
        <v>0</v>
      </c>
      <c r="M50" s="331">
        <v>1</v>
      </c>
      <c r="N50" s="331">
        <v>12</v>
      </c>
      <c r="O50" s="331">
        <v>0</v>
      </c>
      <c r="P50" s="331">
        <v>0</v>
      </c>
      <c r="Q50" s="331">
        <v>0</v>
      </c>
      <c r="R50" s="331">
        <v>0</v>
      </c>
      <c r="S50" s="331">
        <v>12</v>
      </c>
      <c r="T50" s="333">
        <v>0.75</v>
      </c>
      <c r="U50" s="334">
        <v>0</v>
      </c>
    </row>
    <row r="51" spans="1:21" s="239" customFormat="1">
      <c r="A51" s="335">
        <v>40437</v>
      </c>
      <c r="B51" s="336" t="s">
        <v>513</v>
      </c>
      <c r="C51" s="337" t="s">
        <v>385</v>
      </c>
      <c r="D51" s="337" t="s">
        <v>244</v>
      </c>
      <c r="E51" s="336">
        <v>10</v>
      </c>
      <c r="F51" s="336">
        <v>0</v>
      </c>
      <c r="G51" s="336">
        <v>2</v>
      </c>
      <c r="H51" s="336">
        <v>8</v>
      </c>
      <c r="I51" s="336">
        <v>0</v>
      </c>
      <c r="J51" s="336">
        <v>0</v>
      </c>
      <c r="K51" s="336">
        <v>8</v>
      </c>
      <c r="L51" s="336">
        <v>0</v>
      </c>
      <c r="M51" s="336">
        <v>1</v>
      </c>
      <c r="N51" s="336">
        <v>7</v>
      </c>
      <c r="O51" s="336">
        <v>0</v>
      </c>
      <c r="P51" s="336">
        <v>0</v>
      </c>
      <c r="Q51" s="336">
        <v>0</v>
      </c>
      <c r="R51" s="336">
        <v>0</v>
      </c>
      <c r="S51" s="336">
        <v>7</v>
      </c>
      <c r="T51" s="333">
        <v>0.875</v>
      </c>
      <c r="U51" s="334">
        <v>0</v>
      </c>
    </row>
    <row r="52" spans="1:21" s="239" customFormat="1">
      <c r="A52" s="330">
        <v>40437</v>
      </c>
      <c r="B52" s="331" t="s">
        <v>513</v>
      </c>
      <c r="C52" s="332" t="s">
        <v>386</v>
      </c>
      <c r="D52" s="332" t="s">
        <v>241</v>
      </c>
      <c r="E52" s="331">
        <v>8</v>
      </c>
      <c r="F52" s="331">
        <v>0</v>
      </c>
      <c r="G52" s="331">
        <v>0</v>
      </c>
      <c r="H52" s="331">
        <v>8</v>
      </c>
      <c r="I52" s="331">
        <v>0</v>
      </c>
      <c r="J52" s="331">
        <v>1</v>
      </c>
      <c r="K52" s="331">
        <v>7</v>
      </c>
      <c r="L52" s="331">
        <v>0</v>
      </c>
      <c r="M52" s="331">
        <v>2</v>
      </c>
      <c r="N52" s="331">
        <v>5</v>
      </c>
      <c r="O52" s="331">
        <v>0</v>
      </c>
      <c r="P52" s="331">
        <v>0</v>
      </c>
      <c r="Q52" s="331">
        <v>0</v>
      </c>
      <c r="R52" s="331">
        <v>0</v>
      </c>
      <c r="S52" s="331">
        <v>5</v>
      </c>
      <c r="T52" s="333">
        <v>0.625</v>
      </c>
      <c r="U52" s="334">
        <v>0</v>
      </c>
    </row>
    <row r="53" spans="1:21" s="239" customFormat="1">
      <c r="A53" s="335">
        <v>40437</v>
      </c>
      <c r="B53" s="336" t="s">
        <v>513</v>
      </c>
      <c r="C53" s="337" t="s">
        <v>387</v>
      </c>
      <c r="D53" s="337" t="s">
        <v>247</v>
      </c>
      <c r="E53" s="336">
        <v>2</v>
      </c>
      <c r="F53" s="336">
        <v>0</v>
      </c>
      <c r="G53" s="336">
        <v>0</v>
      </c>
      <c r="H53" s="336">
        <v>2</v>
      </c>
      <c r="I53" s="336">
        <v>0</v>
      </c>
      <c r="J53" s="336">
        <v>0</v>
      </c>
      <c r="K53" s="336">
        <v>2</v>
      </c>
      <c r="L53" s="336">
        <v>0</v>
      </c>
      <c r="M53" s="336">
        <v>0</v>
      </c>
      <c r="N53" s="336">
        <v>2</v>
      </c>
      <c r="O53" s="336">
        <v>0</v>
      </c>
      <c r="P53" s="336">
        <v>0</v>
      </c>
      <c r="Q53" s="336">
        <v>0</v>
      </c>
      <c r="R53" s="336">
        <v>0</v>
      </c>
      <c r="S53" s="336">
        <v>2</v>
      </c>
      <c r="T53" s="333">
        <v>1</v>
      </c>
      <c r="U53" s="334">
        <v>0</v>
      </c>
    </row>
    <row r="54" spans="1:21" s="239" customFormat="1">
      <c r="A54" s="330">
        <v>40437</v>
      </c>
      <c r="B54" s="331" t="s">
        <v>133</v>
      </c>
      <c r="C54" s="332" t="s">
        <v>409</v>
      </c>
      <c r="D54" s="332" t="s">
        <v>244</v>
      </c>
      <c r="E54" s="331">
        <v>15</v>
      </c>
      <c r="F54" s="331">
        <v>0</v>
      </c>
      <c r="G54" s="331">
        <v>0</v>
      </c>
      <c r="H54" s="331">
        <v>15</v>
      </c>
      <c r="I54" s="331">
        <v>0</v>
      </c>
      <c r="J54" s="331">
        <v>4</v>
      </c>
      <c r="K54" s="331">
        <v>11</v>
      </c>
      <c r="L54" s="331">
        <v>0</v>
      </c>
      <c r="M54" s="331">
        <v>10</v>
      </c>
      <c r="N54" s="331">
        <v>1</v>
      </c>
      <c r="O54" s="331">
        <v>0</v>
      </c>
      <c r="P54" s="331">
        <v>0</v>
      </c>
      <c r="Q54" s="331">
        <v>0</v>
      </c>
      <c r="R54" s="331">
        <v>0</v>
      </c>
      <c r="S54" s="331">
        <v>1</v>
      </c>
      <c r="T54" s="333">
        <v>6.6699999999999995E-2</v>
      </c>
      <c r="U54" s="334">
        <v>0</v>
      </c>
    </row>
    <row r="55" spans="1:21" s="239" customFormat="1">
      <c r="A55" s="335">
        <v>40445</v>
      </c>
      <c r="B55" s="336" t="s">
        <v>521</v>
      </c>
      <c r="C55" s="337" t="s">
        <v>412</v>
      </c>
      <c r="D55" s="337" t="s">
        <v>240</v>
      </c>
      <c r="E55" s="336">
        <v>8</v>
      </c>
      <c r="F55" s="336">
        <v>0</v>
      </c>
      <c r="G55" s="336">
        <v>0</v>
      </c>
      <c r="H55" s="336">
        <v>8</v>
      </c>
      <c r="I55" s="336">
        <v>0</v>
      </c>
      <c r="J55" s="336">
        <v>1</v>
      </c>
      <c r="K55" s="336">
        <v>7</v>
      </c>
      <c r="L55" s="336">
        <v>0</v>
      </c>
      <c r="M55" s="336">
        <v>4</v>
      </c>
      <c r="N55" s="336">
        <v>3</v>
      </c>
      <c r="O55" s="336">
        <v>0</v>
      </c>
      <c r="P55" s="336">
        <v>0</v>
      </c>
      <c r="Q55" s="336">
        <v>0</v>
      </c>
      <c r="R55" s="336">
        <v>0</v>
      </c>
      <c r="S55" s="336">
        <v>3</v>
      </c>
      <c r="T55" s="333">
        <v>0.375</v>
      </c>
      <c r="U55" s="334">
        <v>0</v>
      </c>
    </row>
    <row r="56" spans="1:21" s="239" customFormat="1">
      <c r="A56" s="330">
        <v>40445</v>
      </c>
      <c r="B56" s="331" t="s">
        <v>522</v>
      </c>
      <c r="C56" s="332" t="s">
        <v>417</v>
      </c>
      <c r="D56" s="332" t="s">
        <v>242</v>
      </c>
      <c r="E56" s="331">
        <v>4</v>
      </c>
      <c r="F56" s="331">
        <v>0</v>
      </c>
      <c r="G56" s="331">
        <v>1</v>
      </c>
      <c r="H56" s="331">
        <v>3</v>
      </c>
      <c r="I56" s="331">
        <v>0</v>
      </c>
      <c r="J56" s="331">
        <v>1</v>
      </c>
      <c r="K56" s="331">
        <v>2</v>
      </c>
      <c r="L56" s="331">
        <v>0</v>
      </c>
      <c r="M56" s="331">
        <v>1</v>
      </c>
      <c r="N56" s="331">
        <v>1</v>
      </c>
      <c r="O56" s="331">
        <v>0</v>
      </c>
      <c r="P56" s="331">
        <v>0</v>
      </c>
      <c r="Q56" s="331">
        <v>0</v>
      </c>
      <c r="R56" s="331">
        <v>0</v>
      </c>
      <c r="S56" s="331">
        <v>1</v>
      </c>
      <c r="T56" s="333">
        <v>0.33329999999999999</v>
      </c>
      <c r="U56" s="334">
        <v>0</v>
      </c>
    </row>
    <row r="57" spans="1:21" s="239" customFormat="1">
      <c r="A57" s="335">
        <v>40451</v>
      </c>
      <c r="B57" s="336" t="s">
        <v>508</v>
      </c>
      <c r="C57" s="337" t="s">
        <v>374</v>
      </c>
      <c r="D57" s="337" t="s">
        <v>241</v>
      </c>
      <c r="E57" s="336">
        <v>14</v>
      </c>
      <c r="F57" s="336">
        <v>0</v>
      </c>
      <c r="G57" s="336">
        <v>0</v>
      </c>
      <c r="H57" s="336">
        <v>14</v>
      </c>
      <c r="I57" s="336">
        <v>0</v>
      </c>
      <c r="J57" s="336">
        <v>2</v>
      </c>
      <c r="K57" s="336">
        <v>12</v>
      </c>
      <c r="L57" s="336">
        <v>0</v>
      </c>
      <c r="M57" s="336">
        <v>2</v>
      </c>
      <c r="N57" s="336">
        <v>10</v>
      </c>
      <c r="O57" s="336">
        <v>0</v>
      </c>
      <c r="P57" s="336">
        <v>0</v>
      </c>
      <c r="Q57" s="336">
        <v>0</v>
      </c>
      <c r="R57" s="336">
        <v>0</v>
      </c>
      <c r="S57" s="336">
        <v>10</v>
      </c>
      <c r="T57" s="333">
        <v>0.71430000000000005</v>
      </c>
      <c r="U57" s="334">
        <v>0</v>
      </c>
    </row>
    <row r="58" spans="1:21" s="239" customFormat="1">
      <c r="A58" s="330">
        <v>40451</v>
      </c>
      <c r="B58" s="331" t="s">
        <v>510</v>
      </c>
      <c r="C58" s="332" t="s">
        <v>377</v>
      </c>
      <c r="D58" s="332" t="s">
        <v>241</v>
      </c>
      <c r="E58" s="331">
        <v>2</v>
      </c>
      <c r="F58" s="331">
        <v>0</v>
      </c>
      <c r="G58" s="331">
        <v>0</v>
      </c>
      <c r="H58" s="331">
        <v>2</v>
      </c>
      <c r="I58" s="331">
        <v>0</v>
      </c>
      <c r="J58" s="331">
        <v>1</v>
      </c>
      <c r="K58" s="331">
        <v>1</v>
      </c>
      <c r="L58" s="331">
        <v>0</v>
      </c>
      <c r="M58" s="331">
        <v>0</v>
      </c>
      <c r="N58" s="331">
        <v>1</v>
      </c>
      <c r="O58" s="331">
        <v>0</v>
      </c>
      <c r="P58" s="331">
        <v>0</v>
      </c>
      <c r="Q58" s="331">
        <v>0</v>
      </c>
      <c r="R58" s="331">
        <v>0</v>
      </c>
      <c r="S58" s="331">
        <v>1</v>
      </c>
      <c r="T58" s="333">
        <v>0.5</v>
      </c>
      <c r="U58" s="334">
        <v>1</v>
      </c>
    </row>
    <row r="59" spans="1:21" s="239" customFormat="1">
      <c r="A59" s="335">
        <v>40451</v>
      </c>
      <c r="B59" s="336" t="s">
        <v>510</v>
      </c>
      <c r="C59" s="337" t="s">
        <v>399</v>
      </c>
      <c r="D59" s="337" t="s">
        <v>255</v>
      </c>
      <c r="E59" s="336">
        <v>5</v>
      </c>
      <c r="F59" s="336">
        <v>0</v>
      </c>
      <c r="G59" s="336">
        <v>1</v>
      </c>
      <c r="H59" s="336">
        <v>4</v>
      </c>
      <c r="I59" s="336">
        <v>0</v>
      </c>
      <c r="J59" s="336">
        <v>0</v>
      </c>
      <c r="K59" s="336">
        <v>4</v>
      </c>
      <c r="L59" s="336">
        <v>0</v>
      </c>
      <c r="M59" s="336">
        <v>1</v>
      </c>
      <c r="N59" s="336">
        <v>3</v>
      </c>
      <c r="O59" s="336">
        <v>0</v>
      </c>
      <c r="P59" s="336">
        <v>0</v>
      </c>
      <c r="Q59" s="336">
        <v>0</v>
      </c>
      <c r="R59" s="336">
        <v>0</v>
      </c>
      <c r="S59" s="336">
        <v>3</v>
      </c>
      <c r="T59" s="333">
        <v>0.75</v>
      </c>
      <c r="U59" s="334">
        <v>0</v>
      </c>
    </row>
    <row r="60" spans="1:21" s="239" customFormat="1">
      <c r="A60" s="330">
        <v>40451</v>
      </c>
      <c r="B60" s="331" t="s">
        <v>510</v>
      </c>
      <c r="C60" s="332" t="s">
        <v>406</v>
      </c>
      <c r="D60" s="332" t="s">
        <v>245</v>
      </c>
      <c r="E60" s="331">
        <v>5</v>
      </c>
      <c r="F60" s="331">
        <v>0</v>
      </c>
      <c r="G60" s="331">
        <v>1</v>
      </c>
      <c r="H60" s="331">
        <v>4</v>
      </c>
      <c r="I60" s="331">
        <v>0</v>
      </c>
      <c r="J60" s="331">
        <v>1</v>
      </c>
      <c r="K60" s="331">
        <v>3</v>
      </c>
      <c r="L60" s="331">
        <v>0</v>
      </c>
      <c r="M60" s="331">
        <v>0</v>
      </c>
      <c r="N60" s="331">
        <v>3</v>
      </c>
      <c r="O60" s="331">
        <v>0</v>
      </c>
      <c r="P60" s="331">
        <v>0</v>
      </c>
      <c r="Q60" s="331">
        <v>0</v>
      </c>
      <c r="R60" s="331">
        <v>0</v>
      </c>
      <c r="S60" s="331">
        <v>3</v>
      </c>
      <c r="T60" s="333">
        <v>0.75</v>
      </c>
      <c r="U60" s="334">
        <v>1</v>
      </c>
    </row>
    <row r="61" spans="1:21" s="239" customFormat="1">
      <c r="A61" s="335">
        <v>40457</v>
      </c>
      <c r="B61" s="336" t="s">
        <v>511</v>
      </c>
      <c r="C61" s="337" t="s">
        <v>368</v>
      </c>
      <c r="D61" s="337" t="s">
        <v>241</v>
      </c>
      <c r="E61" s="336">
        <v>12</v>
      </c>
      <c r="F61" s="336">
        <v>0</v>
      </c>
      <c r="G61" s="336">
        <v>0</v>
      </c>
      <c r="H61" s="336">
        <v>12</v>
      </c>
      <c r="I61" s="336">
        <v>0</v>
      </c>
      <c r="J61" s="336">
        <v>0</v>
      </c>
      <c r="K61" s="336">
        <v>12</v>
      </c>
      <c r="L61" s="336">
        <v>0</v>
      </c>
      <c r="M61" s="336">
        <v>0</v>
      </c>
      <c r="N61" s="336">
        <v>12</v>
      </c>
      <c r="O61" s="336">
        <v>0</v>
      </c>
      <c r="P61" s="336">
        <v>0</v>
      </c>
      <c r="Q61" s="336">
        <v>0</v>
      </c>
      <c r="R61" s="336">
        <v>0</v>
      </c>
      <c r="S61" s="336">
        <v>12</v>
      </c>
      <c r="T61" s="333">
        <v>1</v>
      </c>
      <c r="U61" s="334">
        <v>0</v>
      </c>
    </row>
    <row r="62" spans="1:21" s="239" customFormat="1">
      <c r="A62" s="330">
        <v>40464</v>
      </c>
      <c r="B62" s="331" t="s">
        <v>513</v>
      </c>
      <c r="C62" s="332" t="s">
        <v>385</v>
      </c>
      <c r="D62" s="332" t="s">
        <v>244</v>
      </c>
      <c r="E62" s="331">
        <v>3</v>
      </c>
      <c r="F62" s="331">
        <v>0</v>
      </c>
      <c r="G62" s="331">
        <v>0</v>
      </c>
      <c r="H62" s="331">
        <v>3</v>
      </c>
      <c r="I62" s="331">
        <v>0</v>
      </c>
      <c r="J62" s="331">
        <v>1</v>
      </c>
      <c r="K62" s="331">
        <v>2</v>
      </c>
      <c r="L62" s="331">
        <v>0</v>
      </c>
      <c r="M62" s="331">
        <v>0</v>
      </c>
      <c r="N62" s="331">
        <v>2</v>
      </c>
      <c r="O62" s="331">
        <v>0</v>
      </c>
      <c r="P62" s="331">
        <v>0</v>
      </c>
      <c r="Q62" s="331">
        <v>0</v>
      </c>
      <c r="R62" s="331">
        <v>0</v>
      </c>
      <c r="S62" s="331">
        <v>2</v>
      </c>
      <c r="T62" s="333">
        <v>0.66669999999999996</v>
      </c>
      <c r="U62" s="334">
        <v>0</v>
      </c>
    </row>
    <row r="63" spans="1:21" s="239" customFormat="1">
      <c r="A63" s="335">
        <v>40464</v>
      </c>
      <c r="B63" s="336" t="s">
        <v>513</v>
      </c>
      <c r="C63" s="337" t="s">
        <v>388</v>
      </c>
      <c r="D63" s="337" t="s">
        <v>245</v>
      </c>
      <c r="E63" s="336">
        <v>22</v>
      </c>
      <c r="F63" s="336">
        <v>0</v>
      </c>
      <c r="G63" s="336">
        <v>0</v>
      </c>
      <c r="H63" s="336">
        <v>22</v>
      </c>
      <c r="I63" s="336">
        <v>0</v>
      </c>
      <c r="J63" s="336">
        <v>8</v>
      </c>
      <c r="K63" s="336">
        <v>14</v>
      </c>
      <c r="L63" s="336">
        <v>0</v>
      </c>
      <c r="M63" s="336">
        <v>0</v>
      </c>
      <c r="N63" s="336">
        <v>14</v>
      </c>
      <c r="O63" s="336">
        <v>0</v>
      </c>
      <c r="P63" s="336">
        <v>0</v>
      </c>
      <c r="Q63" s="336">
        <v>0</v>
      </c>
      <c r="R63" s="336">
        <v>0</v>
      </c>
      <c r="S63" s="336">
        <v>14</v>
      </c>
      <c r="T63" s="333">
        <v>0.63639999999999997</v>
      </c>
      <c r="U63" s="334">
        <v>0</v>
      </c>
    </row>
    <row r="64" spans="1:21" s="239" customFormat="1">
      <c r="A64" s="330">
        <v>40464</v>
      </c>
      <c r="B64" s="331" t="s">
        <v>513</v>
      </c>
      <c r="C64" s="332" t="s">
        <v>392</v>
      </c>
      <c r="D64" s="332" t="s">
        <v>255</v>
      </c>
      <c r="E64" s="331">
        <v>1</v>
      </c>
      <c r="F64" s="331">
        <v>0</v>
      </c>
      <c r="G64" s="331">
        <v>0</v>
      </c>
      <c r="H64" s="331">
        <v>1</v>
      </c>
      <c r="I64" s="331">
        <v>0</v>
      </c>
      <c r="J64" s="331">
        <v>0</v>
      </c>
      <c r="K64" s="331">
        <v>1</v>
      </c>
      <c r="L64" s="331">
        <v>0</v>
      </c>
      <c r="M64" s="331">
        <v>0</v>
      </c>
      <c r="N64" s="331">
        <v>1</v>
      </c>
      <c r="O64" s="331">
        <v>0</v>
      </c>
      <c r="P64" s="331">
        <v>0</v>
      </c>
      <c r="Q64" s="331">
        <v>0</v>
      </c>
      <c r="R64" s="331">
        <v>0</v>
      </c>
      <c r="S64" s="331">
        <v>1</v>
      </c>
      <c r="T64" s="333">
        <v>1</v>
      </c>
      <c r="U64" s="334">
        <v>0</v>
      </c>
    </row>
    <row r="65" spans="1:22" s="239" customFormat="1">
      <c r="A65" s="335">
        <v>40471</v>
      </c>
      <c r="B65" s="336" t="s">
        <v>520</v>
      </c>
      <c r="C65" s="337" t="s">
        <v>400</v>
      </c>
      <c r="D65" s="337" t="s">
        <v>244</v>
      </c>
      <c r="E65" s="336">
        <v>18</v>
      </c>
      <c r="F65" s="336">
        <v>0</v>
      </c>
      <c r="G65" s="336">
        <v>0</v>
      </c>
      <c r="H65" s="336">
        <v>18</v>
      </c>
      <c r="I65" s="336">
        <v>0</v>
      </c>
      <c r="J65" s="336">
        <v>4</v>
      </c>
      <c r="K65" s="336">
        <v>14</v>
      </c>
      <c r="L65" s="336">
        <v>0</v>
      </c>
      <c r="M65" s="336">
        <v>2</v>
      </c>
      <c r="N65" s="336">
        <v>12</v>
      </c>
      <c r="O65" s="336">
        <v>0</v>
      </c>
      <c r="P65" s="336">
        <v>0</v>
      </c>
      <c r="Q65" s="336">
        <v>0</v>
      </c>
      <c r="R65" s="336">
        <v>0</v>
      </c>
      <c r="S65" s="336">
        <v>12</v>
      </c>
      <c r="T65" s="333">
        <v>0.66669999999999996</v>
      </c>
      <c r="U65" s="334">
        <v>0</v>
      </c>
    </row>
    <row r="66" spans="1:22" s="239" customFormat="1">
      <c r="A66" s="330">
        <v>40471</v>
      </c>
      <c r="B66" s="331" t="s">
        <v>523</v>
      </c>
      <c r="C66" s="332" t="s">
        <v>414</v>
      </c>
      <c r="D66" s="332" t="s">
        <v>247</v>
      </c>
      <c r="E66" s="331">
        <v>3</v>
      </c>
      <c r="F66" s="331">
        <v>0</v>
      </c>
      <c r="G66" s="331">
        <v>0</v>
      </c>
      <c r="H66" s="331">
        <v>3</v>
      </c>
      <c r="I66" s="331">
        <v>0</v>
      </c>
      <c r="J66" s="331">
        <v>1</v>
      </c>
      <c r="K66" s="331">
        <v>2</v>
      </c>
      <c r="L66" s="331">
        <v>0</v>
      </c>
      <c r="M66" s="331">
        <v>0</v>
      </c>
      <c r="N66" s="331">
        <v>2</v>
      </c>
      <c r="O66" s="331">
        <v>0</v>
      </c>
      <c r="P66" s="331">
        <v>0</v>
      </c>
      <c r="Q66" s="331">
        <v>0</v>
      </c>
      <c r="R66" s="331">
        <v>0</v>
      </c>
      <c r="S66" s="331">
        <v>2</v>
      </c>
      <c r="T66" s="333">
        <v>0.66669999999999996</v>
      </c>
      <c r="U66" s="334">
        <v>0</v>
      </c>
    </row>
    <row r="67" spans="1:22" s="239" customFormat="1">
      <c r="A67" s="335">
        <v>40480</v>
      </c>
      <c r="B67" s="336" t="s">
        <v>524</v>
      </c>
      <c r="C67" s="337" t="s">
        <v>418</v>
      </c>
      <c r="D67" s="337" t="s">
        <v>241</v>
      </c>
      <c r="E67" s="336">
        <v>12</v>
      </c>
      <c r="F67" s="336">
        <v>0</v>
      </c>
      <c r="G67" s="336">
        <v>0</v>
      </c>
      <c r="H67" s="336">
        <v>12</v>
      </c>
      <c r="I67" s="336">
        <v>0</v>
      </c>
      <c r="J67" s="336">
        <v>1</v>
      </c>
      <c r="K67" s="336">
        <v>11</v>
      </c>
      <c r="L67" s="336">
        <v>0</v>
      </c>
      <c r="M67" s="336">
        <v>1</v>
      </c>
      <c r="N67" s="336">
        <v>10</v>
      </c>
      <c r="O67" s="336">
        <v>0</v>
      </c>
      <c r="P67" s="336">
        <v>0</v>
      </c>
      <c r="Q67" s="336">
        <v>0</v>
      </c>
      <c r="R67" s="336">
        <v>0</v>
      </c>
      <c r="S67" s="336">
        <v>10</v>
      </c>
      <c r="T67" s="333">
        <v>0.83330000000000004</v>
      </c>
      <c r="U67" s="334">
        <v>0</v>
      </c>
      <c r="V67" s="239" t="s">
        <v>248</v>
      </c>
    </row>
    <row r="68" spans="1:22" s="239" customFormat="1">
      <c r="A68" s="330">
        <v>40484</v>
      </c>
      <c r="B68" s="331" t="s">
        <v>510</v>
      </c>
      <c r="C68" s="332" t="s">
        <v>194</v>
      </c>
      <c r="D68" s="332" t="s">
        <v>243</v>
      </c>
      <c r="E68" s="331">
        <v>15</v>
      </c>
      <c r="F68" s="331">
        <v>0</v>
      </c>
      <c r="G68" s="331">
        <v>0</v>
      </c>
      <c r="H68" s="331">
        <v>15</v>
      </c>
      <c r="I68" s="331">
        <v>0</v>
      </c>
      <c r="J68" s="331">
        <v>2</v>
      </c>
      <c r="K68" s="331">
        <v>13</v>
      </c>
      <c r="L68" s="331">
        <v>0</v>
      </c>
      <c r="M68" s="331">
        <v>0</v>
      </c>
      <c r="N68" s="331">
        <v>13</v>
      </c>
      <c r="O68" s="331">
        <v>0</v>
      </c>
      <c r="P68" s="331">
        <v>0</v>
      </c>
      <c r="Q68" s="331">
        <v>0</v>
      </c>
      <c r="R68" s="331">
        <v>0</v>
      </c>
      <c r="S68" s="331">
        <v>13</v>
      </c>
      <c r="T68" s="333">
        <v>0.86670000000000003</v>
      </c>
      <c r="U68" s="334">
        <v>0</v>
      </c>
      <c r="V68" s="239" t="s">
        <v>239</v>
      </c>
    </row>
    <row r="69" spans="1:22" s="239" customFormat="1">
      <c r="A69" s="335">
        <v>40484</v>
      </c>
      <c r="B69" s="336" t="s">
        <v>525</v>
      </c>
      <c r="C69" s="337" t="s">
        <v>396</v>
      </c>
      <c r="D69" s="337" t="s">
        <v>243</v>
      </c>
      <c r="E69" s="336">
        <v>8</v>
      </c>
      <c r="F69" s="336">
        <v>0</v>
      </c>
      <c r="G69" s="336">
        <v>0</v>
      </c>
      <c r="H69" s="336">
        <v>8</v>
      </c>
      <c r="I69" s="336">
        <v>0</v>
      </c>
      <c r="J69" s="336">
        <v>0</v>
      </c>
      <c r="K69" s="336">
        <v>8</v>
      </c>
      <c r="L69" s="336">
        <v>0</v>
      </c>
      <c r="M69" s="336">
        <v>0</v>
      </c>
      <c r="N69" s="336">
        <v>8</v>
      </c>
      <c r="O69" s="336">
        <v>0</v>
      </c>
      <c r="P69" s="336">
        <v>1</v>
      </c>
      <c r="Q69" s="336">
        <v>0</v>
      </c>
      <c r="R69" s="336">
        <v>0</v>
      </c>
      <c r="S69" s="336">
        <v>7</v>
      </c>
      <c r="T69" s="333">
        <v>0.875</v>
      </c>
      <c r="U69" s="334">
        <v>0</v>
      </c>
      <c r="V69" s="290"/>
    </row>
    <row r="70" spans="1:22" s="239" customFormat="1">
      <c r="A70" s="330">
        <v>40485</v>
      </c>
      <c r="B70" s="331" t="s">
        <v>520</v>
      </c>
      <c r="C70" s="332" t="s">
        <v>405</v>
      </c>
      <c r="D70" s="332" t="s">
        <v>243</v>
      </c>
      <c r="E70" s="331">
        <v>11</v>
      </c>
      <c r="F70" s="331">
        <v>0</v>
      </c>
      <c r="G70" s="331">
        <v>0</v>
      </c>
      <c r="H70" s="331">
        <v>11</v>
      </c>
      <c r="I70" s="331">
        <v>0</v>
      </c>
      <c r="J70" s="331">
        <v>0</v>
      </c>
      <c r="K70" s="331">
        <v>11</v>
      </c>
      <c r="L70" s="331">
        <v>0</v>
      </c>
      <c r="M70" s="331">
        <v>1</v>
      </c>
      <c r="N70" s="331">
        <v>10</v>
      </c>
      <c r="O70" s="331">
        <v>0</v>
      </c>
      <c r="P70" s="331">
        <v>0</v>
      </c>
      <c r="Q70" s="331">
        <v>0</v>
      </c>
      <c r="R70" s="331">
        <v>0</v>
      </c>
      <c r="S70" s="331">
        <v>10</v>
      </c>
      <c r="T70" s="333">
        <v>0.90910000000000002</v>
      </c>
      <c r="U70" s="334">
        <v>0</v>
      </c>
    </row>
    <row r="71" spans="1:22" s="239" customFormat="1">
      <c r="A71" s="335">
        <v>40486</v>
      </c>
      <c r="B71" s="336" t="s">
        <v>509</v>
      </c>
      <c r="C71" s="337" t="s">
        <v>375</v>
      </c>
      <c r="D71" s="337" t="s">
        <v>241</v>
      </c>
      <c r="E71" s="336">
        <v>15</v>
      </c>
      <c r="F71" s="336">
        <v>0</v>
      </c>
      <c r="G71" s="336">
        <v>0</v>
      </c>
      <c r="H71" s="336">
        <v>15</v>
      </c>
      <c r="I71" s="336">
        <v>0</v>
      </c>
      <c r="J71" s="336">
        <v>0</v>
      </c>
      <c r="K71" s="336">
        <v>15</v>
      </c>
      <c r="L71" s="336">
        <v>0</v>
      </c>
      <c r="M71" s="336">
        <v>2</v>
      </c>
      <c r="N71" s="336">
        <v>13</v>
      </c>
      <c r="O71" s="336">
        <v>0</v>
      </c>
      <c r="P71" s="336">
        <v>0</v>
      </c>
      <c r="Q71" s="336">
        <v>0</v>
      </c>
      <c r="R71" s="336">
        <v>0</v>
      </c>
      <c r="S71" s="336">
        <v>13</v>
      </c>
      <c r="T71" s="333">
        <v>0.86670000000000003</v>
      </c>
      <c r="U71" s="334">
        <v>0</v>
      </c>
    </row>
    <row r="72" spans="1:22" s="239" customFormat="1">
      <c r="A72" s="330">
        <v>40486</v>
      </c>
      <c r="B72" s="331" t="s">
        <v>516</v>
      </c>
      <c r="C72" s="332" t="s">
        <v>381</v>
      </c>
      <c r="D72" s="332" t="s">
        <v>244</v>
      </c>
      <c r="E72" s="331">
        <v>25</v>
      </c>
      <c r="F72" s="331">
        <v>0</v>
      </c>
      <c r="G72" s="331">
        <v>0</v>
      </c>
      <c r="H72" s="331">
        <v>25</v>
      </c>
      <c r="I72" s="331">
        <v>0</v>
      </c>
      <c r="J72" s="331">
        <v>3</v>
      </c>
      <c r="K72" s="331">
        <v>22</v>
      </c>
      <c r="L72" s="331">
        <v>0</v>
      </c>
      <c r="M72" s="331">
        <v>0</v>
      </c>
      <c r="N72" s="331">
        <v>22</v>
      </c>
      <c r="O72" s="331">
        <v>0</v>
      </c>
      <c r="P72" s="331">
        <v>1</v>
      </c>
      <c r="Q72" s="331">
        <v>0</v>
      </c>
      <c r="R72" s="331">
        <v>0</v>
      </c>
      <c r="S72" s="331">
        <v>21</v>
      </c>
      <c r="T72" s="333">
        <v>0.84</v>
      </c>
      <c r="U72" s="334">
        <v>0</v>
      </c>
    </row>
    <row r="73" spans="1:22" s="239" customFormat="1">
      <c r="A73" s="335">
        <v>40493</v>
      </c>
      <c r="B73" s="336" t="s">
        <v>525</v>
      </c>
      <c r="C73" s="337" t="s">
        <v>395</v>
      </c>
      <c r="D73" s="337" t="s">
        <v>241</v>
      </c>
      <c r="E73" s="336">
        <v>25</v>
      </c>
      <c r="F73" s="336">
        <v>0</v>
      </c>
      <c r="G73" s="336">
        <v>0</v>
      </c>
      <c r="H73" s="336">
        <v>25</v>
      </c>
      <c r="I73" s="336">
        <v>0</v>
      </c>
      <c r="J73" s="336">
        <v>1</v>
      </c>
      <c r="K73" s="336">
        <v>24</v>
      </c>
      <c r="L73" s="336">
        <v>0</v>
      </c>
      <c r="M73" s="336">
        <v>2</v>
      </c>
      <c r="N73" s="336">
        <v>22</v>
      </c>
      <c r="O73" s="336">
        <v>0</v>
      </c>
      <c r="P73" s="336">
        <v>0</v>
      </c>
      <c r="Q73" s="336">
        <v>0</v>
      </c>
      <c r="R73" s="336">
        <v>0</v>
      </c>
      <c r="S73" s="336">
        <v>22</v>
      </c>
      <c r="T73" s="333">
        <v>0.88</v>
      </c>
      <c r="U73" s="334">
        <v>0</v>
      </c>
    </row>
    <row r="74" spans="1:22" s="239" customFormat="1">
      <c r="A74" s="330">
        <v>40493</v>
      </c>
      <c r="B74" s="331" t="s">
        <v>525</v>
      </c>
      <c r="C74" s="332" t="s">
        <v>396</v>
      </c>
      <c r="D74" s="332" t="s">
        <v>243</v>
      </c>
      <c r="E74" s="331">
        <v>1</v>
      </c>
      <c r="F74" s="331">
        <v>0</v>
      </c>
      <c r="G74" s="331">
        <v>0</v>
      </c>
      <c r="H74" s="331">
        <v>1</v>
      </c>
      <c r="I74" s="331">
        <v>0</v>
      </c>
      <c r="J74" s="331">
        <v>0</v>
      </c>
      <c r="K74" s="331">
        <v>1</v>
      </c>
      <c r="L74" s="331">
        <v>0</v>
      </c>
      <c r="M74" s="331">
        <v>0</v>
      </c>
      <c r="N74" s="331">
        <v>1</v>
      </c>
      <c r="O74" s="331">
        <v>0</v>
      </c>
      <c r="P74" s="331">
        <v>0</v>
      </c>
      <c r="Q74" s="331">
        <v>0</v>
      </c>
      <c r="R74" s="331">
        <v>0</v>
      </c>
      <c r="S74" s="331">
        <v>1</v>
      </c>
      <c r="T74" s="333">
        <v>1</v>
      </c>
      <c r="U74" s="334">
        <v>0</v>
      </c>
    </row>
    <row r="75" spans="1:22" s="239" customFormat="1">
      <c r="A75" s="335">
        <v>40493</v>
      </c>
      <c r="B75" s="336" t="s">
        <v>525</v>
      </c>
      <c r="C75" s="337" t="s">
        <v>397</v>
      </c>
      <c r="D75" s="337" t="s">
        <v>245</v>
      </c>
      <c r="E75" s="336">
        <v>1</v>
      </c>
      <c r="F75" s="336">
        <v>0</v>
      </c>
      <c r="G75" s="336">
        <v>0</v>
      </c>
      <c r="H75" s="336">
        <v>1</v>
      </c>
      <c r="I75" s="336">
        <v>0</v>
      </c>
      <c r="J75" s="336">
        <v>0</v>
      </c>
      <c r="K75" s="336">
        <v>1</v>
      </c>
      <c r="L75" s="336">
        <v>0</v>
      </c>
      <c r="M75" s="336">
        <v>0</v>
      </c>
      <c r="N75" s="336">
        <v>1</v>
      </c>
      <c r="O75" s="336">
        <v>0</v>
      </c>
      <c r="P75" s="336">
        <v>0</v>
      </c>
      <c r="Q75" s="336">
        <v>0</v>
      </c>
      <c r="R75" s="336">
        <v>0</v>
      </c>
      <c r="S75" s="336">
        <v>1</v>
      </c>
      <c r="T75" s="333">
        <v>1</v>
      </c>
      <c r="U75" s="334">
        <v>0</v>
      </c>
    </row>
    <row r="76" spans="1:22" s="239" customFormat="1">
      <c r="A76" s="330">
        <v>40500</v>
      </c>
      <c r="B76" s="331" t="s">
        <v>514</v>
      </c>
      <c r="C76" s="332" t="s">
        <v>370</v>
      </c>
      <c r="D76" s="332" t="s">
        <v>241</v>
      </c>
      <c r="E76" s="331">
        <v>5</v>
      </c>
      <c r="F76" s="331">
        <v>0</v>
      </c>
      <c r="G76" s="331">
        <v>0</v>
      </c>
      <c r="H76" s="331">
        <v>5</v>
      </c>
      <c r="I76" s="331">
        <v>0</v>
      </c>
      <c r="J76" s="331">
        <v>0</v>
      </c>
      <c r="K76" s="331">
        <v>5</v>
      </c>
      <c r="L76" s="331">
        <v>0</v>
      </c>
      <c r="M76" s="331">
        <v>0</v>
      </c>
      <c r="N76" s="331">
        <v>5</v>
      </c>
      <c r="O76" s="331">
        <v>0</v>
      </c>
      <c r="P76" s="331">
        <v>0</v>
      </c>
      <c r="Q76" s="331">
        <v>0</v>
      </c>
      <c r="R76" s="331">
        <v>0</v>
      </c>
      <c r="S76" s="331">
        <v>5</v>
      </c>
      <c r="T76" s="333">
        <v>1</v>
      </c>
      <c r="U76" s="334">
        <v>0</v>
      </c>
    </row>
    <row r="77" spans="1:22" s="239" customFormat="1">
      <c r="A77" s="335">
        <v>40500</v>
      </c>
      <c r="B77" s="336" t="s">
        <v>514</v>
      </c>
      <c r="C77" s="337" t="s">
        <v>389</v>
      </c>
      <c r="D77" s="337" t="s">
        <v>244</v>
      </c>
      <c r="E77" s="336">
        <v>4</v>
      </c>
      <c r="F77" s="336">
        <v>0</v>
      </c>
      <c r="G77" s="336">
        <v>0</v>
      </c>
      <c r="H77" s="336">
        <v>4</v>
      </c>
      <c r="I77" s="336">
        <v>0</v>
      </c>
      <c r="J77" s="336">
        <v>1</v>
      </c>
      <c r="K77" s="336">
        <v>3</v>
      </c>
      <c r="L77" s="336">
        <v>0</v>
      </c>
      <c r="M77" s="336">
        <v>0</v>
      </c>
      <c r="N77" s="336">
        <v>3</v>
      </c>
      <c r="O77" s="336">
        <v>0</v>
      </c>
      <c r="P77" s="336">
        <v>0</v>
      </c>
      <c r="Q77" s="336">
        <v>0</v>
      </c>
      <c r="R77" s="336">
        <v>0</v>
      </c>
      <c r="S77" s="336">
        <v>3</v>
      </c>
      <c r="T77" s="333">
        <v>0.75</v>
      </c>
      <c r="U77" s="334">
        <v>0</v>
      </c>
    </row>
    <row r="78" spans="1:22" s="239" customFormat="1">
      <c r="A78" s="330">
        <v>40500</v>
      </c>
      <c r="B78" s="331" t="s">
        <v>514</v>
      </c>
      <c r="C78" s="332" t="s">
        <v>390</v>
      </c>
      <c r="D78" s="332" t="s">
        <v>255</v>
      </c>
      <c r="E78" s="331">
        <v>2</v>
      </c>
      <c r="F78" s="331">
        <v>0</v>
      </c>
      <c r="G78" s="331">
        <v>0</v>
      </c>
      <c r="H78" s="331">
        <v>2</v>
      </c>
      <c r="I78" s="331">
        <v>0</v>
      </c>
      <c r="J78" s="331">
        <v>0</v>
      </c>
      <c r="K78" s="331">
        <v>2</v>
      </c>
      <c r="L78" s="331">
        <v>0</v>
      </c>
      <c r="M78" s="331">
        <v>0</v>
      </c>
      <c r="N78" s="331">
        <v>2</v>
      </c>
      <c r="O78" s="331">
        <v>0</v>
      </c>
      <c r="P78" s="331">
        <v>0</v>
      </c>
      <c r="Q78" s="331">
        <v>0</v>
      </c>
      <c r="R78" s="331">
        <v>0</v>
      </c>
      <c r="S78" s="331">
        <v>2</v>
      </c>
      <c r="T78" s="333">
        <v>1</v>
      </c>
      <c r="U78" s="334">
        <v>0</v>
      </c>
    </row>
    <row r="79" spans="1:22" s="239" customFormat="1">
      <c r="A79" s="335">
        <v>40500</v>
      </c>
      <c r="B79" s="336" t="s">
        <v>509</v>
      </c>
      <c r="C79" s="337" t="s">
        <v>410</v>
      </c>
      <c r="D79" s="337" t="s">
        <v>245</v>
      </c>
      <c r="E79" s="336">
        <v>13</v>
      </c>
      <c r="F79" s="336">
        <v>0</v>
      </c>
      <c r="G79" s="336">
        <v>0</v>
      </c>
      <c r="H79" s="336">
        <v>13</v>
      </c>
      <c r="I79" s="336">
        <v>0</v>
      </c>
      <c r="J79" s="336">
        <v>0</v>
      </c>
      <c r="K79" s="336">
        <v>13</v>
      </c>
      <c r="L79" s="336">
        <v>0</v>
      </c>
      <c r="M79" s="336">
        <v>2</v>
      </c>
      <c r="N79" s="336">
        <v>11</v>
      </c>
      <c r="O79" s="336">
        <v>0</v>
      </c>
      <c r="P79" s="336">
        <v>0</v>
      </c>
      <c r="Q79" s="336">
        <v>0</v>
      </c>
      <c r="R79" s="336">
        <v>0</v>
      </c>
      <c r="S79" s="336">
        <v>11</v>
      </c>
      <c r="T79" s="333">
        <v>0.84619999999999995</v>
      </c>
      <c r="U79" s="334">
        <v>0</v>
      </c>
    </row>
    <row r="80" spans="1:22" s="239" customFormat="1">
      <c r="A80" s="330">
        <v>40500</v>
      </c>
      <c r="B80" s="331" t="s">
        <v>514</v>
      </c>
      <c r="C80" s="332" t="s">
        <v>433</v>
      </c>
      <c r="D80" s="332" t="s">
        <v>243</v>
      </c>
      <c r="E80" s="331">
        <v>1</v>
      </c>
      <c r="F80" s="331">
        <v>0</v>
      </c>
      <c r="G80" s="331">
        <v>0</v>
      </c>
      <c r="H80" s="331">
        <v>1</v>
      </c>
      <c r="I80" s="331">
        <v>0</v>
      </c>
      <c r="J80" s="331">
        <v>0</v>
      </c>
      <c r="K80" s="331">
        <v>1</v>
      </c>
      <c r="L80" s="331">
        <v>0</v>
      </c>
      <c r="M80" s="331">
        <v>0</v>
      </c>
      <c r="N80" s="331">
        <v>1</v>
      </c>
      <c r="O80" s="331">
        <v>0</v>
      </c>
      <c r="P80" s="331">
        <v>0</v>
      </c>
      <c r="Q80" s="331">
        <v>0</v>
      </c>
      <c r="R80" s="331">
        <v>0</v>
      </c>
      <c r="S80" s="331">
        <v>1</v>
      </c>
      <c r="T80" s="333">
        <v>1</v>
      </c>
      <c r="U80" s="334">
        <v>0</v>
      </c>
    </row>
    <row r="81" spans="1:22" s="239" customFormat="1">
      <c r="A81" s="335">
        <v>40501</v>
      </c>
      <c r="B81" s="336" t="s">
        <v>526</v>
      </c>
      <c r="C81" s="337" t="s">
        <v>402</v>
      </c>
      <c r="D81" s="337" t="s">
        <v>241</v>
      </c>
      <c r="E81" s="336">
        <v>10</v>
      </c>
      <c r="F81" s="336">
        <v>0</v>
      </c>
      <c r="G81" s="336">
        <v>0</v>
      </c>
      <c r="H81" s="336">
        <v>10</v>
      </c>
      <c r="I81" s="336">
        <v>0</v>
      </c>
      <c r="J81" s="336">
        <v>1</v>
      </c>
      <c r="K81" s="336">
        <v>9</v>
      </c>
      <c r="L81" s="336">
        <v>0</v>
      </c>
      <c r="M81" s="336">
        <v>0</v>
      </c>
      <c r="N81" s="336">
        <v>9</v>
      </c>
      <c r="O81" s="336">
        <v>0</v>
      </c>
      <c r="P81" s="336">
        <v>0</v>
      </c>
      <c r="Q81" s="336">
        <v>0</v>
      </c>
      <c r="R81" s="336">
        <v>0</v>
      </c>
      <c r="S81" s="336">
        <v>9</v>
      </c>
      <c r="T81" s="333">
        <v>0.9</v>
      </c>
      <c r="U81" s="334">
        <v>1</v>
      </c>
    </row>
    <row r="82" spans="1:22" s="254" customFormat="1">
      <c r="A82" s="330">
        <v>40501</v>
      </c>
      <c r="B82" s="331" t="s">
        <v>526</v>
      </c>
      <c r="C82" s="332" t="s">
        <v>403</v>
      </c>
      <c r="D82" s="332" t="s">
        <v>246</v>
      </c>
      <c r="E82" s="331">
        <v>2</v>
      </c>
      <c r="F82" s="331">
        <v>0</v>
      </c>
      <c r="G82" s="331">
        <v>0</v>
      </c>
      <c r="H82" s="331">
        <v>2</v>
      </c>
      <c r="I82" s="331">
        <v>0</v>
      </c>
      <c r="J82" s="331">
        <v>0</v>
      </c>
      <c r="K82" s="331">
        <v>2</v>
      </c>
      <c r="L82" s="331">
        <v>0</v>
      </c>
      <c r="M82" s="331">
        <v>0</v>
      </c>
      <c r="N82" s="331">
        <v>2</v>
      </c>
      <c r="O82" s="331">
        <v>0</v>
      </c>
      <c r="P82" s="331">
        <v>0</v>
      </c>
      <c r="Q82" s="331">
        <v>0</v>
      </c>
      <c r="R82" s="331">
        <v>0</v>
      </c>
      <c r="S82" s="331">
        <v>2</v>
      </c>
      <c r="T82" s="333">
        <v>1</v>
      </c>
      <c r="U82" s="334">
        <v>0</v>
      </c>
    </row>
    <row r="83" spans="1:22" s="239" customFormat="1">
      <c r="A83" s="335">
        <v>40521</v>
      </c>
      <c r="B83" s="336" t="s">
        <v>520</v>
      </c>
      <c r="C83" s="337" t="s">
        <v>400</v>
      </c>
      <c r="D83" s="337" t="s">
        <v>244</v>
      </c>
      <c r="E83" s="336">
        <v>72</v>
      </c>
      <c r="F83" s="336">
        <v>0</v>
      </c>
      <c r="G83" s="336">
        <v>1</v>
      </c>
      <c r="H83" s="336">
        <v>71</v>
      </c>
      <c r="I83" s="336">
        <v>0</v>
      </c>
      <c r="J83" s="336">
        <v>14</v>
      </c>
      <c r="K83" s="336">
        <v>57</v>
      </c>
      <c r="L83" s="336">
        <v>0</v>
      </c>
      <c r="M83" s="336">
        <v>8</v>
      </c>
      <c r="N83" s="336">
        <v>49</v>
      </c>
      <c r="O83" s="336">
        <v>0</v>
      </c>
      <c r="P83" s="336">
        <v>2</v>
      </c>
      <c r="Q83" s="336">
        <v>0</v>
      </c>
      <c r="R83" s="336">
        <v>0</v>
      </c>
      <c r="S83" s="336">
        <v>47</v>
      </c>
      <c r="T83" s="333">
        <v>0.66200000000000003</v>
      </c>
      <c r="U83" s="334">
        <v>0</v>
      </c>
    </row>
    <row r="84" spans="1:22" s="254" customFormat="1">
      <c r="A84" s="330">
        <v>40521</v>
      </c>
      <c r="B84" s="331" t="s">
        <v>524</v>
      </c>
      <c r="C84" s="332" t="s">
        <v>418</v>
      </c>
      <c r="D84" s="332" t="s">
        <v>241</v>
      </c>
      <c r="E84" s="331">
        <v>47</v>
      </c>
      <c r="F84" s="331">
        <v>0</v>
      </c>
      <c r="G84" s="331">
        <v>1</v>
      </c>
      <c r="H84" s="331">
        <v>46</v>
      </c>
      <c r="I84" s="331">
        <v>0</v>
      </c>
      <c r="J84" s="331">
        <v>5</v>
      </c>
      <c r="K84" s="331">
        <v>41</v>
      </c>
      <c r="L84" s="331">
        <v>0</v>
      </c>
      <c r="M84" s="331">
        <v>3</v>
      </c>
      <c r="N84" s="331">
        <v>38</v>
      </c>
      <c r="O84" s="331">
        <v>0</v>
      </c>
      <c r="P84" s="331">
        <v>0</v>
      </c>
      <c r="Q84" s="331">
        <v>0</v>
      </c>
      <c r="R84" s="331">
        <v>0</v>
      </c>
      <c r="S84" s="331">
        <v>38</v>
      </c>
      <c r="T84" s="333">
        <v>0.82609999999999995</v>
      </c>
      <c r="U84" s="334">
        <v>0</v>
      </c>
    </row>
    <row r="85" spans="1:22" s="254" customFormat="1">
      <c r="A85" s="335">
        <v>40528</v>
      </c>
      <c r="B85" s="336" t="s">
        <v>513</v>
      </c>
      <c r="C85" s="337" t="s">
        <v>383</v>
      </c>
      <c r="D85" s="337" t="s">
        <v>243</v>
      </c>
      <c r="E85" s="336">
        <v>2</v>
      </c>
      <c r="F85" s="336">
        <v>0</v>
      </c>
      <c r="G85" s="336">
        <v>0</v>
      </c>
      <c r="H85" s="336">
        <v>2</v>
      </c>
      <c r="I85" s="336">
        <v>0</v>
      </c>
      <c r="J85" s="336">
        <v>0</v>
      </c>
      <c r="K85" s="336">
        <v>2</v>
      </c>
      <c r="L85" s="336">
        <v>0</v>
      </c>
      <c r="M85" s="336">
        <v>2</v>
      </c>
      <c r="N85" s="336">
        <v>0</v>
      </c>
      <c r="O85" s="336">
        <v>0</v>
      </c>
      <c r="P85" s="336">
        <v>0</v>
      </c>
      <c r="Q85" s="336">
        <v>0</v>
      </c>
      <c r="R85" s="336">
        <v>0</v>
      </c>
      <c r="S85" s="336">
        <v>0</v>
      </c>
      <c r="T85" s="333">
        <v>0</v>
      </c>
      <c r="U85" s="334">
        <v>0</v>
      </c>
    </row>
    <row r="86" spans="1:22" s="254" customFormat="1">
      <c r="A86" s="330">
        <v>40528</v>
      </c>
      <c r="B86" s="331" t="s">
        <v>513</v>
      </c>
      <c r="C86" s="332" t="s">
        <v>385</v>
      </c>
      <c r="D86" s="332" t="s">
        <v>244</v>
      </c>
      <c r="E86" s="331">
        <v>9</v>
      </c>
      <c r="F86" s="331">
        <v>0</v>
      </c>
      <c r="G86" s="331">
        <v>0</v>
      </c>
      <c r="H86" s="331">
        <v>9</v>
      </c>
      <c r="I86" s="331">
        <v>0</v>
      </c>
      <c r="J86" s="331">
        <v>1</v>
      </c>
      <c r="K86" s="331">
        <v>8</v>
      </c>
      <c r="L86" s="331">
        <v>0</v>
      </c>
      <c r="M86" s="331">
        <v>2</v>
      </c>
      <c r="N86" s="331">
        <v>6</v>
      </c>
      <c r="O86" s="331">
        <v>0</v>
      </c>
      <c r="P86" s="331">
        <v>1</v>
      </c>
      <c r="Q86" s="331">
        <v>0</v>
      </c>
      <c r="R86" s="331">
        <v>0</v>
      </c>
      <c r="S86" s="331">
        <v>5</v>
      </c>
      <c r="T86" s="333">
        <v>0.55559999999999998</v>
      </c>
      <c r="U86" s="334">
        <v>0</v>
      </c>
    </row>
    <row r="87" spans="1:22" s="254" customFormat="1">
      <c r="A87" s="335">
        <v>40528</v>
      </c>
      <c r="B87" s="336" t="s">
        <v>513</v>
      </c>
      <c r="C87" s="337" t="s">
        <v>386</v>
      </c>
      <c r="D87" s="337" t="s">
        <v>241</v>
      </c>
      <c r="E87" s="336">
        <v>18</v>
      </c>
      <c r="F87" s="336">
        <v>0</v>
      </c>
      <c r="G87" s="336">
        <v>0</v>
      </c>
      <c r="H87" s="336">
        <v>18</v>
      </c>
      <c r="I87" s="336">
        <v>0</v>
      </c>
      <c r="J87" s="336">
        <v>1</v>
      </c>
      <c r="K87" s="336">
        <v>17</v>
      </c>
      <c r="L87" s="336">
        <v>0</v>
      </c>
      <c r="M87" s="336">
        <v>1</v>
      </c>
      <c r="N87" s="336">
        <v>16</v>
      </c>
      <c r="O87" s="336">
        <v>0</v>
      </c>
      <c r="P87" s="336">
        <v>0</v>
      </c>
      <c r="Q87" s="336">
        <v>0</v>
      </c>
      <c r="R87" s="336">
        <v>0</v>
      </c>
      <c r="S87" s="336">
        <v>16</v>
      </c>
      <c r="T87" s="333">
        <v>0.88890000000000002</v>
      </c>
      <c r="U87" s="334">
        <v>0</v>
      </c>
    </row>
    <row r="88" spans="1:22" s="254" customFormat="1">
      <c r="A88" s="330">
        <v>40528</v>
      </c>
      <c r="B88" s="331" t="s">
        <v>513</v>
      </c>
      <c r="C88" s="332" t="s">
        <v>388</v>
      </c>
      <c r="D88" s="332" t="s">
        <v>245</v>
      </c>
      <c r="E88" s="331">
        <v>6</v>
      </c>
      <c r="F88" s="331">
        <v>0</v>
      </c>
      <c r="G88" s="331">
        <v>0</v>
      </c>
      <c r="H88" s="331">
        <v>6</v>
      </c>
      <c r="I88" s="331">
        <v>0</v>
      </c>
      <c r="J88" s="331">
        <v>0</v>
      </c>
      <c r="K88" s="331">
        <v>6</v>
      </c>
      <c r="L88" s="331">
        <v>0</v>
      </c>
      <c r="M88" s="331">
        <v>1</v>
      </c>
      <c r="N88" s="331">
        <v>5</v>
      </c>
      <c r="O88" s="331">
        <v>0</v>
      </c>
      <c r="P88" s="331">
        <v>0</v>
      </c>
      <c r="Q88" s="331">
        <v>0</v>
      </c>
      <c r="R88" s="331">
        <v>0</v>
      </c>
      <c r="S88" s="331">
        <v>5</v>
      </c>
      <c r="T88" s="333">
        <v>0.83330000000000004</v>
      </c>
      <c r="U88" s="334">
        <v>0</v>
      </c>
    </row>
    <row r="89" spans="1:22" s="254" customFormat="1">
      <c r="A89" s="335">
        <v>40528</v>
      </c>
      <c r="B89" s="336" t="s">
        <v>513</v>
      </c>
      <c r="C89" s="337" t="s">
        <v>434</v>
      </c>
      <c r="D89" s="337" t="s">
        <v>246</v>
      </c>
      <c r="E89" s="336">
        <v>35</v>
      </c>
      <c r="F89" s="336">
        <v>0</v>
      </c>
      <c r="G89" s="336">
        <v>1</v>
      </c>
      <c r="H89" s="336">
        <v>34</v>
      </c>
      <c r="I89" s="336">
        <v>0</v>
      </c>
      <c r="J89" s="336">
        <v>0</v>
      </c>
      <c r="K89" s="336">
        <v>34</v>
      </c>
      <c r="L89" s="336">
        <v>0</v>
      </c>
      <c r="M89" s="336">
        <v>7</v>
      </c>
      <c r="N89" s="336">
        <v>27</v>
      </c>
      <c r="O89" s="336">
        <v>0</v>
      </c>
      <c r="P89" s="336">
        <v>0</v>
      </c>
      <c r="Q89" s="336">
        <v>2</v>
      </c>
      <c r="R89" s="336">
        <v>0</v>
      </c>
      <c r="S89" s="336">
        <v>25</v>
      </c>
      <c r="T89" s="333">
        <v>0.79410000000000003</v>
      </c>
      <c r="U89" s="334">
        <v>0</v>
      </c>
    </row>
    <row r="90" spans="1:22" s="254" customFormat="1">
      <c r="A90" s="330">
        <v>40529</v>
      </c>
      <c r="B90" s="331" t="s">
        <v>527</v>
      </c>
      <c r="C90" s="332" t="s">
        <v>428</v>
      </c>
      <c r="D90" s="332" t="s">
        <v>246</v>
      </c>
      <c r="E90" s="331">
        <v>9</v>
      </c>
      <c r="F90" s="331">
        <v>0</v>
      </c>
      <c r="G90" s="331">
        <v>0</v>
      </c>
      <c r="H90" s="331">
        <v>9</v>
      </c>
      <c r="I90" s="331">
        <v>0</v>
      </c>
      <c r="J90" s="331">
        <v>0</v>
      </c>
      <c r="K90" s="331">
        <v>9</v>
      </c>
      <c r="L90" s="331">
        <v>0</v>
      </c>
      <c r="M90" s="331">
        <v>0</v>
      </c>
      <c r="N90" s="331">
        <v>9</v>
      </c>
      <c r="O90" s="331">
        <v>0</v>
      </c>
      <c r="P90" s="331">
        <v>0</v>
      </c>
      <c r="Q90" s="331">
        <v>0</v>
      </c>
      <c r="R90" s="331">
        <v>0</v>
      </c>
      <c r="S90" s="331">
        <v>9</v>
      </c>
      <c r="T90" s="333">
        <v>1</v>
      </c>
      <c r="U90" s="334">
        <v>0</v>
      </c>
    </row>
    <row r="91" spans="1:22" s="254" customFormat="1">
      <c r="A91" s="335">
        <v>40535</v>
      </c>
      <c r="B91" s="336" t="s">
        <v>520</v>
      </c>
      <c r="C91" s="337" t="s">
        <v>378</v>
      </c>
      <c r="D91" s="337" t="s">
        <v>241</v>
      </c>
      <c r="E91" s="336">
        <v>18</v>
      </c>
      <c r="F91" s="336">
        <v>0</v>
      </c>
      <c r="G91" s="336">
        <v>0</v>
      </c>
      <c r="H91" s="336">
        <v>18</v>
      </c>
      <c r="I91" s="336">
        <v>0</v>
      </c>
      <c r="J91" s="336">
        <v>0</v>
      </c>
      <c r="K91" s="336">
        <v>18</v>
      </c>
      <c r="L91" s="336">
        <v>0</v>
      </c>
      <c r="M91" s="336">
        <v>0</v>
      </c>
      <c r="N91" s="336">
        <v>18</v>
      </c>
      <c r="O91" s="336">
        <v>0</v>
      </c>
      <c r="P91" s="336">
        <v>0</v>
      </c>
      <c r="Q91" s="336">
        <v>0</v>
      </c>
      <c r="R91" s="336">
        <v>0</v>
      </c>
      <c r="S91" s="336">
        <v>18</v>
      </c>
      <c r="T91" s="333">
        <v>1</v>
      </c>
      <c r="U91" s="334">
        <v>0</v>
      </c>
    </row>
    <row r="92" spans="1:22" s="254" customFormat="1">
      <c r="A92" s="330">
        <v>40535</v>
      </c>
      <c r="B92" s="331" t="s">
        <v>509</v>
      </c>
      <c r="C92" s="332" t="s">
        <v>411</v>
      </c>
      <c r="D92" s="332" t="s">
        <v>255</v>
      </c>
      <c r="E92" s="331">
        <v>15</v>
      </c>
      <c r="F92" s="331">
        <v>0</v>
      </c>
      <c r="G92" s="331">
        <v>0</v>
      </c>
      <c r="H92" s="331">
        <v>15</v>
      </c>
      <c r="I92" s="331">
        <v>0</v>
      </c>
      <c r="J92" s="331">
        <v>0</v>
      </c>
      <c r="K92" s="331">
        <v>15</v>
      </c>
      <c r="L92" s="331">
        <v>0</v>
      </c>
      <c r="M92" s="331">
        <v>4</v>
      </c>
      <c r="N92" s="331">
        <v>11</v>
      </c>
      <c r="O92" s="331">
        <v>0</v>
      </c>
      <c r="P92" s="331">
        <v>0</v>
      </c>
      <c r="Q92" s="331">
        <v>0</v>
      </c>
      <c r="R92" s="331">
        <v>0</v>
      </c>
      <c r="S92" s="331">
        <v>11</v>
      </c>
      <c r="T92" s="333">
        <v>0.73329999999999995</v>
      </c>
      <c r="U92" s="334">
        <v>0</v>
      </c>
    </row>
    <row r="93" spans="1:22" s="254" customFormat="1">
      <c r="A93" s="335">
        <v>40536</v>
      </c>
      <c r="B93" s="336" t="s">
        <v>521</v>
      </c>
      <c r="C93" s="337" t="s">
        <v>412</v>
      </c>
      <c r="D93" s="337" t="s">
        <v>240</v>
      </c>
      <c r="E93" s="336">
        <v>18</v>
      </c>
      <c r="F93" s="336">
        <v>0</v>
      </c>
      <c r="G93" s="336">
        <v>1</v>
      </c>
      <c r="H93" s="336">
        <v>17</v>
      </c>
      <c r="I93" s="336">
        <v>0</v>
      </c>
      <c r="J93" s="336">
        <v>3</v>
      </c>
      <c r="K93" s="336">
        <v>14</v>
      </c>
      <c r="L93" s="336">
        <v>0</v>
      </c>
      <c r="M93" s="336">
        <v>4</v>
      </c>
      <c r="N93" s="336">
        <v>10</v>
      </c>
      <c r="O93" s="336">
        <v>0</v>
      </c>
      <c r="P93" s="336">
        <v>0</v>
      </c>
      <c r="Q93" s="336">
        <v>0</v>
      </c>
      <c r="R93" s="336">
        <v>0</v>
      </c>
      <c r="S93" s="336">
        <v>10</v>
      </c>
      <c r="T93" s="333">
        <v>0.58819999999999995</v>
      </c>
      <c r="U93" s="334">
        <v>0</v>
      </c>
      <c r="V93" s="254" t="s">
        <v>263</v>
      </c>
    </row>
    <row r="94" spans="1:22" s="254" customFormat="1">
      <c r="A94" s="330">
        <v>40536</v>
      </c>
      <c r="B94" s="331" t="s">
        <v>522</v>
      </c>
      <c r="C94" s="332" t="s">
        <v>417</v>
      </c>
      <c r="D94" s="332" t="s">
        <v>242</v>
      </c>
      <c r="E94" s="331">
        <v>6</v>
      </c>
      <c r="F94" s="331">
        <v>0</v>
      </c>
      <c r="G94" s="331">
        <v>0</v>
      </c>
      <c r="H94" s="331">
        <v>6</v>
      </c>
      <c r="I94" s="331">
        <v>0</v>
      </c>
      <c r="J94" s="331">
        <v>0</v>
      </c>
      <c r="K94" s="331">
        <v>6</v>
      </c>
      <c r="L94" s="331">
        <v>0</v>
      </c>
      <c r="M94" s="331">
        <v>0</v>
      </c>
      <c r="N94" s="331">
        <v>6</v>
      </c>
      <c r="O94" s="331">
        <v>0</v>
      </c>
      <c r="P94" s="331">
        <v>0</v>
      </c>
      <c r="Q94" s="331">
        <v>0</v>
      </c>
      <c r="R94" s="331">
        <v>0</v>
      </c>
      <c r="S94" s="331">
        <v>6</v>
      </c>
      <c r="T94" s="333">
        <v>1</v>
      </c>
      <c r="U94" s="334">
        <v>0</v>
      </c>
    </row>
    <row r="95" spans="1:22" s="254" customFormat="1">
      <c r="A95" s="335">
        <v>40541</v>
      </c>
      <c r="B95" s="336" t="s">
        <v>519</v>
      </c>
      <c r="C95" s="337" t="s">
        <v>394</v>
      </c>
      <c r="D95" s="337" t="s">
        <v>247</v>
      </c>
      <c r="E95" s="336">
        <v>16</v>
      </c>
      <c r="F95" s="336">
        <v>0</v>
      </c>
      <c r="G95" s="336">
        <v>3</v>
      </c>
      <c r="H95" s="336">
        <v>13</v>
      </c>
      <c r="I95" s="336">
        <v>0</v>
      </c>
      <c r="J95" s="336">
        <v>2</v>
      </c>
      <c r="K95" s="336">
        <v>11</v>
      </c>
      <c r="L95" s="336">
        <v>0</v>
      </c>
      <c r="M95" s="336">
        <v>1</v>
      </c>
      <c r="N95" s="336">
        <v>10</v>
      </c>
      <c r="O95" s="336">
        <v>0</v>
      </c>
      <c r="P95" s="336">
        <v>1</v>
      </c>
      <c r="Q95" s="336">
        <v>0</v>
      </c>
      <c r="R95" s="336">
        <v>0</v>
      </c>
      <c r="S95" s="336">
        <v>9</v>
      </c>
      <c r="T95" s="333">
        <v>0.69230000000000003</v>
      </c>
      <c r="U95" s="334">
        <v>0</v>
      </c>
    </row>
    <row r="96" spans="1:22" s="254" customFormat="1">
      <c r="A96" s="330">
        <v>40541</v>
      </c>
      <c r="B96" s="331" t="s">
        <v>524</v>
      </c>
      <c r="C96" s="332" t="s">
        <v>418</v>
      </c>
      <c r="D96" s="332" t="s">
        <v>241</v>
      </c>
      <c r="E96" s="331">
        <v>15</v>
      </c>
      <c r="F96" s="331">
        <v>0</v>
      </c>
      <c r="G96" s="331">
        <v>0</v>
      </c>
      <c r="H96" s="331">
        <v>15</v>
      </c>
      <c r="I96" s="331">
        <v>0</v>
      </c>
      <c r="J96" s="331">
        <v>4</v>
      </c>
      <c r="K96" s="331">
        <v>11</v>
      </c>
      <c r="L96" s="331">
        <v>0</v>
      </c>
      <c r="M96" s="331">
        <v>3</v>
      </c>
      <c r="N96" s="331">
        <v>8</v>
      </c>
      <c r="O96" s="331">
        <v>0</v>
      </c>
      <c r="P96" s="331">
        <v>0</v>
      </c>
      <c r="Q96" s="331">
        <v>0</v>
      </c>
      <c r="R96" s="331">
        <v>0</v>
      </c>
      <c r="S96" s="331">
        <v>8</v>
      </c>
      <c r="T96" s="333">
        <v>0.5333</v>
      </c>
      <c r="U96" s="334">
        <v>0</v>
      </c>
    </row>
    <row r="97" spans="1:21" s="254" customFormat="1">
      <c r="A97" s="335">
        <v>40542</v>
      </c>
      <c r="B97" s="336" t="s">
        <v>512</v>
      </c>
      <c r="C97" s="337" t="s">
        <v>380</v>
      </c>
      <c r="D97" s="337" t="s">
        <v>244</v>
      </c>
      <c r="E97" s="336">
        <v>24</v>
      </c>
      <c r="F97" s="336">
        <v>0</v>
      </c>
      <c r="G97" s="336">
        <v>4</v>
      </c>
      <c r="H97" s="336">
        <v>20</v>
      </c>
      <c r="I97" s="336">
        <v>0</v>
      </c>
      <c r="J97" s="336">
        <v>1</v>
      </c>
      <c r="K97" s="336">
        <v>19</v>
      </c>
      <c r="L97" s="336">
        <v>0</v>
      </c>
      <c r="M97" s="336">
        <v>4</v>
      </c>
      <c r="N97" s="336">
        <v>15</v>
      </c>
      <c r="O97" s="336">
        <v>0</v>
      </c>
      <c r="P97" s="336">
        <v>0</v>
      </c>
      <c r="Q97" s="336">
        <v>0</v>
      </c>
      <c r="R97" s="336">
        <v>0</v>
      </c>
      <c r="S97" s="336">
        <v>15</v>
      </c>
      <c r="T97" s="333">
        <v>0.75</v>
      </c>
      <c r="U97" s="334">
        <v>1</v>
      </c>
    </row>
    <row r="98" spans="1:21" s="254" customFormat="1">
      <c r="A98" s="330">
        <v>40542</v>
      </c>
      <c r="B98" s="331" t="s">
        <v>133</v>
      </c>
      <c r="C98" s="332" t="s">
        <v>409</v>
      </c>
      <c r="D98" s="332" t="s">
        <v>244</v>
      </c>
      <c r="E98" s="331">
        <v>10</v>
      </c>
      <c r="F98" s="331">
        <v>0</v>
      </c>
      <c r="G98" s="331">
        <v>3</v>
      </c>
      <c r="H98" s="331">
        <v>7</v>
      </c>
      <c r="I98" s="331">
        <v>0</v>
      </c>
      <c r="J98" s="331">
        <v>0</v>
      </c>
      <c r="K98" s="331">
        <v>7</v>
      </c>
      <c r="L98" s="331">
        <v>0</v>
      </c>
      <c r="M98" s="331">
        <v>4</v>
      </c>
      <c r="N98" s="331">
        <v>3</v>
      </c>
      <c r="O98" s="331">
        <v>0</v>
      </c>
      <c r="P98" s="331">
        <v>0</v>
      </c>
      <c r="Q98" s="331">
        <v>0</v>
      </c>
      <c r="R98" s="331">
        <v>0</v>
      </c>
      <c r="S98" s="331">
        <v>3</v>
      </c>
      <c r="T98" s="333">
        <v>0.42859999999999998</v>
      </c>
      <c r="U98" s="334">
        <v>0</v>
      </c>
    </row>
    <row r="99" spans="1:21" s="254" customFormat="1">
      <c r="A99" s="335">
        <v>40550</v>
      </c>
      <c r="B99" s="336" t="s">
        <v>528</v>
      </c>
      <c r="C99" s="337" t="s">
        <v>431</v>
      </c>
      <c r="D99" s="337" t="s">
        <v>245</v>
      </c>
      <c r="E99" s="336">
        <v>6</v>
      </c>
      <c r="F99" s="336">
        <v>0</v>
      </c>
      <c r="G99" s="336">
        <v>0</v>
      </c>
      <c r="H99" s="336">
        <v>6</v>
      </c>
      <c r="I99" s="336">
        <v>0</v>
      </c>
      <c r="J99" s="336">
        <v>0</v>
      </c>
      <c r="K99" s="336">
        <v>6</v>
      </c>
      <c r="L99" s="336">
        <v>0</v>
      </c>
      <c r="M99" s="336">
        <v>1</v>
      </c>
      <c r="N99" s="336">
        <v>5</v>
      </c>
      <c r="O99" s="336">
        <v>0</v>
      </c>
      <c r="P99" s="336">
        <v>0</v>
      </c>
      <c r="Q99" s="336">
        <v>0</v>
      </c>
      <c r="R99" s="336">
        <v>0</v>
      </c>
      <c r="S99" s="336">
        <v>5</v>
      </c>
      <c r="T99" s="333">
        <v>0.83330000000000004</v>
      </c>
      <c r="U99" s="334">
        <v>0</v>
      </c>
    </row>
    <row r="100" spans="1:21" s="254" customFormat="1">
      <c r="A100" s="330">
        <v>40556</v>
      </c>
      <c r="B100" s="331" t="s">
        <v>509</v>
      </c>
      <c r="C100" s="332" t="s">
        <v>376</v>
      </c>
      <c r="D100" s="332" t="s">
        <v>244</v>
      </c>
      <c r="E100" s="331">
        <v>25</v>
      </c>
      <c r="F100" s="331">
        <v>0</v>
      </c>
      <c r="G100" s="331">
        <v>0</v>
      </c>
      <c r="H100" s="331">
        <v>25</v>
      </c>
      <c r="I100" s="331">
        <v>0</v>
      </c>
      <c r="J100" s="331">
        <v>2</v>
      </c>
      <c r="K100" s="331">
        <v>23</v>
      </c>
      <c r="L100" s="331">
        <v>0</v>
      </c>
      <c r="M100" s="331">
        <v>10</v>
      </c>
      <c r="N100" s="331">
        <v>13</v>
      </c>
      <c r="O100" s="331">
        <v>0</v>
      </c>
      <c r="P100" s="331">
        <v>0</v>
      </c>
      <c r="Q100" s="331">
        <v>0</v>
      </c>
      <c r="R100" s="331">
        <v>1</v>
      </c>
      <c r="S100" s="331">
        <v>12</v>
      </c>
      <c r="T100" s="333">
        <v>0.52</v>
      </c>
      <c r="U100" s="334">
        <v>0</v>
      </c>
    </row>
    <row r="101" spans="1:21" s="254" customFormat="1">
      <c r="A101" s="335">
        <v>40563</v>
      </c>
      <c r="B101" s="336" t="s">
        <v>520</v>
      </c>
      <c r="C101" s="337" t="s">
        <v>405</v>
      </c>
      <c r="D101" s="337" t="s">
        <v>243</v>
      </c>
      <c r="E101" s="336">
        <v>13</v>
      </c>
      <c r="F101" s="336">
        <v>0</v>
      </c>
      <c r="G101" s="336">
        <v>0</v>
      </c>
      <c r="H101" s="336">
        <v>13</v>
      </c>
      <c r="I101" s="336">
        <v>0</v>
      </c>
      <c r="J101" s="336">
        <v>0</v>
      </c>
      <c r="K101" s="336">
        <v>13</v>
      </c>
      <c r="L101" s="336">
        <v>0</v>
      </c>
      <c r="M101" s="336">
        <v>0</v>
      </c>
      <c r="N101" s="336">
        <v>13</v>
      </c>
      <c r="O101" s="336">
        <v>0</v>
      </c>
      <c r="P101" s="336">
        <v>0</v>
      </c>
      <c r="Q101" s="336">
        <v>0</v>
      </c>
      <c r="R101" s="336">
        <v>0</v>
      </c>
      <c r="S101" s="336">
        <v>13</v>
      </c>
      <c r="T101" s="333">
        <v>1</v>
      </c>
      <c r="U101" s="334">
        <v>0</v>
      </c>
    </row>
    <row r="102" spans="1:21" s="254" customFormat="1">
      <c r="A102" s="330">
        <v>40564</v>
      </c>
      <c r="B102" s="331" t="s">
        <v>513</v>
      </c>
      <c r="C102" s="332" t="s">
        <v>386</v>
      </c>
      <c r="D102" s="332" t="s">
        <v>241</v>
      </c>
      <c r="E102" s="331">
        <v>45</v>
      </c>
      <c r="F102" s="331">
        <v>0</v>
      </c>
      <c r="G102" s="331">
        <v>1</v>
      </c>
      <c r="H102" s="331">
        <v>44</v>
      </c>
      <c r="I102" s="331">
        <v>0</v>
      </c>
      <c r="J102" s="331">
        <v>11</v>
      </c>
      <c r="K102" s="331">
        <v>33</v>
      </c>
      <c r="L102" s="331">
        <v>0</v>
      </c>
      <c r="M102" s="331">
        <v>7</v>
      </c>
      <c r="N102" s="331">
        <v>26</v>
      </c>
      <c r="O102" s="331">
        <v>0</v>
      </c>
      <c r="P102" s="331">
        <v>0</v>
      </c>
      <c r="Q102" s="331">
        <v>0</v>
      </c>
      <c r="R102" s="331">
        <v>0</v>
      </c>
      <c r="S102" s="331">
        <v>26</v>
      </c>
      <c r="T102" s="333">
        <v>0.59089999999999998</v>
      </c>
      <c r="U102" s="334">
        <v>0</v>
      </c>
    </row>
    <row r="103" spans="1:21" s="254" customFormat="1">
      <c r="A103" s="335">
        <v>40569</v>
      </c>
      <c r="B103" s="336" t="s">
        <v>511</v>
      </c>
      <c r="C103" s="337" t="s">
        <v>368</v>
      </c>
      <c r="D103" s="337" t="s">
        <v>241</v>
      </c>
      <c r="E103" s="336">
        <v>12</v>
      </c>
      <c r="F103" s="336">
        <v>0</v>
      </c>
      <c r="G103" s="336">
        <v>0</v>
      </c>
      <c r="H103" s="336">
        <v>12</v>
      </c>
      <c r="I103" s="336">
        <v>0</v>
      </c>
      <c r="J103" s="336">
        <v>3</v>
      </c>
      <c r="K103" s="336">
        <v>9</v>
      </c>
      <c r="L103" s="336">
        <v>0</v>
      </c>
      <c r="M103" s="336">
        <v>1</v>
      </c>
      <c r="N103" s="336">
        <v>8</v>
      </c>
      <c r="O103" s="336">
        <v>0</v>
      </c>
      <c r="P103" s="336">
        <v>0</v>
      </c>
      <c r="Q103" s="336">
        <v>0</v>
      </c>
      <c r="R103" s="336">
        <v>0</v>
      </c>
      <c r="S103" s="336">
        <v>8</v>
      </c>
      <c r="T103" s="333">
        <v>0.66669999999999996</v>
      </c>
      <c r="U103" s="334">
        <v>0</v>
      </c>
    </row>
    <row r="104" spans="1:21" s="254" customFormat="1">
      <c r="A104" s="330">
        <v>40571</v>
      </c>
      <c r="B104" s="331" t="s">
        <v>510</v>
      </c>
      <c r="C104" s="332" t="s">
        <v>377</v>
      </c>
      <c r="D104" s="332" t="s">
        <v>241</v>
      </c>
      <c r="E104" s="331">
        <v>2</v>
      </c>
      <c r="F104" s="331">
        <v>0</v>
      </c>
      <c r="G104" s="331">
        <v>0</v>
      </c>
      <c r="H104" s="331">
        <v>2</v>
      </c>
      <c r="I104" s="331">
        <v>0</v>
      </c>
      <c r="J104" s="331">
        <v>0</v>
      </c>
      <c r="K104" s="331">
        <v>2</v>
      </c>
      <c r="L104" s="331">
        <v>0</v>
      </c>
      <c r="M104" s="331">
        <v>0</v>
      </c>
      <c r="N104" s="331">
        <v>2</v>
      </c>
      <c r="O104" s="331">
        <v>0</v>
      </c>
      <c r="P104" s="331">
        <v>0</v>
      </c>
      <c r="Q104" s="331">
        <v>0</v>
      </c>
      <c r="R104" s="331">
        <v>0</v>
      </c>
      <c r="S104" s="331">
        <v>2</v>
      </c>
      <c r="T104" s="333">
        <v>1</v>
      </c>
      <c r="U104" s="334">
        <v>0</v>
      </c>
    </row>
    <row r="105" spans="1:21" s="254" customFormat="1">
      <c r="A105" s="335">
        <v>40571</v>
      </c>
      <c r="B105" s="336" t="s">
        <v>525</v>
      </c>
      <c r="C105" s="337" t="s">
        <v>395</v>
      </c>
      <c r="D105" s="337" t="s">
        <v>241</v>
      </c>
      <c r="E105" s="336">
        <v>11</v>
      </c>
      <c r="F105" s="336">
        <v>0</v>
      </c>
      <c r="G105" s="336">
        <v>0</v>
      </c>
      <c r="H105" s="336">
        <v>11</v>
      </c>
      <c r="I105" s="336">
        <v>0</v>
      </c>
      <c r="J105" s="336">
        <v>1</v>
      </c>
      <c r="K105" s="336">
        <v>10</v>
      </c>
      <c r="L105" s="336">
        <v>0</v>
      </c>
      <c r="M105" s="336">
        <v>0</v>
      </c>
      <c r="N105" s="336">
        <v>10</v>
      </c>
      <c r="O105" s="336">
        <v>0</v>
      </c>
      <c r="P105" s="336">
        <v>0</v>
      </c>
      <c r="Q105" s="336">
        <v>0</v>
      </c>
      <c r="R105" s="336">
        <v>0</v>
      </c>
      <c r="S105" s="336">
        <v>10</v>
      </c>
      <c r="T105" s="333">
        <v>0.90910000000000002</v>
      </c>
      <c r="U105" s="334">
        <v>0</v>
      </c>
    </row>
    <row r="106" spans="1:21" s="254" customFormat="1">
      <c r="A106" s="330">
        <v>40571</v>
      </c>
      <c r="B106" s="331" t="s">
        <v>525</v>
      </c>
      <c r="C106" s="332" t="s">
        <v>396</v>
      </c>
      <c r="D106" s="332" t="s">
        <v>243</v>
      </c>
      <c r="E106" s="331">
        <v>1</v>
      </c>
      <c r="F106" s="331">
        <v>0</v>
      </c>
      <c r="G106" s="331">
        <v>0</v>
      </c>
      <c r="H106" s="331">
        <v>1</v>
      </c>
      <c r="I106" s="331">
        <v>0</v>
      </c>
      <c r="J106" s="331">
        <v>0</v>
      </c>
      <c r="K106" s="331">
        <v>1</v>
      </c>
      <c r="L106" s="331">
        <v>0</v>
      </c>
      <c r="M106" s="331">
        <v>0</v>
      </c>
      <c r="N106" s="331">
        <v>1</v>
      </c>
      <c r="O106" s="331">
        <v>0</v>
      </c>
      <c r="P106" s="331">
        <v>0</v>
      </c>
      <c r="Q106" s="331">
        <v>0</v>
      </c>
      <c r="R106" s="331">
        <v>0</v>
      </c>
      <c r="S106" s="331">
        <v>1</v>
      </c>
      <c r="T106" s="333">
        <v>1</v>
      </c>
      <c r="U106" s="334">
        <v>0</v>
      </c>
    </row>
    <row r="107" spans="1:21" s="254" customFormat="1">
      <c r="A107" s="335">
        <v>40571</v>
      </c>
      <c r="B107" s="336" t="s">
        <v>525</v>
      </c>
      <c r="C107" s="337" t="s">
        <v>397</v>
      </c>
      <c r="D107" s="337" t="s">
        <v>245</v>
      </c>
      <c r="E107" s="336">
        <v>1</v>
      </c>
      <c r="F107" s="336">
        <v>0</v>
      </c>
      <c r="G107" s="336">
        <v>1</v>
      </c>
      <c r="H107" s="336">
        <v>0</v>
      </c>
      <c r="I107" s="336">
        <v>0</v>
      </c>
      <c r="J107" s="336">
        <v>0</v>
      </c>
      <c r="K107" s="336">
        <v>0</v>
      </c>
      <c r="L107" s="336">
        <v>0</v>
      </c>
      <c r="M107" s="336">
        <v>0</v>
      </c>
      <c r="N107" s="336">
        <v>0</v>
      </c>
      <c r="O107" s="336">
        <v>0</v>
      </c>
      <c r="P107" s="336">
        <v>0</v>
      </c>
      <c r="Q107" s="336">
        <v>0</v>
      </c>
      <c r="R107" s="336">
        <v>0</v>
      </c>
      <c r="S107" s="336">
        <v>0</v>
      </c>
      <c r="T107" s="333">
        <v>0</v>
      </c>
      <c r="U107" s="334">
        <v>0</v>
      </c>
    </row>
    <row r="108" spans="1:21" s="254" customFormat="1">
      <c r="A108" s="330">
        <v>40571</v>
      </c>
      <c r="B108" s="331" t="s">
        <v>525</v>
      </c>
      <c r="C108" s="332" t="s">
        <v>398</v>
      </c>
      <c r="D108" s="332" t="s">
        <v>255</v>
      </c>
      <c r="E108" s="331">
        <v>4</v>
      </c>
      <c r="F108" s="331">
        <v>0</v>
      </c>
      <c r="G108" s="331">
        <v>1</v>
      </c>
      <c r="H108" s="331">
        <v>3</v>
      </c>
      <c r="I108" s="331">
        <v>0</v>
      </c>
      <c r="J108" s="331">
        <v>0</v>
      </c>
      <c r="K108" s="331">
        <v>3</v>
      </c>
      <c r="L108" s="331">
        <v>0</v>
      </c>
      <c r="M108" s="331">
        <v>1</v>
      </c>
      <c r="N108" s="331">
        <v>2</v>
      </c>
      <c r="O108" s="331">
        <v>0</v>
      </c>
      <c r="P108" s="331">
        <v>0</v>
      </c>
      <c r="Q108" s="331">
        <v>0</v>
      </c>
      <c r="R108" s="331">
        <v>0</v>
      </c>
      <c r="S108" s="331">
        <v>2</v>
      </c>
      <c r="T108" s="333">
        <v>0.66669999999999996</v>
      </c>
      <c r="U108" s="334">
        <v>0</v>
      </c>
    </row>
    <row r="109" spans="1:21" s="254" customFormat="1">
      <c r="A109" s="335">
        <v>40571</v>
      </c>
      <c r="B109" s="336" t="s">
        <v>510</v>
      </c>
      <c r="C109" s="337" t="s">
        <v>439</v>
      </c>
      <c r="D109" s="337" t="s">
        <v>244</v>
      </c>
      <c r="E109" s="336">
        <v>31</v>
      </c>
      <c r="F109" s="336">
        <v>0</v>
      </c>
      <c r="G109" s="336">
        <v>0</v>
      </c>
      <c r="H109" s="336">
        <v>31</v>
      </c>
      <c r="I109" s="336">
        <v>0</v>
      </c>
      <c r="J109" s="336">
        <v>4</v>
      </c>
      <c r="K109" s="336">
        <v>27</v>
      </c>
      <c r="L109" s="336">
        <v>0</v>
      </c>
      <c r="M109" s="336">
        <v>4</v>
      </c>
      <c r="N109" s="336">
        <v>23</v>
      </c>
      <c r="O109" s="336">
        <v>0</v>
      </c>
      <c r="P109" s="336">
        <v>0</v>
      </c>
      <c r="Q109" s="336">
        <v>0</v>
      </c>
      <c r="R109" s="336">
        <v>0</v>
      </c>
      <c r="S109" s="336">
        <v>23</v>
      </c>
      <c r="T109" s="333">
        <v>0.7419</v>
      </c>
      <c r="U109" s="334">
        <v>1</v>
      </c>
    </row>
    <row r="110" spans="1:21" s="254" customFormat="1">
      <c r="A110" s="330">
        <v>40576</v>
      </c>
      <c r="B110" s="331" t="s">
        <v>526</v>
      </c>
      <c r="C110" s="332" t="s">
        <v>402</v>
      </c>
      <c r="D110" s="332" t="s">
        <v>241</v>
      </c>
      <c r="E110" s="331">
        <v>24</v>
      </c>
      <c r="F110" s="331">
        <v>0</v>
      </c>
      <c r="G110" s="331">
        <v>0</v>
      </c>
      <c r="H110" s="331">
        <v>24</v>
      </c>
      <c r="I110" s="331">
        <v>0</v>
      </c>
      <c r="J110" s="331">
        <v>0</v>
      </c>
      <c r="K110" s="331">
        <v>24</v>
      </c>
      <c r="L110" s="331">
        <v>0</v>
      </c>
      <c r="M110" s="331">
        <v>4</v>
      </c>
      <c r="N110" s="331">
        <v>20</v>
      </c>
      <c r="O110" s="331">
        <v>0</v>
      </c>
      <c r="P110" s="331">
        <v>0</v>
      </c>
      <c r="Q110" s="331">
        <v>0</v>
      </c>
      <c r="R110" s="331">
        <v>0</v>
      </c>
      <c r="S110" s="331">
        <v>20</v>
      </c>
      <c r="T110" s="333">
        <v>0.83330000000000004</v>
      </c>
      <c r="U110" s="334">
        <v>0</v>
      </c>
    </row>
    <row r="111" spans="1:21" s="254" customFormat="1">
      <c r="A111" s="335">
        <v>40576</v>
      </c>
      <c r="B111" s="336" t="s">
        <v>526</v>
      </c>
      <c r="C111" s="337" t="s">
        <v>403</v>
      </c>
      <c r="D111" s="337" t="s">
        <v>246</v>
      </c>
      <c r="E111" s="336">
        <v>2</v>
      </c>
      <c r="F111" s="336">
        <v>0</v>
      </c>
      <c r="G111" s="336">
        <v>0</v>
      </c>
      <c r="H111" s="336">
        <v>2</v>
      </c>
      <c r="I111" s="336">
        <v>0</v>
      </c>
      <c r="J111" s="336">
        <v>0</v>
      </c>
      <c r="K111" s="336">
        <v>2</v>
      </c>
      <c r="L111" s="336">
        <v>0</v>
      </c>
      <c r="M111" s="336">
        <v>0</v>
      </c>
      <c r="N111" s="336">
        <v>2</v>
      </c>
      <c r="O111" s="336">
        <v>0</v>
      </c>
      <c r="P111" s="336">
        <v>0</v>
      </c>
      <c r="Q111" s="336">
        <v>0</v>
      </c>
      <c r="R111" s="336">
        <v>0</v>
      </c>
      <c r="S111" s="336">
        <v>2</v>
      </c>
      <c r="T111" s="333">
        <v>1</v>
      </c>
      <c r="U111" s="334">
        <v>0</v>
      </c>
    </row>
    <row r="112" spans="1:21" s="254" customFormat="1">
      <c r="A112" s="330">
        <v>40576</v>
      </c>
      <c r="B112" s="331" t="s">
        <v>529</v>
      </c>
      <c r="C112" s="332" t="s">
        <v>437</v>
      </c>
      <c r="D112" s="332" t="s">
        <v>241</v>
      </c>
      <c r="E112" s="331">
        <v>12</v>
      </c>
      <c r="F112" s="331">
        <v>0</v>
      </c>
      <c r="G112" s="331">
        <v>0</v>
      </c>
      <c r="H112" s="331">
        <v>12</v>
      </c>
      <c r="I112" s="331">
        <v>0</v>
      </c>
      <c r="J112" s="331">
        <v>2</v>
      </c>
      <c r="K112" s="331">
        <v>10</v>
      </c>
      <c r="L112" s="331">
        <v>0</v>
      </c>
      <c r="M112" s="331">
        <v>0</v>
      </c>
      <c r="N112" s="331">
        <v>10</v>
      </c>
      <c r="O112" s="331">
        <v>0</v>
      </c>
      <c r="P112" s="331">
        <v>1</v>
      </c>
      <c r="Q112" s="331">
        <v>0</v>
      </c>
      <c r="R112" s="331">
        <v>0</v>
      </c>
      <c r="S112" s="331">
        <v>9</v>
      </c>
      <c r="T112" s="333">
        <v>0.75</v>
      </c>
      <c r="U112" s="334">
        <v>0</v>
      </c>
    </row>
    <row r="113" spans="1:21" s="254" customFormat="1">
      <c r="A113" s="335">
        <v>40576</v>
      </c>
      <c r="B113" s="336" t="s">
        <v>510</v>
      </c>
      <c r="C113" s="337" t="s">
        <v>438</v>
      </c>
      <c r="D113" s="337" t="s">
        <v>247</v>
      </c>
      <c r="E113" s="336">
        <v>4</v>
      </c>
      <c r="F113" s="336">
        <v>0</v>
      </c>
      <c r="G113" s="336">
        <v>0</v>
      </c>
      <c r="H113" s="336">
        <v>4</v>
      </c>
      <c r="I113" s="336">
        <v>0</v>
      </c>
      <c r="J113" s="336">
        <v>0</v>
      </c>
      <c r="K113" s="336">
        <v>4</v>
      </c>
      <c r="L113" s="336">
        <v>0</v>
      </c>
      <c r="M113" s="336">
        <v>2</v>
      </c>
      <c r="N113" s="336">
        <v>2</v>
      </c>
      <c r="O113" s="336">
        <v>0</v>
      </c>
      <c r="P113" s="336">
        <v>0</v>
      </c>
      <c r="Q113" s="336">
        <v>0</v>
      </c>
      <c r="R113" s="336">
        <v>0</v>
      </c>
      <c r="S113" s="336">
        <v>2</v>
      </c>
      <c r="T113" s="333">
        <v>0.5</v>
      </c>
      <c r="U113" s="334">
        <v>0</v>
      </c>
    </row>
    <row r="114" spans="1:21" s="254" customFormat="1">
      <c r="A114" s="330">
        <v>40578</v>
      </c>
      <c r="B114" s="331" t="s">
        <v>530</v>
      </c>
      <c r="C114" s="332" t="s">
        <v>404</v>
      </c>
      <c r="D114" s="332" t="s">
        <v>246</v>
      </c>
      <c r="E114" s="331">
        <v>19</v>
      </c>
      <c r="F114" s="331">
        <v>0</v>
      </c>
      <c r="G114" s="331">
        <v>0</v>
      </c>
      <c r="H114" s="331">
        <v>19</v>
      </c>
      <c r="I114" s="331">
        <v>0</v>
      </c>
      <c r="J114" s="331">
        <v>1</v>
      </c>
      <c r="K114" s="331">
        <v>18</v>
      </c>
      <c r="L114" s="331">
        <v>0</v>
      </c>
      <c r="M114" s="331">
        <v>5</v>
      </c>
      <c r="N114" s="331">
        <v>13</v>
      </c>
      <c r="O114" s="331">
        <v>0</v>
      </c>
      <c r="P114" s="331">
        <v>0</v>
      </c>
      <c r="Q114" s="331">
        <v>0</v>
      </c>
      <c r="R114" s="331">
        <v>0</v>
      </c>
      <c r="S114" s="331">
        <v>13</v>
      </c>
      <c r="T114" s="333">
        <v>0.68420000000000003</v>
      </c>
      <c r="U114" s="334">
        <v>0</v>
      </c>
    </row>
    <row r="115" spans="1:21" s="254" customFormat="1">
      <c r="A115" s="335">
        <v>40578</v>
      </c>
      <c r="B115" s="336" t="s">
        <v>524</v>
      </c>
      <c r="C115" s="337" t="s">
        <v>418</v>
      </c>
      <c r="D115" s="337" t="s">
        <v>241</v>
      </c>
      <c r="E115" s="336">
        <v>19</v>
      </c>
      <c r="F115" s="336">
        <v>0</v>
      </c>
      <c r="G115" s="336">
        <v>0</v>
      </c>
      <c r="H115" s="336">
        <v>19</v>
      </c>
      <c r="I115" s="336">
        <v>0</v>
      </c>
      <c r="J115" s="336">
        <v>4</v>
      </c>
      <c r="K115" s="336">
        <v>15</v>
      </c>
      <c r="L115" s="336">
        <v>0</v>
      </c>
      <c r="M115" s="336">
        <v>2</v>
      </c>
      <c r="N115" s="336">
        <v>13</v>
      </c>
      <c r="O115" s="336">
        <v>0</v>
      </c>
      <c r="P115" s="336">
        <v>1</v>
      </c>
      <c r="Q115" s="336">
        <v>0</v>
      </c>
      <c r="R115" s="336">
        <v>0</v>
      </c>
      <c r="S115" s="336">
        <v>12</v>
      </c>
      <c r="T115" s="333">
        <v>0.63160000000000005</v>
      </c>
      <c r="U115" s="334">
        <v>0</v>
      </c>
    </row>
    <row r="116" spans="1:21" s="254" customFormat="1">
      <c r="A116" s="330">
        <v>40583</v>
      </c>
      <c r="B116" s="331" t="s">
        <v>531</v>
      </c>
      <c r="C116" s="332" t="s">
        <v>413</v>
      </c>
      <c r="D116" s="332" t="s">
        <v>245</v>
      </c>
      <c r="E116" s="331">
        <v>3</v>
      </c>
      <c r="F116" s="331">
        <v>0</v>
      </c>
      <c r="G116" s="331">
        <v>1</v>
      </c>
      <c r="H116" s="331">
        <v>2</v>
      </c>
      <c r="I116" s="331">
        <v>0</v>
      </c>
      <c r="J116" s="331">
        <v>0</v>
      </c>
      <c r="K116" s="331">
        <v>2</v>
      </c>
      <c r="L116" s="331">
        <v>0</v>
      </c>
      <c r="M116" s="331">
        <v>0</v>
      </c>
      <c r="N116" s="331">
        <v>2</v>
      </c>
      <c r="O116" s="331">
        <v>0</v>
      </c>
      <c r="P116" s="331">
        <v>0</v>
      </c>
      <c r="Q116" s="331">
        <v>0</v>
      </c>
      <c r="R116" s="331">
        <v>0</v>
      </c>
      <c r="S116" s="331">
        <v>2</v>
      </c>
      <c r="T116" s="333">
        <v>1</v>
      </c>
      <c r="U116" s="334">
        <v>0</v>
      </c>
    </row>
    <row r="117" spans="1:21" s="254" customFormat="1">
      <c r="A117" s="335">
        <v>40584</v>
      </c>
      <c r="B117" s="336" t="s">
        <v>516</v>
      </c>
      <c r="C117" s="337" t="s">
        <v>382</v>
      </c>
      <c r="D117" s="337" t="s">
        <v>241</v>
      </c>
      <c r="E117" s="336">
        <v>16</v>
      </c>
      <c r="F117" s="336">
        <v>0</v>
      </c>
      <c r="G117" s="336">
        <v>2</v>
      </c>
      <c r="H117" s="336">
        <v>14</v>
      </c>
      <c r="I117" s="336">
        <v>0</v>
      </c>
      <c r="J117" s="336">
        <v>5</v>
      </c>
      <c r="K117" s="336">
        <v>9</v>
      </c>
      <c r="L117" s="336">
        <v>0</v>
      </c>
      <c r="M117" s="336">
        <v>4</v>
      </c>
      <c r="N117" s="336">
        <v>5</v>
      </c>
      <c r="O117" s="336">
        <v>0</v>
      </c>
      <c r="P117" s="336">
        <v>1</v>
      </c>
      <c r="Q117" s="336">
        <v>0</v>
      </c>
      <c r="R117" s="336">
        <v>0</v>
      </c>
      <c r="S117" s="336">
        <v>4</v>
      </c>
      <c r="T117" s="333">
        <v>0.28570000000000001</v>
      </c>
      <c r="U117" s="334">
        <v>0</v>
      </c>
    </row>
    <row r="118" spans="1:21" s="254" customFormat="1">
      <c r="A118" s="330">
        <v>40590</v>
      </c>
      <c r="B118" s="331" t="s">
        <v>509</v>
      </c>
      <c r="C118" s="332" t="s">
        <v>375</v>
      </c>
      <c r="D118" s="332" t="s">
        <v>241</v>
      </c>
      <c r="E118" s="331">
        <v>6</v>
      </c>
      <c r="F118" s="331">
        <v>0</v>
      </c>
      <c r="G118" s="331">
        <v>0</v>
      </c>
      <c r="H118" s="331">
        <v>6</v>
      </c>
      <c r="I118" s="331">
        <v>0</v>
      </c>
      <c r="J118" s="331">
        <v>0</v>
      </c>
      <c r="K118" s="331">
        <v>6</v>
      </c>
      <c r="L118" s="331">
        <v>0</v>
      </c>
      <c r="M118" s="331">
        <v>0</v>
      </c>
      <c r="N118" s="331">
        <v>6</v>
      </c>
      <c r="O118" s="331">
        <v>0</v>
      </c>
      <c r="P118" s="331">
        <v>0</v>
      </c>
      <c r="Q118" s="331">
        <v>0</v>
      </c>
      <c r="R118" s="331">
        <v>0</v>
      </c>
      <c r="S118" s="331">
        <v>6</v>
      </c>
      <c r="T118" s="333">
        <v>1</v>
      </c>
      <c r="U118" s="334">
        <v>0</v>
      </c>
    </row>
    <row r="119" spans="1:21" s="254" customFormat="1">
      <c r="A119" s="335">
        <v>40591</v>
      </c>
      <c r="B119" s="336" t="s">
        <v>509</v>
      </c>
      <c r="C119" s="337" t="s">
        <v>416</v>
      </c>
      <c r="D119" s="337" t="s">
        <v>501</v>
      </c>
      <c r="E119" s="336">
        <v>11</v>
      </c>
      <c r="F119" s="336">
        <v>0</v>
      </c>
      <c r="G119" s="336">
        <v>0</v>
      </c>
      <c r="H119" s="336">
        <v>11</v>
      </c>
      <c r="I119" s="336">
        <v>0</v>
      </c>
      <c r="J119" s="336">
        <v>0</v>
      </c>
      <c r="K119" s="336">
        <v>11</v>
      </c>
      <c r="L119" s="336">
        <v>0</v>
      </c>
      <c r="M119" s="336">
        <v>1</v>
      </c>
      <c r="N119" s="336">
        <v>10</v>
      </c>
      <c r="O119" s="336">
        <v>0</v>
      </c>
      <c r="P119" s="336">
        <v>0</v>
      </c>
      <c r="Q119" s="336">
        <v>10</v>
      </c>
      <c r="R119" s="336">
        <v>0</v>
      </c>
      <c r="S119" s="336">
        <v>0</v>
      </c>
      <c r="T119" s="333">
        <v>0.90910000000000002</v>
      </c>
      <c r="U119" s="334">
        <v>0</v>
      </c>
    </row>
    <row r="120" spans="1:21" s="254" customFormat="1">
      <c r="A120" s="330">
        <v>40591</v>
      </c>
      <c r="B120" s="331" t="s">
        <v>524</v>
      </c>
      <c r="C120" s="332" t="s">
        <v>418</v>
      </c>
      <c r="D120" s="332" t="s">
        <v>241</v>
      </c>
      <c r="E120" s="331">
        <v>25</v>
      </c>
      <c r="F120" s="331">
        <v>0</v>
      </c>
      <c r="G120" s="331">
        <v>3</v>
      </c>
      <c r="H120" s="331">
        <v>22</v>
      </c>
      <c r="I120" s="331">
        <v>0</v>
      </c>
      <c r="J120" s="331">
        <v>4</v>
      </c>
      <c r="K120" s="331">
        <v>18</v>
      </c>
      <c r="L120" s="331">
        <v>0</v>
      </c>
      <c r="M120" s="331">
        <v>4</v>
      </c>
      <c r="N120" s="331">
        <v>14</v>
      </c>
      <c r="O120" s="331">
        <v>0</v>
      </c>
      <c r="P120" s="331">
        <v>1</v>
      </c>
      <c r="Q120" s="331">
        <v>0</v>
      </c>
      <c r="R120" s="331">
        <v>0</v>
      </c>
      <c r="S120" s="331">
        <v>13</v>
      </c>
      <c r="T120" s="333">
        <v>0.59089999999999998</v>
      </c>
      <c r="U120" s="334">
        <v>0</v>
      </c>
    </row>
    <row r="121" spans="1:21" s="254" customFormat="1">
      <c r="A121" s="335">
        <v>40591</v>
      </c>
      <c r="B121" s="336" t="s">
        <v>524</v>
      </c>
      <c r="C121" s="337" t="s">
        <v>421</v>
      </c>
      <c r="D121" s="337" t="s">
        <v>244</v>
      </c>
      <c r="E121" s="336">
        <v>8</v>
      </c>
      <c r="F121" s="336">
        <v>0</v>
      </c>
      <c r="G121" s="336">
        <v>1</v>
      </c>
      <c r="H121" s="336">
        <v>7</v>
      </c>
      <c r="I121" s="336">
        <v>0</v>
      </c>
      <c r="J121" s="336">
        <v>1</v>
      </c>
      <c r="K121" s="336">
        <v>6</v>
      </c>
      <c r="L121" s="336">
        <v>0</v>
      </c>
      <c r="M121" s="336">
        <v>3</v>
      </c>
      <c r="N121" s="336">
        <v>3</v>
      </c>
      <c r="O121" s="336">
        <v>0</v>
      </c>
      <c r="P121" s="336">
        <v>0</v>
      </c>
      <c r="Q121" s="336">
        <v>0</v>
      </c>
      <c r="R121" s="336">
        <v>0</v>
      </c>
      <c r="S121" s="336">
        <v>3</v>
      </c>
      <c r="T121" s="333">
        <v>0.42859999999999998</v>
      </c>
      <c r="U121" s="334">
        <v>0</v>
      </c>
    </row>
    <row r="122" spans="1:21" s="254" customFormat="1">
      <c r="A122" s="330">
        <v>40597</v>
      </c>
      <c r="B122" s="331" t="s">
        <v>516</v>
      </c>
      <c r="C122" s="332" t="s">
        <v>381</v>
      </c>
      <c r="D122" s="332" t="s">
        <v>244</v>
      </c>
      <c r="E122" s="331">
        <v>12</v>
      </c>
      <c r="F122" s="331">
        <v>0</v>
      </c>
      <c r="G122" s="331">
        <v>0</v>
      </c>
      <c r="H122" s="331">
        <v>12</v>
      </c>
      <c r="I122" s="331">
        <v>0</v>
      </c>
      <c r="J122" s="331">
        <v>2</v>
      </c>
      <c r="K122" s="331">
        <v>10</v>
      </c>
      <c r="L122" s="331">
        <v>0</v>
      </c>
      <c r="M122" s="331">
        <v>0</v>
      </c>
      <c r="N122" s="331">
        <v>10</v>
      </c>
      <c r="O122" s="331">
        <v>0</v>
      </c>
      <c r="P122" s="331">
        <v>0</v>
      </c>
      <c r="Q122" s="331">
        <v>0</v>
      </c>
      <c r="R122" s="331">
        <v>1</v>
      </c>
      <c r="S122" s="331">
        <v>9</v>
      </c>
      <c r="T122" s="333">
        <v>0.83330000000000004</v>
      </c>
      <c r="U122" s="334">
        <v>0</v>
      </c>
    </row>
    <row r="123" spans="1:21" s="254" customFormat="1">
      <c r="A123" s="335">
        <v>40597</v>
      </c>
      <c r="B123" s="336" t="s">
        <v>519</v>
      </c>
      <c r="C123" s="337" t="s">
        <v>394</v>
      </c>
      <c r="D123" s="337" t="s">
        <v>247</v>
      </c>
      <c r="E123" s="336">
        <v>23</v>
      </c>
      <c r="F123" s="336">
        <v>0</v>
      </c>
      <c r="G123" s="336">
        <v>0</v>
      </c>
      <c r="H123" s="336">
        <v>23</v>
      </c>
      <c r="I123" s="336">
        <v>0</v>
      </c>
      <c r="J123" s="336">
        <v>2</v>
      </c>
      <c r="K123" s="336">
        <v>21</v>
      </c>
      <c r="L123" s="336">
        <v>0</v>
      </c>
      <c r="M123" s="336">
        <v>4</v>
      </c>
      <c r="N123" s="336">
        <v>17</v>
      </c>
      <c r="O123" s="336">
        <v>0</v>
      </c>
      <c r="P123" s="336">
        <v>2</v>
      </c>
      <c r="Q123" s="336">
        <v>0</v>
      </c>
      <c r="R123" s="336">
        <v>0</v>
      </c>
      <c r="S123" s="336">
        <v>15</v>
      </c>
      <c r="T123" s="333">
        <v>0.6522</v>
      </c>
      <c r="U123" s="334">
        <v>0</v>
      </c>
    </row>
    <row r="124" spans="1:21" s="254" customFormat="1">
      <c r="A124" s="330">
        <v>40598</v>
      </c>
      <c r="B124" s="331" t="s">
        <v>520</v>
      </c>
      <c r="C124" s="332" t="s">
        <v>400</v>
      </c>
      <c r="D124" s="332" t="s">
        <v>244</v>
      </c>
      <c r="E124" s="331">
        <v>18</v>
      </c>
      <c r="F124" s="331">
        <v>0</v>
      </c>
      <c r="G124" s="331">
        <v>6</v>
      </c>
      <c r="H124" s="331">
        <v>12</v>
      </c>
      <c r="I124" s="331">
        <v>0</v>
      </c>
      <c r="J124" s="331">
        <v>2</v>
      </c>
      <c r="K124" s="331">
        <v>10</v>
      </c>
      <c r="L124" s="331">
        <v>0</v>
      </c>
      <c r="M124" s="331">
        <v>0</v>
      </c>
      <c r="N124" s="331">
        <v>10</v>
      </c>
      <c r="O124" s="331">
        <v>0</v>
      </c>
      <c r="P124" s="331">
        <v>0</v>
      </c>
      <c r="Q124" s="331">
        <v>0</v>
      </c>
      <c r="R124" s="331">
        <v>0</v>
      </c>
      <c r="S124" s="331">
        <v>10</v>
      </c>
      <c r="T124" s="333">
        <v>0.83330000000000004</v>
      </c>
      <c r="U124" s="334">
        <v>0</v>
      </c>
    </row>
    <row r="125" spans="1:21" s="254" customFormat="1">
      <c r="A125" s="335">
        <v>40599</v>
      </c>
      <c r="B125" s="336" t="s">
        <v>532</v>
      </c>
      <c r="C125" s="337" t="s">
        <v>424</v>
      </c>
      <c r="D125" s="337" t="s">
        <v>241</v>
      </c>
      <c r="E125" s="336">
        <v>16</v>
      </c>
      <c r="F125" s="336">
        <v>0</v>
      </c>
      <c r="G125" s="336">
        <v>0</v>
      </c>
      <c r="H125" s="336">
        <v>16</v>
      </c>
      <c r="I125" s="336">
        <v>0</v>
      </c>
      <c r="J125" s="336">
        <v>2</v>
      </c>
      <c r="K125" s="336">
        <v>14</v>
      </c>
      <c r="L125" s="336">
        <v>0</v>
      </c>
      <c r="M125" s="336">
        <v>0</v>
      </c>
      <c r="N125" s="336">
        <v>14</v>
      </c>
      <c r="O125" s="336">
        <v>0</v>
      </c>
      <c r="P125" s="336">
        <v>0</v>
      </c>
      <c r="Q125" s="336">
        <v>0</v>
      </c>
      <c r="R125" s="336">
        <v>0</v>
      </c>
      <c r="S125" s="336">
        <v>14</v>
      </c>
      <c r="T125" s="333">
        <v>0.875</v>
      </c>
      <c r="U125" s="334">
        <v>0</v>
      </c>
    </row>
    <row r="126" spans="1:21" s="254" customFormat="1">
      <c r="A126" s="330">
        <v>40599</v>
      </c>
      <c r="B126" s="331" t="s">
        <v>532</v>
      </c>
      <c r="C126" s="332" t="s">
        <v>426</v>
      </c>
      <c r="D126" s="332" t="s">
        <v>246</v>
      </c>
      <c r="E126" s="331">
        <v>1</v>
      </c>
      <c r="F126" s="331">
        <v>0</v>
      </c>
      <c r="G126" s="331">
        <v>0</v>
      </c>
      <c r="H126" s="331">
        <v>1</v>
      </c>
      <c r="I126" s="331">
        <v>0</v>
      </c>
      <c r="J126" s="331">
        <v>0</v>
      </c>
      <c r="K126" s="331">
        <v>1</v>
      </c>
      <c r="L126" s="331">
        <v>0</v>
      </c>
      <c r="M126" s="331">
        <v>0</v>
      </c>
      <c r="N126" s="331">
        <v>1</v>
      </c>
      <c r="O126" s="331">
        <v>0</v>
      </c>
      <c r="P126" s="331">
        <v>0</v>
      </c>
      <c r="Q126" s="331">
        <v>0</v>
      </c>
      <c r="R126" s="331">
        <v>0</v>
      </c>
      <c r="S126" s="331">
        <v>1</v>
      </c>
      <c r="T126" s="333">
        <v>1</v>
      </c>
      <c r="U126" s="334">
        <v>0</v>
      </c>
    </row>
    <row r="127" spans="1:21" s="254" customFormat="1">
      <c r="A127" s="335">
        <v>40599</v>
      </c>
      <c r="B127" s="336" t="s">
        <v>532</v>
      </c>
      <c r="C127" s="337" t="s">
        <v>427</v>
      </c>
      <c r="D127" s="337" t="s">
        <v>244</v>
      </c>
      <c r="E127" s="336">
        <v>1</v>
      </c>
      <c r="F127" s="336">
        <v>0</v>
      </c>
      <c r="G127" s="336">
        <v>0</v>
      </c>
      <c r="H127" s="336">
        <v>1</v>
      </c>
      <c r="I127" s="336">
        <v>0</v>
      </c>
      <c r="J127" s="336">
        <v>0</v>
      </c>
      <c r="K127" s="336">
        <v>1</v>
      </c>
      <c r="L127" s="336">
        <v>0</v>
      </c>
      <c r="M127" s="336">
        <v>0</v>
      </c>
      <c r="N127" s="336">
        <v>1</v>
      </c>
      <c r="O127" s="336">
        <v>0</v>
      </c>
      <c r="P127" s="336">
        <v>0</v>
      </c>
      <c r="Q127" s="336">
        <v>0</v>
      </c>
      <c r="R127" s="336">
        <v>0</v>
      </c>
      <c r="S127" s="336">
        <v>1</v>
      </c>
      <c r="T127" s="333">
        <v>1</v>
      </c>
      <c r="U127" s="334">
        <v>0</v>
      </c>
    </row>
    <row r="128" spans="1:21" s="254" customFormat="1">
      <c r="A128" s="330">
        <v>40604</v>
      </c>
      <c r="B128" s="331" t="s">
        <v>515</v>
      </c>
      <c r="C128" s="332" t="s">
        <v>369</v>
      </c>
      <c r="D128" s="332" t="s">
        <v>244</v>
      </c>
      <c r="E128" s="331">
        <v>14</v>
      </c>
      <c r="F128" s="331">
        <v>0</v>
      </c>
      <c r="G128" s="331">
        <v>1</v>
      </c>
      <c r="H128" s="331">
        <v>13</v>
      </c>
      <c r="I128" s="331">
        <v>0</v>
      </c>
      <c r="J128" s="331">
        <v>2</v>
      </c>
      <c r="K128" s="331">
        <v>11</v>
      </c>
      <c r="L128" s="331">
        <v>0</v>
      </c>
      <c r="M128" s="331">
        <v>2</v>
      </c>
      <c r="N128" s="331">
        <v>9</v>
      </c>
      <c r="O128" s="331">
        <v>0</v>
      </c>
      <c r="P128" s="331">
        <v>0</v>
      </c>
      <c r="Q128" s="331">
        <v>0</v>
      </c>
      <c r="R128" s="331">
        <v>4</v>
      </c>
      <c r="S128" s="331">
        <v>5</v>
      </c>
      <c r="T128" s="333">
        <v>0.69230000000000003</v>
      </c>
      <c r="U128" s="334">
        <v>0</v>
      </c>
    </row>
    <row r="129" spans="1:22" s="254" customFormat="1">
      <c r="A129" s="335">
        <v>40604</v>
      </c>
      <c r="B129" s="336" t="s">
        <v>133</v>
      </c>
      <c r="C129" s="337" t="s">
        <v>401</v>
      </c>
      <c r="D129" s="337" t="s">
        <v>246</v>
      </c>
      <c r="E129" s="336">
        <v>11</v>
      </c>
      <c r="F129" s="336">
        <v>0</v>
      </c>
      <c r="G129" s="336">
        <v>0</v>
      </c>
      <c r="H129" s="336">
        <v>11</v>
      </c>
      <c r="I129" s="336">
        <v>0</v>
      </c>
      <c r="J129" s="336">
        <v>0</v>
      </c>
      <c r="K129" s="336">
        <v>11</v>
      </c>
      <c r="L129" s="336">
        <v>0</v>
      </c>
      <c r="M129" s="336">
        <v>1</v>
      </c>
      <c r="N129" s="336">
        <v>10</v>
      </c>
      <c r="O129" s="336">
        <v>0</v>
      </c>
      <c r="P129" s="336">
        <v>0</v>
      </c>
      <c r="Q129" s="336">
        <v>0</v>
      </c>
      <c r="R129" s="336">
        <v>0</v>
      </c>
      <c r="S129" s="336">
        <v>10</v>
      </c>
      <c r="T129" s="333">
        <v>0.90910000000000002</v>
      </c>
      <c r="U129" s="334">
        <v>0</v>
      </c>
    </row>
    <row r="130" spans="1:22" s="254" customFormat="1">
      <c r="A130" s="330">
        <v>40604</v>
      </c>
      <c r="B130" s="331" t="s">
        <v>133</v>
      </c>
      <c r="C130" s="332" t="s">
        <v>409</v>
      </c>
      <c r="D130" s="332" t="s">
        <v>244</v>
      </c>
      <c r="E130" s="331">
        <v>6</v>
      </c>
      <c r="F130" s="331">
        <v>0</v>
      </c>
      <c r="G130" s="331">
        <v>0</v>
      </c>
      <c r="H130" s="331">
        <v>6</v>
      </c>
      <c r="I130" s="331">
        <v>0</v>
      </c>
      <c r="J130" s="331">
        <v>1</v>
      </c>
      <c r="K130" s="331">
        <v>5</v>
      </c>
      <c r="L130" s="331">
        <v>0</v>
      </c>
      <c r="M130" s="331">
        <v>1</v>
      </c>
      <c r="N130" s="331">
        <v>4</v>
      </c>
      <c r="O130" s="331">
        <v>0</v>
      </c>
      <c r="P130" s="331">
        <v>0</v>
      </c>
      <c r="Q130" s="331">
        <v>0</v>
      </c>
      <c r="R130" s="331">
        <v>2</v>
      </c>
      <c r="S130" s="331">
        <v>2</v>
      </c>
      <c r="T130" s="333">
        <v>0.66669999999999996</v>
      </c>
      <c r="U130" s="334">
        <v>0</v>
      </c>
    </row>
    <row r="131" spans="1:22" s="254" customFormat="1">
      <c r="A131" s="335">
        <v>40604</v>
      </c>
      <c r="B131" s="336" t="s">
        <v>515</v>
      </c>
      <c r="C131" s="337" t="s">
        <v>415</v>
      </c>
      <c r="D131" s="337" t="s">
        <v>247</v>
      </c>
      <c r="E131" s="336">
        <v>6</v>
      </c>
      <c r="F131" s="336">
        <v>0</v>
      </c>
      <c r="G131" s="336">
        <v>0</v>
      </c>
      <c r="H131" s="336">
        <v>6</v>
      </c>
      <c r="I131" s="336">
        <v>0</v>
      </c>
      <c r="J131" s="336">
        <v>0</v>
      </c>
      <c r="K131" s="336">
        <v>6</v>
      </c>
      <c r="L131" s="336">
        <v>0</v>
      </c>
      <c r="M131" s="336">
        <v>1</v>
      </c>
      <c r="N131" s="336">
        <v>5</v>
      </c>
      <c r="O131" s="336">
        <v>0</v>
      </c>
      <c r="P131" s="336">
        <v>0</v>
      </c>
      <c r="Q131" s="336">
        <v>0</v>
      </c>
      <c r="R131" s="336">
        <v>0</v>
      </c>
      <c r="S131" s="336">
        <v>5</v>
      </c>
      <c r="T131" s="333">
        <v>0.83330000000000004</v>
      </c>
      <c r="U131" s="334">
        <v>0</v>
      </c>
    </row>
    <row r="132" spans="1:22" s="254" customFormat="1">
      <c r="A132" s="330">
        <v>40605</v>
      </c>
      <c r="B132" s="331" t="s">
        <v>528</v>
      </c>
      <c r="C132" s="332" t="s">
        <v>431</v>
      </c>
      <c r="D132" s="332" t="s">
        <v>245</v>
      </c>
      <c r="E132" s="331">
        <v>5</v>
      </c>
      <c r="F132" s="331">
        <v>0</v>
      </c>
      <c r="G132" s="331">
        <v>0</v>
      </c>
      <c r="H132" s="331">
        <v>5</v>
      </c>
      <c r="I132" s="331">
        <v>0</v>
      </c>
      <c r="J132" s="331">
        <v>0</v>
      </c>
      <c r="K132" s="331">
        <v>5</v>
      </c>
      <c r="L132" s="331">
        <v>0</v>
      </c>
      <c r="M132" s="331">
        <v>0</v>
      </c>
      <c r="N132" s="331">
        <v>5</v>
      </c>
      <c r="O132" s="331">
        <v>0</v>
      </c>
      <c r="P132" s="331">
        <v>0</v>
      </c>
      <c r="Q132" s="331">
        <v>0</v>
      </c>
      <c r="R132" s="331">
        <v>0</v>
      </c>
      <c r="S132" s="331">
        <v>5</v>
      </c>
      <c r="T132" s="333">
        <v>1</v>
      </c>
      <c r="U132" s="334">
        <v>0</v>
      </c>
    </row>
    <row r="133" spans="1:22" s="254" customFormat="1">
      <c r="A133" s="335">
        <v>40605</v>
      </c>
      <c r="B133" s="336" t="s">
        <v>528</v>
      </c>
      <c r="C133" s="337" t="s">
        <v>432</v>
      </c>
      <c r="D133" s="337" t="s">
        <v>244</v>
      </c>
      <c r="E133" s="336">
        <v>5</v>
      </c>
      <c r="F133" s="336">
        <v>0</v>
      </c>
      <c r="G133" s="336">
        <v>0</v>
      </c>
      <c r="H133" s="336">
        <v>5</v>
      </c>
      <c r="I133" s="336">
        <v>0</v>
      </c>
      <c r="J133" s="336">
        <v>0</v>
      </c>
      <c r="K133" s="336">
        <v>5</v>
      </c>
      <c r="L133" s="336">
        <v>0</v>
      </c>
      <c r="M133" s="336">
        <v>0</v>
      </c>
      <c r="N133" s="336">
        <v>5</v>
      </c>
      <c r="O133" s="336">
        <v>0</v>
      </c>
      <c r="P133" s="336">
        <v>0</v>
      </c>
      <c r="Q133" s="336">
        <v>0</v>
      </c>
      <c r="R133" s="336">
        <v>2</v>
      </c>
      <c r="S133" s="336">
        <v>3</v>
      </c>
      <c r="T133" s="333">
        <v>1</v>
      </c>
      <c r="U133" s="334">
        <v>0</v>
      </c>
    </row>
    <row r="134" spans="1:22" s="254" customFormat="1">
      <c r="A134" s="330">
        <v>40606</v>
      </c>
      <c r="B134" s="331" t="s">
        <v>529</v>
      </c>
      <c r="C134" s="332" t="s">
        <v>437</v>
      </c>
      <c r="D134" s="332" t="s">
        <v>241</v>
      </c>
      <c r="E134" s="331">
        <v>24</v>
      </c>
      <c r="F134" s="331">
        <v>0</v>
      </c>
      <c r="G134" s="331">
        <v>0</v>
      </c>
      <c r="H134" s="331">
        <v>24</v>
      </c>
      <c r="I134" s="331">
        <v>0</v>
      </c>
      <c r="J134" s="331">
        <v>2</v>
      </c>
      <c r="K134" s="331">
        <v>22</v>
      </c>
      <c r="L134" s="331">
        <v>0</v>
      </c>
      <c r="M134" s="331">
        <v>1</v>
      </c>
      <c r="N134" s="331">
        <v>21</v>
      </c>
      <c r="O134" s="331">
        <v>0</v>
      </c>
      <c r="P134" s="331">
        <v>0</v>
      </c>
      <c r="Q134" s="331">
        <v>0</v>
      </c>
      <c r="R134" s="331">
        <v>0</v>
      </c>
      <c r="S134" s="331">
        <v>21</v>
      </c>
      <c r="T134" s="333">
        <v>0.875</v>
      </c>
      <c r="U134" s="334">
        <v>0</v>
      </c>
    </row>
    <row r="135" spans="1:22" s="254" customFormat="1">
      <c r="A135" s="335">
        <v>40612</v>
      </c>
      <c r="B135" s="336" t="s">
        <v>508</v>
      </c>
      <c r="C135" s="337" t="s">
        <v>379</v>
      </c>
      <c r="D135" s="337" t="s">
        <v>244</v>
      </c>
      <c r="E135" s="336">
        <v>6</v>
      </c>
      <c r="F135" s="336">
        <v>0</v>
      </c>
      <c r="G135" s="336">
        <v>0</v>
      </c>
      <c r="H135" s="336">
        <v>6</v>
      </c>
      <c r="I135" s="336">
        <v>0</v>
      </c>
      <c r="J135" s="336">
        <v>0</v>
      </c>
      <c r="K135" s="336">
        <v>6</v>
      </c>
      <c r="L135" s="336">
        <v>0</v>
      </c>
      <c r="M135" s="336">
        <v>3</v>
      </c>
      <c r="N135" s="336">
        <v>3</v>
      </c>
      <c r="O135" s="336">
        <v>0</v>
      </c>
      <c r="P135" s="336">
        <v>0</v>
      </c>
      <c r="Q135" s="336">
        <v>0</v>
      </c>
      <c r="R135" s="336">
        <v>2</v>
      </c>
      <c r="S135" s="336">
        <v>1</v>
      </c>
      <c r="T135" s="333">
        <v>0.5</v>
      </c>
      <c r="U135" s="334">
        <v>0</v>
      </c>
    </row>
    <row r="136" spans="1:22" s="254" customFormat="1">
      <c r="A136" s="330">
        <v>40612</v>
      </c>
      <c r="B136" s="331" t="s">
        <v>508</v>
      </c>
      <c r="C136" s="332" t="s">
        <v>384</v>
      </c>
      <c r="D136" s="332" t="s">
        <v>246</v>
      </c>
      <c r="E136" s="331">
        <v>7</v>
      </c>
      <c r="F136" s="331">
        <v>0</v>
      </c>
      <c r="G136" s="331">
        <v>0</v>
      </c>
      <c r="H136" s="331">
        <v>7</v>
      </c>
      <c r="I136" s="331">
        <v>0</v>
      </c>
      <c r="J136" s="331">
        <v>0</v>
      </c>
      <c r="K136" s="331">
        <v>7</v>
      </c>
      <c r="L136" s="331">
        <v>0</v>
      </c>
      <c r="M136" s="331">
        <v>2</v>
      </c>
      <c r="N136" s="331">
        <v>5</v>
      </c>
      <c r="O136" s="331">
        <v>0</v>
      </c>
      <c r="P136" s="331">
        <v>0</v>
      </c>
      <c r="Q136" s="331">
        <v>0</v>
      </c>
      <c r="R136" s="331">
        <v>0</v>
      </c>
      <c r="S136" s="331">
        <v>5</v>
      </c>
      <c r="T136" s="333">
        <v>0.71430000000000005</v>
      </c>
      <c r="U136" s="334">
        <v>0</v>
      </c>
    </row>
    <row r="137" spans="1:22" s="254" customFormat="1">
      <c r="A137" s="335">
        <v>40612</v>
      </c>
      <c r="B137" s="336" t="s">
        <v>509</v>
      </c>
      <c r="C137" s="337" t="s">
        <v>410</v>
      </c>
      <c r="D137" s="337" t="s">
        <v>245</v>
      </c>
      <c r="E137" s="336">
        <v>16</v>
      </c>
      <c r="F137" s="336">
        <v>0</v>
      </c>
      <c r="G137" s="336">
        <v>0</v>
      </c>
      <c r="H137" s="336">
        <v>16</v>
      </c>
      <c r="I137" s="336">
        <v>0</v>
      </c>
      <c r="J137" s="336">
        <v>2</v>
      </c>
      <c r="K137" s="336">
        <v>14</v>
      </c>
      <c r="L137" s="336">
        <v>0</v>
      </c>
      <c r="M137" s="336">
        <v>3</v>
      </c>
      <c r="N137" s="336">
        <v>11</v>
      </c>
      <c r="O137" s="336">
        <v>0</v>
      </c>
      <c r="P137" s="336">
        <v>0</v>
      </c>
      <c r="Q137" s="336">
        <v>0</v>
      </c>
      <c r="R137" s="336">
        <v>0</v>
      </c>
      <c r="S137" s="336">
        <v>11</v>
      </c>
      <c r="T137" s="333">
        <v>0.6875</v>
      </c>
      <c r="U137" s="334">
        <v>1</v>
      </c>
    </row>
    <row r="138" spans="1:22" s="254" customFormat="1">
      <c r="A138" s="330">
        <v>40620</v>
      </c>
      <c r="B138" s="331" t="s">
        <v>532</v>
      </c>
      <c r="C138" s="332" t="s">
        <v>424</v>
      </c>
      <c r="D138" s="332" t="s">
        <v>241</v>
      </c>
      <c r="E138" s="331">
        <v>21</v>
      </c>
      <c r="F138" s="331">
        <v>0</v>
      </c>
      <c r="G138" s="331">
        <v>0</v>
      </c>
      <c r="H138" s="331">
        <v>21</v>
      </c>
      <c r="I138" s="331">
        <v>0</v>
      </c>
      <c r="J138" s="331">
        <v>1</v>
      </c>
      <c r="K138" s="331">
        <v>20</v>
      </c>
      <c r="L138" s="331">
        <v>0</v>
      </c>
      <c r="M138" s="331">
        <v>2</v>
      </c>
      <c r="N138" s="331">
        <v>18</v>
      </c>
      <c r="O138" s="331">
        <v>0</v>
      </c>
      <c r="P138" s="331">
        <v>1</v>
      </c>
      <c r="Q138" s="331">
        <v>0</v>
      </c>
      <c r="R138" s="331">
        <v>0</v>
      </c>
      <c r="S138" s="331">
        <v>17</v>
      </c>
      <c r="T138" s="333">
        <v>0.8095</v>
      </c>
      <c r="U138" s="334">
        <v>0</v>
      </c>
    </row>
    <row r="139" spans="1:22" s="254" customFormat="1">
      <c r="A139" s="335">
        <v>40620</v>
      </c>
      <c r="B139" s="336" t="s">
        <v>532</v>
      </c>
      <c r="C139" s="337" t="s">
        <v>425</v>
      </c>
      <c r="D139" s="337" t="s">
        <v>247</v>
      </c>
      <c r="E139" s="336">
        <v>2</v>
      </c>
      <c r="F139" s="336">
        <v>0</v>
      </c>
      <c r="G139" s="336">
        <v>0</v>
      </c>
      <c r="H139" s="336">
        <v>2</v>
      </c>
      <c r="I139" s="336">
        <v>0</v>
      </c>
      <c r="J139" s="336">
        <v>0</v>
      </c>
      <c r="K139" s="336">
        <v>2</v>
      </c>
      <c r="L139" s="336">
        <v>0</v>
      </c>
      <c r="M139" s="336">
        <v>0</v>
      </c>
      <c r="N139" s="336">
        <v>2</v>
      </c>
      <c r="O139" s="336">
        <v>0</v>
      </c>
      <c r="P139" s="336">
        <v>0</v>
      </c>
      <c r="Q139" s="336">
        <v>0</v>
      </c>
      <c r="R139" s="336">
        <v>0</v>
      </c>
      <c r="S139" s="336">
        <v>2</v>
      </c>
      <c r="T139" s="333">
        <v>1</v>
      </c>
      <c r="U139" s="334">
        <v>0</v>
      </c>
    </row>
    <row r="140" spans="1:22" s="254" customFormat="1">
      <c r="A140" s="330">
        <v>40620</v>
      </c>
      <c r="B140" s="331" t="s">
        <v>532</v>
      </c>
      <c r="C140" s="332" t="s">
        <v>427</v>
      </c>
      <c r="D140" s="332" t="s">
        <v>244</v>
      </c>
      <c r="E140" s="331">
        <v>4</v>
      </c>
      <c r="F140" s="331">
        <v>0</v>
      </c>
      <c r="G140" s="331">
        <v>0</v>
      </c>
      <c r="H140" s="331">
        <v>4</v>
      </c>
      <c r="I140" s="331">
        <v>0</v>
      </c>
      <c r="J140" s="331">
        <v>3</v>
      </c>
      <c r="K140" s="331">
        <v>1</v>
      </c>
      <c r="L140" s="331">
        <v>0</v>
      </c>
      <c r="M140" s="331">
        <v>0</v>
      </c>
      <c r="N140" s="331">
        <v>1</v>
      </c>
      <c r="O140" s="331">
        <v>0</v>
      </c>
      <c r="P140" s="331">
        <v>0</v>
      </c>
      <c r="Q140" s="331">
        <v>0</v>
      </c>
      <c r="R140" s="331">
        <v>0</v>
      </c>
      <c r="S140" s="331">
        <v>1</v>
      </c>
      <c r="T140" s="333">
        <v>0.25</v>
      </c>
      <c r="U140" s="334">
        <v>0</v>
      </c>
      <c r="V140" s="254" t="s">
        <v>257</v>
      </c>
    </row>
    <row r="141" spans="1:22" s="254" customFormat="1">
      <c r="A141" s="335">
        <v>40625</v>
      </c>
      <c r="B141" s="336" t="s">
        <v>526</v>
      </c>
      <c r="C141" s="337" t="s">
        <v>402</v>
      </c>
      <c r="D141" s="337" t="s">
        <v>241</v>
      </c>
      <c r="E141" s="336">
        <v>37</v>
      </c>
      <c r="F141" s="336">
        <v>0</v>
      </c>
      <c r="G141" s="336">
        <v>1</v>
      </c>
      <c r="H141" s="336">
        <v>36</v>
      </c>
      <c r="I141" s="336">
        <v>0</v>
      </c>
      <c r="J141" s="336">
        <v>4</v>
      </c>
      <c r="K141" s="336">
        <v>32</v>
      </c>
      <c r="L141" s="336">
        <v>0</v>
      </c>
      <c r="M141" s="336">
        <v>2</v>
      </c>
      <c r="N141" s="336">
        <v>30</v>
      </c>
      <c r="O141" s="336">
        <v>0</v>
      </c>
      <c r="P141" s="336">
        <v>1</v>
      </c>
      <c r="Q141" s="336">
        <v>0</v>
      </c>
      <c r="R141" s="336">
        <v>0</v>
      </c>
      <c r="S141" s="336">
        <v>29</v>
      </c>
      <c r="T141" s="333">
        <v>0.80559999999999998</v>
      </c>
      <c r="U141" s="334">
        <v>0</v>
      </c>
    </row>
    <row r="142" spans="1:22" s="254" customFormat="1">
      <c r="A142" s="330">
        <v>40625</v>
      </c>
      <c r="B142" s="331" t="s">
        <v>526</v>
      </c>
      <c r="C142" s="332" t="s">
        <v>403</v>
      </c>
      <c r="D142" s="332" t="s">
        <v>246</v>
      </c>
      <c r="E142" s="331">
        <v>1</v>
      </c>
      <c r="F142" s="331">
        <v>0</v>
      </c>
      <c r="G142" s="331">
        <v>0</v>
      </c>
      <c r="H142" s="331">
        <v>1</v>
      </c>
      <c r="I142" s="331">
        <v>0</v>
      </c>
      <c r="J142" s="331">
        <v>0</v>
      </c>
      <c r="K142" s="331">
        <v>1</v>
      </c>
      <c r="L142" s="331">
        <v>0</v>
      </c>
      <c r="M142" s="331">
        <v>0</v>
      </c>
      <c r="N142" s="331">
        <v>1</v>
      </c>
      <c r="O142" s="331">
        <v>0</v>
      </c>
      <c r="P142" s="331">
        <v>0</v>
      </c>
      <c r="Q142" s="331">
        <v>0</v>
      </c>
      <c r="R142" s="331">
        <v>0</v>
      </c>
      <c r="S142" s="331">
        <v>1</v>
      </c>
      <c r="T142" s="333">
        <v>1</v>
      </c>
      <c r="U142" s="334">
        <v>0</v>
      </c>
    </row>
    <row r="143" spans="1:22" s="254" customFormat="1">
      <c r="A143" s="335">
        <v>40632</v>
      </c>
      <c r="B143" s="336" t="s">
        <v>513</v>
      </c>
      <c r="C143" s="337" t="s">
        <v>385</v>
      </c>
      <c r="D143" s="337" t="s">
        <v>244</v>
      </c>
      <c r="E143" s="336">
        <v>4</v>
      </c>
      <c r="F143" s="336">
        <v>0</v>
      </c>
      <c r="G143" s="336">
        <v>1</v>
      </c>
      <c r="H143" s="336">
        <v>3</v>
      </c>
      <c r="I143" s="336">
        <v>0</v>
      </c>
      <c r="J143" s="336">
        <v>0</v>
      </c>
      <c r="K143" s="336">
        <v>3</v>
      </c>
      <c r="L143" s="336">
        <v>0</v>
      </c>
      <c r="M143" s="336">
        <v>0</v>
      </c>
      <c r="N143" s="336">
        <v>3</v>
      </c>
      <c r="O143" s="336">
        <v>0</v>
      </c>
      <c r="P143" s="336">
        <v>0</v>
      </c>
      <c r="Q143" s="336">
        <v>0</v>
      </c>
      <c r="R143" s="336">
        <v>0</v>
      </c>
      <c r="S143" s="336">
        <v>3</v>
      </c>
      <c r="T143" s="333">
        <v>1</v>
      </c>
      <c r="U143" s="334">
        <v>0</v>
      </c>
    </row>
    <row r="144" spans="1:22" s="254" customFormat="1">
      <c r="A144" s="330">
        <v>40632</v>
      </c>
      <c r="B144" s="331" t="s">
        <v>513</v>
      </c>
      <c r="C144" s="332" t="s">
        <v>386</v>
      </c>
      <c r="D144" s="332" t="s">
        <v>241</v>
      </c>
      <c r="E144" s="331">
        <v>10</v>
      </c>
      <c r="F144" s="331">
        <v>0</v>
      </c>
      <c r="G144" s="331">
        <v>0</v>
      </c>
      <c r="H144" s="331">
        <v>10</v>
      </c>
      <c r="I144" s="331">
        <v>0</v>
      </c>
      <c r="J144" s="331">
        <v>3</v>
      </c>
      <c r="K144" s="331">
        <v>7</v>
      </c>
      <c r="L144" s="331">
        <v>0</v>
      </c>
      <c r="M144" s="331">
        <v>1</v>
      </c>
      <c r="N144" s="331">
        <v>6</v>
      </c>
      <c r="O144" s="331">
        <v>0</v>
      </c>
      <c r="P144" s="331">
        <v>0</v>
      </c>
      <c r="Q144" s="331">
        <v>0</v>
      </c>
      <c r="R144" s="331">
        <v>0</v>
      </c>
      <c r="S144" s="331">
        <v>6</v>
      </c>
      <c r="T144" s="333">
        <v>0.6</v>
      </c>
      <c r="U144" s="334">
        <v>0</v>
      </c>
    </row>
    <row r="145" spans="1:22" s="254" customFormat="1">
      <c r="A145" s="335">
        <v>40632</v>
      </c>
      <c r="B145" s="336" t="s">
        <v>513</v>
      </c>
      <c r="C145" s="337" t="s">
        <v>387</v>
      </c>
      <c r="D145" s="337" t="s">
        <v>247</v>
      </c>
      <c r="E145" s="336">
        <v>1</v>
      </c>
      <c r="F145" s="336">
        <v>0</v>
      </c>
      <c r="G145" s="336">
        <v>0</v>
      </c>
      <c r="H145" s="336">
        <v>1</v>
      </c>
      <c r="I145" s="336">
        <v>0</v>
      </c>
      <c r="J145" s="336">
        <v>0</v>
      </c>
      <c r="K145" s="336">
        <v>1</v>
      </c>
      <c r="L145" s="336">
        <v>0</v>
      </c>
      <c r="M145" s="336">
        <v>0</v>
      </c>
      <c r="N145" s="336">
        <v>1</v>
      </c>
      <c r="O145" s="336">
        <v>0</v>
      </c>
      <c r="P145" s="336">
        <v>0</v>
      </c>
      <c r="Q145" s="336">
        <v>0</v>
      </c>
      <c r="R145" s="336">
        <v>0</v>
      </c>
      <c r="S145" s="336">
        <v>1</v>
      </c>
      <c r="T145" s="333">
        <v>1</v>
      </c>
      <c r="U145" s="334">
        <v>0</v>
      </c>
      <c r="V145" s="254" t="s">
        <v>481</v>
      </c>
    </row>
    <row r="146" spans="1:22" s="254" customFormat="1">
      <c r="A146" s="330">
        <v>40632</v>
      </c>
      <c r="B146" s="331" t="s">
        <v>513</v>
      </c>
      <c r="C146" s="332" t="s">
        <v>392</v>
      </c>
      <c r="D146" s="332" t="s">
        <v>255</v>
      </c>
      <c r="E146" s="331">
        <v>16</v>
      </c>
      <c r="F146" s="331">
        <v>0</v>
      </c>
      <c r="G146" s="331">
        <v>1</v>
      </c>
      <c r="H146" s="331">
        <v>15</v>
      </c>
      <c r="I146" s="331">
        <v>0</v>
      </c>
      <c r="J146" s="331">
        <v>2</v>
      </c>
      <c r="K146" s="331">
        <v>13</v>
      </c>
      <c r="L146" s="331">
        <v>0</v>
      </c>
      <c r="M146" s="331">
        <v>2</v>
      </c>
      <c r="N146" s="331">
        <v>11</v>
      </c>
      <c r="O146" s="331">
        <v>0</v>
      </c>
      <c r="P146" s="331">
        <v>0</v>
      </c>
      <c r="Q146" s="331">
        <v>0</v>
      </c>
      <c r="R146" s="331">
        <v>0</v>
      </c>
      <c r="S146" s="331">
        <v>11</v>
      </c>
      <c r="T146" s="333">
        <v>0.73329999999999995</v>
      </c>
      <c r="U146" s="334">
        <v>0</v>
      </c>
    </row>
    <row r="147" spans="1:22" s="254" customFormat="1">
      <c r="A147" s="335">
        <v>40632</v>
      </c>
      <c r="B147" s="336" t="s">
        <v>542</v>
      </c>
      <c r="C147" s="337" t="s">
        <v>444</v>
      </c>
      <c r="D147" s="337" t="s">
        <v>246</v>
      </c>
      <c r="E147" s="336">
        <v>40</v>
      </c>
      <c r="F147" s="336">
        <v>0</v>
      </c>
      <c r="G147" s="336">
        <v>1</v>
      </c>
      <c r="H147" s="336">
        <v>39</v>
      </c>
      <c r="I147" s="336">
        <v>0</v>
      </c>
      <c r="J147" s="336">
        <v>2</v>
      </c>
      <c r="K147" s="336">
        <v>37</v>
      </c>
      <c r="L147" s="336">
        <v>0</v>
      </c>
      <c r="M147" s="336">
        <v>8</v>
      </c>
      <c r="N147" s="336">
        <v>29</v>
      </c>
      <c r="O147" s="336">
        <v>0</v>
      </c>
      <c r="P147" s="336">
        <v>1</v>
      </c>
      <c r="Q147" s="336">
        <v>0</v>
      </c>
      <c r="R147" s="336">
        <v>0</v>
      </c>
      <c r="S147" s="336">
        <v>28</v>
      </c>
      <c r="T147" s="333">
        <v>0.71789999999999998</v>
      </c>
      <c r="U147" s="334">
        <v>0</v>
      </c>
    </row>
    <row r="148" spans="1:22" s="254" customFormat="1">
      <c r="A148" s="330">
        <v>40633</v>
      </c>
      <c r="B148" s="331" t="s">
        <v>510</v>
      </c>
      <c r="C148" s="332" t="s">
        <v>194</v>
      </c>
      <c r="D148" s="332" t="s">
        <v>243</v>
      </c>
      <c r="E148" s="331">
        <v>2</v>
      </c>
      <c r="F148" s="331">
        <v>0</v>
      </c>
      <c r="G148" s="331">
        <v>0</v>
      </c>
      <c r="H148" s="331">
        <v>2</v>
      </c>
      <c r="I148" s="331">
        <v>0</v>
      </c>
      <c r="J148" s="331">
        <v>0</v>
      </c>
      <c r="K148" s="331">
        <v>2</v>
      </c>
      <c r="L148" s="331">
        <v>0</v>
      </c>
      <c r="M148" s="331">
        <v>0</v>
      </c>
      <c r="N148" s="331">
        <v>2</v>
      </c>
      <c r="O148" s="331">
        <v>0</v>
      </c>
      <c r="P148" s="331">
        <v>0</v>
      </c>
      <c r="Q148" s="331">
        <v>0</v>
      </c>
      <c r="R148" s="331">
        <v>0</v>
      </c>
      <c r="S148" s="331">
        <v>2</v>
      </c>
      <c r="T148" s="333">
        <v>1</v>
      </c>
      <c r="U148" s="334">
        <v>0</v>
      </c>
    </row>
    <row r="149" spans="1:22" s="254" customFormat="1">
      <c r="A149" s="335">
        <v>40633</v>
      </c>
      <c r="B149" s="336" t="s">
        <v>527</v>
      </c>
      <c r="C149" s="337" t="s">
        <v>428</v>
      </c>
      <c r="D149" s="337" t="s">
        <v>246</v>
      </c>
      <c r="E149" s="336">
        <v>8</v>
      </c>
      <c r="F149" s="336">
        <v>0</v>
      </c>
      <c r="G149" s="336">
        <v>0</v>
      </c>
      <c r="H149" s="336">
        <v>8</v>
      </c>
      <c r="I149" s="336">
        <v>0</v>
      </c>
      <c r="J149" s="336">
        <v>0</v>
      </c>
      <c r="K149" s="336">
        <v>8</v>
      </c>
      <c r="L149" s="336">
        <v>0</v>
      </c>
      <c r="M149" s="336">
        <v>3</v>
      </c>
      <c r="N149" s="336">
        <v>5</v>
      </c>
      <c r="O149" s="336">
        <v>0</v>
      </c>
      <c r="P149" s="336">
        <v>0</v>
      </c>
      <c r="Q149" s="336">
        <v>0</v>
      </c>
      <c r="R149" s="336">
        <v>0</v>
      </c>
      <c r="S149" s="336">
        <v>5</v>
      </c>
      <c r="T149" s="333">
        <v>0.625</v>
      </c>
      <c r="U149" s="334">
        <v>0</v>
      </c>
    </row>
    <row r="150" spans="1:22" s="239" customFormat="1">
      <c r="A150" s="330">
        <v>40633</v>
      </c>
      <c r="B150" s="331" t="s">
        <v>510</v>
      </c>
      <c r="C150" s="332" t="s">
        <v>439</v>
      </c>
      <c r="D150" s="332" t="s">
        <v>244</v>
      </c>
      <c r="E150" s="331">
        <v>7</v>
      </c>
      <c r="F150" s="331">
        <v>0</v>
      </c>
      <c r="G150" s="331">
        <v>0</v>
      </c>
      <c r="H150" s="331">
        <v>7</v>
      </c>
      <c r="I150" s="331">
        <v>0</v>
      </c>
      <c r="J150" s="331">
        <v>1</v>
      </c>
      <c r="K150" s="331">
        <v>6</v>
      </c>
      <c r="L150" s="331">
        <v>0</v>
      </c>
      <c r="M150" s="331">
        <v>0</v>
      </c>
      <c r="N150" s="331">
        <v>6</v>
      </c>
      <c r="O150" s="331">
        <v>0</v>
      </c>
      <c r="P150" s="331">
        <v>0</v>
      </c>
      <c r="Q150" s="331">
        <v>0</v>
      </c>
      <c r="R150" s="331">
        <v>2</v>
      </c>
      <c r="S150" s="331">
        <v>4</v>
      </c>
      <c r="T150" s="333">
        <v>0.85709999999999997</v>
      </c>
      <c r="U150" s="334">
        <v>0</v>
      </c>
    </row>
    <row r="151" spans="1:22" s="254" customFormat="1">
      <c r="A151" s="335">
        <v>40634</v>
      </c>
      <c r="B151" s="336" t="s">
        <v>532</v>
      </c>
      <c r="C151" s="337" t="s">
        <v>424</v>
      </c>
      <c r="D151" s="337" t="s">
        <v>241</v>
      </c>
      <c r="E151" s="336">
        <v>12</v>
      </c>
      <c r="F151" s="336">
        <v>0</v>
      </c>
      <c r="G151" s="336">
        <v>0</v>
      </c>
      <c r="H151" s="336">
        <v>12</v>
      </c>
      <c r="I151" s="336">
        <v>0</v>
      </c>
      <c r="J151" s="336">
        <v>1</v>
      </c>
      <c r="K151" s="336">
        <v>11</v>
      </c>
      <c r="L151" s="336">
        <v>0</v>
      </c>
      <c r="M151" s="336">
        <v>1</v>
      </c>
      <c r="N151" s="336">
        <v>10</v>
      </c>
      <c r="O151" s="336">
        <v>0</v>
      </c>
      <c r="P151" s="336">
        <v>0</v>
      </c>
      <c r="Q151" s="336">
        <v>0</v>
      </c>
      <c r="R151" s="336">
        <v>0</v>
      </c>
      <c r="S151" s="336">
        <v>10</v>
      </c>
      <c r="T151" s="333">
        <v>0.83330000000000004</v>
      </c>
      <c r="U151" s="334">
        <v>0</v>
      </c>
    </row>
    <row r="152" spans="1:22" s="254" customFormat="1">
      <c r="A152" s="330">
        <v>40634</v>
      </c>
      <c r="B152" s="331" t="s">
        <v>532</v>
      </c>
      <c r="C152" s="332" t="s">
        <v>427</v>
      </c>
      <c r="D152" s="332" t="s">
        <v>244</v>
      </c>
      <c r="E152" s="331">
        <v>2</v>
      </c>
      <c r="F152" s="331">
        <v>0</v>
      </c>
      <c r="G152" s="331">
        <v>0</v>
      </c>
      <c r="H152" s="331">
        <v>2</v>
      </c>
      <c r="I152" s="331">
        <v>0</v>
      </c>
      <c r="J152" s="331">
        <v>0</v>
      </c>
      <c r="K152" s="331">
        <v>2</v>
      </c>
      <c r="L152" s="331">
        <v>0</v>
      </c>
      <c r="M152" s="331">
        <v>0</v>
      </c>
      <c r="N152" s="331">
        <v>2</v>
      </c>
      <c r="O152" s="331">
        <v>0</v>
      </c>
      <c r="P152" s="331">
        <v>0</v>
      </c>
      <c r="Q152" s="331">
        <v>0</v>
      </c>
      <c r="R152" s="331">
        <v>2</v>
      </c>
      <c r="S152" s="331">
        <v>0</v>
      </c>
      <c r="T152" s="333">
        <v>1</v>
      </c>
      <c r="U152" s="334">
        <v>0</v>
      </c>
    </row>
    <row r="153" spans="1:22" s="254" customFormat="1">
      <c r="A153" s="335">
        <v>40634</v>
      </c>
      <c r="B153" s="336" t="s">
        <v>539</v>
      </c>
      <c r="C153" s="337" t="s">
        <v>441</v>
      </c>
      <c r="D153" s="337" t="s">
        <v>245</v>
      </c>
      <c r="E153" s="336">
        <v>12</v>
      </c>
      <c r="F153" s="336">
        <v>0</v>
      </c>
      <c r="G153" s="336">
        <v>0</v>
      </c>
      <c r="H153" s="336">
        <v>12</v>
      </c>
      <c r="I153" s="336">
        <v>0</v>
      </c>
      <c r="J153" s="336">
        <v>0</v>
      </c>
      <c r="K153" s="336">
        <v>12</v>
      </c>
      <c r="L153" s="336">
        <v>0</v>
      </c>
      <c r="M153" s="336">
        <v>0</v>
      </c>
      <c r="N153" s="336">
        <v>12</v>
      </c>
      <c r="O153" s="336">
        <v>0</v>
      </c>
      <c r="P153" s="336">
        <v>0</v>
      </c>
      <c r="Q153" s="336">
        <v>0</v>
      </c>
      <c r="R153" s="336">
        <v>0</v>
      </c>
      <c r="S153" s="336">
        <v>12</v>
      </c>
      <c r="T153" s="333">
        <v>1</v>
      </c>
      <c r="U153" s="334">
        <v>0</v>
      </c>
    </row>
    <row r="154" spans="1:22" s="254" customFormat="1">
      <c r="A154" s="330">
        <v>40640</v>
      </c>
      <c r="B154" s="331" t="s">
        <v>528</v>
      </c>
      <c r="C154" s="332" t="s">
        <v>431</v>
      </c>
      <c r="D154" s="332" t="s">
        <v>245</v>
      </c>
      <c r="E154" s="331">
        <v>9</v>
      </c>
      <c r="F154" s="331">
        <v>0</v>
      </c>
      <c r="G154" s="331">
        <v>0</v>
      </c>
      <c r="H154" s="331">
        <v>9</v>
      </c>
      <c r="I154" s="331">
        <v>0</v>
      </c>
      <c r="J154" s="331">
        <v>0</v>
      </c>
      <c r="K154" s="331">
        <v>9</v>
      </c>
      <c r="L154" s="331">
        <v>0</v>
      </c>
      <c r="M154" s="331">
        <v>0</v>
      </c>
      <c r="N154" s="331">
        <v>9</v>
      </c>
      <c r="O154" s="331">
        <v>0</v>
      </c>
      <c r="P154" s="331">
        <v>0</v>
      </c>
      <c r="Q154" s="331">
        <v>0</v>
      </c>
      <c r="R154" s="331">
        <v>0</v>
      </c>
      <c r="S154" s="331">
        <v>9</v>
      </c>
      <c r="T154" s="333">
        <v>1</v>
      </c>
      <c r="U154" s="334">
        <v>0</v>
      </c>
    </row>
    <row r="155" spans="1:22" s="254" customFormat="1">
      <c r="A155" s="335">
        <v>40640</v>
      </c>
      <c r="B155" s="336" t="s">
        <v>528</v>
      </c>
      <c r="C155" s="337" t="s">
        <v>432</v>
      </c>
      <c r="D155" s="337" t="s">
        <v>244</v>
      </c>
      <c r="E155" s="336">
        <v>8</v>
      </c>
      <c r="F155" s="336">
        <v>0</v>
      </c>
      <c r="G155" s="336">
        <v>0</v>
      </c>
      <c r="H155" s="336">
        <v>8</v>
      </c>
      <c r="I155" s="336">
        <v>0</v>
      </c>
      <c r="J155" s="336">
        <v>2</v>
      </c>
      <c r="K155" s="336">
        <v>6</v>
      </c>
      <c r="L155" s="336">
        <v>0</v>
      </c>
      <c r="M155" s="336">
        <v>0</v>
      </c>
      <c r="N155" s="336">
        <v>6</v>
      </c>
      <c r="O155" s="336">
        <v>0</v>
      </c>
      <c r="P155" s="336">
        <v>0</v>
      </c>
      <c r="Q155" s="336">
        <v>0</v>
      </c>
      <c r="R155" s="336">
        <v>0</v>
      </c>
      <c r="S155" s="336">
        <v>6</v>
      </c>
      <c r="T155" s="333">
        <v>0.75</v>
      </c>
      <c r="U155" s="334">
        <v>0</v>
      </c>
    </row>
    <row r="156" spans="1:22" s="254" customFormat="1">
      <c r="A156" s="330">
        <v>40648</v>
      </c>
      <c r="B156" s="331" t="s">
        <v>534</v>
      </c>
      <c r="C156" s="332" t="s">
        <v>372</v>
      </c>
      <c r="D156" s="332" t="s">
        <v>241</v>
      </c>
      <c r="E156" s="331">
        <v>8</v>
      </c>
      <c r="F156" s="331">
        <v>0</v>
      </c>
      <c r="G156" s="331">
        <v>0</v>
      </c>
      <c r="H156" s="331">
        <v>8</v>
      </c>
      <c r="I156" s="331">
        <v>0</v>
      </c>
      <c r="J156" s="331">
        <v>1</v>
      </c>
      <c r="K156" s="331">
        <v>7</v>
      </c>
      <c r="L156" s="331">
        <v>0</v>
      </c>
      <c r="M156" s="331">
        <v>3</v>
      </c>
      <c r="N156" s="331">
        <v>4</v>
      </c>
      <c r="O156" s="331">
        <v>0</v>
      </c>
      <c r="P156" s="331">
        <v>0</v>
      </c>
      <c r="Q156" s="331">
        <v>0</v>
      </c>
      <c r="R156" s="331">
        <v>0</v>
      </c>
      <c r="S156" s="331">
        <v>4</v>
      </c>
      <c r="T156" s="333">
        <v>0.5</v>
      </c>
      <c r="U156" s="334">
        <v>0</v>
      </c>
      <c r="V156" s="290"/>
    </row>
    <row r="157" spans="1:22" s="254" customFormat="1">
      <c r="A157" s="335">
        <v>40648</v>
      </c>
      <c r="B157" s="336" t="s">
        <v>534</v>
      </c>
      <c r="C157" s="337" t="s">
        <v>373</v>
      </c>
      <c r="D157" s="337" t="s">
        <v>244</v>
      </c>
      <c r="E157" s="336">
        <v>3</v>
      </c>
      <c r="F157" s="336">
        <v>0</v>
      </c>
      <c r="G157" s="336">
        <v>0</v>
      </c>
      <c r="H157" s="336">
        <v>3</v>
      </c>
      <c r="I157" s="336">
        <v>0</v>
      </c>
      <c r="J157" s="336">
        <v>0</v>
      </c>
      <c r="K157" s="336">
        <v>3</v>
      </c>
      <c r="L157" s="336">
        <v>0</v>
      </c>
      <c r="M157" s="336">
        <v>0</v>
      </c>
      <c r="N157" s="336">
        <v>3</v>
      </c>
      <c r="O157" s="336">
        <v>0</v>
      </c>
      <c r="P157" s="336">
        <v>0</v>
      </c>
      <c r="Q157" s="336">
        <v>0</v>
      </c>
      <c r="R157" s="336">
        <v>0</v>
      </c>
      <c r="S157" s="336">
        <v>3</v>
      </c>
      <c r="T157" s="333">
        <v>1</v>
      </c>
      <c r="U157" s="334">
        <v>0</v>
      </c>
    </row>
    <row r="158" spans="1:22" s="254" customFormat="1">
      <c r="A158" s="330">
        <v>40648</v>
      </c>
      <c r="B158" s="331" t="s">
        <v>534</v>
      </c>
      <c r="C158" s="332" t="s">
        <v>446</v>
      </c>
      <c r="D158" s="332" t="s">
        <v>247</v>
      </c>
      <c r="E158" s="331">
        <v>2</v>
      </c>
      <c r="F158" s="331">
        <v>0</v>
      </c>
      <c r="G158" s="331">
        <v>0</v>
      </c>
      <c r="H158" s="331">
        <v>2</v>
      </c>
      <c r="I158" s="331">
        <v>0</v>
      </c>
      <c r="J158" s="331">
        <v>0</v>
      </c>
      <c r="K158" s="331">
        <v>2</v>
      </c>
      <c r="L158" s="331">
        <v>0</v>
      </c>
      <c r="M158" s="331">
        <v>0</v>
      </c>
      <c r="N158" s="331">
        <v>2</v>
      </c>
      <c r="O158" s="331">
        <v>0</v>
      </c>
      <c r="P158" s="331">
        <v>0</v>
      </c>
      <c r="Q158" s="331">
        <v>0</v>
      </c>
      <c r="R158" s="331">
        <v>0</v>
      </c>
      <c r="S158" s="331">
        <v>2</v>
      </c>
      <c r="T158" s="333">
        <v>1</v>
      </c>
      <c r="U158" s="334">
        <v>0</v>
      </c>
    </row>
    <row r="159" spans="1:22" s="254" customFormat="1">
      <c r="A159" s="335">
        <v>40648</v>
      </c>
      <c r="B159" s="336" t="s">
        <v>534</v>
      </c>
      <c r="C159" s="337" t="s">
        <v>447</v>
      </c>
      <c r="D159" s="337" t="s">
        <v>243</v>
      </c>
      <c r="E159" s="336">
        <v>1</v>
      </c>
      <c r="F159" s="336">
        <v>0</v>
      </c>
      <c r="G159" s="336">
        <v>0</v>
      </c>
      <c r="H159" s="336">
        <v>1</v>
      </c>
      <c r="I159" s="336">
        <v>0</v>
      </c>
      <c r="J159" s="336">
        <v>0</v>
      </c>
      <c r="K159" s="336">
        <v>1</v>
      </c>
      <c r="L159" s="336">
        <v>0</v>
      </c>
      <c r="M159" s="336">
        <v>0</v>
      </c>
      <c r="N159" s="336">
        <v>1</v>
      </c>
      <c r="O159" s="336">
        <v>0</v>
      </c>
      <c r="P159" s="336">
        <v>0</v>
      </c>
      <c r="Q159" s="336">
        <v>0</v>
      </c>
      <c r="R159" s="336">
        <v>0</v>
      </c>
      <c r="S159" s="336">
        <v>1</v>
      </c>
      <c r="T159" s="333">
        <v>1</v>
      </c>
      <c r="U159" s="334">
        <v>0</v>
      </c>
    </row>
    <row r="160" spans="1:22" s="254" customFormat="1">
      <c r="A160" s="330">
        <v>40653</v>
      </c>
      <c r="B160" s="331" t="s">
        <v>520</v>
      </c>
      <c r="C160" s="332" t="s">
        <v>378</v>
      </c>
      <c r="D160" s="332" t="s">
        <v>241</v>
      </c>
      <c r="E160" s="331">
        <v>28</v>
      </c>
      <c r="F160" s="331">
        <v>0</v>
      </c>
      <c r="G160" s="331">
        <v>2</v>
      </c>
      <c r="H160" s="331">
        <v>26</v>
      </c>
      <c r="I160" s="331">
        <v>0</v>
      </c>
      <c r="J160" s="331">
        <v>3</v>
      </c>
      <c r="K160" s="331">
        <v>23</v>
      </c>
      <c r="L160" s="331">
        <v>0</v>
      </c>
      <c r="M160" s="331">
        <v>1</v>
      </c>
      <c r="N160" s="331">
        <v>22</v>
      </c>
      <c r="O160" s="331">
        <v>0</v>
      </c>
      <c r="P160" s="331">
        <v>0</v>
      </c>
      <c r="Q160" s="331">
        <v>0</v>
      </c>
      <c r="R160" s="331">
        <v>0</v>
      </c>
      <c r="S160" s="331">
        <v>22</v>
      </c>
      <c r="T160" s="333">
        <v>0.84619999999999995</v>
      </c>
      <c r="U160" s="334">
        <v>0</v>
      </c>
    </row>
    <row r="161" spans="1:21" s="254" customFormat="1">
      <c r="A161" s="335">
        <v>40653</v>
      </c>
      <c r="B161" s="336" t="s">
        <v>509</v>
      </c>
      <c r="C161" s="337" t="s">
        <v>416</v>
      </c>
      <c r="D161" s="337" t="s">
        <v>501</v>
      </c>
      <c r="E161" s="336">
        <v>13</v>
      </c>
      <c r="F161" s="336">
        <v>0</v>
      </c>
      <c r="G161" s="336">
        <v>0</v>
      </c>
      <c r="H161" s="336">
        <v>13</v>
      </c>
      <c r="I161" s="336">
        <v>0</v>
      </c>
      <c r="J161" s="336">
        <v>0</v>
      </c>
      <c r="K161" s="336">
        <v>13</v>
      </c>
      <c r="L161" s="336">
        <v>0</v>
      </c>
      <c r="M161" s="336">
        <v>6</v>
      </c>
      <c r="N161" s="336">
        <v>7</v>
      </c>
      <c r="O161" s="336">
        <v>0</v>
      </c>
      <c r="P161" s="336">
        <v>0</v>
      </c>
      <c r="Q161" s="336">
        <v>7</v>
      </c>
      <c r="R161" s="336">
        <v>0</v>
      </c>
      <c r="S161" s="336">
        <v>0</v>
      </c>
      <c r="T161" s="333">
        <v>0.53849999999999998</v>
      </c>
      <c r="U161" s="334">
        <v>0</v>
      </c>
    </row>
    <row r="162" spans="1:21" s="254" customFormat="1">
      <c r="A162" s="330">
        <v>40653</v>
      </c>
      <c r="B162" s="331" t="s">
        <v>543</v>
      </c>
      <c r="C162" s="332" t="s">
        <v>451</v>
      </c>
      <c r="D162" s="332" t="s">
        <v>243</v>
      </c>
      <c r="E162" s="331">
        <v>8</v>
      </c>
      <c r="F162" s="331">
        <v>0</v>
      </c>
      <c r="G162" s="331">
        <v>0</v>
      </c>
      <c r="H162" s="331">
        <v>8</v>
      </c>
      <c r="I162" s="331">
        <v>0</v>
      </c>
      <c r="J162" s="331">
        <v>0</v>
      </c>
      <c r="K162" s="331">
        <v>8</v>
      </c>
      <c r="L162" s="331">
        <v>0</v>
      </c>
      <c r="M162" s="331">
        <v>0</v>
      </c>
      <c r="N162" s="331">
        <v>8</v>
      </c>
      <c r="O162" s="331">
        <v>0</v>
      </c>
      <c r="P162" s="331">
        <v>0</v>
      </c>
      <c r="Q162" s="331">
        <v>0</v>
      </c>
      <c r="R162" s="331">
        <v>0</v>
      </c>
      <c r="S162" s="331">
        <v>8</v>
      </c>
      <c r="T162" s="333">
        <v>1</v>
      </c>
      <c r="U162" s="334">
        <v>0</v>
      </c>
    </row>
    <row r="163" spans="1:21" s="254" customFormat="1">
      <c r="A163" s="335">
        <v>40654</v>
      </c>
      <c r="B163" s="336" t="s">
        <v>532</v>
      </c>
      <c r="C163" s="337" t="s">
        <v>423</v>
      </c>
      <c r="D163" s="337" t="s">
        <v>245</v>
      </c>
      <c r="E163" s="336">
        <v>1</v>
      </c>
      <c r="F163" s="336">
        <v>0</v>
      </c>
      <c r="G163" s="336">
        <v>0</v>
      </c>
      <c r="H163" s="336">
        <v>1</v>
      </c>
      <c r="I163" s="336">
        <v>0</v>
      </c>
      <c r="J163" s="336">
        <v>0</v>
      </c>
      <c r="K163" s="336">
        <v>1</v>
      </c>
      <c r="L163" s="336">
        <v>0</v>
      </c>
      <c r="M163" s="336">
        <v>0</v>
      </c>
      <c r="N163" s="336">
        <v>1</v>
      </c>
      <c r="O163" s="336">
        <v>0</v>
      </c>
      <c r="P163" s="336">
        <v>0</v>
      </c>
      <c r="Q163" s="336">
        <v>0</v>
      </c>
      <c r="R163" s="336">
        <v>0</v>
      </c>
      <c r="S163" s="336">
        <v>1</v>
      </c>
      <c r="T163" s="333">
        <v>1</v>
      </c>
      <c r="U163" s="334">
        <v>0</v>
      </c>
    </row>
    <row r="164" spans="1:21" s="254" customFormat="1">
      <c r="A164" s="330">
        <v>40654</v>
      </c>
      <c r="B164" s="331" t="s">
        <v>532</v>
      </c>
      <c r="C164" s="332" t="s">
        <v>424</v>
      </c>
      <c r="D164" s="332" t="s">
        <v>241</v>
      </c>
      <c r="E164" s="331">
        <v>9</v>
      </c>
      <c r="F164" s="331">
        <v>0</v>
      </c>
      <c r="G164" s="331">
        <v>0</v>
      </c>
      <c r="H164" s="331">
        <v>9</v>
      </c>
      <c r="I164" s="331">
        <v>0</v>
      </c>
      <c r="J164" s="331">
        <v>0</v>
      </c>
      <c r="K164" s="331">
        <v>9</v>
      </c>
      <c r="L164" s="331">
        <v>0</v>
      </c>
      <c r="M164" s="331">
        <v>0</v>
      </c>
      <c r="N164" s="331">
        <v>9</v>
      </c>
      <c r="O164" s="331">
        <v>0</v>
      </c>
      <c r="P164" s="331">
        <v>2</v>
      </c>
      <c r="Q164" s="331">
        <v>0</v>
      </c>
      <c r="R164" s="331">
        <v>0</v>
      </c>
      <c r="S164" s="331">
        <v>7</v>
      </c>
      <c r="T164" s="333">
        <v>0.77780000000000005</v>
      </c>
      <c r="U164" s="334">
        <v>0</v>
      </c>
    </row>
    <row r="165" spans="1:21" s="254" customFormat="1">
      <c r="A165" s="335">
        <v>40654</v>
      </c>
      <c r="B165" s="336" t="s">
        <v>532</v>
      </c>
      <c r="C165" s="337" t="s">
        <v>426</v>
      </c>
      <c r="D165" s="337" t="s">
        <v>246</v>
      </c>
      <c r="E165" s="336">
        <v>2</v>
      </c>
      <c r="F165" s="336">
        <v>0</v>
      </c>
      <c r="G165" s="336">
        <v>0</v>
      </c>
      <c r="H165" s="336">
        <v>2</v>
      </c>
      <c r="I165" s="336">
        <v>0</v>
      </c>
      <c r="J165" s="336">
        <v>0</v>
      </c>
      <c r="K165" s="336">
        <v>2</v>
      </c>
      <c r="L165" s="336">
        <v>0</v>
      </c>
      <c r="M165" s="336">
        <v>0</v>
      </c>
      <c r="N165" s="336">
        <v>2</v>
      </c>
      <c r="O165" s="336">
        <v>0</v>
      </c>
      <c r="P165" s="336">
        <v>0</v>
      </c>
      <c r="Q165" s="336">
        <v>0</v>
      </c>
      <c r="R165" s="336">
        <v>0</v>
      </c>
      <c r="S165" s="336">
        <v>2</v>
      </c>
      <c r="T165" s="333">
        <v>1</v>
      </c>
      <c r="U165" s="334">
        <v>0</v>
      </c>
    </row>
    <row r="166" spans="1:21" s="254" customFormat="1">
      <c r="A166" s="330">
        <v>40654</v>
      </c>
      <c r="B166" s="331" t="s">
        <v>532</v>
      </c>
      <c r="C166" s="332" t="s">
        <v>427</v>
      </c>
      <c r="D166" s="332" t="s">
        <v>244</v>
      </c>
      <c r="E166" s="331">
        <v>3</v>
      </c>
      <c r="F166" s="331">
        <v>0</v>
      </c>
      <c r="G166" s="331">
        <v>0</v>
      </c>
      <c r="H166" s="331">
        <v>3</v>
      </c>
      <c r="I166" s="331">
        <v>0</v>
      </c>
      <c r="J166" s="331">
        <v>0</v>
      </c>
      <c r="K166" s="331">
        <v>3</v>
      </c>
      <c r="L166" s="331">
        <v>0</v>
      </c>
      <c r="M166" s="331">
        <v>0</v>
      </c>
      <c r="N166" s="331">
        <v>3</v>
      </c>
      <c r="O166" s="331">
        <v>0</v>
      </c>
      <c r="P166" s="331">
        <v>0</v>
      </c>
      <c r="Q166" s="331">
        <v>0</v>
      </c>
      <c r="R166" s="331">
        <v>2</v>
      </c>
      <c r="S166" s="331">
        <v>1</v>
      </c>
      <c r="T166" s="333">
        <v>1</v>
      </c>
      <c r="U166" s="334">
        <v>0</v>
      </c>
    </row>
    <row r="167" spans="1:21" s="254" customFormat="1">
      <c r="A167" s="335">
        <v>40659</v>
      </c>
      <c r="B167" s="336" t="s">
        <v>537</v>
      </c>
      <c r="C167" s="337" t="s">
        <v>436</v>
      </c>
      <c r="D167" s="337" t="s">
        <v>245</v>
      </c>
      <c r="E167" s="336">
        <v>12</v>
      </c>
      <c r="F167" s="336">
        <v>0</v>
      </c>
      <c r="G167" s="336">
        <v>0</v>
      </c>
      <c r="H167" s="336">
        <v>12</v>
      </c>
      <c r="I167" s="336">
        <v>0</v>
      </c>
      <c r="J167" s="336">
        <v>0</v>
      </c>
      <c r="K167" s="336">
        <v>12</v>
      </c>
      <c r="L167" s="336">
        <v>0</v>
      </c>
      <c r="M167" s="336">
        <v>2</v>
      </c>
      <c r="N167" s="336">
        <v>10</v>
      </c>
      <c r="O167" s="336">
        <v>0</v>
      </c>
      <c r="P167" s="336">
        <v>0</v>
      </c>
      <c r="Q167" s="336">
        <v>0</v>
      </c>
      <c r="R167" s="336">
        <v>0</v>
      </c>
      <c r="S167" s="336">
        <v>10</v>
      </c>
      <c r="T167" s="333">
        <v>0.83330000000000004</v>
      </c>
      <c r="U167" s="334">
        <v>0</v>
      </c>
    </row>
    <row r="168" spans="1:21" s="254" customFormat="1">
      <c r="A168" s="330">
        <v>40660</v>
      </c>
      <c r="B168" s="331" t="s">
        <v>511</v>
      </c>
      <c r="C168" s="332" t="s">
        <v>368</v>
      </c>
      <c r="D168" s="332" t="s">
        <v>241</v>
      </c>
      <c r="E168" s="331">
        <v>7</v>
      </c>
      <c r="F168" s="331">
        <v>0</v>
      </c>
      <c r="G168" s="331">
        <v>0</v>
      </c>
      <c r="H168" s="331">
        <v>7</v>
      </c>
      <c r="I168" s="331">
        <v>0</v>
      </c>
      <c r="J168" s="331">
        <v>0</v>
      </c>
      <c r="K168" s="331">
        <v>7</v>
      </c>
      <c r="L168" s="331">
        <v>0</v>
      </c>
      <c r="M168" s="331">
        <v>0</v>
      </c>
      <c r="N168" s="331">
        <v>7</v>
      </c>
      <c r="O168" s="331">
        <v>0</v>
      </c>
      <c r="P168" s="331">
        <v>0</v>
      </c>
      <c r="Q168" s="331">
        <v>0</v>
      </c>
      <c r="R168" s="331">
        <v>0</v>
      </c>
      <c r="S168" s="331">
        <v>7</v>
      </c>
      <c r="T168" s="333">
        <v>1</v>
      </c>
      <c r="U168" s="334">
        <v>0</v>
      </c>
    </row>
    <row r="169" spans="1:21" s="254" customFormat="1">
      <c r="A169" s="335">
        <v>40660</v>
      </c>
      <c r="B169" s="336" t="s">
        <v>514</v>
      </c>
      <c r="C169" s="337" t="s">
        <v>370</v>
      </c>
      <c r="D169" s="337" t="s">
        <v>241</v>
      </c>
      <c r="E169" s="336">
        <v>6</v>
      </c>
      <c r="F169" s="336">
        <v>0</v>
      </c>
      <c r="G169" s="336">
        <v>0</v>
      </c>
      <c r="H169" s="336">
        <v>6</v>
      </c>
      <c r="I169" s="336">
        <v>0</v>
      </c>
      <c r="J169" s="336">
        <v>0</v>
      </c>
      <c r="K169" s="336">
        <v>6</v>
      </c>
      <c r="L169" s="336">
        <v>0</v>
      </c>
      <c r="M169" s="336">
        <v>0</v>
      </c>
      <c r="N169" s="336">
        <v>6</v>
      </c>
      <c r="O169" s="336">
        <v>0</v>
      </c>
      <c r="P169" s="336">
        <v>0</v>
      </c>
      <c r="Q169" s="336">
        <v>0</v>
      </c>
      <c r="R169" s="336">
        <v>0</v>
      </c>
      <c r="S169" s="336">
        <v>6</v>
      </c>
      <c r="T169" s="333">
        <v>1</v>
      </c>
      <c r="U169" s="334">
        <v>0</v>
      </c>
    </row>
    <row r="170" spans="1:21" s="254" customFormat="1">
      <c r="A170" s="330">
        <v>40660</v>
      </c>
      <c r="B170" s="331" t="s">
        <v>514</v>
      </c>
      <c r="C170" s="332" t="s">
        <v>389</v>
      </c>
      <c r="D170" s="332" t="s">
        <v>244</v>
      </c>
      <c r="E170" s="331">
        <v>8</v>
      </c>
      <c r="F170" s="331">
        <v>0</v>
      </c>
      <c r="G170" s="331">
        <v>0</v>
      </c>
      <c r="H170" s="331">
        <v>8</v>
      </c>
      <c r="I170" s="331">
        <v>0</v>
      </c>
      <c r="J170" s="331">
        <v>2</v>
      </c>
      <c r="K170" s="331">
        <v>6</v>
      </c>
      <c r="L170" s="331">
        <v>0</v>
      </c>
      <c r="M170" s="331">
        <v>0</v>
      </c>
      <c r="N170" s="331">
        <v>6</v>
      </c>
      <c r="O170" s="331">
        <v>0</v>
      </c>
      <c r="P170" s="331">
        <v>0</v>
      </c>
      <c r="Q170" s="331">
        <v>0</v>
      </c>
      <c r="R170" s="331">
        <v>5</v>
      </c>
      <c r="S170" s="331">
        <v>1</v>
      </c>
      <c r="T170" s="333">
        <v>0.75</v>
      </c>
      <c r="U170" s="334">
        <v>0</v>
      </c>
    </row>
    <row r="171" spans="1:21" s="254" customFormat="1">
      <c r="A171" s="335">
        <v>40660</v>
      </c>
      <c r="B171" s="336" t="s">
        <v>514</v>
      </c>
      <c r="C171" s="337" t="s">
        <v>433</v>
      </c>
      <c r="D171" s="337" t="s">
        <v>243</v>
      </c>
      <c r="E171" s="336">
        <v>2</v>
      </c>
      <c r="F171" s="336">
        <v>0</v>
      </c>
      <c r="G171" s="336">
        <v>1</v>
      </c>
      <c r="H171" s="336">
        <v>1</v>
      </c>
      <c r="I171" s="336">
        <v>0</v>
      </c>
      <c r="J171" s="336">
        <v>0</v>
      </c>
      <c r="K171" s="336">
        <v>1</v>
      </c>
      <c r="L171" s="336">
        <v>0</v>
      </c>
      <c r="M171" s="336">
        <v>0</v>
      </c>
      <c r="N171" s="336">
        <v>1</v>
      </c>
      <c r="O171" s="336">
        <v>0</v>
      </c>
      <c r="P171" s="336">
        <v>0</v>
      </c>
      <c r="Q171" s="336">
        <v>0</v>
      </c>
      <c r="R171" s="336">
        <v>0</v>
      </c>
      <c r="S171" s="336">
        <v>1</v>
      </c>
      <c r="T171" s="333">
        <v>1</v>
      </c>
      <c r="U171" s="334">
        <v>0</v>
      </c>
    </row>
    <row r="172" spans="1:21" s="254" customFormat="1">
      <c r="A172" s="330">
        <v>40660</v>
      </c>
      <c r="B172" s="331" t="s">
        <v>524</v>
      </c>
      <c r="C172" s="332" t="s">
        <v>458</v>
      </c>
      <c r="D172" s="332" t="s">
        <v>246</v>
      </c>
      <c r="E172" s="331">
        <v>14</v>
      </c>
      <c r="F172" s="331">
        <v>0</v>
      </c>
      <c r="G172" s="331">
        <v>2</v>
      </c>
      <c r="H172" s="331">
        <v>12</v>
      </c>
      <c r="I172" s="331">
        <v>0</v>
      </c>
      <c r="J172" s="331">
        <v>0</v>
      </c>
      <c r="K172" s="331">
        <v>12</v>
      </c>
      <c r="L172" s="331">
        <v>0</v>
      </c>
      <c r="M172" s="331">
        <v>0</v>
      </c>
      <c r="N172" s="331">
        <v>12</v>
      </c>
      <c r="O172" s="331">
        <v>0</v>
      </c>
      <c r="P172" s="331">
        <v>0</v>
      </c>
      <c r="Q172" s="331">
        <v>0</v>
      </c>
      <c r="R172" s="331">
        <v>0</v>
      </c>
      <c r="S172" s="331">
        <v>12</v>
      </c>
      <c r="T172" s="333">
        <v>1</v>
      </c>
      <c r="U172" s="334">
        <v>0</v>
      </c>
    </row>
    <row r="173" spans="1:21" s="254" customFormat="1">
      <c r="A173" s="335">
        <v>40660</v>
      </c>
      <c r="B173" s="336" t="s">
        <v>514</v>
      </c>
      <c r="C173" s="337" t="s">
        <v>460</v>
      </c>
      <c r="D173" s="337" t="s">
        <v>245</v>
      </c>
      <c r="E173" s="336">
        <v>1</v>
      </c>
      <c r="F173" s="336">
        <v>0</v>
      </c>
      <c r="G173" s="336">
        <v>0</v>
      </c>
      <c r="H173" s="336">
        <v>1</v>
      </c>
      <c r="I173" s="336">
        <v>0</v>
      </c>
      <c r="J173" s="336">
        <v>0</v>
      </c>
      <c r="K173" s="336">
        <v>1</v>
      </c>
      <c r="L173" s="336">
        <v>0</v>
      </c>
      <c r="M173" s="336">
        <v>0</v>
      </c>
      <c r="N173" s="336">
        <v>1</v>
      </c>
      <c r="O173" s="336">
        <v>0</v>
      </c>
      <c r="P173" s="336">
        <v>0</v>
      </c>
      <c r="Q173" s="336">
        <v>0</v>
      </c>
      <c r="R173" s="336">
        <v>0</v>
      </c>
      <c r="S173" s="336">
        <v>1</v>
      </c>
      <c r="T173" s="333">
        <v>1</v>
      </c>
      <c r="U173" s="334">
        <v>0</v>
      </c>
    </row>
    <row r="174" spans="1:21" s="254" customFormat="1">
      <c r="A174" s="330">
        <v>40667</v>
      </c>
      <c r="B174" s="331" t="s">
        <v>526</v>
      </c>
      <c r="C174" s="332" t="s">
        <v>402</v>
      </c>
      <c r="D174" s="332" t="s">
        <v>241</v>
      </c>
      <c r="E174" s="331">
        <v>20</v>
      </c>
      <c r="F174" s="331">
        <v>0</v>
      </c>
      <c r="G174" s="331">
        <v>1</v>
      </c>
      <c r="H174" s="331">
        <v>19</v>
      </c>
      <c r="I174" s="331">
        <v>0</v>
      </c>
      <c r="J174" s="331">
        <v>0</v>
      </c>
      <c r="K174" s="331">
        <v>19</v>
      </c>
      <c r="L174" s="331">
        <v>0</v>
      </c>
      <c r="M174" s="331">
        <v>1</v>
      </c>
      <c r="N174" s="331">
        <v>18</v>
      </c>
      <c r="O174" s="331">
        <v>0</v>
      </c>
      <c r="P174" s="331">
        <v>0</v>
      </c>
      <c r="Q174" s="331">
        <v>0</v>
      </c>
      <c r="R174" s="331">
        <v>4</v>
      </c>
      <c r="S174" s="331">
        <v>14</v>
      </c>
      <c r="T174" s="333">
        <v>0.94740000000000002</v>
      </c>
      <c r="U174" s="334">
        <v>0</v>
      </c>
    </row>
    <row r="175" spans="1:21" s="254" customFormat="1">
      <c r="A175" s="335">
        <v>40667</v>
      </c>
      <c r="B175" s="336" t="s">
        <v>521</v>
      </c>
      <c r="C175" s="337" t="s">
        <v>412</v>
      </c>
      <c r="D175" s="337" t="s">
        <v>240</v>
      </c>
      <c r="E175" s="336">
        <v>24</v>
      </c>
      <c r="F175" s="336">
        <v>0</v>
      </c>
      <c r="G175" s="336">
        <v>0</v>
      </c>
      <c r="H175" s="336">
        <v>24</v>
      </c>
      <c r="I175" s="336">
        <v>0</v>
      </c>
      <c r="J175" s="336">
        <v>5</v>
      </c>
      <c r="K175" s="336">
        <v>19</v>
      </c>
      <c r="L175" s="336">
        <v>1</v>
      </c>
      <c r="M175" s="336">
        <v>3</v>
      </c>
      <c r="N175" s="336">
        <v>15</v>
      </c>
      <c r="O175" s="336">
        <v>0</v>
      </c>
      <c r="P175" s="336">
        <v>3</v>
      </c>
      <c r="Q175" s="336">
        <v>0</v>
      </c>
      <c r="R175" s="336">
        <v>0</v>
      </c>
      <c r="S175" s="336">
        <v>12</v>
      </c>
      <c r="T175" s="333">
        <v>0.52170000000000005</v>
      </c>
      <c r="U175" s="334">
        <v>0</v>
      </c>
    </row>
    <row r="176" spans="1:21" s="254" customFormat="1">
      <c r="A176" s="330">
        <v>40667</v>
      </c>
      <c r="B176" s="331" t="s">
        <v>522</v>
      </c>
      <c r="C176" s="332" t="s">
        <v>417</v>
      </c>
      <c r="D176" s="332" t="s">
        <v>242</v>
      </c>
      <c r="E176" s="331">
        <v>2</v>
      </c>
      <c r="F176" s="331">
        <v>0</v>
      </c>
      <c r="G176" s="331">
        <v>0</v>
      </c>
      <c r="H176" s="331">
        <v>2</v>
      </c>
      <c r="I176" s="331">
        <v>0</v>
      </c>
      <c r="J176" s="331">
        <v>1</v>
      </c>
      <c r="K176" s="331">
        <v>1</v>
      </c>
      <c r="L176" s="331">
        <v>0</v>
      </c>
      <c r="M176" s="331">
        <v>1</v>
      </c>
      <c r="N176" s="331">
        <v>0</v>
      </c>
      <c r="O176" s="331">
        <v>0</v>
      </c>
      <c r="P176" s="331">
        <v>0</v>
      </c>
      <c r="Q176" s="331">
        <v>0</v>
      </c>
      <c r="R176" s="331">
        <v>0</v>
      </c>
      <c r="S176" s="331">
        <v>0</v>
      </c>
      <c r="T176" s="333">
        <v>0</v>
      </c>
      <c r="U176" s="334">
        <v>0</v>
      </c>
    </row>
    <row r="177" spans="1:21" s="254" customFormat="1">
      <c r="A177" s="335">
        <v>40668</v>
      </c>
      <c r="B177" s="336" t="s">
        <v>525</v>
      </c>
      <c r="C177" s="337" t="s">
        <v>395</v>
      </c>
      <c r="D177" s="337" t="s">
        <v>241</v>
      </c>
      <c r="E177" s="336">
        <v>17</v>
      </c>
      <c r="F177" s="336">
        <v>0</v>
      </c>
      <c r="G177" s="336">
        <v>0</v>
      </c>
      <c r="H177" s="336">
        <v>17</v>
      </c>
      <c r="I177" s="336">
        <v>0</v>
      </c>
      <c r="J177" s="336">
        <v>1</v>
      </c>
      <c r="K177" s="336">
        <v>16</v>
      </c>
      <c r="L177" s="336">
        <v>0</v>
      </c>
      <c r="M177" s="336">
        <v>1</v>
      </c>
      <c r="N177" s="336">
        <v>15</v>
      </c>
      <c r="O177" s="336">
        <v>0</v>
      </c>
      <c r="P177" s="336">
        <v>2</v>
      </c>
      <c r="Q177" s="336">
        <v>0</v>
      </c>
      <c r="R177" s="336">
        <v>2</v>
      </c>
      <c r="S177" s="336">
        <v>11</v>
      </c>
      <c r="T177" s="333">
        <v>0.76470000000000005</v>
      </c>
      <c r="U177" s="334">
        <v>0</v>
      </c>
    </row>
    <row r="178" spans="1:21" s="254" customFormat="1">
      <c r="A178" s="330">
        <v>40668</v>
      </c>
      <c r="B178" s="331" t="s">
        <v>525</v>
      </c>
      <c r="C178" s="332" t="s">
        <v>397</v>
      </c>
      <c r="D178" s="332" t="s">
        <v>245</v>
      </c>
      <c r="E178" s="331">
        <v>1</v>
      </c>
      <c r="F178" s="331">
        <v>0</v>
      </c>
      <c r="G178" s="331">
        <v>0</v>
      </c>
      <c r="H178" s="331">
        <v>1</v>
      </c>
      <c r="I178" s="331">
        <v>0</v>
      </c>
      <c r="J178" s="331">
        <v>0</v>
      </c>
      <c r="K178" s="331">
        <v>1</v>
      </c>
      <c r="L178" s="331">
        <v>0</v>
      </c>
      <c r="M178" s="331">
        <v>0</v>
      </c>
      <c r="N178" s="331">
        <v>1</v>
      </c>
      <c r="O178" s="331">
        <v>0</v>
      </c>
      <c r="P178" s="331">
        <v>0</v>
      </c>
      <c r="Q178" s="331">
        <v>0</v>
      </c>
      <c r="R178" s="331">
        <v>0</v>
      </c>
      <c r="S178" s="331">
        <v>1</v>
      </c>
      <c r="T178" s="333">
        <v>1</v>
      </c>
      <c r="U178" s="334">
        <v>0</v>
      </c>
    </row>
    <row r="179" spans="1:21" s="254" customFormat="1">
      <c r="A179" s="335">
        <v>40668</v>
      </c>
      <c r="B179" s="336" t="s">
        <v>525</v>
      </c>
      <c r="C179" s="337" t="s">
        <v>398</v>
      </c>
      <c r="D179" s="337" t="s">
        <v>255</v>
      </c>
      <c r="E179" s="336">
        <v>1</v>
      </c>
      <c r="F179" s="336">
        <v>0</v>
      </c>
      <c r="G179" s="336">
        <v>0</v>
      </c>
      <c r="H179" s="336">
        <v>1</v>
      </c>
      <c r="I179" s="336">
        <v>0</v>
      </c>
      <c r="J179" s="336">
        <v>0</v>
      </c>
      <c r="K179" s="336">
        <v>1</v>
      </c>
      <c r="L179" s="336">
        <v>0</v>
      </c>
      <c r="M179" s="336">
        <v>0</v>
      </c>
      <c r="N179" s="336">
        <v>1</v>
      </c>
      <c r="O179" s="336">
        <v>0</v>
      </c>
      <c r="P179" s="336">
        <v>0</v>
      </c>
      <c r="Q179" s="336">
        <v>0</v>
      </c>
      <c r="R179" s="336">
        <v>0</v>
      </c>
      <c r="S179" s="336">
        <v>1</v>
      </c>
      <c r="T179" s="333">
        <v>1</v>
      </c>
      <c r="U179" s="334">
        <v>0</v>
      </c>
    </row>
    <row r="180" spans="1:21" s="254" customFormat="1">
      <c r="A180" s="330">
        <v>40674</v>
      </c>
      <c r="B180" s="331" t="s">
        <v>544</v>
      </c>
      <c r="C180" s="332" t="s">
        <v>453</v>
      </c>
      <c r="D180" s="332" t="s">
        <v>255</v>
      </c>
      <c r="E180" s="331">
        <v>1</v>
      </c>
      <c r="F180" s="331">
        <v>0</v>
      </c>
      <c r="G180" s="331">
        <v>0</v>
      </c>
      <c r="H180" s="331">
        <v>1</v>
      </c>
      <c r="I180" s="331">
        <v>0</v>
      </c>
      <c r="J180" s="331">
        <v>0</v>
      </c>
      <c r="K180" s="331">
        <v>1</v>
      </c>
      <c r="L180" s="331">
        <v>0</v>
      </c>
      <c r="M180" s="331">
        <v>0</v>
      </c>
      <c r="N180" s="331">
        <v>1</v>
      </c>
      <c r="O180" s="331">
        <v>0</v>
      </c>
      <c r="P180" s="331">
        <v>0</v>
      </c>
      <c r="Q180" s="331">
        <v>0</v>
      </c>
      <c r="R180" s="331">
        <v>0</v>
      </c>
      <c r="S180" s="331">
        <v>1</v>
      </c>
      <c r="T180" s="333">
        <v>1</v>
      </c>
      <c r="U180" s="334">
        <v>0</v>
      </c>
    </row>
    <row r="181" spans="1:21" s="254" customFormat="1">
      <c r="A181" s="335">
        <v>40674</v>
      </c>
      <c r="B181" s="336" t="s">
        <v>544</v>
      </c>
      <c r="C181" s="337" t="s">
        <v>454</v>
      </c>
      <c r="D181" s="337" t="s">
        <v>245</v>
      </c>
      <c r="E181" s="336">
        <v>1</v>
      </c>
      <c r="F181" s="336">
        <v>0</v>
      </c>
      <c r="G181" s="336">
        <v>0</v>
      </c>
      <c r="H181" s="336">
        <v>1</v>
      </c>
      <c r="I181" s="336">
        <v>0</v>
      </c>
      <c r="J181" s="336">
        <v>0</v>
      </c>
      <c r="K181" s="336">
        <v>1</v>
      </c>
      <c r="L181" s="336">
        <v>0</v>
      </c>
      <c r="M181" s="336">
        <v>0</v>
      </c>
      <c r="N181" s="336">
        <v>1</v>
      </c>
      <c r="O181" s="336">
        <v>0</v>
      </c>
      <c r="P181" s="336">
        <v>0</v>
      </c>
      <c r="Q181" s="336">
        <v>0</v>
      </c>
      <c r="R181" s="336">
        <v>0</v>
      </c>
      <c r="S181" s="336">
        <v>1</v>
      </c>
      <c r="T181" s="333">
        <v>1</v>
      </c>
      <c r="U181" s="334">
        <v>0</v>
      </c>
    </row>
    <row r="182" spans="1:21" s="254" customFormat="1">
      <c r="A182" s="330">
        <v>40674</v>
      </c>
      <c r="B182" s="331" t="s">
        <v>544</v>
      </c>
      <c r="C182" s="332" t="s">
        <v>455</v>
      </c>
      <c r="D182" s="332" t="s">
        <v>246</v>
      </c>
      <c r="E182" s="331">
        <v>1</v>
      </c>
      <c r="F182" s="331">
        <v>0</v>
      </c>
      <c r="G182" s="331">
        <v>0</v>
      </c>
      <c r="H182" s="331">
        <v>1</v>
      </c>
      <c r="I182" s="331">
        <v>0</v>
      </c>
      <c r="J182" s="331">
        <v>0</v>
      </c>
      <c r="K182" s="331">
        <v>1</v>
      </c>
      <c r="L182" s="331">
        <v>0</v>
      </c>
      <c r="M182" s="331">
        <v>0</v>
      </c>
      <c r="N182" s="331">
        <v>1</v>
      </c>
      <c r="O182" s="331">
        <v>0</v>
      </c>
      <c r="P182" s="331">
        <v>0</v>
      </c>
      <c r="Q182" s="331">
        <v>0</v>
      </c>
      <c r="R182" s="331">
        <v>0</v>
      </c>
      <c r="S182" s="331">
        <v>1</v>
      </c>
      <c r="T182" s="333">
        <v>1</v>
      </c>
      <c r="U182" s="334">
        <v>0</v>
      </c>
    </row>
    <row r="183" spans="1:21" s="254" customFormat="1">
      <c r="A183" s="335">
        <v>40674</v>
      </c>
      <c r="B183" s="336" t="s">
        <v>492</v>
      </c>
      <c r="C183" s="337" t="s">
        <v>456</v>
      </c>
      <c r="D183" s="337" t="s">
        <v>241</v>
      </c>
      <c r="E183" s="336">
        <v>6</v>
      </c>
      <c r="F183" s="336">
        <v>0</v>
      </c>
      <c r="G183" s="336">
        <v>0</v>
      </c>
      <c r="H183" s="336">
        <v>6</v>
      </c>
      <c r="I183" s="336">
        <v>0</v>
      </c>
      <c r="J183" s="336">
        <v>3</v>
      </c>
      <c r="K183" s="336">
        <v>3</v>
      </c>
      <c r="L183" s="336">
        <v>0</v>
      </c>
      <c r="M183" s="336">
        <v>1</v>
      </c>
      <c r="N183" s="336">
        <v>2</v>
      </c>
      <c r="O183" s="336">
        <v>0</v>
      </c>
      <c r="P183" s="336">
        <v>0</v>
      </c>
      <c r="Q183" s="336">
        <v>0</v>
      </c>
      <c r="R183" s="336">
        <v>0</v>
      </c>
      <c r="S183" s="336">
        <v>2</v>
      </c>
      <c r="T183" s="333">
        <v>0.33329999999999999</v>
      </c>
      <c r="U183" s="334">
        <v>0</v>
      </c>
    </row>
    <row r="184" spans="1:21" s="254" customFormat="1">
      <c r="A184" s="330">
        <v>40675</v>
      </c>
      <c r="B184" s="331" t="s">
        <v>534</v>
      </c>
      <c r="C184" s="332" t="s">
        <v>372</v>
      </c>
      <c r="D184" s="332" t="s">
        <v>241</v>
      </c>
      <c r="E184" s="331">
        <v>62</v>
      </c>
      <c r="F184" s="331">
        <v>0</v>
      </c>
      <c r="G184" s="331">
        <v>2</v>
      </c>
      <c r="H184" s="331">
        <v>60</v>
      </c>
      <c r="I184" s="331">
        <v>0</v>
      </c>
      <c r="J184" s="331">
        <v>6</v>
      </c>
      <c r="K184" s="331">
        <v>54</v>
      </c>
      <c r="L184" s="331">
        <v>0</v>
      </c>
      <c r="M184" s="331">
        <v>24</v>
      </c>
      <c r="N184" s="331">
        <v>30</v>
      </c>
      <c r="O184" s="331">
        <v>0</v>
      </c>
      <c r="P184" s="331">
        <v>0</v>
      </c>
      <c r="Q184" s="331">
        <v>0</v>
      </c>
      <c r="R184" s="331">
        <v>27</v>
      </c>
      <c r="S184" s="331">
        <v>3</v>
      </c>
      <c r="T184" s="333">
        <v>0.5</v>
      </c>
      <c r="U184" s="334">
        <v>0</v>
      </c>
    </row>
    <row r="185" spans="1:21" s="254" customFormat="1">
      <c r="A185" s="335">
        <v>40675</v>
      </c>
      <c r="B185" s="336" t="s">
        <v>513</v>
      </c>
      <c r="C185" s="337" t="s">
        <v>385</v>
      </c>
      <c r="D185" s="337" t="s">
        <v>244</v>
      </c>
      <c r="E185" s="336">
        <v>2</v>
      </c>
      <c r="F185" s="336">
        <v>0</v>
      </c>
      <c r="G185" s="336">
        <v>0</v>
      </c>
      <c r="H185" s="336">
        <v>2</v>
      </c>
      <c r="I185" s="336">
        <v>0</v>
      </c>
      <c r="J185" s="336">
        <v>0</v>
      </c>
      <c r="K185" s="336">
        <v>2</v>
      </c>
      <c r="L185" s="336">
        <v>0</v>
      </c>
      <c r="M185" s="336">
        <v>0</v>
      </c>
      <c r="N185" s="336">
        <v>2</v>
      </c>
      <c r="O185" s="336">
        <v>0</v>
      </c>
      <c r="P185" s="336">
        <v>0</v>
      </c>
      <c r="Q185" s="336">
        <v>0</v>
      </c>
      <c r="R185" s="336">
        <v>0</v>
      </c>
      <c r="S185" s="336">
        <v>2</v>
      </c>
      <c r="T185" s="333">
        <v>1</v>
      </c>
      <c r="U185" s="334">
        <v>0</v>
      </c>
    </row>
    <row r="186" spans="1:21" s="254" customFormat="1">
      <c r="A186" s="330">
        <v>40675</v>
      </c>
      <c r="B186" s="331" t="s">
        <v>513</v>
      </c>
      <c r="C186" s="332" t="s">
        <v>386</v>
      </c>
      <c r="D186" s="332" t="s">
        <v>241</v>
      </c>
      <c r="E186" s="331">
        <v>3</v>
      </c>
      <c r="F186" s="331">
        <v>0</v>
      </c>
      <c r="G186" s="331">
        <v>0</v>
      </c>
      <c r="H186" s="331">
        <v>3</v>
      </c>
      <c r="I186" s="331">
        <v>0</v>
      </c>
      <c r="J186" s="331">
        <v>0</v>
      </c>
      <c r="K186" s="331">
        <v>3</v>
      </c>
      <c r="L186" s="331">
        <v>0</v>
      </c>
      <c r="M186" s="331">
        <v>0</v>
      </c>
      <c r="N186" s="331">
        <v>3</v>
      </c>
      <c r="O186" s="331">
        <v>0</v>
      </c>
      <c r="P186" s="331">
        <v>0</v>
      </c>
      <c r="Q186" s="331">
        <v>0</v>
      </c>
      <c r="R186" s="331">
        <v>1</v>
      </c>
      <c r="S186" s="331">
        <v>2</v>
      </c>
      <c r="T186" s="333">
        <v>1</v>
      </c>
      <c r="U186" s="334">
        <v>0</v>
      </c>
    </row>
    <row r="187" spans="1:21" s="254" customFormat="1">
      <c r="A187" s="335">
        <v>40675</v>
      </c>
      <c r="B187" s="336" t="s">
        <v>513</v>
      </c>
      <c r="C187" s="337" t="s">
        <v>388</v>
      </c>
      <c r="D187" s="337" t="s">
        <v>245</v>
      </c>
      <c r="E187" s="336">
        <v>10</v>
      </c>
      <c r="F187" s="336">
        <v>0</v>
      </c>
      <c r="G187" s="336">
        <v>0</v>
      </c>
      <c r="H187" s="336">
        <v>10</v>
      </c>
      <c r="I187" s="336">
        <v>0</v>
      </c>
      <c r="J187" s="336">
        <v>0</v>
      </c>
      <c r="K187" s="336">
        <v>10</v>
      </c>
      <c r="L187" s="336">
        <v>0</v>
      </c>
      <c r="M187" s="336">
        <v>1</v>
      </c>
      <c r="N187" s="336">
        <v>9</v>
      </c>
      <c r="O187" s="336">
        <v>0</v>
      </c>
      <c r="P187" s="336">
        <v>0</v>
      </c>
      <c r="Q187" s="336">
        <v>0</v>
      </c>
      <c r="R187" s="336">
        <v>0</v>
      </c>
      <c r="S187" s="336">
        <v>9</v>
      </c>
      <c r="T187" s="333">
        <v>0.9</v>
      </c>
      <c r="U187" s="334">
        <v>0</v>
      </c>
    </row>
    <row r="188" spans="1:21" s="254" customFormat="1">
      <c r="A188" s="330">
        <v>40676</v>
      </c>
      <c r="B188" s="331" t="s">
        <v>532</v>
      </c>
      <c r="C188" s="332" t="s">
        <v>424</v>
      </c>
      <c r="D188" s="332" t="s">
        <v>241</v>
      </c>
      <c r="E188" s="331">
        <v>7</v>
      </c>
      <c r="F188" s="331">
        <v>0</v>
      </c>
      <c r="G188" s="331">
        <v>0</v>
      </c>
      <c r="H188" s="331">
        <v>7</v>
      </c>
      <c r="I188" s="331">
        <v>0</v>
      </c>
      <c r="J188" s="331">
        <v>0</v>
      </c>
      <c r="K188" s="331">
        <v>7</v>
      </c>
      <c r="L188" s="331">
        <v>0</v>
      </c>
      <c r="M188" s="331">
        <v>1</v>
      </c>
      <c r="N188" s="331">
        <v>6</v>
      </c>
      <c r="O188" s="331">
        <v>0</v>
      </c>
      <c r="P188" s="331">
        <v>0</v>
      </c>
      <c r="Q188" s="331">
        <v>0</v>
      </c>
      <c r="R188" s="331">
        <v>5</v>
      </c>
      <c r="S188" s="331">
        <v>1</v>
      </c>
      <c r="T188" s="333">
        <v>0.85709999999999997</v>
      </c>
      <c r="U188" s="334">
        <v>0</v>
      </c>
    </row>
    <row r="189" spans="1:21" s="254" customFormat="1">
      <c r="A189" s="335">
        <v>40676</v>
      </c>
      <c r="B189" s="336" t="s">
        <v>532</v>
      </c>
      <c r="C189" s="337" t="s">
        <v>426</v>
      </c>
      <c r="D189" s="337" t="s">
        <v>246</v>
      </c>
      <c r="E189" s="336">
        <v>1</v>
      </c>
      <c r="F189" s="336">
        <v>0</v>
      </c>
      <c r="G189" s="336">
        <v>0</v>
      </c>
      <c r="H189" s="336">
        <v>1</v>
      </c>
      <c r="I189" s="336">
        <v>0</v>
      </c>
      <c r="J189" s="336">
        <v>0</v>
      </c>
      <c r="K189" s="336">
        <v>1</v>
      </c>
      <c r="L189" s="336">
        <v>0</v>
      </c>
      <c r="M189" s="336">
        <v>0</v>
      </c>
      <c r="N189" s="336">
        <v>1</v>
      </c>
      <c r="O189" s="336">
        <v>0</v>
      </c>
      <c r="P189" s="336">
        <v>0</v>
      </c>
      <c r="Q189" s="336">
        <v>0</v>
      </c>
      <c r="R189" s="336">
        <v>0</v>
      </c>
      <c r="S189" s="336">
        <v>1</v>
      </c>
      <c r="T189" s="333">
        <v>1</v>
      </c>
      <c r="U189" s="334">
        <v>0</v>
      </c>
    </row>
    <row r="190" spans="1:21" s="254" customFormat="1">
      <c r="A190" s="330">
        <v>40676</v>
      </c>
      <c r="B190" s="331" t="s">
        <v>532</v>
      </c>
      <c r="C190" s="332" t="s">
        <v>427</v>
      </c>
      <c r="D190" s="332" t="s">
        <v>244</v>
      </c>
      <c r="E190" s="331">
        <v>6</v>
      </c>
      <c r="F190" s="331">
        <v>0</v>
      </c>
      <c r="G190" s="331">
        <v>0</v>
      </c>
      <c r="H190" s="331">
        <v>6</v>
      </c>
      <c r="I190" s="331">
        <v>0</v>
      </c>
      <c r="J190" s="331">
        <v>0</v>
      </c>
      <c r="K190" s="331">
        <v>6</v>
      </c>
      <c r="L190" s="331">
        <v>0</v>
      </c>
      <c r="M190" s="331">
        <v>1</v>
      </c>
      <c r="N190" s="331">
        <v>5</v>
      </c>
      <c r="O190" s="331">
        <v>0</v>
      </c>
      <c r="P190" s="331">
        <v>0</v>
      </c>
      <c r="Q190" s="331">
        <v>0</v>
      </c>
      <c r="R190" s="331">
        <v>5</v>
      </c>
      <c r="S190" s="331">
        <v>0</v>
      </c>
      <c r="T190" s="333">
        <v>0.83330000000000004</v>
      </c>
      <c r="U190" s="334">
        <v>0</v>
      </c>
    </row>
    <row r="191" spans="1:21" s="254" customFormat="1">
      <c r="A191" s="335">
        <v>40681</v>
      </c>
      <c r="B191" s="336" t="s">
        <v>512</v>
      </c>
      <c r="C191" s="337" t="s">
        <v>380</v>
      </c>
      <c r="D191" s="337" t="s">
        <v>244</v>
      </c>
      <c r="E191" s="336">
        <v>1</v>
      </c>
      <c r="F191" s="336">
        <v>0</v>
      </c>
      <c r="G191" s="336">
        <v>0</v>
      </c>
      <c r="H191" s="336">
        <v>1</v>
      </c>
      <c r="I191" s="336">
        <v>0</v>
      </c>
      <c r="J191" s="336">
        <v>0</v>
      </c>
      <c r="K191" s="336">
        <v>1</v>
      </c>
      <c r="L191" s="336">
        <v>0</v>
      </c>
      <c r="M191" s="336">
        <v>0</v>
      </c>
      <c r="N191" s="336">
        <v>1</v>
      </c>
      <c r="O191" s="336">
        <v>0</v>
      </c>
      <c r="P191" s="336">
        <v>0</v>
      </c>
      <c r="Q191" s="336">
        <v>0</v>
      </c>
      <c r="R191" s="336">
        <v>0</v>
      </c>
      <c r="S191" s="336">
        <v>1</v>
      </c>
      <c r="T191" s="333">
        <v>1</v>
      </c>
      <c r="U191" s="334">
        <v>0</v>
      </c>
    </row>
    <row r="192" spans="1:21" s="254" customFormat="1">
      <c r="A192" s="330">
        <v>40681</v>
      </c>
      <c r="B192" s="331" t="s">
        <v>540</v>
      </c>
      <c r="C192" s="332" t="s">
        <v>442</v>
      </c>
      <c r="D192" s="332" t="s">
        <v>244</v>
      </c>
      <c r="E192" s="331">
        <v>12</v>
      </c>
      <c r="F192" s="331">
        <v>0</v>
      </c>
      <c r="G192" s="331">
        <v>1</v>
      </c>
      <c r="H192" s="331">
        <v>11</v>
      </c>
      <c r="I192" s="331">
        <v>0</v>
      </c>
      <c r="J192" s="331">
        <v>2</v>
      </c>
      <c r="K192" s="331">
        <v>9</v>
      </c>
      <c r="L192" s="331">
        <v>0</v>
      </c>
      <c r="M192" s="331">
        <v>1</v>
      </c>
      <c r="N192" s="331">
        <v>8</v>
      </c>
      <c r="O192" s="331">
        <v>0</v>
      </c>
      <c r="P192" s="331">
        <v>0</v>
      </c>
      <c r="Q192" s="331">
        <v>0</v>
      </c>
      <c r="R192" s="331">
        <v>1</v>
      </c>
      <c r="S192" s="331">
        <v>7</v>
      </c>
      <c r="T192" s="333">
        <v>0.72729999999999995</v>
      </c>
      <c r="U192" s="334">
        <v>2</v>
      </c>
    </row>
    <row r="193" spans="1:21" s="254" customFormat="1">
      <c r="A193" s="335">
        <v>40682</v>
      </c>
      <c r="B193" s="336" t="s">
        <v>527</v>
      </c>
      <c r="C193" s="337" t="s">
        <v>428</v>
      </c>
      <c r="D193" s="337" t="s">
        <v>246</v>
      </c>
      <c r="E193" s="336">
        <v>33</v>
      </c>
      <c r="F193" s="336">
        <v>0</v>
      </c>
      <c r="G193" s="336">
        <v>2</v>
      </c>
      <c r="H193" s="336">
        <v>31</v>
      </c>
      <c r="I193" s="336">
        <v>0</v>
      </c>
      <c r="J193" s="336">
        <v>1</v>
      </c>
      <c r="K193" s="336">
        <v>30</v>
      </c>
      <c r="L193" s="336">
        <v>0</v>
      </c>
      <c r="M193" s="336">
        <v>7</v>
      </c>
      <c r="N193" s="336">
        <v>23</v>
      </c>
      <c r="O193" s="336">
        <v>0</v>
      </c>
      <c r="P193" s="336">
        <v>0</v>
      </c>
      <c r="Q193" s="336">
        <v>0</v>
      </c>
      <c r="R193" s="336">
        <v>0</v>
      </c>
      <c r="S193" s="336">
        <v>23</v>
      </c>
      <c r="T193" s="333">
        <v>0.7419</v>
      </c>
      <c r="U193" s="334">
        <v>0</v>
      </c>
    </row>
    <row r="194" spans="1:21" s="254" customFormat="1">
      <c r="A194" s="330">
        <v>40682</v>
      </c>
      <c r="B194" s="331" t="s">
        <v>133</v>
      </c>
      <c r="C194" s="332" t="s">
        <v>457</v>
      </c>
      <c r="D194" s="332" t="s">
        <v>241</v>
      </c>
      <c r="E194" s="331">
        <v>16</v>
      </c>
      <c r="F194" s="331">
        <v>0</v>
      </c>
      <c r="G194" s="331">
        <v>0</v>
      </c>
      <c r="H194" s="331">
        <v>16</v>
      </c>
      <c r="I194" s="331">
        <v>0</v>
      </c>
      <c r="J194" s="331">
        <v>2</v>
      </c>
      <c r="K194" s="331">
        <v>14</v>
      </c>
      <c r="L194" s="331">
        <v>0</v>
      </c>
      <c r="M194" s="331">
        <v>1</v>
      </c>
      <c r="N194" s="331">
        <v>13</v>
      </c>
      <c r="O194" s="331">
        <v>0</v>
      </c>
      <c r="P194" s="331">
        <v>0</v>
      </c>
      <c r="Q194" s="331">
        <v>0</v>
      </c>
      <c r="R194" s="331">
        <v>0</v>
      </c>
      <c r="S194" s="331">
        <v>13</v>
      </c>
      <c r="T194" s="333">
        <v>0.8125</v>
      </c>
      <c r="U194" s="334">
        <v>0</v>
      </c>
    </row>
    <row r="195" spans="1:21" s="254" customFormat="1">
      <c r="A195" s="335">
        <v>40683</v>
      </c>
      <c r="B195" s="336" t="s">
        <v>528</v>
      </c>
      <c r="C195" s="337" t="s">
        <v>431</v>
      </c>
      <c r="D195" s="337" t="s">
        <v>245</v>
      </c>
      <c r="E195" s="336">
        <v>14</v>
      </c>
      <c r="F195" s="336">
        <v>0</v>
      </c>
      <c r="G195" s="336">
        <v>0</v>
      </c>
      <c r="H195" s="336">
        <v>14</v>
      </c>
      <c r="I195" s="336">
        <v>0</v>
      </c>
      <c r="J195" s="336">
        <v>2</v>
      </c>
      <c r="K195" s="336">
        <v>12</v>
      </c>
      <c r="L195" s="336">
        <v>0</v>
      </c>
      <c r="M195" s="336">
        <v>0</v>
      </c>
      <c r="N195" s="336">
        <v>12</v>
      </c>
      <c r="O195" s="336">
        <v>0</v>
      </c>
      <c r="P195" s="336">
        <v>0</v>
      </c>
      <c r="Q195" s="336">
        <v>0</v>
      </c>
      <c r="R195" s="336">
        <v>0</v>
      </c>
      <c r="S195" s="336">
        <v>12</v>
      </c>
      <c r="T195" s="333">
        <v>0.85709999999999997</v>
      </c>
      <c r="U195" s="334">
        <v>0</v>
      </c>
    </row>
    <row r="196" spans="1:21" s="254" customFormat="1">
      <c r="A196" s="330">
        <v>40683</v>
      </c>
      <c r="B196" s="331" t="s">
        <v>528</v>
      </c>
      <c r="C196" s="332" t="s">
        <v>432</v>
      </c>
      <c r="D196" s="332" t="s">
        <v>244</v>
      </c>
      <c r="E196" s="331">
        <v>5</v>
      </c>
      <c r="F196" s="331">
        <v>0</v>
      </c>
      <c r="G196" s="331">
        <v>0</v>
      </c>
      <c r="H196" s="331">
        <v>5</v>
      </c>
      <c r="I196" s="331">
        <v>0</v>
      </c>
      <c r="J196" s="331">
        <v>2</v>
      </c>
      <c r="K196" s="331">
        <v>3</v>
      </c>
      <c r="L196" s="331">
        <v>0</v>
      </c>
      <c r="M196" s="331">
        <v>1</v>
      </c>
      <c r="N196" s="331">
        <v>2</v>
      </c>
      <c r="O196" s="331">
        <v>0</v>
      </c>
      <c r="P196" s="331">
        <v>0</v>
      </c>
      <c r="Q196" s="331">
        <v>0</v>
      </c>
      <c r="R196" s="331">
        <v>0</v>
      </c>
      <c r="S196" s="331">
        <v>2</v>
      </c>
      <c r="T196" s="333">
        <v>0.4</v>
      </c>
      <c r="U196" s="334">
        <v>0</v>
      </c>
    </row>
    <row r="197" spans="1:21" s="254" customFormat="1">
      <c r="A197" s="335">
        <v>40688</v>
      </c>
      <c r="B197" s="336" t="s">
        <v>540</v>
      </c>
      <c r="C197" s="337" t="s">
        <v>442</v>
      </c>
      <c r="D197" s="337" t="s">
        <v>244</v>
      </c>
      <c r="E197" s="336">
        <v>17</v>
      </c>
      <c r="F197" s="336">
        <v>0</v>
      </c>
      <c r="G197" s="336">
        <v>1</v>
      </c>
      <c r="H197" s="336">
        <v>16</v>
      </c>
      <c r="I197" s="336">
        <v>0</v>
      </c>
      <c r="J197" s="336">
        <v>1</v>
      </c>
      <c r="K197" s="336">
        <v>15</v>
      </c>
      <c r="L197" s="336">
        <v>0</v>
      </c>
      <c r="M197" s="336">
        <v>5</v>
      </c>
      <c r="N197" s="336">
        <v>10</v>
      </c>
      <c r="O197" s="336">
        <v>0</v>
      </c>
      <c r="P197" s="336">
        <v>0</v>
      </c>
      <c r="Q197" s="336">
        <v>0</v>
      </c>
      <c r="R197" s="336">
        <v>3</v>
      </c>
      <c r="S197" s="336">
        <v>7</v>
      </c>
      <c r="T197" s="333">
        <v>0.625</v>
      </c>
      <c r="U197" s="334">
        <v>1</v>
      </c>
    </row>
    <row r="198" spans="1:21" s="254" customFormat="1">
      <c r="A198" s="330">
        <v>40688</v>
      </c>
      <c r="B198" s="331" t="s">
        <v>133</v>
      </c>
      <c r="C198" s="332" t="s">
        <v>450</v>
      </c>
      <c r="D198" s="332" t="s">
        <v>255</v>
      </c>
      <c r="E198" s="331">
        <v>18</v>
      </c>
      <c r="F198" s="331">
        <v>0</v>
      </c>
      <c r="G198" s="331">
        <v>2</v>
      </c>
      <c r="H198" s="331">
        <v>16</v>
      </c>
      <c r="I198" s="331">
        <v>0</v>
      </c>
      <c r="J198" s="331">
        <v>0</v>
      </c>
      <c r="K198" s="331">
        <v>16</v>
      </c>
      <c r="L198" s="331">
        <v>0</v>
      </c>
      <c r="M198" s="331">
        <v>9</v>
      </c>
      <c r="N198" s="331">
        <v>7</v>
      </c>
      <c r="O198" s="331">
        <v>0</v>
      </c>
      <c r="P198" s="331">
        <v>0</v>
      </c>
      <c r="Q198" s="331">
        <v>0</v>
      </c>
      <c r="R198" s="331">
        <v>0</v>
      </c>
      <c r="S198" s="331">
        <v>7</v>
      </c>
      <c r="T198" s="333">
        <v>0.4375</v>
      </c>
      <c r="U198" s="334">
        <v>0</v>
      </c>
    </row>
    <row r="199" spans="1:21" s="254" customFormat="1">
      <c r="A199" s="335">
        <v>40690</v>
      </c>
      <c r="B199" s="336" t="s">
        <v>532</v>
      </c>
      <c r="C199" s="337" t="s">
        <v>423</v>
      </c>
      <c r="D199" s="337" t="s">
        <v>245</v>
      </c>
      <c r="E199" s="336">
        <v>1</v>
      </c>
      <c r="F199" s="336">
        <v>0</v>
      </c>
      <c r="G199" s="336">
        <v>0</v>
      </c>
      <c r="H199" s="336">
        <v>1</v>
      </c>
      <c r="I199" s="336">
        <v>0</v>
      </c>
      <c r="J199" s="336">
        <v>0</v>
      </c>
      <c r="K199" s="336">
        <v>1</v>
      </c>
      <c r="L199" s="336">
        <v>0</v>
      </c>
      <c r="M199" s="336">
        <v>0</v>
      </c>
      <c r="N199" s="336">
        <v>1</v>
      </c>
      <c r="O199" s="336">
        <v>0</v>
      </c>
      <c r="P199" s="336">
        <v>0</v>
      </c>
      <c r="Q199" s="336">
        <v>0</v>
      </c>
      <c r="R199" s="336">
        <v>0</v>
      </c>
      <c r="S199" s="336">
        <v>1</v>
      </c>
      <c r="T199" s="333">
        <v>1</v>
      </c>
      <c r="U199" s="334">
        <v>0</v>
      </c>
    </row>
    <row r="200" spans="1:21" s="254" customFormat="1">
      <c r="A200" s="330">
        <v>40690</v>
      </c>
      <c r="B200" s="331" t="s">
        <v>532</v>
      </c>
      <c r="C200" s="332" t="s">
        <v>424</v>
      </c>
      <c r="D200" s="332" t="s">
        <v>241</v>
      </c>
      <c r="E200" s="331">
        <v>20</v>
      </c>
      <c r="F200" s="331">
        <v>0</v>
      </c>
      <c r="G200" s="331">
        <v>0</v>
      </c>
      <c r="H200" s="331">
        <v>20</v>
      </c>
      <c r="I200" s="331">
        <v>0</v>
      </c>
      <c r="J200" s="331">
        <v>1</v>
      </c>
      <c r="K200" s="331">
        <v>19</v>
      </c>
      <c r="L200" s="331">
        <v>0</v>
      </c>
      <c r="M200" s="331">
        <v>2</v>
      </c>
      <c r="N200" s="331">
        <v>17</v>
      </c>
      <c r="O200" s="331">
        <v>0</v>
      </c>
      <c r="P200" s="331">
        <v>1</v>
      </c>
      <c r="Q200" s="331">
        <v>1</v>
      </c>
      <c r="R200" s="331">
        <v>15</v>
      </c>
      <c r="S200" s="331">
        <v>0</v>
      </c>
      <c r="T200" s="333">
        <v>0.8</v>
      </c>
      <c r="U200" s="334">
        <v>0</v>
      </c>
    </row>
    <row r="201" spans="1:21" s="254" customFormat="1">
      <c r="A201" s="335">
        <v>40690</v>
      </c>
      <c r="B201" s="336" t="s">
        <v>532</v>
      </c>
      <c r="C201" s="337" t="s">
        <v>427</v>
      </c>
      <c r="D201" s="337" t="s">
        <v>244</v>
      </c>
      <c r="E201" s="336">
        <v>1</v>
      </c>
      <c r="F201" s="336">
        <v>0</v>
      </c>
      <c r="G201" s="336">
        <v>0</v>
      </c>
      <c r="H201" s="336">
        <v>1</v>
      </c>
      <c r="I201" s="336">
        <v>0</v>
      </c>
      <c r="J201" s="336">
        <v>1</v>
      </c>
      <c r="K201" s="336">
        <v>0</v>
      </c>
      <c r="L201" s="336">
        <v>0</v>
      </c>
      <c r="M201" s="336">
        <v>0</v>
      </c>
      <c r="N201" s="336">
        <v>0</v>
      </c>
      <c r="O201" s="336">
        <v>0</v>
      </c>
      <c r="P201" s="336">
        <v>0</v>
      </c>
      <c r="Q201" s="336">
        <v>0</v>
      </c>
      <c r="R201" s="336">
        <v>0</v>
      </c>
      <c r="S201" s="336">
        <v>0</v>
      </c>
      <c r="T201" s="333">
        <v>0</v>
      </c>
      <c r="U201" s="334">
        <v>0</v>
      </c>
    </row>
    <row r="202" spans="1:21" s="254" customFormat="1">
      <c r="A202" s="330">
        <v>40695</v>
      </c>
      <c r="B202" s="331" t="s">
        <v>534</v>
      </c>
      <c r="C202" s="332" t="s">
        <v>372</v>
      </c>
      <c r="D202" s="332" t="s">
        <v>241</v>
      </c>
      <c r="E202" s="331">
        <v>15</v>
      </c>
      <c r="F202" s="331">
        <v>0</v>
      </c>
      <c r="G202" s="331">
        <v>1</v>
      </c>
      <c r="H202" s="331">
        <v>14</v>
      </c>
      <c r="I202" s="331">
        <v>0</v>
      </c>
      <c r="J202" s="331">
        <v>1</v>
      </c>
      <c r="K202" s="331">
        <v>13</v>
      </c>
      <c r="L202" s="331">
        <v>0</v>
      </c>
      <c r="M202" s="331">
        <v>6</v>
      </c>
      <c r="N202" s="331">
        <v>7</v>
      </c>
      <c r="O202" s="331">
        <v>0</v>
      </c>
      <c r="P202" s="331">
        <v>0</v>
      </c>
      <c r="Q202" s="331">
        <v>0</v>
      </c>
      <c r="R202" s="331">
        <v>0</v>
      </c>
      <c r="S202" s="331">
        <v>7</v>
      </c>
      <c r="T202" s="333">
        <v>0.5</v>
      </c>
      <c r="U202" s="334">
        <v>0</v>
      </c>
    </row>
    <row r="203" spans="1:21" s="254" customFormat="1">
      <c r="A203" s="335">
        <v>40696</v>
      </c>
      <c r="B203" s="336" t="s">
        <v>520</v>
      </c>
      <c r="C203" s="337" t="s">
        <v>400</v>
      </c>
      <c r="D203" s="337" t="s">
        <v>244</v>
      </c>
      <c r="E203" s="336">
        <v>13</v>
      </c>
      <c r="F203" s="336">
        <v>0</v>
      </c>
      <c r="G203" s="336">
        <v>2</v>
      </c>
      <c r="H203" s="336">
        <v>11</v>
      </c>
      <c r="I203" s="336">
        <v>0</v>
      </c>
      <c r="J203" s="336">
        <v>6</v>
      </c>
      <c r="K203" s="336">
        <v>5</v>
      </c>
      <c r="L203" s="336">
        <v>0</v>
      </c>
      <c r="M203" s="336">
        <v>1</v>
      </c>
      <c r="N203" s="336">
        <v>4</v>
      </c>
      <c r="O203" s="336">
        <v>0</v>
      </c>
      <c r="P203" s="336">
        <v>0</v>
      </c>
      <c r="Q203" s="336">
        <v>0</v>
      </c>
      <c r="R203" s="336">
        <v>0</v>
      </c>
      <c r="S203" s="336">
        <v>4</v>
      </c>
      <c r="T203" s="333">
        <v>0.36359999999999998</v>
      </c>
      <c r="U203" s="334">
        <v>1</v>
      </c>
    </row>
    <row r="204" spans="1:21" s="254" customFormat="1">
      <c r="A204" s="330">
        <v>40696</v>
      </c>
      <c r="B204" s="331" t="s">
        <v>529</v>
      </c>
      <c r="C204" s="332" t="s">
        <v>437</v>
      </c>
      <c r="D204" s="332" t="s">
        <v>241</v>
      </c>
      <c r="E204" s="331">
        <v>9</v>
      </c>
      <c r="F204" s="331">
        <v>0</v>
      </c>
      <c r="G204" s="331">
        <v>0</v>
      </c>
      <c r="H204" s="331">
        <v>9</v>
      </c>
      <c r="I204" s="331">
        <v>0</v>
      </c>
      <c r="J204" s="331">
        <v>1</v>
      </c>
      <c r="K204" s="331">
        <v>8</v>
      </c>
      <c r="L204" s="331">
        <v>0</v>
      </c>
      <c r="M204" s="331">
        <v>1</v>
      </c>
      <c r="N204" s="331">
        <v>7</v>
      </c>
      <c r="O204" s="331">
        <v>0</v>
      </c>
      <c r="P204" s="331">
        <v>0</v>
      </c>
      <c r="Q204" s="331">
        <v>0</v>
      </c>
      <c r="R204" s="331">
        <v>3</v>
      </c>
      <c r="S204" s="331">
        <v>4</v>
      </c>
      <c r="T204" s="333">
        <v>0.77780000000000005</v>
      </c>
      <c r="U204" s="334">
        <v>0</v>
      </c>
    </row>
    <row r="205" spans="1:21" s="254" customFormat="1">
      <c r="A205" s="335">
        <v>40701</v>
      </c>
      <c r="B205" s="336" t="s">
        <v>512</v>
      </c>
      <c r="C205" s="337" t="s">
        <v>380</v>
      </c>
      <c r="D205" s="337" t="s">
        <v>244</v>
      </c>
      <c r="E205" s="336">
        <v>19</v>
      </c>
      <c r="F205" s="336">
        <v>0</v>
      </c>
      <c r="G205" s="336">
        <v>0</v>
      </c>
      <c r="H205" s="336">
        <v>19</v>
      </c>
      <c r="I205" s="336">
        <v>0</v>
      </c>
      <c r="J205" s="336">
        <v>0</v>
      </c>
      <c r="K205" s="336">
        <v>19</v>
      </c>
      <c r="L205" s="336">
        <v>0</v>
      </c>
      <c r="M205" s="336">
        <v>7</v>
      </c>
      <c r="N205" s="336">
        <v>12</v>
      </c>
      <c r="O205" s="336">
        <v>0</v>
      </c>
      <c r="P205" s="336">
        <v>0</v>
      </c>
      <c r="Q205" s="336">
        <v>0</v>
      </c>
      <c r="R205" s="336">
        <v>0</v>
      </c>
      <c r="S205" s="336">
        <v>12</v>
      </c>
      <c r="T205" s="333">
        <v>0.63160000000000005</v>
      </c>
      <c r="U205" s="334">
        <v>0</v>
      </c>
    </row>
    <row r="206" spans="1:21" s="254" customFormat="1">
      <c r="A206" s="330">
        <v>40702</v>
      </c>
      <c r="B206" s="331" t="s">
        <v>527</v>
      </c>
      <c r="C206" s="332" t="s">
        <v>428</v>
      </c>
      <c r="D206" s="332" t="s">
        <v>246</v>
      </c>
      <c r="E206" s="331">
        <v>20</v>
      </c>
      <c r="F206" s="331">
        <v>0</v>
      </c>
      <c r="G206" s="331">
        <v>1</v>
      </c>
      <c r="H206" s="331">
        <v>19</v>
      </c>
      <c r="I206" s="331">
        <v>0</v>
      </c>
      <c r="J206" s="331">
        <v>0</v>
      </c>
      <c r="K206" s="331">
        <v>19</v>
      </c>
      <c r="L206" s="331">
        <v>0</v>
      </c>
      <c r="M206" s="331">
        <v>2</v>
      </c>
      <c r="N206" s="331">
        <v>17</v>
      </c>
      <c r="O206" s="331">
        <v>0</v>
      </c>
      <c r="P206" s="331">
        <v>0</v>
      </c>
      <c r="Q206" s="331">
        <v>0</v>
      </c>
      <c r="R206" s="331">
        <v>0</v>
      </c>
      <c r="S206" s="331">
        <v>17</v>
      </c>
      <c r="T206" s="333">
        <v>0.89470000000000005</v>
      </c>
      <c r="U206" s="334">
        <v>0</v>
      </c>
    </row>
    <row r="207" spans="1:21" s="254" customFormat="1">
      <c r="A207" s="335">
        <v>40703</v>
      </c>
      <c r="B207" s="336" t="s">
        <v>531</v>
      </c>
      <c r="C207" s="337" t="s">
        <v>413</v>
      </c>
      <c r="D207" s="337" t="s">
        <v>245</v>
      </c>
      <c r="E207" s="336">
        <v>1</v>
      </c>
      <c r="F207" s="336">
        <v>0</v>
      </c>
      <c r="G207" s="336">
        <v>0</v>
      </c>
      <c r="H207" s="336">
        <v>1</v>
      </c>
      <c r="I207" s="336">
        <v>0</v>
      </c>
      <c r="J207" s="336">
        <v>0</v>
      </c>
      <c r="K207" s="336">
        <v>1</v>
      </c>
      <c r="L207" s="336">
        <v>0</v>
      </c>
      <c r="M207" s="336">
        <v>0</v>
      </c>
      <c r="N207" s="336">
        <v>1</v>
      </c>
      <c r="O207" s="336">
        <v>0</v>
      </c>
      <c r="P207" s="336">
        <v>0</v>
      </c>
      <c r="Q207" s="336">
        <v>0</v>
      </c>
      <c r="R207" s="336">
        <v>0</v>
      </c>
      <c r="S207" s="336">
        <v>1</v>
      </c>
      <c r="T207" s="333">
        <v>1</v>
      </c>
      <c r="U207" s="334">
        <v>0</v>
      </c>
    </row>
    <row r="208" spans="1:21" s="254" customFormat="1">
      <c r="A208" s="330">
        <v>40703</v>
      </c>
      <c r="B208" s="331" t="s">
        <v>512</v>
      </c>
      <c r="C208" s="332" t="s">
        <v>429</v>
      </c>
      <c r="D208" s="332" t="s">
        <v>247</v>
      </c>
      <c r="E208" s="331">
        <v>7</v>
      </c>
      <c r="F208" s="331">
        <v>0</v>
      </c>
      <c r="G208" s="331">
        <v>0</v>
      </c>
      <c r="H208" s="331">
        <v>7</v>
      </c>
      <c r="I208" s="331">
        <v>0</v>
      </c>
      <c r="J208" s="331">
        <v>0</v>
      </c>
      <c r="K208" s="331">
        <v>7</v>
      </c>
      <c r="L208" s="331">
        <v>0</v>
      </c>
      <c r="M208" s="331">
        <v>4</v>
      </c>
      <c r="N208" s="331">
        <v>3</v>
      </c>
      <c r="O208" s="331">
        <v>0</v>
      </c>
      <c r="P208" s="331">
        <v>0</v>
      </c>
      <c r="Q208" s="331">
        <v>0</v>
      </c>
      <c r="R208" s="331">
        <v>0</v>
      </c>
      <c r="S208" s="331">
        <v>3</v>
      </c>
      <c r="T208" s="333">
        <v>0.42859999999999998</v>
      </c>
      <c r="U208" s="334">
        <v>0</v>
      </c>
    </row>
    <row r="209" spans="1:21" s="254" customFormat="1">
      <c r="A209" s="335">
        <v>40703</v>
      </c>
      <c r="B209" s="336" t="s">
        <v>531</v>
      </c>
      <c r="C209" s="337" t="s">
        <v>461</v>
      </c>
      <c r="D209" s="337" t="s">
        <v>255</v>
      </c>
      <c r="E209" s="336">
        <v>4</v>
      </c>
      <c r="F209" s="336">
        <v>0</v>
      </c>
      <c r="G209" s="336">
        <v>1</v>
      </c>
      <c r="H209" s="336">
        <v>3</v>
      </c>
      <c r="I209" s="336">
        <v>0</v>
      </c>
      <c r="J209" s="336">
        <v>0</v>
      </c>
      <c r="K209" s="336">
        <v>3</v>
      </c>
      <c r="L209" s="336">
        <v>0</v>
      </c>
      <c r="M209" s="336">
        <v>1</v>
      </c>
      <c r="N209" s="336">
        <v>2</v>
      </c>
      <c r="O209" s="336">
        <v>0</v>
      </c>
      <c r="P209" s="336">
        <v>0</v>
      </c>
      <c r="Q209" s="336">
        <v>0</v>
      </c>
      <c r="R209" s="336">
        <v>0</v>
      </c>
      <c r="S209" s="336">
        <v>2</v>
      </c>
      <c r="T209" s="333">
        <v>0.66669999999999996</v>
      </c>
      <c r="U209" s="334">
        <v>0</v>
      </c>
    </row>
    <row r="210" spans="1:21" s="254" customFormat="1">
      <c r="A210" s="330">
        <v>40703</v>
      </c>
      <c r="B210" s="331" t="s">
        <v>531</v>
      </c>
      <c r="C210" s="332" t="s">
        <v>462</v>
      </c>
      <c r="D210" s="332" t="s">
        <v>244</v>
      </c>
      <c r="E210" s="331">
        <v>1</v>
      </c>
      <c r="F210" s="331">
        <v>0</v>
      </c>
      <c r="G210" s="331">
        <v>0</v>
      </c>
      <c r="H210" s="331">
        <v>1</v>
      </c>
      <c r="I210" s="331">
        <v>0</v>
      </c>
      <c r="J210" s="331">
        <v>0</v>
      </c>
      <c r="K210" s="331">
        <v>1</v>
      </c>
      <c r="L210" s="331">
        <v>0</v>
      </c>
      <c r="M210" s="331">
        <v>0</v>
      </c>
      <c r="N210" s="331">
        <v>1</v>
      </c>
      <c r="O210" s="331">
        <v>0</v>
      </c>
      <c r="P210" s="331">
        <v>0</v>
      </c>
      <c r="Q210" s="331">
        <v>0</v>
      </c>
      <c r="R210" s="331">
        <v>0</v>
      </c>
      <c r="S210" s="331">
        <v>1</v>
      </c>
      <c r="T210" s="333">
        <v>1</v>
      </c>
      <c r="U210" s="334">
        <v>0</v>
      </c>
    </row>
    <row r="211" spans="1:21" s="254" customFormat="1">
      <c r="A211" s="335">
        <v>40708</v>
      </c>
      <c r="B211" s="336" t="s">
        <v>536</v>
      </c>
      <c r="C211" s="337" t="s">
        <v>435</v>
      </c>
      <c r="D211" s="337" t="s">
        <v>243</v>
      </c>
      <c r="E211" s="336">
        <v>3</v>
      </c>
      <c r="F211" s="336">
        <v>0</v>
      </c>
      <c r="G211" s="336">
        <v>0</v>
      </c>
      <c r="H211" s="336">
        <v>3</v>
      </c>
      <c r="I211" s="336">
        <v>0</v>
      </c>
      <c r="J211" s="336">
        <v>1</v>
      </c>
      <c r="K211" s="336">
        <v>2</v>
      </c>
      <c r="L211" s="336">
        <v>0</v>
      </c>
      <c r="M211" s="336">
        <v>0</v>
      </c>
      <c r="N211" s="336">
        <v>2</v>
      </c>
      <c r="O211" s="336">
        <v>0</v>
      </c>
      <c r="P211" s="336">
        <v>0</v>
      </c>
      <c r="Q211" s="336">
        <v>0</v>
      </c>
      <c r="R211" s="336">
        <v>0</v>
      </c>
      <c r="S211" s="336">
        <v>2</v>
      </c>
      <c r="T211" s="333">
        <v>0.66669999999999996</v>
      </c>
      <c r="U211" s="334">
        <v>0</v>
      </c>
    </row>
    <row r="212" spans="1:21" s="254" customFormat="1">
      <c r="A212" s="330">
        <v>40716</v>
      </c>
      <c r="B212" s="331" t="s">
        <v>509</v>
      </c>
      <c r="C212" s="332" t="s">
        <v>411</v>
      </c>
      <c r="D212" s="332" t="s">
        <v>255</v>
      </c>
      <c r="E212" s="331">
        <v>12</v>
      </c>
      <c r="F212" s="331">
        <v>0</v>
      </c>
      <c r="G212" s="331">
        <v>0</v>
      </c>
      <c r="H212" s="331">
        <v>12</v>
      </c>
      <c r="I212" s="331">
        <v>0</v>
      </c>
      <c r="J212" s="331">
        <v>0</v>
      </c>
      <c r="K212" s="331">
        <v>12</v>
      </c>
      <c r="L212" s="331">
        <v>0</v>
      </c>
      <c r="M212" s="331">
        <v>7</v>
      </c>
      <c r="N212" s="331">
        <v>5</v>
      </c>
      <c r="O212" s="331">
        <v>0</v>
      </c>
      <c r="P212" s="331">
        <v>0</v>
      </c>
      <c r="Q212" s="331">
        <v>0</v>
      </c>
      <c r="R212" s="331">
        <v>0</v>
      </c>
      <c r="S212" s="331">
        <v>5</v>
      </c>
      <c r="T212" s="333">
        <v>0.41670000000000001</v>
      </c>
      <c r="U212" s="334">
        <v>0</v>
      </c>
    </row>
    <row r="213" spans="1:21" s="254" customFormat="1">
      <c r="A213" s="335">
        <v>40724</v>
      </c>
      <c r="B213" s="336" t="s">
        <v>133</v>
      </c>
      <c r="C213" s="337" t="s">
        <v>459</v>
      </c>
      <c r="D213" s="337" t="s">
        <v>262</v>
      </c>
      <c r="E213" s="336">
        <v>13</v>
      </c>
      <c r="F213" s="336">
        <v>0</v>
      </c>
      <c r="G213" s="336">
        <v>3</v>
      </c>
      <c r="H213" s="336">
        <v>10</v>
      </c>
      <c r="I213" s="336">
        <v>0</v>
      </c>
      <c r="J213" s="336">
        <v>4</v>
      </c>
      <c r="K213" s="336">
        <v>6</v>
      </c>
      <c r="L213" s="336">
        <v>0</v>
      </c>
      <c r="M213" s="336">
        <v>0</v>
      </c>
      <c r="N213" s="336">
        <v>6</v>
      </c>
      <c r="O213" s="336">
        <v>0</v>
      </c>
      <c r="P213" s="336">
        <v>0</v>
      </c>
      <c r="Q213" s="336">
        <v>6</v>
      </c>
      <c r="R213" s="336">
        <v>0</v>
      </c>
      <c r="S213" s="336">
        <v>0</v>
      </c>
      <c r="T213" s="333">
        <v>0.6</v>
      </c>
      <c r="U213" s="334">
        <v>0</v>
      </c>
    </row>
    <row r="214" spans="1:21" s="254" customFormat="1">
      <c r="A214" s="330">
        <v>40725</v>
      </c>
      <c r="B214" s="331" t="s">
        <v>512</v>
      </c>
      <c r="C214" s="332" t="s">
        <v>380</v>
      </c>
      <c r="D214" s="332" t="s">
        <v>244</v>
      </c>
      <c r="E214" s="331">
        <v>5</v>
      </c>
      <c r="F214" s="331">
        <v>0</v>
      </c>
      <c r="G214" s="331">
        <v>0</v>
      </c>
      <c r="H214" s="331">
        <v>5</v>
      </c>
      <c r="I214" s="331">
        <v>0</v>
      </c>
      <c r="J214" s="331">
        <v>0</v>
      </c>
      <c r="K214" s="331">
        <v>5</v>
      </c>
      <c r="L214" s="331">
        <v>0</v>
      </c>
      <c r="M214" s="331">
        <v>3</v>
      </c>
      <c r="N214" s="331">
        <v>2</v>
      </c>
      <c r="O214" s="331">
        <v>0</v>
      </c>
      <c r="P214" s="331">
        <v>0</v>
      </c>
      <c r="Q214" s="331">
        <v>0</v>
      </c>
      <c r="R214" s="331">
        <v>0</v>
      </c>
      <c r="S214" s="331">
        <v>2</v>
      </c>
      <c r="T214" s="333">
        <v>0.4</v>
      </c>
      <c r="U214" s="334">
        <v>0</v>
      </c>
    </row>
    <row r="215" spans="1:21" s="254" customFormat="1">
      <c r="A215" s="335">
        <v>40725</v>
      </c>
      <c r="B215" s="336" t="s">
        <v>512</v>
      </c>
      <c r="C215" s="337" t="s">
        <v>429</v>
      </c>
      <c r="D215" s="337" t="s">
        <v>247</v>
      </c>
      <c r="E215" s="336">
        <v>3</v>
      </c>
      <c r="F215" s="336">
        <v>0</v>
      </c>
      <c r="G215" s="336">
        <v>0</v>
      </c>
      <c r="H215" s="336">
        <v>3</v>
      </c>
      <c r="I215" s="336">
        <v>0</v>
      </c>
      <c r="J215" s="336">
        <v>0</v>
      </c>
      <c r="K215" s="336">
        <v>3</v>
      </c>
      <c r="L215" s="336">
        <v>0</v>
      </c>
      <c r="M215" s="336">
        <v>1</v>
      </c>
      <c r="N215" s="336">
        <v>2</v>
      </c>
      <c r="O215" s="336">
        <v>0</v>
      </c>
      <c r="P215" s="336">
        <v>0</v>
      </c>
      <c r="Q215" s="336">
        <v>0</v>
      </c>
      <c r="R215" s="336">
        <v>0</v>
      </c>
      <c r="S215" s="336">
        <v>2</v>
      </c>
      <c r="T215" s="333">
        <v>0.66669999999999996</v>
      </c>
      <c r="U215" s="334">
        <v>0</v>
      </c>
    </row>
    <row r="216" spans="1:21" s="254" customFormat="1">
      <c r="A216" s="330">
        <v>40737</v>
      </c>
      <c r="B216" s="331" t="s">
        <v>133</v>
      </c>
      <c r="C216" s="332" t="s">
        <v>401</v>
      </c>
      <c r="D216" s="332" t="s">
        <v>246</v>
      </c>
      <c r="E216" s="331">
        <v>20</v>
      </c>
      <c r="F216" s="331">
        <v>0</v>
      </c>
      <c r="G216" s="331">
        <v>0</v>
      </c>
      <c r="H216" s="331">
        <v>20</v>
      </c>
      <c r="I216" s="331">
        <v>0</v>
      </c>
      <c r="J216" s="331">
        <v>0</v>
      </c>
      <c r="K216" s="331">
        <v>20</v>
      </c>
      <c r="L216" s="331">
        <v>0</v>
      </c>
      <c r="M216" s="331">
        <v>4</v>
      </c>
      <c r="N216" s="331">
        <v>16</v>
      </c>
      <c r="O216" s="331">
        <v>0</v>
      </c>
      <c r="P216" s="331">
        <v>0</v>
      </c>
      <c r="Q216" s="331">
        <v>0</v>
      </c>
      <c r="R216" s="331">
        <v>0</v>
      </c>
      <c r="S216" s="331">
        <v>16</v>
      </c>
      <c r="T216" s="333">
        <v>0.8</v>
      </c>
      <c r="U216" s="334">
        <v>0</v>
      </c>
    </row>
    <row r="217" spans="1:21" s="254" customFormat="1">
      <c r="A217" s="335">
        <v>40737</v>
      </c>
      <c r="B217" s="336" t="s">
        <v>509</v>
      </c>
      <c r="C217" s="337" t="s">
        <v>416</v>
      </c>
      <c r="D217" s="337" t="s">
        <v>501</v>
      </c>
      <c r="E217" s="336">
        <v>9</v>
      </c>
      <c r="F217" s="336">
        <v>0</v>
      </c>
      <c r="G217" s="336">
        <v>0</v>
      </c>
      <c r="H217" s="336">
        <v>9</v>
      </c>
      <c r="I217" s="336">
        <v>0</v>
      </c>
      <c r="J217" s="336">
        <v>1</v>
      </c>
      <c r="K217" s="336">
        <v>8</v>
      </c>
      <c r="L217" s="336">
        <v>0</v>
      </c>
      <c r="M217" s="336">
        <v>4</v>
      </c>
      <c r="N217" s="336">
        <v>4</v>
      </c>
      <c r="O217" s="336">
        <v>0</v>
      </c>
      <c r="P217" s="336">
        <v>0</v>
      </c>
      <c r="Q217" s="336">
        <v>0</v>
      </c>
      <c r="R217" s="336">
        <v>0</v>
      </c>
      <c r="S217" s="336">
        <v>4</v>
      </c>
      <c r="T217" s="333">
        <v>0.44440000000000002</v>
      </c>
      <c r="U217" s="334">
        <v>0</v>
      </c>
    </row>
    <row r="218" spans="1:21" s="254" customFormat="1">
      <c r="A218" s="330">
        <v>40738</v>
      </c>
      <c r="B218" s="331" t="s">
        <v>516</v>
      </c>
      <c r="C218" s="332" t="s">
        <v>382</v>
      </c>
      <c r="D218" s="332" t="s">
        <v>241</v>
      </c>
      <c r="E218" s="331">
        <v>4</v>
      </c>
      <c r="F218" s="331">
        <v>0</v>
      </c>
      <c r="G218" s="331">
        <v>1</v>
      </c>
      <c r="H218" s="331">
        <v>3</v>
      </c>
      <c r="I218" s="331">
        <v>0</v>
      </c>
      <c r="J218" s="331">
        <v>2</v>
      </c>
      <c r="K218" s="331">
        <v>1</v>
      </c>
      <c r="L218" s="331">
        <v>0</v>
      </c>
      <c r="M218" s="331">
        <v>0</v>
      </c>
      <c r="N218" s="331">
        <v>1</v>
      </c>
      <c r="O218" s="331">
        <v>0</v>
      </c>
      <c r="P218" s="331">
        <v>0</v>
      </c>
      <c r="Q218" s="331">
        <v>0</v>
      </c>
      <c r="R218" s="331">
        <v>0</v>
      </c>
      <c r="S218" s="331">
        <v>1</v>
      </c>
      <c r="T218" s="333">
        <v>0.33329999999999999</v>
      </c>
      <c r="U218" s="334">
        <v>0</v>
      </c>
    </row>
    <row r="219" spans="1:21" s="254" customFormat="1">
      <c r="A219" s="335">
        <v>40745</v>
      </c>
      <c r="B219" s="336" t="s">
        <v>546</v>
      </c>
      <c r="C219" s="337" t="s">
        <v>407</v>
      </c>
      <c r="D219" s="337" t="s">
        <v>244</v>
      </c>
      <c r="E219" s="336">
        <v>16</v>
      </c>
      <c r="F219" s="336">
        <v>0</v>
      </c>
      <c r="G219" s="336">
        <v>7</v>
      </c>
      <c r="H219" s="336">
        <v>9</v>
      </c>
      <c r="I219" s="336">
        <v>0</v>
      </c>
      <c r="J219" s="336">
        <v>1</v>
      </c>
      <c r="K219" s="336">
        <v>8</v>
      </c>
      <c r="L219" s="336">
        <v>0</v>
      </c>
      <c r="M219" s="336">
        <v>0</v>
      </c>
      <c r="N219" s="336">
        <v>8</v>
      </c>
      <c r="O219" s="336">
        <v>0</v>
      </c>
      <c r="P219" s="336">
        <v>0</v>
      </c>
      <c r="Q219" s="336">
        <v>0</v>
      </c>
      <c r="R219" s="336">
        <v>0</v>
      </c>
      <c r="S219" s="336">
        <v>8</v>
      </c>
      <c r="T219" s="333">
        <v>0.88890000000000002</v>
      </c>
      <c r="U219" s="334">
        <v>0</v>
      </c>
    </row>
    <row r="220" spans="1:21" s="254" customFormat="1">
      <c r="A220" s="330">
        <v>40745</v>
      </c>
      <c r="B220" s="331" t="s">
        <v>546</v>
      </c>
      <c r="C220" s="332" t="s">
        <v>408</v>
      </c>
      <c r="D220" s="332" t="s">
        <v>247</v>
      </c>
      <c r="E220" s="331">
        <v>7</v>
      </c>
      <c r="F220" s="331">
        <v>0</v>
      </c>
      <c r="G220" s="331">
        <v>0</v>
      </c>
      <c r="H220" s="331">
        <v>7</v>
      </c>
      <c r="I220" s="331">
        <v>0</v>
      </c>
      <c r="J220" s="331">
        <v>1</v>
      </c>
      <c r="K220" s="331">
        <v>6</v>
      </c>
      <c r="L220" s="331">
        <v>0</v>
      </c>
      <c r="M220" s="331">
        <v>1</v>
      </c>
      <c r="N220" s="331">
        <v>5</v>
      </c>
      <c r="O220" s="331">
        <v>0</v>
      </c>
      <c r="P220" s="331">
        <v>0</v>
      </c>
      <c r="Q220" s="331">
        <v>0</v>
      </c>
      <c r="R220" s="331">
        <v>0</v>
      </c>
      <c r="S220" s="331">
        <v>5</v>
      </c>
      <c r="T220" s="333">
        <v>0.71430000000000005</v>
      </c>
      <c r="U220" s="334">
        <v>0</v>
      </c>
    </row>
    <row r="221" spans="1:21" s="254" customFormat="1">
      <c r="A221" s="335">
        <v>40746</v>
      </c>
      <c r="B221" s="336" t="s">
        <v>532</v>
      </c>
      <c r="C221" s="337" t="s">
        <v>422</v>
      </c>
      <c r="D221" s="337" t="s">
        <v>255</v>
      </c>
      <c r="E221" s="336">
        <v>1</v>
      </c>
      <c r="F221" s="336">
        <v>0</v>
      </c>
      <c r="G221" s="336">
        <v>0</v>
      </c>
      <c r="H221" s="336">
        <v>1</v>
      </c>
      <c r="I221" s="336">
        <v>0</v>
      </c>
      <c r="J221" s="336">
        <v>0</v>
      </c>
      <c r="K221" s="336">
        <v>1</v>
      </c>
      <c r="L221" s="336">
        <v>0</v>
      </c>
      <c r="M221" s="336">
        <v>1</v>
      </c>
      <c r="N221" s="336">
        <v>0</v>
      </c>
      <c r="O221" s="336">
        <v>0</v>
      </c>
      <c r="P221" s="336">
        <v>0</v>
      </c>
      <c r="Q221" s="336">
        <v>0</v>
      </c>
      <c r="R221" s="336">
        <v>0</v>
      </c>
      <c r="S221" s="336">
        <v>0</v>
      </c>
      <c r="T221" s="333">
        <v>0</v>
      </c>
      <c r="U221" s="334">
        <v>0</v>
      </c>
    </row>
    <row r="222" spans="1:21" s="254" customFormat="1">
      <c r="A222" s="330">
        <v>40746</v>
      </c>
      <c r="B222" s="331" t="s">
        <v>532</v>
      </c>
      <c r="C222" s="332" t="s">
        <v>423</v>
      </c>
      <c r="D222" s="332" t="s">
        <v>245</v>
      </c>
      <c r="E222" s="331">
        <v>1</v>
      </c>
      <c r="F222" s="331">
        <v>0</v>
      </c>
      <c r="G222" s="331">
        <v>0</v>
      </c>
      <c r="H222" s="331">
        <v>1</v>
      </c>
      <c r="I222" s="331">
        <v>0</v>
      </c>
      <c r="J222" s="331">
        <v>0</v>
      </c>
      <c r="K222" s="331">
        <v>1</v>
      </c>
      <c r="L222" s="331">
        <v>0</v>
      </c>
      <c r="M222" s="331">
        <v>0</v>
      </c>
      <c r="N222" s="331">
        <v>1</v>
      </c>
      <c r="O222" s="331">
        <v>0</v>
      </c>
      <c r="P222" s="331">
        <v>0</v>
      </c>
      <c r="Q222" s="331">
        <v>0</v>
      </c>
      <c r="R222" s="331">
        <v>0</v>
      </c>
      <c r="S222" s="331">
        <v>1</v>
      </c>
      <c r="T222" s="333">
        <v>1</v>
      </c>
      <c r="U222" s="334">
        <v>0</v>
      </c>
    </row>
    <row r="223" spans="1:21" s="254" customFormat="1">
      <c r="A223" s="335">
        <v>40746</v>
      </c>
      <c r="B223" s="336" t="s">
        <v>532</v>
      </c>
      <c r="C223" s="337" t="s">
        <v>424</v>
      </c>
      <c r="D223" s="337" t="s">
        <v>241</v>
      </c>
      <c r="E223" s="336">
        <v>7</v>
      </c>
      <c r="F223" s="336">
        <v>0</v>
      </c>
      <c r="G223" s="336">
        <v>0</v>
      </c>
      <c r="H223" s="336">
        <v>7</v>
      </c>
      <c r="I223" s="336">
        <v>0</v>
      </c>
      <c r="J223" s="336">
        <v>0</v>
      </c>
      <c r="K223" s="336">
        <v>7</v>
      </c>
      <c r="L223" s="336">
        <v>0</v>
      </c>
      <c r="M223" s="336">
        <v>2</v>
      </c>
      <c r="N223" s="336">
        <v>5</v>
      </c>
      <c r="O223" s="336">
        <v>0</v>
      </c>
      <c r="P223" s="336">
        <v>0</v>
      </c>
      <c r="Q223" s="336">
        <v>0</v>
      </c>
      <c r="R223" s="336">
        <v>3</v>
      </c>
      <c r="S223" s="336">
        <v>2</v>
      </c>
      <c r="T223" s="333">
        <v>0.71430000000000005</v>
      </c>
      <c r="U223" s="334">
        <v>0</v>
      </c>
    </row>
    <row r="224" spans="1:21" s="254" customFormat="1">
      <c r="A224" s="330">
        <v>40746</v>
      </c>
      <c r="B224" s="331" t="s">
        <v>532</v>
      </c>
      <c r="C224" s="332" t="s">
        <v>426</v>
      </c>
      <c r="D224" s="332" t="s">
        <v>246</v>
      </c>
      <c r="E224" s="331">
        <v>2</v>
      </c>
      <c r="F224" s="331">
        <v>0</v>
      </c>
      <c r="G224" s="331">
        <v>1</v>
      </c>
      <c r="H224" s="331">
        <v>1</v>
      </c>
      <c r="I224" s="331">
        <v>0</v>
      </c>
      <c r="J224" s="331">
        <v>0</v>
      </c>
      <c r="K224" s="331">
        <v>1</v>
      </c>
      <c r="L224" s="331">
        <v>0</v>
      </c>
      <c r="M224" s="331">
        <v>0</v>
      </c>
      <c r="N224" s="331">
        <v>1</v>
      </c>
      <c r="O224" s="331">
        <v>0</v>
      </c>
      <c r="P224" s="331">
        <v>1</v>
      </c>
      <c r="Q224" s="331">
        <v>0</v>
      </c>
      <c r="R224" s="331">
        <v>0</v>
      </c>
      <c r="S224" s="331">
        <v>0</v>
      </c>
      <c r="T224" s="333">
        <v>0</v>
      </c>
      <c r="U224" s="334">
        <v>0</v>
      </c>
    </row>
    <row r="225" spans="1:21" s="254" customFormat="1">
      <c r="A225" s="335">
        <v>40746</v>
      </c>
      <c r="B225" s="336" t="s">
        <v>532</v>
      </c>
      <c r="C225" s="337" t="s">
        <v>427</v>
      </c>
      <c r="D225" s="337" t="s">
        <v>244</v>
      </c>
      <c r="E225" s="336">
        <v>1</v>
      </c>
      <c r="F225" s="336">
        <v>0</v>
      </c>
      <c r="G225" s="336">
        <v>0</v>
      </c>
      <c r="H225" s="336">
        <v>1</v>
      </c>
      <c r="I225" s="336">
        <v>0</v>
      </c>
      <c r="J225" s="336">
        <v>0</v>
      </c>
      <c r="K225" s="336">
        <v>1</v>
      </c>
      <c r="L225" s="336">
        <v>0</v>
      </c>
      <c r="M225" s="336">
        <v>0</v>
      </c>
      <c r="N225" s="336">
        <v>1</v>
      </c>
      <c r="O225" s="336">
        <v>0</v>
      </c>
      <c r="P225" s="336">
        <v>0</v>
      </c>
      <c r="Q225" s="336">
        <v>0</v>
      </c>
      <c r="R225" s="336">
        <v>1</v>
      </c>
      <c r="S225" s="336">
        <v>0</v>
      </c>
      <c r="T225" s="333">
        <v>1</v>
      </c>
      <c r="U225" s="334">
        <v>0</v>
      </c>
    </row>
    <row r="226" spans="1:21" s="254" customFormat="1">
      <c r="A226" s="330">
        <v>40751</v>
      </c>
      <c r="B226" s="331" t="s">
        <v>537</v>
      </c>
      <c r="C226" s="332" t="s">
        <v>436</v>
      </c>
      <c r="D226" s="332" t="s">
        <v>245</v>
      </c>
      <c r="E226" s="331">
        <v>12</v>
      </c>
      <c r="F226" s="331">
        <v>0</v>
      </c>
      <c r="G226" s="331">
        <v>0</v>
      </c>
      <c r="H226" s="331">
        <v>12</v>
      </c>
      <c r="I226" s="331">
        <v>0</v>
      </c>
      <c r="J226" s="331">
        <v>2</v>
      </c>
      <c r="K226" s="331">
        <v>10</v>
      </c>
      <c r="L226" s="331">
        <v>0</v>
      </c>
      <c r="M226" s="331">
        <v>4</v>
      </c>
      <c r="N226" s="331">
        <v>6</v>
      </c>
      <c r="O226" s="331">
        <v>0</v>
      </c>
      <c r="P226" s="331">
        <v>0</v>
      </c>
      <c r="Q226" s="331">
        <v>0</v>
      </c>
      <c r="R226" s="331">
        <v>0</v>
      </c>
      <c r="S226" s="331">
        <v>6</v>
      </c>
      <c r="T226" s="333">
        <v>0.5</v>
      </c>
      <c r="U226" s="334">
        <v>0</v>
      </c>
    </row>
    <row r="227" spans="1:21" s="254" customFormat="1">
      <c r="A227" s="335">
        <v>40752</v>
      </c>
      <c r="B227" s="336" t="s">
        <v>515</v>
      </c>
      <c r="C227" s="337" t="s">
        <v>369</v>
      </c>
      <c r="D227" s="337" t="s">
        <v>244</v>
      </c>
      <c r="E227" s="336">
        <v>6</v>
      </c>
      <c r="F227" s="336">
        <v>0</v>
      </c>
      <c r="G227" s="336">
        <v>1</v>
      </c>
      <c r="H227" s="336">
        <v>5</v>
      </c>
      <c r="I227" s="336">
        <v>0</v>
      </c>
      <c r="J227" s="336">
        <v>0</v>
      </c>
      <c r="K227" s="336">
        <v>5</v>
      </c>
      <c r="L227" s="336">
        <v>0</v>
      </c>
      <c r="M227" s="336">
        <v>0</v>
      </c>
      <c r="N227" s="336">
        <v>5</v>
      </c>
      <c r="O227" s="336">
        <v>0</v>
      </c>
      <c r="P227" s="336">
        <v>0</v>
      </c>
      <c r="Q227" s="336">
        <v>0</v>
      </c>
      <c r="R227" s="336">
        <v>0</v>
      </c>
      <c r="S227" s="336">
        <v>5</v>
      </c>
      <c r="T227" s="333">
        <v>1</v>
      </c>
      <c r="U227" s="334">
        <v>0</v>
      </c>
    </row>
    <row r="228" spans="1:21" s="254" customFormat="1">
      <c r="A228" s="330">
        <v>40752</v>
      </c>
      <c r="B228" s="331" t="s">
        <v>515</v>
      </c>
      <c r="C228" s="332" t="s">
        <v>415</v>
      </c>
      <c r="D228" s="332" t="s">
        <v>247</v>
      </c>
      <c r="E228" s="331">
        <v>1</v>
      </c>
      <c r="F228" s="331">
        <v>0</v>
      </c>
      <c r="G228" s="331">
        <v>0</v>
      </c>
      <c r="H228" s="331">
        <v>1</v>
      </c>
      <c r="I228" s="331">
        <v>0</v>
      </c>
      <c r="J228" s="331">
        <v>1</v>
      </c>
      <c r="K228" s="331">
        <v>0</v>
      </c>
      <c r="L228" s="331">
        <v>0</v>
      </c>
      <c r="M228" s="331">
        <v>0</v>
      </c>
      <c r="N228" s="331">
        <v>0</v>
      </c>
      <c r="O228" s="331">
        <v>0</v>
      </c>
      <c r="P228" s="331">
        <v>0</v>
      </c>
      <c r="Q228" s="331">
        <v>0</v>
      </c>
      <c r="R228" s="331">
        <v>0</v>
      </c>
      <c r="S228" s="331">
        <v>0</v>
      </c>
      <c r="T228" s="333">
        <v>0</v>
      </c>
      <c r="U228" s="334">
        <v>0</v>
      </c>
    </row>
    <row r="229" spans="1:21" s="254" customFormat="1">
      <c r="A229" s="335">
        <v>40753</v>
      </c>
      <c r="B229" s="336" t="s">
        <v>514</v>
      </c>
      <c r="C229" s="337" t="s">
        <v>370</v>
      </c>
      <c r="D229" s="337" t="s">
        <v>241</v>
      </c>
      <c r="E229" s="336">
        <v>3</v>
      </c>
      <c r="F229" s="336">
        <v>0</v>
      </c>
      <c r="G229" s="336">
        <v>0</v>
      </c>
      <c r="H229" s="336">
        <v>3</v>
      </c>
      <c r="I229" s="336">
        <v>0</v>
      </c>
      <c r="J229" s="336">
        <v>0</v>
      </c>
      <c r="K229" s="336">
        <v>3</v>
      </c>
      <c r="L229" s="336">
        <v>0</v>
      </c>
      <c r="M229" s="336">
        <v>2</v>
      </c>
      <c r="N229" s="336">
        <v>1</v>
      </c>
      <c r="O229" s="336">
        <v>0</v>
      </c>
      <c r="P229" s="336">
        <v>0</v>
      </c>
      <c r="Q229" s="336">
        <v>0</v>
      </c>
      <c r="R229" s="336">
        <v>0</v>
      </c>
      <c r="S229" s="336">
        <v>1</v>
      </c>
      <c r="T229" s="333">
        <v>0.33329999999999999</v>
      </c>
      <c r="U229" s="334">
        <v>0</v>
      </c>
    </row>
    <row r="230" spans="1:21" s="254" customFormat="1">
      <c r="A230" s="330">
        <v>40753</v>
      </c>
      <c r="B230" s="331" t="s">
        <v>514</v>
      </c>
      <c r="C230" s="332" t="s">
        <v>433</v>
      </c>
      <c r="D230" s="332" t="s">
        <v>243</v>
      </c>
      <c r="E230" s="331">
        <v>3</v>
      </c>
      <c r="F230" s="331">
        <v>0</v>
      </c>
      <c r="G230" s="331">
        <v>0</v>
      </c>
      <c r="H230" s="331">
        <v>3</v>
      </c>
      <c r="I230" s="331">
        <v>0</v>
      </c>
      <c r="J230" s="331">
        <v>0</v>
      </c>
      <c r="K230" s="331">
        <v>3</v>
      </c>
      <c r="L230" s="331">
        <v>0</v>
      </c>
      <c r="M230" s="331">
        <v>0</v>
      </c>
      <c r="N230" s="331">
        <v>3</v>
      </c>
      <c r="O230" s="331">
        <v>0</v>
      </c>
      <c r="P230" s="331">
        <v>0</v>
      </c>
      <c r="Q230" s="331">
        <v>0</v>
      </c>
      <c r="R230" s="331">
        <v>0</v>
      </c>
      <c r="S230" s="331">
        <v>3</v>
      </c>
      <c r="T230" s="333">
        <v>1</v>
      </c>
      <c r="U230" s="334">
        <v>0</v>
      </c>
    </row>
    <row r="231" spans="1:21" s="254" customFormat="1">
      <c r="A231" s="335">
        <v>40753</v>
      </c>
      <c r="B231" s="336" t="s">
        <v>514</v>
      </c>
      <c r="C231" s="337" t="s">
        <v>460</v>
      </c>
      <c r="D231" s="337" t="s">
        <v>245</v>
      </c>
      <c r="E231" s="336">
        <v>1</v>
      </c>
      <c r="F231" s="336">
        <v>0</v>
      </c>
      <c r="G231" s="336">
        <v>0</v>
      </c>
      <c r="H231" s="336">
        <v>1</v>
      </c>
      <c r="I231" s="336">
        <v>0</v>
      </c>
      <c r="J231" s="336">
        <v>0</v>
      </c>
      <c r="K231" s="336">
        <v>1</v>
      </c>
      <c r="L231" s="336">
        <v>0</v>
      </c>
      <c r="M231" s="336">
        <v>0</v>
      </c>
      <c r="N231" s="336">
        <v>1</v>
      </c>
      <c r="O231" s="336">
        <v>0</v>
      </c>
      <c r="P231" s="336">
        <v>0</v>
      </c>
      <c r="Q231" s="336">
        <v>0</v>
      </c>
      <c r="R231" s="336">
        <v>0</v>
      </c>
      <c r="S231" s="336">
        <v>1</v>
      </c>
      <c r="T231" s="333">
        <v>1</v>
      </c>
      <c r="U231" s="334">
        <v>0</v>
      </c>
    </row>
    <row r="232" spans="1:21" s="254" customFormat="1">
      <c r="A232" s="330">
        <v>40753</v>
      </c>
      <c r="B232" s="331" t="s">
        <v>546</v>
      </c>
      <c r="C232" s="332" t="s">
        <v>465</v>
      </c>
      <c r="D232" s="332" t="s">
        <v>241</v>
      </c>
      <c r="E232" s="331">
        <v>32</v>
      </c>
      <c r="F232" s="331">
        <v>0</v>
      </c>
      <c r="G232" s="331">
        <v>0</v>
      </c>
      <c r="H232" s="331">
        <v>32</v>
      </c>
      <c r="I232" s="331">
        <v>0</v>
      </c>
      <c r="J232" s="331">
        <v>5</v>
      </c>
      <c r="K232" s="331">
        <v>27</v>
      </c>
      <c r="L232" s="331">
        <v>0</v>
      </c>
      <c r="M232" s="331">
        <v>5</v>
      </c>
      <c r="N232" s="331">
        <v>22</v>
      </c>
      <c r="O232" s="331">
        <v>0</v>
      </c>
      <c r="P232" s="331">
        <v>0</v>
      </c>
      <c r="Q232" s="331">
        <v>0</v>
      </c>
      <c r="R232" s="331">
        <v>21</v>
      </c>
      <c r="S232" s="331">
        <v>1</v>
      </c>
      <c r="T232" s="333">
        <v>0.6875</v>
      </c>
      <c r="U232" s="334">
        <v>0</v>
      </c>
    </row>
    <row r="233" spans="1:21" s="254" customFormat="1">
      <c r="A233" s="335">
        <v>40753</v>
      </c>
      <c r="B233" s="336" t="s">
        <v>546</v>
      </c>
      <c r="C233" s="337" t="s">
        <v>466</v>
      </c>
      <c r="D233" s="337" t="s">
        <v>255</v>
      </c>
      <c r="E233" s="336">
        <v>2</v>
      </c>
      <c r="F233" s="336">
        <v>0</v>
      </c>
      <c r="G233" s="336">
        <v>0</v>
      </c>
      <c r="H233" s="336">
        <v>2</v>
      </c>
      <c r="I233" s="336">
        <v>0</v>
      </c>
      <c r="J233" s="336">
        <v>0</v>
      </c>
      <c r="K233" s="336">
        <v>2</v>
      </c>
      <c r="L233" s="336">
        <v>0</v>
      </c>
      <c r="M233" s="336">
        <v>1</v>
      </c>
      <c r="N233" s="336">
        <v>1</v>
      </c>
      <c r="O233" s="336">
        <v>0</v>
      </c>
      <c r="P233" s="336">
        <v>0</v>
      </c>
      <c r="Q233" s="336">
        <v>0</v>
      </c>
      <c r="R233" s="336">
        <v>0</v>
      </c>
      <c r="S233" s="336">
        <v>1</v>
      </c>
      <c r="T233" s="333">
        <v>0.5</v>
      </c>
      <c r="U233" s="334">
        <v>0</v>
      </c>
    </row>
    <row r="234" spans="1:21" s="254" customFormat="1">
      <c r="A234" s="330">
        <v>40753</v>
      </c>
      <c r="B234" s="331" t="s">
        <v>546</v>
      </c>
      <c r="C234" s="332" t="s">
        <v>467</v>
      </c>
      <c r="D234" s="332" t="s">
        <v>246</v>
      </c>
      <c r="E234" s="331">
        <v>2</v>
      </c>
      <c r="F234" s="331">
        <v>0</v>
      </c>
      <c r="G234" s="331">
        <v>0</v>
      </c>
      <c r="H234" s="331">
        <v>2</v>
      </c>
      <c r="I234" s="331">
        <v>0</v>
      </c>
      <c r="J234" s="331">
        <v>0</v>
      </c>
      <c r="K234" s="331">
        <v>2</v>
      </c>
      <c r="L234" s="331">
        <v>0</v>
      </c>
      <c r="M234" s="331">
        <v>0</v>
      </c>
      <c r="N234" s="331">
        <v>2</v>
      </c>
      <c r="O234" s="331">
        <v>0</v>
      </c>
      <c r="P234" s="331">
        <v>0</v>
      </c>
      <c r="Q234" s="331">
        <v>0</v>
      </c>
      <c r="R234" s="331">
        <v>0</v>
      </c>
      <c r="S234" s="331">
        <v>2</v>
      </c>
      <c r="T234" s="333">
        <v>1</v>
      </c>
      <c r="U234" s="334">
        <v>0</v>
      </c>
    </row>
    <row r="235" spans="1:21" s="254" customFormat="1">
      <c r="A235" s="335">
        <v>40753</v>
      </c>
      <c r="B235" s="336" t="s">
        <v>546</v>
      </c>
      <c r="C235" s="337" t="s">
        <v>468</v>
      </c>
      <c r="D235" s="337" t="s">
        <v>501</v>
      </c>
      <c r="E235" s="336">
        <v>2</v>
      </c>
      <c r="F235" s="336">
        <v>0</v>
      </c>
      <c r="G235" s="336">
        <v>1</v>
      </c>
      <c r="H235" s="336">
        <v>1</v>
      </c>
      <c r="I235" s="336">
        <v>0</v>
      </c>
      <c r="J235" s="336">
        <v>0</v>
      </c>
      <c r="K235" s="336">
        <v>1</v>
      </c>
      <c r="L235" s="336">
        <v>0</v>
      </c>
      <c r="M235" s="336">
        <v>1</v>
      </c>
      <c r="N235" s="336">
        <v>0</v>
      </c>
      <c r="O235" s="336">
        <v>0</v>
      </c>
      <c r="P235" s="336">
        <v>0</v>
      </c>
      <c r="Q235" s="336">
        <v>0</v>
      </c>
      <c r="R235" s="336">
        <v>0</v>
      </c>
      <c r="S235" s="336">
        <v>0</v>
      </c>
      <c r="T235" s="333">
        <v>0</v>
      </c>
      <c r="U235" s="334">
        <v>0</v>
      </c>
    </row>
    <row r="236" spans="1:21" s="254" customFormat="1">
      <c r="A236" s="330">
        <v>40758</v>
      </c>
      <c r="B236" s="331" t="s">
        <v>513</v>
      </c>
      <c r="C236" s="332" t="s">
        <v>383</v>
      </c>
      <c r="D236" s="332" t="s">
        <v>243</v>
      </c>
      <c r="E236" s="331">
        <v>4</v>
      </c>
      <c r="F236" s="331">
        <v>0</v>
      </c>
      <c r="G236" s="331">
        <v>0</v>
      </c>
      <c r="H236" s="331">
        <v>4</v>
      </c>
      <c r="I236" s="331">
        <v>0</v>
      </c>
      <c r="J236" s="331">
        <v>0</v>
      </c>
      <c r="K236" s="331">
        <v>4</v>
      </c>
      <c r="L236" s="331">
        <v>0</v>
      </c>
      <c r="M236" s="331">
        <v>3</v>
      </c>
      <c r="N236" s="331">
        <v>1</v>
      </c>
      <c r="O236" s="331">
        <v>0</v>
      </c>
      <c r="P236" s="331">
        <v>0</v>
      </c>
      <c r="Q236" s="331">
        <v>0</v>
      </c>
      <c r="R236" s="331">
        <v>0</v>
      </c>
      <c r="S236" s="331">
        <v>1</v>
      </c>
      <c r="T236" s="333">
        <v>0.25</v>
      </c>
      <c r="U236" s="334">
        <v>0</v>
      </c>
    </row>
    <row r="237" spans="1:21" s="254" customFormat="1">
      <c r="A237" s="335">
        <v>40758</v>
      </c>
      <c r="B237" s="336" t="s">
        <v>513</v>
      </c>
      <c r="C237" s="337" t="s">
        <v>385</v>
      </c>
      <c r="D237" s="337" t="s">
        <v>244</v>
      </c>
      <c r="E237" s="336">
        <v>1</v>
      </c>
      <c r="F237" s="336">
        <v>0</v>
      </c>
      <c r="G237" s="336">
        <v>0</v>
      </c>
      <c r="H237" s="336">
        <v>1</v>
      </c>
      <c r="I237" s="336">
        <v>0</v>
      </c>
      <c r="J237" s="336">
        <v>0</v>
      </c>
      <c r="K237" s="336">
        <v>1</v>
      </c>
      <c r="L237" s="336">
        <v>0</v>
      </c>
      <c r="M237" s="336">
        <v>0</v>
      </c>
      <c r="N237" s="336">
        <v>1</v>
      </c>
      <c r="O237" s="336">
        <v>0</v>
      </c>
      <c r="P237" s="336">
        <v>0</v>
      </c>
      <c r="Q237" s="336">
        <v>0</v>
      </c>
      <c r="R237" s="336">
        <v>0</v>
      </c>
      <c r="S237" s="336">
        <v>1</v>
      </c>
      <c r="T237" s="333">
        <v>1</v>
      </c>
      <c r="U237" s="334">
        <v>0</v>
      </c>
    </row>
    <row r="238" spans="1:21" s="254" customFormat="1">
      <c r="A238" s="330">
        <v>40758</v>
      </c>
      <c r="B238" s="331" t="s">
        <v>513</v>
      </c>
      <c r="C238" s="332" t="s">
        <v>386</v>
      </c>
      <c r="D238" s="332" t="s">
        <v>241</v>
      </c>
      <c r="E238" s="331">
        <v>1</v>
      </c>
      <c r="F238" s="331">
        <v>0</v>
      </c>
      <c r="G238" s="331">
        <v>0</v>
      </c>
      <c r="H238" s="331">
        <v>1</v>
      </c>
      <c r="I238" s="331">
        <v>0</v>
      </c>
      <c r="J238" s="331">
        <v>0</v>
      </c>
      <c r="K238" s="331">
        <v>1</v>
      </c>
      <c r="L238" s="331">
        <v>0</v>
      </c>
      <c r="M238" s="331">
        <v>0</v>
      </c>
      <c r="N238" s="331">
        <v>1</v>
      </c>
      <c r="O238" s="331">
        <v>0</v>
      </c>
      <c r="P238" s="331">
        <v>0</v>
      </c>
      <c r="Q238" s="331">
        <v>0</v>
      </c>
      <c r="R238" s="331">
        <v>0</v>
      </c>
      <c r="S238" s="331">
        <v>1</v>
      </c>
      <c r="T238" s="333">
        <v>1</v>
      </c>
      <c r="U238" s="334">
        <v>0</v>
      </c>
    </row>
    <row r="239" spans="1:21" s="254" customFormat="1">
      <c r="A239" s="335">
        <v>40758</v>
      </c>
      <c r="B239" s="336" t="s">
        <v>513</v>
      </c>
      <c r="C239" s="337" t="s">
        <v>388</v>
      </c>
      <c r="D239" s="337" t="s">
        <v>245</v>
      </c>
      <c r="E239" s="336">
        <v>5</v>
      </c>
      <c r="F239" s="336">
        <v>0</v>
      </c>
      <c r="G239" s="336">
        <v>0</v>
      </c>
      <c r="H239" s="336">
        <v>5</v>
      </c>
      <c r="I239" s="336">
        <v>0</v>
      </c>
      <c r="J239" s="336">
        <v>0</v>
      </c>
      <c r="K239" s="336">
        <v>5</v>
      </c>
      <c r="L239" s="336">
        <v>0</v>
      </c>
      <c r="M239" s="336">
        <v>0</v>
      </c>
      <c r="N239" s="336">
        <v>5</v>
      </c>
      <c r="O239" s="336">
        <v>0</v>
      </c>
      <c r="P239" s="336">
        <v>0</v>
      </c>
      <c r="Q239" s="336">
        <v>0</v>
      </c>
      <c r="R239" s="336">
        <v>0</v>
      </c>
      <c r="S239" s="336">
        <v>5</v>
      </c>
      <c r="T239" s="333">
        <v>1</v>
      </c>
      <c r="U239" s="334">
        <v>0</v>
      </c>
    </row>
    <row r="240" spans="1:21" s="254" customFormat="1">
      <c r="A240" s="330">
        <v>40758</v>
      </c>
      <c r="B240" s="331" t="s">
        <v>513</v>
      </c>
      <c r="C240" s="332" t="s">
        <v>392</v>
      </c>
      <c r="D240" s="332" t="s">
        <v>255</v>
      </c>
      <c r="E240" s="331">
        <v>5</v>
      </c>
      <c r="F240" s="331">
        <v>0</v>
      </c>
      <c r="G240" s="331">
        <v>0</v>
      </c>
      <c r="H240" s="331">
        <v>5</v>
      </c>
      <c r="I240" s="331">
        <v>0</v>
      </c>
      <c r="J240" s="331">
        <v>0</v>
      </c>
      <c r="K240" s="331">
        <v>5</v>
      </c>
      <c r="L240" s="331">
        <v>0</v>
      </c>
      <c r="M240" s="331">
        <v>2</v>
      </c>
      <c r="N240" s="331">
        <v>3</v>
      </c>
      <c r="O240" s="331">
        <v>0</v>
      </c>
      <c r="P240" s="331">
        <v>0</v>
      </c>
      <c r="Q240" s="331">
        <v>0</v>
      </c>
      <c r="R240" s="331">
        <v>0</v>
      </c>
      <c r="S240" s="331">
        <v>3</v>
      </c>
      <c r="T240" s="333">
        <v>0.6</v>
      </c>
      <c r="U240" s="334">
        <v>0</v>
      </c>
    </row>
    <row r="241" spans="1:21" s="254" customFormat="1">
      <c r="A241" s="335">
        <v>40758</v>
      </c>
      <c r="B241" s="336" t="s">
        <v>519</v>
      </c>
      <c r="C241" s="337" t="s">
        <v>394</v>
      </c>
      <c r="D241" s="337" t="s">
        <v>247</v>
      </c>
      <c r="E241" s="336">
        <v>13</v>
      </c>
      <c r="F241" s="336">
        <v>0</v>
      </c>
      <c r="G241" s="336">
        <v>0</v>
      </c>
      <c r="H241" s="336">
        <v>13</v>
      </c>
      <c r="I241" s="336">
        <v>0</v>
      </c>
      <c r="J241" s="336">
        <v>3</v>
      </c>
      <c r="K241" s="336">
        <v>10</v>
      </c>
      <c r="L241" s="336">
        <v>0</v>
      </c>
      <c r="M241" s="336">
        <v>1</v>
      </c>
      <c r="N241" s="336">
        <v>9</v>
      </c>
      <c r="O241" s="336">
        <v>0</v>
      </c>
      <c r="P241" s="336">
        <v>1</v>
      </c>
      <c r="Q241" s="336">
        <v>0</v>
      </c>
      <c r="R241" s="336">
        <v>0</v>
      </c>
      <c r="S241" s="336">
        <v>8</v>
      </c>
      <c r="T241" s="333">
        <v>0.61539999999999995</v>
      </c>
      <c r="U241" s="334">
        <v>0</v>
      </c>
    </row>
    <row r="242" spans="1:21" s="254" customFormat="1">
      <c r="A242" s="330">
        <v>40758</v>
      </c>
      <c r="B242" s="331" t="s">
        <v>527</v>
      </c>
      <c r="C242" s="332" t="s">
        <v>428</v>
      </c>
      <c r="D242" s="332" t="s">
        <v>246</v>
      </c>
      <c r="E242" s="331">
        <v>26</v>
      </c>
      <c r="F242" s="331">
        <v>0</v>
      </c>
      <c r="G242" s="331">
        <v>1</v>
      </c>
      <c r="H242" s="331">
        <v>25</v>
      </c>
      <c r="I242" s="331">
        <v>0</v>
      </c>
      <c r="J242" s="331">
        <v>2</v>
      </c>
      <c r="K242" s="331">
        <v>23</v>
      </c>
      <c r="L242" s="331">
        <v>0</v>
      </c>
      <c r="M242" s="331">
        <v>1</v>
      </c>
      <c r="N242" s="331">
        <v>22</v>
      </c>
      <c r="O242" s="331">
        <v>0</v>
      </c>
      <c r="P242" s="331">
        <v>0</v>
      </c>
      <c r="Q242" s="331">
        <v>0</v>
      </c>
      <c r="R242" s="331">
        <v>0</v>
      </c>
      <c r="S242" s="331">
        <v>22</v>
      </c>
      <c r="T242" s="333">
        <v>0.88</v>
      </c>
      <c r="U242" s="334">
        <v>0</v>
      </c>
    </row>
    <row r="243" spans="1:21" s="254" customFormat="1">
      <c r="A243" s="335">
        <v>40758</v>
      </c>
      <c r="B243" s="336" t="s">
        <v>513</v>
      </c>
      <c r="C243" s="337" t="s">
        <v>434</v>
      </c>
      <c r="D243" s="337" t="s">
        <v>246</v>
      </c>
      <c r="E243" s="336">
        <v>7</v>
      </c>
      <c r="F243" s="336">
        <v>0</v>
      </c>
      <c r="G243" s="336">
        <v>0</v>
      </c>
      <c r="H243" s="336">
        <v>7</v>
      </c>
      <c r="I243" s="336">
        <v>0</v>
      </c>
      <c r="J243" s="336">
        <v>0</v>
      </c>
      <c r="K243" s="336">
        <v>7</v>
      </c>
      <c r="L243" s="336">
        <v>0</v>
      </c>
      <c r="M243" s="336">
        <v>0</v>
      </c>
      <c r="N243" s="336">
        <v>7</v>
      </c>
      <c r="O243" s="336">
        <v>0</v>
      </c>
      <c r="P243" s="336">
        <v>0</v>
      </c>
      <c r="Q243" s="336">
        <v>0</v>
      </c>
      <c r="R243" s="336">
        <v>0</v>
      </c>
      <c r="S243" s="336">
        <v>7</v>
      </c>
      <c r="T243" s="333">
        <v>1</v>
      </c>
      <c r="U243" s="334">
        <v>0</v>
      </c>
    </row>
    <row r="244" spans="1:21" s="254" customFormat="1">
      <c r="A244" s="330">
        <v>40759</v>
      </c>
      <c r="B244" s="331" t="s">
        <v>520</v>
      </c>
      <c r="C244" s="332" t="s">
        <v>378</v>
      </c>
      <c r="D244" s="332" t="s">
        <v>241</v>
      </c>
      <c r="E244" s="331">
        <v>14</v>
      </c>
      <c r="F244" s="331">
        <v>0</v>
      </c>
      <c r="G244" s="331">
        <v>2</v>
      </c>
      <c r="H244" s="331">
        <v>12</v>
      </c>
      <c r="I244" s="331">
        <v>0</v>
      </c>
      <c r="J244" s="331">
        <v>1</v>
      </c>
      <c r="K244" s="331">
        <v>11</v>
      </c>
      <c r="L244" s="331">
        <v>0</v>
      </c>
      <c r="M244" s="331">
        <v>1</v>
      </c>
      <c r="N244" s="331">
        <v>10</v>
      </c>
      <c r="O244" s="331">
        <v>0</v>
      </c>
      <c r="P244" s="331">
        <v>0</v>
      </c>
      <c r="Q244" s="331">
        <v>0</v>
      </c>
      <c r="R244" s="331">
        <v>0</v>
      </c>
      <c r="S244" s="331">
        <v>10</v>
      </c>
      <c r="T244" s="333">
        <v>0.83330000000000004</v>
      </c>
      <c r="U244" s="334">
        <v>0</v>
      </c>
    </row>
    <row r="245" spans="1:21" s="254" customFormat="1">
      <c r="A245" s="335">
        <v>40765</v>
      </c>
      <c r="B245" s="336" t="s">
        <v>509</v>
      </c>
      <c r="C245" s="337" t="s">
        <v>410</v>
      </c>
      <c r="D245" s="337" t="s">
        <v>245</v>
      </c>
      <c r="E245" s="336">
        <v>26</v>
      </c>
      <c r="F245" s="336">
        <v>0</v>
      </c>
      <c r="G245" s="336">
        <v>0</v>
      </c>
      <c r="H245" s="336">
        <v>26</v>
      </c>
      <c r="I245" s="336">
        <v>0</v>
      </c>
      <c r="J245" s="336">
        <v>0</v>
      </c>
      <c r="K245" s="336">
        <v>26</v>
      </c>
      <c r="L245" s="336">
        <v>0</v>
      </c>
      <c r="M245" s="336">
        <v>0</v>
      </c>
      <c r="N245" s="336">
        <v>26</v>
      </c>
      <c r="O245" s="336">
        <v>0</v>
      </c>
      <c r="P245" s="336">
        <v>0</v>
      </c>
      <c r="Q245" s="336">
        <v>0</v>
      </c>
      <c r="R245" s="336">
        <v>0</v>
      </c>
      <c r="S245" s="336">
        <v>26</v>
      </c>
      <c r="T245" s="333">
        <v>1</v>
      </c>
      <c r="U245" s="334">
        <v>0</v>
      </c>
    </row>
    <row r="246" spans="1:21" s="254" customFormat="1">
      <c r="A246" s="330">
        <v>40767</v>
      </c>
      <c r="B246" s="331" t="s">
        <v>510</v>
      </c>
      <c r="C246" s="332" t="s">
        <v>194</v>
      </c>
      <c r="D246" s="332" t="s">
        <v>243</v>
      </c>
      <c r="E246" s="331">
        <v>1</v>
      </c>
      <c r="F246" s="331">
        <v>0</v>
      </c>
      <c r="G246" s="331">
        <v>0</v>
      </c>
      <c r="H246" s="331">
        <v>1</v>
      </c>
      <c r="I246" s="331">
        <v>0</v>
      </c>
      <c r="J246" s="331">
        <v>1</v>
      </c>
      <c r="K246" s="331">
        <v>0</v>
      </c>
      <c r="L246" s="331">
        <v>0</v>
      </c>
      <c r="M246" s="331">
        <v>0</v>
      </c>
      <c r="N246" s="331">
        <v>0</v>
      </c>
      <c r="O246" s="331">
        <v>0</v>
      </c>
      <c r="P246" s="331">
        <v>0</v>
      </c>
      <c r="Q246" s="331">
        <v>0</v>
      </c>
      <c r="R246" s="331">
        <v>0</v>
      </c>
      <c r="S246" s="331">
        <v>0</v>
      </c>
      <c r="T246" s="333">
        <v>0</v>
      </c>
      <c r="U246" s="334">
        <v>0</v>
      </c>
    </row>
    <row r="247" spans="1:21" s="254" customFormat="1">
      <c r="A247" s="335">
        <v>40767</v>
      </c>
      <c r="B247" s="336" t="s">
        <v>510</v>
      </c>
      <c r="C247" s="337" t="s">
        <v>406</v>
      </c>
      <c r="D247" s="337" t="s">
        <v>245</v>
      </c>
      <c r="E247" s="336">
        <v>1</v>
      </c>
      <c r="F247" s="336">
        <v>0</v>
      </c>
      <c r="G247" s="336">
        <v>0</v>
      </c>
      <c r="H247" s="336">
        <v>1</v>
      </c>
      <c r="I247" s="336">
        <v>0</v>
      </c>
      <c r="J247" s="336">
        <v>0</v>
      </c>
      <c r="K247" s="336">
        <v>1</v>
      </c>
      <c r="L247" s="336">
        <v>0</v>
      </c>
      <c r="M247" s="336">
        <v>0</v>
      </c>
      <c r="N247" s="336">
        <v>1</v>
      </c>
      <c r="O247" s="336">
        <v>0</v>
      </c>
      <c r="P247" s="336">
        <v>0</v>
      </c>
      <c r="Q247" s="336">
        <v>0</v>
      </c>
      <c r="R247" s="336">
        <v>0</v>
      </c>
      <c r="S247" s="336">
        <v>1</v>
      </c>
      <c r="T247" s="333">
        <v>1</v>
      </c>
      <c r="U247" s="334">
        <v>0</v>
      </c>
    </row>
    <row r="248" spans="1:21" s="254" customFormat="1">
      <c r="A248" s="330">
        <v>40767</v>
      </c>
      <c r="B248" s="331" t="s">
        <v>510</v>
      </c>
      <c r="C248" s="332" t="s">
        <v>439</v>
      </c>
      <c r="D248" s="332" t="s">
        <v>244</v>
      </c>
      <c r="E248" s="331">
        <v>6</v>
      </c>
      <c r="F248" s="331">
        <v>0</v>
      </c>
      <c r="G248" s="331">
        <v>0</v>
      </c>
      <c r="H248" s="331">
        <v>6</v>
      </c>
      <c r="I248" s="331">
        <v>0</v>
      </c>
      <c r="J248" s="331">
        <v>1</v>
      </c>
      <c r="K248" s="331">
        <v>5</v>
      </c>
      <c r="L248" s="331">
        <v>0</v>
      </c>
      <c r="M248" s="331">
        <v>0</v>
      </c>
      <c r="N248" s="331">
        <v>5</v>
      </c>
      <c r="O248" s="331">
        <v>0</v>
      </c>
      <c r="P248" s="331">
        <v>0</v>
      </c>
      <c r="Q248" s="331">
        <v>0</v>
      </c>
      <c r="R248" s="331">
        <v>0</v>
      </c>
      <c r="S248" s="331">
        <v>5</v>
      </c>
      <c r="T248" s="333">
        <v>0.83330000000000004</v>
      </c>
      <c r="U248" s="334">
        <v>0</v>
      </c>
    </row>
    <row r="249" spans="1:21" s="254" customFormat="1">
      <c r="A249" s="335">
        <v>40767</v>
      </c>
      <c r="B249" s="336" t="s">
        <v>510</v>
      </c>
      <c r="C249" s="337" t="s">
        <v>443</v>
      </c>
      <c r="D249" s="337" t="s">
        <v>246</v>
      </c>
      <c r="E249" s="336">
        <v>1</v>
      </c>
      <c r="F249" s="336">
        <v>0</v>
      </c>
      <c r="G249" s="336">
        <v>0</v>
      </c>
      <c r="H249" s="336">
        <v>1</v>
      </c>
      <c r="I249" s="336">
        <v>0</v>
      </c>
      <c r="J249" s="336">
        <v>0</v>
      </c>
      <c r="K249" s="336">
        <v>1</v>
      </c>
      <c r="L249" s="336">
        <v>0</v>
      </c>
      <c r="M249" s="336">
        <v>0</v>
      </c>
      <c r="N249" s="336">
        <v>1</v>
      </c>
      <c r="O249" s="336">
        <v>0</v>
      </c>
      <c r="P249" s="336">
        <v>0</v>
      </c>
      <c r="Q249" s="336">
        <v>0</v>
      </c>
      <c r="R249" s="336">
        <v>0</v>
      </c>
      <c r="S249" s="336">
        <v>1</v>
      </c>
      <c r="T249" s="333">
        <v>1</v>
      </c>
      <c r="U249" s="334">
        <v>0</v>
      </c>
    </row>
    <row r="250" spans="1:21" s="254" customFormat="1">
      <c r="A250" s="330">
        <v>40767</v>
      </c>
      <c r="B250" s="331" t="s">
        <v>510</v>
      </c>
      <c r="C250" s="332" t="s">
        <v>463</v>
      </c>
      <c r="D250" s="332" t="s">
        <v>501</v>
      </c>
      <c r="E250" s="331">
        <v>2</v>
      </c>
      <c r="F250" s="331">
        <v>0</v>
      </c>
      <c r="G250" s="331">
        <v>0</v>
      </c>
      <c r="H250" s="331">
        <v>2</v>
      </c>
      <c r="I250" s="331">
        <v>0</v>
      </c>
      <c r="J250" s="331">
        <v>0</v>
      </c>
      <c r="K250" s="331">
        <v>2</v>
      </c>
      <c r="L250" s="331">
        <v>0</v>
      </c>
      <c r="M250" s="331">
        <v>1</v>
      </c>
      <c r="N250" s="331">
        <v>1</v>
      </c>
      <c r="O250" s="331">
        <v>0</v>
      </c>
      <c r="P250" s="331">
        <v>0</v>
      </c>
      <c r="Q250" s="331">
        <v>0</v>
      </c>
      <c r="R250" s="331">
        <v>0</v>
      </c>
      <c r="S250" s="331">
        <v>1</v>
      </c>
      <c r="T250" s="333">
        <v>0.5</v>
      </c>
      <c r="U250" s="334">
        <v>0</v>
      </c>
    </row>
    <row r="251" spans="1:21" s="254" customFormat="1">
      <c r="A251" s="335">
        <v>40772</v>
      </c>
      <c r="B251" s="336" t="s">
        <v>524</v>
      </c>
      <c r="C251" s="337" t="s">
        <v>418</v>
      </c>
      <c r="D251" s="337" t="s">
        <v>241</v>
      </c>
      <c r="E251" s="336">
        <v>3</v>
      </c>
      <c r="F251" s="336">
        <v>0</v>
      </c>
      <c r="G251" s="336">
        <v>0</v>
      </c>
      <c r="H251" s="336">
        <v>3</v>
      </c>
      <c r="I251" s="336">
        <v>0</v>
      </c>
      <c r="J251" s="336">
        <v>1</v>
      </c>
      <c r="K251" s="336">
        <v>2</v>
      </c>
      <c r="L251" s="336">
        <v>0</v>
      </c>
      <c r="M251" s="336">
        <v>0</v>
      </c>
      <c r="N251" s="336">
        <v>2</v>
      </c>
      <c r="O251" s="336">
        <v>0</v>
      </c>
      <c r="P251" s="336">
        <v>0</v>
      </c>
      <c r="Q251" s="336">
        <v>0</v>
      </c>
      <c r="R251" s="336">
        <v>0</v>
      </c>
      <c r="S251" s="336">
        <v>2</v>
      </c>
      <c r="T251" s="333">
        <v>0.66669999999999996</v>
      </c>
      <c r="U251" s="334">
        <v>0</v>
      </c>
    </row>
    <row r="252" spans="1:21" s="254" customFormat="1">
      <c r="A252" s="330">
        <v>40772</v>
      </c>
      <c r="B252" s="331" t="s">
        <v>524</v>
      </c>
      <c r="C252" s="332" t="s">
        <v>420</v>
      </c>
      <c r="D252" s="332" t="s">
        <v>255</v>
      </c>
      <c r="E252" s="331">
        <v>4</v>
      </c>
      <c r="F252" s="331">
        <v>0</v>
      </c>
      <c r="G252" s="331">
        <v>0</v>
      </c>
      <c r="H252" s="331">
        <v>4</v>
      </c>
      <c r="I252" s="331">
        <v>0</v>
      </c>
      <c r="J252" s="331">
        <v>0</v>
      </c>
      <c r="K252" s="331">
        <v>4</v>
      </c>
      <c r="L252" s="331">
        <v>0</v>
      </c>
      <c r="M252" s="331">
        <v>0</v>
      </c>
      <c r="N252" s="331">
        <v>1</v>
      </c>
      <c r="O252" s="331">
        <v>0</v>
      </c>
      <c r="P252" s="331">
        <v>0</v>
      </c>
      <c r="Q252" s="331">
        <v>0</v>
      </c>
      <c r="R252" s="331">
        <v>0</v>
      </c>
      <c r="S252" s="331">
        <v>1</v>
      </c>
      <c r="T252" s="333">
        <v>0.25</v>
      </c>
      <c r="U252" s="334">
        <v>0</v>
      </c>
    </row>
    <row r="253" spans="1:21" s="254" customFormat="1">
      <c r="A253" s="335">
        <v>40772</v>
      </c>
      <c r="B253" s="336" t="s">
        <v>524</v>
      </c>
      <c r="C253" s="337" t="s">
        <v>421</v>
      </c>
      <c r="D253" s="337" t="s">
        <v>244</v>
      </c>
      <c r="E253" s="336">
        <v>2</v>
      </c>
      <c r="F253" s="336">
        <v>0</v>
      </c>
      <c r="G253" s="336">
        <v>0</v>
      </c>
      <c r="H253" s="336">
        <v>2</v>
      </c>
      <c r="I253" s="336">
        <v>0</v>
      </c>
      <c r="J253" s="336">
        <v>0</v>
      </c>
      <c r="K253" s="336">
        <v>2</v>
      </c>
      <c r="L253" s="336">
        <v>0</v>
      </c>
      <c r="M253" s="336">
        <v>0</v>
      </c>
      <c r="N253" s="336">
        <v>2</v>
      </c>
      <c r="O253" s="336">
        <v>0</v>
      </c>
      <c r="P253" s="336">
        <v>0</v>
      </c>
      <c r="Q253" s="336">
        <v>0</v>
      </c>
      <c r="R253" s="336">
        <v>0</v>
      </c>
      <c r="S253" s="336">
        <v>2</v>
      </c>
      <c r="T253" s="333">
        <v>1</v>
      </c>
      <c r="U253" s="334">
        <v>0</v>
      </c>
    </row>
    <row r="254" spans="1:21" s="254" customFormat="1">
      <c r="A254" s="330">
        <v>40772</v>
      </c>
      <c r="B254" s="331" t="s">
        <v>512</v>
      </c>
      <c r="C254" s="332" t="s">
        <v>429</v>
      </c>
      <c r="D254" s="332" t="s">
        <v>247</v>
      </c>
      <c r="E254" s="331">
        <v>7</v>
      </c>
      <c r="F254" s="331">
        <v>0</v>
      </c>
      <c r="G254" s="331">
        <v>0</v>
      </c>
      <c r="H254" s="331">
        <v>7</v>
      </c>
      <c r="I254" s="331">
        <v>0</v>
      </c>
      <c r="J254" s="331">
        <v>0</v>
      </c>
      <c r="K254" s="331">
        <v>7</v>
      </c>
      <c r="L254" s="331">
        <v>0</v>
      </c>
      <c r="M254" s="331">
        <v>2</v>
      </c>
      <c r="N254" s="331">
        <v>5</v>
      </c>
      <c r="O254" s="331">
        <v>0</v>
      </c>
      <c r="P254" s="331">
        <v>0</v>
      </c>
      <c r="Q254" s="331">
        <v>0</v>
      </c>
      <c r="R254" s="331">
        <v>0</v>
      </c>
      <c r="S254" s="331">
        <v>5</v>
      </c>
      <c r="T254" s="333">
        <v>0.71430000000000005</v>
      </c>
      <c r="U254" s="334">
        <v>0</v>
      </c>
    </row>
    <row r="255" spans="1:21" s="254" customFormat="1">
      <c r="A255" s="335">
        <v>40772</v>
      </c>
      <c r="B255" s="336" t="s">
        <v>524</v>
      </c>
      <c r="C255" s="337" t="s">
        <v>464</v>
      </c>
      <c r="D255" s="337" t="s">
        <v>247</v>
      </c>
      <c r="E255" s="336">
        <v>2</v>
      </c>
      <c r="F255" s="336">
        <v>0</v>
      </c>
      <c r="G255" s="336">
        <v>0</v>
      </c>
      <c r="H255" s="336">
        <v>2</v>
      </c>
      <c r="I255" s="336">
        <v>0</v>
      </c>
      <c r="J255" s="336">
        <v>1</v>
      </c>
      <c r="K255" s="336">
        <v>1</v>
      </c>
      <c r="L255" s="336">
        <v>0</v>
      </c>
      <c r="M255" s="336">
        <v>0</v>
      </c>
      <c r="N255" s="336">
        <v>1</v>
      </c>
      <c r="O255" s="336">
        <v>0</v>
      </c>
      <c r="P255" s="336">
        <v>0</v>
      </c>
      <c r="Q255" s="336">
        <v>0</v>
      </c>
      <c r="R255" s="336">
        <v>0</v>
      </c>
      <c r="S255" s="336">
        <v>1</v>
      </c>
      <c r="T255" s="333">
        <v>0.5</v>
      </c>
      <c r="U255" s="334">
        <v>0</v>
      </c>
    </row>
    <row r="256" spans="1:21" s="254" customFormat="1">
      <c r="A256" s="330">
        <v>40773</v>
      </c>
      <c r="B256" s="331" t="s">
        <v>528</v>
      </c>
      <c r="C256" s="332" t="s">
        <v>431</v>
      </c>
      <c r="D256" s="332" t="s">
        <v>245</v>
      </c>
      <c r="E256" s="331">
        <v>9</v>
      </c>
      <c r="F256" s="331">
        <v>0</v>
      </c>
      <c r="G256" s="331">
        <v>0</v>
      </c>
      <c r="H256" s="331">
        <v>9</v>
      </c>
      <c r="I256" s="331">
        <v>0</v>
      </c>
      <c r="J256" s="331">
        <v>0</v>
      </c>
      <c r="K256" s="331">
        <v>9</v>
      </c>
      <c r="L256" s="331">
        <v>0</v>
      </c>
      <c r="M256" s="331">
        <v>0</v>
      </c>
      <c r="N256" s="331">
        <v>9</v>
      </c>
      <c r="O256" s="331">
        <v>0</v>
      </c>
      <c r="P256" s="331">
        <v>0</v>
      </c>
      <c r="Q256" s="331">
        <v>0</v>
      </c>
      <c r="R256" s="331">
        <v>0</v>
      </c>
      <c r="S256" s="331">
        <v>9</v>
      </c>
      <c r="T256" s="333">
        <v>1</v>
      </c>
      <c r="U256" s="334">
        <v>0</v>
      </c>
    </row>
    <row r="257" spans="1:21" s="254" customFormat="1">
      <c r="A257" s="335">
        <v>40786</v>
      </c>
      <c r="B257" s="336" t="s">
        <v>534</v>
      </c>
      <c r="C257" s="337" t="s">
        <v>372</v>
      </c>
      <c r="D257" s="337" t="s">
        <v>241</v>
      </c>
      <c r="E257" s="336">
        <v>3</v>
      </c>
      <c r="F257" s="336">
        <v>0</v>
      </c>
      <c r="G257" s="336">
        <v>0</v>
      </c>
      <c r="H257" s="336">
        <v>3</v>
      </c>
      <c r="I257" s="336">
        <v>0</v>
      </c>
      <c r="J257" s="336">
        <v>0</v>
      </c>
      <c r="K257" s="336">
        <v>3</v>
      </c>
      <c r="L257" s="336">
        <v>0</v>
      </c>
      <c r="M257" s="336">
        <v>0</v>
      </c>
      <c r="N257" s="336">
        <v>3</v>
      </c>
      <c r="O257" s="336">
        <v>0</v>
      </c>
      <c r="P257" s="336">
        <v>0</v>
      </c>
      <c r="Q257" s="336">
        <v>0</v>
      </c>
      <c r="R257" s="336">
        <v>0</v>
      </c>
      <c r="S257" s="336">
        <v>3</v>
      </c>
      <c r="T257" s="333">
        <v>1</v>
      </c>
      <c r="U257" s="334">
        <v>0</v>
      </c>
    </row>
    <row r="258" spans="1:21" s="254" customFormat="1">
      <c r="A258" s="330">
        <v>40786</v>
      </c>
      <c r="B258" s="331" t="s">
        <v>534</v>
      </c>
      <c r="C258" s="332" t="s">
        <v>373</v>
      </c>
      <c r="D258" s="332" t="s">
        <v>244</v>
      </c>
      <c r="E258" s="331">
        <v>5</v>
      </c>
      <c r="F258" s="331">
        <v>0</v>
      </c>
      <c r="G258" s="331">
        <v>0</v>
      </c>
      <c r="H258" s="331">
        <v>5</v>
      </c>
      <c r="I258" s="331">
        <v>0</v>
      </c>
      <c r="J258" s="331">
        <v>0</v>
      </c>
      <c r="K258" s="331">
        <v>5</v>
      </c>
      <c r="L258" s="331">
        <v>0</v>
      </c>
      <c r="M258" s="331">
        <v>0</v>
      </c>
      <c r="N258" s="331">
        <v>5</v>
      </c>
      <c r="O258" s="331">
        <v>0</v>
      </c>
      <c r="P258" s="331">
        <v>0</v>
      </c>
      <c r="Q258" s="331">
        <v>0</v>
      </c>
      <c r="R258" s="331">
        <v>0</v>
      </c>
      <c r="S258" s="331">
        <v>5</v>
      </c>
      <c r="T258" s="333">
        <v>1</v>
      </c>
      <c r="U258" s="334">
        <v>0</v>
      </c>
    </row>
    <row r="259" spans="1:21" s="254" customFormat="1">
      <c r="A259" s="335">
        <v>40786</v>
      </c>
      <c r="B259" s="336" t="s">
        <v>534</v>
      </c>
      <c r="C259" s="337" t="s">
        <v>446</v>
      </c>
      <c r="D259" s="337" t="s">
        <v>247</v>
      </c>
      <c r="E259" s="336">
        <v>1</v>
      </c>
      <c r="F259" s="336">
        <v>0</v>
      </c>
      <c r="G259" s="336">
        <v>0</v>
      </c>
      <c r="H259" s="336">
        <v>1</v>
      </c>
      <c r="I259" s="336">
        <v>0</v>
      </c>
      <c r="J259" s="336">
        <v>0</v>
      </c>
      <c r="K259" s="336">
        <v>1</v>
      </c>
      <c r="L259" s="336">
        <v>0</v>
      </c>
      <c r="M259" s="336">
        <v>0</v>
      </c>
      <c r="N259" s="336">
        <v>1</v>
      </c>
      <c r="O259" s="336">
        <v>0</v>
      </c>
      <c r="P259" s="336">
        <v>0</v>
      </c>
      <c r="Q259" s="336">
        <v>0</v>
      </c>
      <c r="R259" s="336">
        <v>0</v>
      </c>
      <c r="S259" s="336">
        <v>1</v>
      </c>
      <c r="T259" s="333">
        <v>1</v>
      </c>
      <c r="U259" s="334">
        <v>0</v>
      </c>
    </row>
    <row r="260" spans="1:21" s="254" customFormat="1">
      <c r="A260" s="330">
        <v>40786</v>
      </c>
      <c r="B260" s="331" t="s">
        <v>534</v>
      </c>
      <c r="C260" s="332" t="s">
        <v>447</v>
      </c>
      <c r="D260" s="332" t="s">
        <v>243</v>
      </c>
      <c r="E260" s="331">
        <v>3</v>
      </c>
      <c r="F260" s="331">
        <v>0</v>
      </c>
      <c r="G260" s="331">
        <v>0</v>
      </c>
      <c r="H260" s="331">
        <v>3</v>
      </c>
      <c r="I260" s="331">
        <v>0</v>
      </c>
      <c r="J260" s="331">
        <v>1</v>
      </c>
      <c r="K260" s="331">
        <v>2</v>
      </c>
      <c r="L260" s="331">
        <v>0</v>
      </c>
      <c r="M260" s="331">
        <v>0</v>
      </c>
      <c r="N260" s="331">
        <v>2</v>
      </c>
      <c r="O260" s="331">
        <v>0</v>
      </c>
      <c r="P260" s="331">
        <v>0</v>
      </c>
      <c r="Q260" s="331">
        <v>0</v>
      </c>
      <c r="R260" s="331">
        <v>0</v>
      </c>
      <c r="S260" s="331">
        <v>2</v>
      </c>
      <c r="T260" s="333">
        <v>0.66669999999999996</v>
      </c>
      <c r="U260" s="334">
        <v>0</v>
      </c>
    </row>
    <row r="261" spans="1:21" s="254" customFormat="1">
      <c r="A261" s="335">
        <v>40786</v>
      </c>
      <c r="B261" s="336" t="s">
        <v>534</v>
      </c>
      <c r="C261" s="337" t="s">
        <v>448</v>
      </c>
      <c r="D261" s="337" t="s">
        <v>501</v>
      </c>
      <c r="E261" s="336">
        <v>1</v>
      </c>
      <c r="F261" s="336">
        <v>0</v>
      </c>
      <c r="G261" s="336">
        <v>0</v>
      </c>
      <c r="H261" s="336">
        <v>1</v>
      </c>
      <c r="I261" s="336">
        <v>0</v>
      </c>
      <c r="J261" s="336">
        <v>0</v>
      </c>
      <c r="K261" s="336">
        <v>1</v>
      </c>
      <c r="L261" s="336">
        <v>0</v>
      </c>
      <c r="M261" s="336">
        <v>0</v>
      </c>
      <c r="N261" s="336">
        <v>1</v>
      </c>
      <c r="O261" s="336">
        <v>0</v>
      </c>
      <c r="P261" s="336">
        <v>0</v>
      </c>
      <c r="Q261" s="336">
        <v>0</v>
      </c>
      <c r="R261" s="336">
        <v>0</v>
      </c>
      <c r="S261" s="336">
        <v>1</v>
      </c>
      <c r="T261" s="333">
        <v>1</v>
      </c>
      <c r="U261" s="334">
        <v>0</v>
      </c>
    </row>
    <row r="262" spans="1:21" s="254" customFormat="1">
      <c r="A262" s="330">
        <v>40786</v>
      </c>
      <c r="B262" s="331" t="s">
        <v>534</v>
      </c>
      <c r="C262" s="332" t="s">
        <v>449</v>
      </c>
      <c r="D262" s="332" t="s">
        <v>245</v>
      </c>
      <c r="E262" s="331">
        <v>2</v>
      </c>
      <c r="F262" s="331">
        <v>0</v>
      </c>
      <c r="G262" s="331">
        <v>0</v>
      </c>
      <c r="H262" s="331">
        <v>2</v>
      </c>
      <c r="I262" s="331">
        <v>0</v>
      </c>
      <c r="J262" s="331">
        <v>1</v>
      </c>
      <c r="K262" s="331">
        <v>1</v>
      </c>
      <c r="L262" s="331">
        <v>0</v>
      </c>
      <c r="M262" s="331">
        <v>0</v>
      </c>
      <c r="N262" s="331">
        <v>1</v>
      </c>
      <c r="O262" s="331">
        <v>0</v>
      </c>
      <c r="P262" s="331">
        <v>0</v>
      </c>
      <c r="Q262" s="331">
        <v>0</v>
      </c>
      <c r="R262" s="331">
        <v>0</v>
      </c>
      <c r="S262" s="331">
        <v>1</v>
      </c>
      <c r="T262" s="333">
        <v>0.5</v>
      </c>
      <c r="U262" s="334">
        <v>0</v>
      </c>
    </row>
    <row r="263" spans="1:21" s="254" customFormat="1">
      <c r="A263" s="335">
        <v>40786</v>
      </c>
      <c r="B263" s="336" t="s">
        <v>534</v>
      </c>
      <c r="C263" s="337" t="s">
        <v>452</v>
      </c>
      <c r="D263" s="337" t="s">
        <v>255</v>
      </c>
      <c r="E263" s="336">
        <v>1</v>
      </c>
      <c r="F263" s="336">
        <v>0</v>
      </c>
      <c r="G263" s="336">
        <v>0</v>
      </c>
      <c r="H263" s="336">
        <v>1</v>
      </c>
      <c r="I263" s="336">
        <v>0</v>
      </c>
      <c r="J263" s="336">
        <v>0</v>
      </c>
      <c r="K263" s="336">
        <v>1</v>
      </c>
      <c r="L263" s="336">
        <v>0</v>
      </c>
      <c r="M263" s="336">
        <v>1</v>
      </c>
      <c r="N263" s="336">
        <v>0</v>
      </c>
      <c r="O263" s="336">
        <v>0</v>
      </c>
      <c r="P263" s="336">
        <v>0</v>
      </c>
      <c r="Q263" s="336">
        <v>0</v>
      </c>
      <c r="R263" s="336">
        <v>0</v>
      </c>
      <c r="S263" s="336">
        <v>0</v>
      </c>
      <c r="T263" s="333">
        <v>0</v>
      </c>
      <c r="U263" s="334">
        <v>0</v>
      </c>
    </row>
    <row r="264" spans="1:21" s="254" customFormat="1">
      <c r="A264" s="330">
        <v>40787</v>
      </c>
      <c r="B264" s="331" t="s">
        <v>133</v>
      </c>
      <c r="C264" s="332" t="s">
        <v>409</v>
      </c>
      <c r="D264" s="332" t="s">
        <v>244</v>
      </c>
      <c r="E264" s="331">
        <v>6</v>
      </c>
      <c r="F264" s="331">
        <v>0</v>
      </c>
      <c r="G264" s="331">
        <v>1</v>
      </c>
      <c r="H264" s="331">
        <v>5</v>
      </c>
      <c r="I264" s="331">
        <v>0</v>
      </c>
      <c r="J264" s="331">
        <v>0</v>
      </c>
      <c r="K264" s="331">
        <v>5</v>
      </c>
      <c r="L264" s="331">
        <v>0</v>
      </c>
      <c r="M264" s="331">
        <v>1</v>
      </c>
      <c r="N264" s="331">
        <v>4</v>
      </c>
      <c r="O264" s="331">
        <v>0</v>
      </c>
      <c r="P264" s="331">
        <v>0</v>
      </c>
      <c r="Q264" s="331">
        <v>0</v>
      </c>
      <c r="R264" s="331">
        <v>1</v>
      </c>
      <c r="S264" s="331">
        <v>3</v>
      </c>
      <c r="T264" s="333">
        <v>0.8</v>
      </c>
      <c r="U264" s="334">
        <v>0</v>
      </c>
    </row>
    <row r="265" spans="1:21" s="254" customFormat="1">
      <c r="A265" s="335">
        <v>40787</v>
      </c>
      <c r="B265" s="336" t="s">
        <v>512</v>
      </c>
      <c r="C265" s="337" t="s">
        <v>429</v>
      </c>
      <c r="D265" s="337" t="s">
        <v>247</v>
      </c>
      <c r="E265" s="336">
        <v>19</v>
      </c>
      <c r="F265" s="336">
        <v>0</v>
      </c>
      <c r="G265" s="336">
        <v>0</v>
      </c>
      <c r="H265" s="336">
        <v>19</v>
      </c>
      <c r="I265" s="336">
        <v>0</v>
      </c>
      <c r="J265" s="336">
        <v>0</v>
      </c>
      <c r="K265" s="336">
        <v>19</v>
      </c>
      <c r="L265" s="336">
        <v>0</v>
      </c>
      <c r="M265" s="336">
        <v>5</v>
      </c>
      <c r="N265" s="336">
        <v>14</v>
      </c>
      <c r="O265" s="336">
        <v>0</v>
      </c>
      <c r="P265" s="336">
        <v>0</v>
      </c>
      <c r="Q265" s="336">
        <v>0</v>
      </c>
      <c r="R265" s="336">
        <v>0</v>
      </c>
      <c r="S265" s="336">
        <v>14</v>
      </c>
      <c r="T265" s="333">
        <v>0.73680000000000001</v>
      </c>
      <c r="U265" s="334">
        <v>0</v>
      </c>
    </row>
    <row r="266" spans="1:21" s="254" customFormat="1">
      <c r="A266" s="330">
        <v>40800</v>
      </c>
      <c r="B266" s="331" t="s">
        <v>537</v>
      </c>
      <c r="C266" s="332" t="s">
        <v>436</v>
      </c>
      <c r="D266" s="332" t="s">
        <v>245</v>
      </c>
      <c r="E266" s="331">
        <v>13</v>
      </c>
      <c r="F266" s="331">
        <v>0</v>
      </c>
      <c r="G266" s="331">
        <v>0</v>
      </c>
      <c r="H266" s="331">
        <v>13</v>
      </c>
      <c r="I266" s="331">
        <v>0</v>
      </c>
      <c r="J266" s="331">
        <v>0</v>
      </c>
      <c r="K266" s="331">
        <v>13</v>
      </c>
      <c r="L266" s="331">
        <v>0</v>
      </c>
      <c r="M266" s="331">
        <v>2</v>
      </c>
      <c r="N266" s="331">
        <v>11</v>
      </c>
      <c r="O266" s="331">
        <v>0</v>
      </c>
      <c r="P266" s="331">
        <v>0</v>
      </c>
      <c r="Q266" s="331">
        <v>0</v>
      </c>
      <c r="R266" s="331">
        <v>0</v>
      </c>
      <c r="S266" s="331">
        <v>11</v>
      </c>
      <c r="T266" s="333">
        <v>0.84619999999999995</v>
      </c>
      <c r="U266" s="334">
        <v>0</v>
      </c>
    </row>
    <row r="267" spans="1:21" s="254" customFormat="1">
      <c r="A267" s="335">
        <v>40806</v>
      </c>
      <c r="B267" s="336" t="s">
        <v>527</v>
      </c>
      <c r="C267" s="337" t="s">
        <v>428</v>
      </c>
      <c r="D267" s="337" t="s">
        <v>246</v>
      </c>
      <c r="E267" s="336">
        <v>8</v>
      </c>
      <c r="F267" s="336">
        <v>0</v>
      </c>
      <c r="G267" s="336">
        <v>0</v>
      </c>
      <c r="H267" s="336">
        <v>8</v>
      </c>
      <c r="I267" s="336">
        <v>0</v>
      </c>
      <c r="J267" s="336">
        <v>0</v>
      </c>
      <c r="K267" s="336">
        <v>8</v>
      </c>
      <c r="L267" s="336">
        <v>0</v>
      </c>
      <c r="M267" s="336">
        <v>0</v>
      </c>
      <c r="N267" s="336">
        <v>8</v>
      </c>
      <c r="O267" s="336">
        <v>0</v>
      </c>
      <c r="P267" s="336">
        <v>0</v>
      </c>
      <c r="Q267" s="336">
        <v>0</v>
      </c>
      <c r="R267" s="336">
        <v>0</v>
      </c>
      <c r="S267" s="336">
        <v>8</v>
      </c>
      <c r="T267" s="333">
        <v>1</v>
      </c>
      <c r="U267" s="334">
        <v>0</v>
      </c>
    </row>
    <row r="268" spans="1:21" s="254" customFormat="1">
      <c r="A268" s="330">
        <v>40807</v>
      </c>
      <c r="B268" s="331" t="s">
        <v>520</v>
      </c>
      <c r="C268" s="332" t="s">
        <v>405</v>
      </c>
      <c r="D268" s="332" t="s">
        <v>243</v>
      </c>
      <c r="E268" s="331">
        <v>15</v>
      </c>
      <c r="F268" s="331">
        <v>0</v>
      </c>
      <c r="G268" s="331">
        <v>0</v>
      </c>
      <c r="H268" s="331">
        <v>15</v>
      </c>
      <c r="I268" s="331">
        <v>0</v>
      </c>
      <c r="J268" s="331">
        <v>0</v>
      </c>
      <c r="K268" s="331">
        <v>15</v>
      </c>
      <c r="L268" s="331">
        <v>0</v>
      </c>
      <c r="M268" s="331">
        <v>0</v>
      </c>
      <c r="N268" s="331">
        <v>15</v>
      </c>
      <c r="O268" s="331">
        <v>0</v>
      </c>
      <c r="P268" s="331">
        <v>0</v>
      </c>
      <c r="Q268" s="331">
        <v>1</v>
      </c>
      <c r="R268" s="331">
        <v>0</v>
      </c>
      <c r="S268" s="331">
        <v>14</v>
      </c>
      <c r="T268" s="333">
        <v>1</v>
      </c>
      <c r="U268" s="334">
        <v>0</v>
      </c>
    </row>
    <row r="269" spans="1:21" s="254" customFormat="1">
      <c r="A269" s="335">
        <v>40807</v>
      </c>
      <c r="B269" s="336" t="s">
        <v>538</v>
      </c>
      <c r="C269" s="337" t="s">
        <v>440</v>
      </c>
      <c r="D269" s="337" t="s">
        <v>255</v>
      </c>
      <c r="E269" s="336">
        <v>8</v>
      </c>
      <c r="F269" s="336">
        <v>0</v>
      </c>
      <c r="G269" s="336">
        <v>1</v>
      </c>
      <c r="H269" s="336">
        <v>7</v>
      </c>
      <c r="I269" s="336">
        <v>0</v>
      </c>
      <c r="J269" s="336">
        <v>0</v>
      </c>
      <c r="K269" s="336">
        <v>7</v>
      </c>
      <c r="L269" s="336">
        <v>0</v>
      </c>
      <c r="M269" s="336">
        <v>1</v>
      </c>
      <c r="N269" s="336">
        <v>6</v>
      </c>
      <c r="O269" s="336">
        <v>0</v>
      </c>
      <c r="P269" s="336">
        <v>0</v>
      </c>
      <c r="Q269" s="336">
        <v>0</v>
      </c>
      <c r="R269" s="336">
        <v>0</v>
      </c>
      <c r="S269" s="336">
        <v>6</v>
      </c>
      <c r="T269" s="333">
        <v>0.85709999999999997</v>
      </c>
      <c r="U269" s="334">
        <v>0</v>
      </c>
    </row>
    <row r="270" spans="1:21" s="254" customFormat="1">
      <c r="A270" s="330">
        <v>40808</v>
      </c>
      <c r="B270" s="331" t="s">
        <v>528</v>
      </c>
      <c r="C270" s="332" t="s">
        <v>431</v>
      </c>
      <c r="D270" s="332" t="s">
        <v>245</v>
      </c>
      <c r="E270" s="331">
        <v>10</v>
      </c>
      <c r="F270" s="331">
        <v>0</v>
      </c>
      <c r="G270" s="331">
        <v>0</v>
      </c>
      <c r="H270" s="331">
        <v>10</v>
      </c>
      <c r="I270" s="331">
        <v>0</v>
      </c>
      <c r="J270" s="331">
        <v>1</v>
      </c>
      <c r="K270" s="331">
        <v>9</v>
      </c>
      <c r="L270" s="331">
        <v>0</v>
      </c>
      <c r="M270" s="331">
        <v>0</v>
      </c>
      <c r="N270" s="331">
        <v>9</v>
      </c>
      <c r="O270" s="331">
        <v>0</v>
      </c>
      <c r="P270" s="331">
        <v>0</v>
      </c>
      <c r="Q270" s="331">
        <v>0</v>
      </c>
      <c r="R270" s="331">
        <v>0</v>
      </c>
      <c r="S270" s="331">
        <v>9</v>
      </c>
      <c r="T270" s="333">
        <v>0.9</v>
      </c>
      <c r="U270" s="334">
        <v>0</v>
      </c>
    </row>
    <row r="271" spans="1:21" s="254" customFormat="1">
      <c r="A271" s="335">
        <v>40808</v>
      </c>
      <c r="B271" s="336" t="s">
        <v>528</v>
      </c>
      <c r="C271" s="337" t="s">
        <v>432</v>
      </c>
      <c r="D271" s="337" t="s">
        <v>244</v>
      </c>
      <c r="E271" s="336">
        <v>10</v>
      </c>
      <c r="F271" s="336">
        <v>0</v>
      </c>
      <c r="G271" s="336">
        <v>2</v>
      </c>
      <c r="H271" s="336">
        <v>8</v>
      </c>
      <c r="I271" s="336">
        <v>0</v>
      </c>
      <c r="J271" s="336">
        <v>1</v>
      </c>
      <c r="K271" s="336">
        <v>7</v>
      </c>
      <c r="L271" s="336">
        <v>0</v>
      </c>
      <c r="M271" s="336">
        <v>0</v>
      </c>
      <c r="N271" s="336">
        <v>7</v>
      </c>
      <c r="O271" s="336">
        <v>0</v>
      </c>
      <c r="P271" s="336">
        <v>0</v>
      </c>
      <c r="Q271" s="336">
        <v>0</v>
      </c>
      <c r="R271" s="336">
        <v>0</v>
      </c>
      <c r="S271" s="336">
        <v>7</v>
      </c>
      <c r="T271" s="333">
        <v>0.875</v>
      </c>
      <c r="U271" s="334">
        <v>0</v>
      </c>
    </row>
    <row r="272" spans="1:21" s="254" customFormat="1">
      <c r="A272" s="330">
        <v>40815</v>
      </c>
      <c r="B272" s="331" t="s">
        <v>534</v>
      </c>
      <c r="C272" s="332" t="s">
        <v>372</v>
      </c>
      <c r="D272" s="332" t="s">
        <v>241</v>
      </c>
      <c r="E272" s="331">
        <v>3</v>
      </c>
      <c r="F272" s="331">
        <v>0</v>
      </c>
      <c r="G272" s="331">
        <v>0</v>
      </c>
      <c r="H272" s="331">
        <v>3</v>
      </c>
      <c r="I272" s="331">
        <v>0</v>
      </c>
      <c r="J272" s="331">
        <v>0</v>
      </c>
      <c r="K272" s="331">
        <v>3</v>
      </c>
      <c r="L272" s="331">
        <v>0</v>
      </c>
      <c r="M272" s="331">
        <v>2</v>
      </c>
      <c r="N272" s="331">
        <v>1</v>
      </c>
      <c r="O272" s="331">
        <v>0</v>
      </c>
      <c r="P272" s="331">
        <v>0</v>
      </c>
      <c r="Q272" s="331">
        <v>0</v>
      </c>
      <c r="R272" s="331">
        <v>0</v>
      </c>
      <c r="S272" s="331">
        <v>1</v>
      </c>
      <c r="T272" s="333">
        <v>0.33329999999999999</v>
      </c>
      <c r="U272" s="334">
        <v>0</v>
      </c>
    </row>
    <row r="273" spans="1:21" s="254" customFormat="1">
      <c r="A273" s="335">
        <v>40815</v>
      </c>
      <c r="B273" s="336" t="s">
        <v>534</v>
      </c>
      <c r="C273" s="337" t="s">
        <v>373</v>
      </c>
      <c r="D273" s="337" t="s">
        <v>244</v>
      </c>
      <c r="E273" s="336">
        <v>8</v>
      </c>
      <c r="F273" s="336">
        <v>0</v>
      </c>
      <c r="G273" s="336">
        <v>0</v>
      </c>
      <c r="H273" s="336">
        <v>8</v>
      </c>
      <c r="I273" s="336">
        <v>0</v>
      </c>
      <c r="J273" s="336">
        <v>0</v>
      </c>
      <c r="K273" s="336">
        <v>8</v>
      </c>
      <c r="L273" s="336">
        <v>0</v>
      </c>
      <c r="M273" s="336">
        <v>2</v>
      </c>
      <c r="N273" s="336">
        <v>6</v>
      </c>
      <c r="O273" s="336">
        <v>0</v>
      </c>
      <c r="P273" s="336">
        <v>0</v>
      </c>
      <c r="Q273" s="336">
        <v>0</v>
      </c>
      <c r="R273" s="336">
        <v>0</v>
      </c>
      <c r="S273" s="336">
        <v>6</v>
      </c>
      <c r="T273" s="333">
        <v>0.75</v>
      </c>
      <c r="U273" s="334">
        <v>0</v>
      </c>
    </row>
    <row r="274" spans="1:21" s="254" customFormat="1">
      <c r="A274" s="330">
        <v>40815</v>
      </c>
      <c r="B274" s="331" t="s">
        <v>133</v>
      </c>
      <c r="C274" s="332" t="s">
        <v>430</v>
      </c>
      <c r="D274" s="332" t="s">
        <v>245</v>
      </c>
      <c r="E274" s="331">
        <v>22</v>
      </c>
      <c r="F274" s="331">
        <v>0</v>
      </c>
      <c r="G274" s="331">
        <v>0</v>
      </c>
      <c r="H274" s="331">
        <v>22</v>
      </c>
      <c r="I274" s="331">
        <v>0</v>
      </c>
      <c r="J274" s="331">
        <v>0</v>
      </c>
      <c r="K274" s="331">
        <v>22</v>
      </c>
      <c r="L274" s="331">
        <v>0</v>
      </c>
      <c r="M274" s="331">
        <v>2</v>
      </c>
      <c r="N274" s="331">
        <v>20</v>
      </c>
      <c r="O274" s="331">
        <v>0</v>
      </c>
      <c r="P274" s="331">
        <v>1</v>
      </c>
      <c r="Q274" s="331">
        <v>0</v>
      </c>
      <c r="R274" s="331">
        <v>0</v>
      </c>
      <c r="S274" s="331">
        <v>19</v>
      </c>
      <c r="T274" s="333">
        <v>0.86360000000000003</v>
      </c>
      <c r="U274" s="334">
        <v>0</v>
      </c>
    </row>
    <row r="275" spans="1:21" s="254" customFormat="1">
      <c r="A275" s="335">
        <v>40815</v>
      </c>
      <c r="B275" s="336" t="s">
        <v>537</v>
      </c>
      <c r="C275" s="337" t="s">
        <v>436</v>
      </c>
      <c r="D275" s="337" t="s">
        <v>245</v>
      </c>
      <c r="E275" s="336">
        <v>11</v>
      </c>
      <c r="F275" s="336">
        <v>0</v>
      </c>
      <c r="G275" s="336">
        <v>0</v>
      </c>
      <c r="H275" s="336">
        <v>11</v>
      </c>
      <c r="I275" s="336">
        <v>0</v>
      </c>
      <c r="J275" s="336">
        <v>0</v>
      </c>
      <c r="K275" s="336">
        <v>11</v>
      </c>
      <c r="L275" s="336">
        <v>0</v>
      </c>
      <c r="M275" s="336">
        <v>1</v>
      </c>
      <c r="N275" s="336">
        <v>10</v>
      </c>
      <c r="O275" s="336">
        <v>0</v>
      </c>
      <c r="P275" s="336">
        <v>0</v>
      </c>
      <c r="Q275" s="336">
        <v>0</v>
      </c>
      <c r="R275" s="336">
        <v>0</v>
      </c>
      <c r="S275" s="336">
        <v>10</v>
      </c>
      <c r="T275" s="333">
        <v>0.90910000000000002</v>
      </c>
      <c r="U275" s="334">
        <v>0</v>
      </c>
    </row>
    <row r="276" spans="1:21" s="254" customFormat="1">
      <c r="A276" s="330">
        <v>40815</v>
      </c>
      <c r="B276" s="331" t="s">
        <v>534</v>
      </c>
      <c r="C276" s="332" t="s">
        <v>449</v>
      </c>
      <c r="D276" s="332" t="s">
        <v>245</v>
      </c>
      <c r="E276" s="331">
        <v>1</v>
      </c>
      <c r="F276" s="331">
        <v>0</v>
      </c>
      <c r="G276" s="331">
        <v>0</v>
      </c>
      <c r="H276" s="331">
        <v>1</v>
      </c>
      <c r="I276" s="331">
        <v>0</v>
      </c>
      <c r="J276" s="331">
        <v>0</v>
      </c>
      <c r="K276" s="331">
        <v>1</v>
      </c>
      <c r="L276" s="331">
        <v>0</v>
      </c>
      <c r="M276" s="331">
        <v>0</v>
      </c>
      <c r="N276" s="331">
        <v>1</v>
      </c>
      <c r="O276" s="331">
        <v>0</v>
      </c>
      <c r="P276" s="331">
        <v>0</v>
      </c>
      <c r="Q276" s="331">
        <v>0</v>
      </c>
      <c r="R276" s="331">
        <v>0</v>
      </c>
      <c r="S276" s="331">
        <v>1</v>
      </c>
      <c r="T276" s="333">
        <v>1</v>
      </c>
      <c r="U276" s="334">
        <v>0</v>
      </c>
    </row>
    <row r="277" spans="1:21" s="254" customFormat="1">
      <c r="A277" s="335">
        <v>40815</v>
      </c>
      <c r="B277" s="336" t="s">
        <v>534</v>
      </c>
      <c r="C277" s="337" t="s">
        <v>452</v>
      </c>
      <c r="D277" s="337" t="s">
        <v>255</v>
      </c>
      <c r="E277" s="336">
        <v>1</v>
      </c>
      <c r="F277" s="336">
        <v>0</v>
      </c>
      <c r="G277" s="336">
        <v>0</v>
      </c>
      <c r="H277" s="336">
        <v>1</v>
      </c>
      <c r="I277" s="336">
        <v>0</v>
      </c>
      <c r="J277" s="336">
        <v>0</v>
      </c>
      <c r="K277" s="336">
        <v>1</v>
      </c>
      <c r="L277" s="336">
        <v>0</v>
      </c>
      <c r="M277" s="336">
        <v>0</v>
      </c>
      <c r="N277" s="336">
        <v>1</v>
      </c>
      <c r="O277" s="336">
        <v>0</v>
      </c>
      <c r="P277" s="336">
        <v>0</v>
      </c>
      <c r="Q277" s="336">
        <v>0</v>
      </c>
      <c r="R277" s="336">
        <v>0</v>
      </c>
      <c r="S277" s="336">
        <v>1</v>
      </c>
      <c r="T277" s="333">
        <v>1</v>
      </c>
      <c r="U277" s="334">
        <v>0</v>
      </c>
    </row>
    <row r="278" spans="1:21" s="254" customFormat="1">
      <c r="A278" s="330">
        <v>40821</v>
      </c>
      <c r="B278" s="331" t="s">
        <v>133</v>
      </c>
      <c r="C278" s="332" t="s">
        <v>401</v>
      </c>
      <c r="D278" s="332" t="s">
        <v>246</v>
      </c>
      <c r="E278" s="331">
        <v>17</v>
      </c>
      <c r="F278" s="331">
        <v>0</v>
      </c>
      <c r="G278" s="331">
        <v>0</v>
      </c>
      <c r="H278" s="331">
        <v>17</v>
      </c>
      <c r="I278" s="331">
        <v>0</v>
      </c>
      <c r="J278" s="331">
        <v>0</v>
      </c>
      <c r="K278" s="331">
        <v>17</v>
      </c>
      <c r="L278" s="331">
        <v>0</v>
      </c>
      <c r="M278" s="331">
        <v>7</v>
      </c>
      <c r="N278" s="331">
        <v>10</v>
      </c>
      <c r="O278" s="331">
        <v>0</v>
      </c>
      <c r="P278" s="331">
        <v>0</v>
      </c>
      <c r="Q278" s="331">
        <v>0</v>
      </c>
      <c r="R278" s="331">
        <v>0</v>
      </c>
      <c r="S278" s="331">
        <v>10</v>
      </c>
      <c r="T278" s="333">
        <v>0.58819999999999995</v>
      </c>
      <c r="U278" s="334">
        <v>0</v>
      </c>
    </row>
    <row r="279" spans="1:21" s="254" customFormat="1">
      <c r="A279" s="335">
        <v>40821</v>
      </c>
      <c r="B279" s="336" t="s">
        <v>543</v>
      </c>
      <c r="C279" s="337" t="s">
        <v>451</v>
      </c>
      <c r="D279" s="337" t="s">
        <v>243</v>
      </c>
      <c r="E279" s="336">
        <v>5</v>
      </c>
      <c r="F279" s="336">
        <v>0</v>
      </c>
      <c r="G279" s="336">
        <v>0</v>
      </c>
      <c r="H279" s="336">
        <v>5</v>
      </c>
      <c r="I279" s="336">
        <v>0</v>
      </c>
      <c r="J279" s="336">
        <v>0</v>
      </c>
      <c r="K279" s="336">
        <v>5</v>
      </c>
      <c r="L279" s="336">
        <v>0</v>
      </c>
      <c r="M279" s="336">
        <v>0</v>
      </c>
      <c r="N279" s="336">
        <v>5</v>
      </c>
      <c r="O279" s="336">
        <v>0</v>
      </c>
      <c r="P279" s="336">
        <v>0</v>
      </c>
      <c r="Q279" s="336">
        <v>0</v>
      </c>
      <c r="R279" s="336">
        <v>0</v>
      </c>
      <c r="S279" s="336">
        <v>5</v>
      </c>
      <c r="T279" s="333">
        <v>1</v>
      </c>
      <c r="U279" s="334">
        <v>0</v>
      </c>
    </row>
    <row r="280" spans="1:21" s="254" customFormat="1">
      <c r="A280" s="330">
        <v>40823</v>
      </c>
      <c r="B280" s="331" t="s">
        <v>520</v>
      </c>
      <c r="C280" s="332" t="s">
        <v>400</v>
      </c>
      <c r="D280" s="332" t="s">
        <v>244</v>
      </c>
      <c r="E280" s="331">
        <v>11</v>
      </c>
      <c r="F280" s="331">
        <v>0</v>
      </c>
      <c r="G280" s="331">
        <v>2</v>
      </c>
      <c r="H280" s="331">
        <v>9</v>
      </c>
      <c r="I280" s="331">
        <v>0</v>
      </c>
      <c r="J280" s="331">
        <v>5</v>
      </c>
      <c r="K280" s="331">
        <v>4</v>
      </c>
      <c r="L280" s="331">
        <v>0</v>
      </c>
      <c r="M280" s="331">
        <v>1</v>
      </c>
      <c r="N280" s="331">
        <v>3</v>
      </c>
      <c r="O280" s="331">
        <v>0</v>
      </c>
      <c r="P280" s="331">
        <v>0</v>
      </c>
      <c r="Q280" s="331">
        <v>0</v>
      </c>
      <c r="R280" s="331">
        <v>0</v>
      </c>
      <c r="S280" s="331">
        <v>3</v>
      </c>
      <c r="T280" s="333">
        <v>0.33329999999999999</v>
      </c>
      <c r="U280" s="334">
        <v>0</v>
      </c>
    </row>
    <row r="281" spans="1:21" s="254" customFormat="1">
      <c r="A281" s="335">
        <v>40828</v>
      </c>
      <c r="B281" s="336" t="s">
        <v>508</v>
      </c>
      <c r="C281" s="337" t="s">
        <v>384</v>
      </c>
      <c r="D281" s="337" t="s">
        <v>246</v>
      </c>
      <c r="E281" s="336">
        <v>6</v>
      </c>
      <c r="F281" s="336">
        <v>0</v>
      </c>
      <c r="G281" s="336">
        <v>0</v>
      </c>
      <c r="H281" s="336">
        <v>6</v>
      </c>
      <c r="I281" s="336">
        <v>0</v>
      </c>
      <c r="J281" s="336">
        <v>2</v>
      </c>
      <c r="K281" s="336">
        <v>4</v>
      </c>
      <c r="L281" s="336">
        <v>0</v>
      </c>
      <c r="M281" s="336">
        <v>0</v>
      </c>
      <c r="N281" s="336">
        <v>4</v>
      </c>
      <c r="O281" s="336">
        <v>0</v>
      </c>
      <c r="P281" s="336">
        <v>0</v>
      </c>
      <c r="Q281" s="336">
        <v>0</v>
      </c>
      <c r="R281" s="336">
        <v>0</v>
      </c>
      <c r="S281" s="336">
        <v>4</v>
      </c>
      <c r="T281" s="333">
        <v>0.66669999999999996</v>
      </c>
      <c r="U281" s="334">
        <v>0</v>
      </c>
    </row>
    <row r="282" spans="1:21" s="254" customFormat="1">
      <c r="A282" s="330">
        <v>40835</v>
      </c>
      <c r="B282" s="331" t="s">
        <v>537</v>
      </c>
      <c r="C282" s="332" t="s">
        <v>436</v>
      </c>
      <c r="D282" s="332" t="s">
        <v>245</v>
      </c>
      <c r="E282" s="331">
        <v>9</v>
      </c>
      <c r="F282" s="331">
        <v>0</v>
      </c>
      <c r="G282" s="331">
        <v>0</v>
      </c>
      <c r="H282" s="331">
        <v>9</v>
      </c>
      <c r="I282" s="331">
        <v>0</v>
      </c>
      <c r="J282" s="331">
        <v>0</v>
      </c>
      <c r="K282" s="331">
        <v>9</v>
      </c>
      <c r="L282" s="331">
        <v>0</v>
      </c>
      <c r="M282" s="331">
        <v>0</v>
      </c>
      <c r="N282" s="331">
        <v>9</v>
      </c>
      <c r="O282" s="331">
        <v>0</v>
      </c>
      <c r="P282" s="331">
        <v>0</v>
      </c>
      <c r="Q282" s="331">
        <v>0</v>
      </c>
      <c r="R282" s="331">
        <v>0</v>
      </c>
      <c r="S282" s="331">
        <v>9</v>
      </c>
      <c r="T282" s="333">
        <v>1</v>
      </c>
      <c r="U282" s="334">
        <v>0</v>
      </c>
    </row>
    <row r="283" spans="1:21" s="254" customFormat="1">
      <c r="A283" s="335">
        <v>40836</v>
      </c>
      <c r="B283" s="336" t="s">
        <v>524</v>
      </c>
      <c r="C283" s="337" t="s">
        <v>418</v>
      </c>
      <c r="D283" s="337" t="s">
        <v>241</v>
      </c>
      <c r="E283" s="336">
        <v>1</v>
      </c>
      <c r="F283" s="336">
        <v>0</v>
      </c>
      <c r="G283" s="336">
        <v>0</v>
      </c>
      <c r="H283" s="336">
        <v>1</v>
      </c>
      <c r="I283" s="336">
        <v>0</v>
      </c>
      <c r="J283" s="336">
        <v>0</v>
      </c>
      <c r="K283" s="336">
        <v>1</v>
      </c>
      <c r="L283" s="336">
        <v>0</v>
      </c>
      <c r="M283" s="336">
        <v>0</v>
      </c>
      <c r="N283" s="336">
        <v>1</v>
      </c>
      <c r="O283" s="336">
        <v>0</v>
      </c>
      <c r="P283" s="336">
        <v>0</v>
      </c>
      <c r="Q283" s="336">
        <v>0</v>
      </c>
      <c r="R283" s="336">
        <v>0</v>
      </c>
      <c r="S283" s="336">
        <v>1</v>
      </c>
      <c r="T283" s="333">
        <v>1</v>
      </c>
      <c r="U283" s="334">
        <v>0</v>
      </c>
    </row>
    <row r="284" spans="1:21" s="254" customFormat="1">
      <c r="A284" s="330">
        <v>40836</v>
      </c>
      <c r="B284" s="331" t="s">
        <v>524</v>
      </c>
      <c r="C284" s="332" t="s">
        <v>419</v>
      </c>
      <c r="D284" s="332" t="s">
        <v>245</v>
      </c>
      <c r="E284" s="331">
        <v>8</v>
      </c>
      <c r="F284" s="331">
        <v>0</v>
      </c>
      <c r="G284" s="331">
        <v>0</v>
      </c>
      <c r="H284" s="331">
        <v>8</v>
      </c>
      <c r="I284" s="331">
        <v>0</v>
      </c>
      <c r="J284" s="331">
        <v>1</v>
      </c>
      <c r="K284" s="331">
        <v>7</v>
      </c>
      <c r="L284" s="331">
        <v>0</v>
      </c>
      <c r="M284" s="331">
        <v>0</v>
      </c>
      <c r="N284" s="331">
        <v>7</v>
      </c>
      <c r="O284" s="331">
        <v>0</v>
      </c>
      <c r="P284" s="331">
        <v>0</v>
      </c>
      <c r="Q284" s="331">
        <v>0</v>
      </c>
      <c r="R284" s="331">
        <v>0</v>
      </c>
      <c r="S284" s="331">
        <v>7</v>
      </c>
      <c r="T284" s="333">
        <v>0.875</v>
      </c>
      <c r="U284" s="334">
        <v>0</v>
      </c>
    </row>
    <row r="285" spans="1:21" s="254" customFormat="1">
      <c r="A285" s="335">
        <v>40837</v>
      </c>
      <c r="B285" s="336" t="s">
        <v>530</v>
      </c>
      <c r="C285" s="337" t="s">
        <v>404</v>
      </c>
      <c r="D285" s="337" t="s">
        <v>246</v>
      </c>
      <c r="E285" s="336">
        <v>7</v>
      </c>
      <c r="F285" s="336">
        <v>0</v>
      </c>
      <c r="G285" s="336">
        <v>0</v>
      </c>
      <c r="H285" s="336">
        <v>7</v>
      </c>
      <c r="I285" s="336">
        <v>0</v>
      </c>
      <c r="J285" s="336">
        <v>0</v>
      </c>
      <c r="K285" s="336">
        <v>7</v>
      </c>
      <c r="L285" s="336">
        <v>0</v>
      </c>
      <c r="M285" s="336">
        <v>2</v>
      </c>
      <c r="N285" s="336">
        <v>5</v>
      </c>
      <c r="O285" s="336">
        <v>0</v>
      </c>
      <c r="P285" s="336">
        <v>1</v>
      </c>
      <c r="Q285" s="336">
        <v>0</v>
      </c>
      <c r="R285" s="336">
        <v>0</v>
      </c>
      <c r="S285" s="336">
        <v>4</v>
      </c>
      <c r="T285" s="333">
        <v>0.57140000000000002</v>
      </c>
      <c r="U285" s="334">
        <v>0</v>
      </c>
    </row>
    <row r="286" spans="1:21" s="254" customFormat="1">
      <c r="A286" s="330">
        <v>40842</v>
      </c>
      <c r="B286" s="331" t="s">
        <v>529</v>
      </c>
      <c r="C286" s="332" t="s">
        <v>437</v>
      </c>
      <c r="D286" s="332" t="s">
        <v>241</v>
      </c>
      <c r="E286" s="331">
        <v>3</v>
      </c>
      <c r="F286" s="331">
        <v>0</v>
      </c>
      <c r="G286" s="331">
        <v>0</v>
      </c>
      <c r="H286" s="331">
        <v>3</v>
      </c>
      <c r="I286" s="331">
        <v>0</v>
      </c>
      <c r="J286" s="331">
        <v>0</v>
      </c>
      <c r="K286" s="331">
        <v>3</v>
      </c>
      <c r="L286" s="331">
        <v>0</v>
      </c>
      <c r="M286" s="331">
        <v>3</v>
      </c>
      <c r="N286" s="331">
        <v>0</v>
      </c>
      <c r="O286" s="331">
        <v>0</v>
      </c>
      <c r="P286" s="331">
        <v>0</v>
      </c>
      <c r="Q286" s="331">
        <v>0</v>
      </c>
      <c r="R286" s="331">
        <v>0</v>
      </c>
      <c r="S286" s="331">
        <v>0</v>
      </c>
      <c r="T286" s="333">
        <v>0</v>
      </c>
      <c r="U286" s="334">
        <v>0</v>
      </c>
    </row>
    <row r="287" spans="1:21" s="254" customFormat="1">
      <c r="A287" s="335">
        <v>40842</v>
      </c>
      <c r="B287" s="336" t="s">
        <v>529</v>
      </c>
      <c r="C287" s="337" t="s">
        <v>445</v>
      </c>
      <c r="D287" s="337" t="s">
        <v>255</v>
      </c>
      <c r="E287" s="336">
        <v>1</v>
      </c>
      <c r="F287" s="336">
        <v>0</v>
      </c>
      <c r="G287" s="336">
        <v>0</v>
      </c>
      <c r="H287" s="336">
        <v>1</v>
      </c>
      <c r="I287" s="336">
        <v>0</v>
      </c>
      <c r="J287" s="336">
        <v>0</v>
      </c>
      <c r="K287" s="336">
        <v>1</v>
      </c>
      <c r="L287" s="336">
        <v>0</v>
      </c>
      <c r="M287" s="336">
        <v>0</v>
      </c>
      <c r="N287" s="336">
        <v>1</v>
      </c>
      <c r="O287" s="336">
        <v>0</v>
      </c>
      <c r="P287" s="336">
        <v>0</v>
      </c>
      <c r="Q287" s="336">
        <v>0</v>
      </c>
      <c r="R287" s="336">
        <v>0</v>
      </c>
      <c r="S287" s="336">
        <v>1</v>
      </c>
      <c r="T287" s="333">
        <v>1</v>
      </c>
      <c r="U287" s="334">
        <v>0</v>
      </c>
    </row>
    <row r="288" spans="1:21" s="254" customFormat="1">
      <c r="A288" s="330">
        <v>40842</v>
      </c>
      <c r="B288" s="331" t="s">
        <v>529</v>
      </c>
      <c r="C288" s="332" t="s">
        <v>469</v>
      </c>
      <c r="D288" s="332" t="s">
        <v>246</v>
      </c>
      <c r="E288" s="331">
        <v>1</v>
      </c>
      <c r="F288" s="331">
        <v>0</v>
      </c>
      <c r="G288" s="331">
        <v>0</v>
      </c>
      <c r="H288" s="331">
        <v>1</v>
      </c>
      <c r="I288" s="331">
        <v>0</v>
      </c>
      <c r="J288" s="331">
        <v>0</v>
      </c>
      <c r="K288" s="331">
        <v>1</v>
      </c>
      <c r="L288" s="331">
        <v>0</v>
      </c>
      <c r="M288" s="331">
        <v>0</v>
      </c>
      <c r="N288" s="331">
        <v>1</v>
      </c>
      <c r="O288" s="331">
        <v>0</v>
      </c>
      <c r="P288" s="331">
        <v>0</v>
      </c>
      <c r="Q288" s="331">
        <v>0</v>
      </c>
      <c r="R288" s="331">
        <v>0</v>
      </c>
      <c r="S288" s="331">
        <v>1</v>
      </c>
      <c r="T288" s="333">
        <v>1</v>
      </c>
      <c r="U288" s="334">
        <v>0</v>
      </c>
    </row>
    <row r="289" spans="1:21" s="254" customFormat="1">
      <c r="A289" s="335">
        <v>40842</v>
      </c>
      <c r="B289" s="336" t="s">
        <v>529</v>
      </c>
      <c r="C289" s="337" t="s">
        <v>470</v>
      </c>
      <c r="D289" s="337" t="s">
        <v>245</v>
      </c>
      <c r="E289" s="336">
        <v>3</v>
      </c>
      <c r="F289" s="336">
        <v>0</v>
      </c>
      <c r="G289" s="336">
        <v>0</v>
      </c>
      <c r="H289" s="336">
        <v>3</v>
      </c>
      <c r="I289" s="336">
        <v>0</v>
      </c>
      <c r="J289" s="336">
        <v>0</v>
      </c>
      <c r="K289" s="336">
        <v>3</v>
      </c>
      <c r="L289" s="336">
        <v>0</v>
      </c>
      <c r="M289" s="336">
        <v>1</v>
      </c>
      <c r="N289" s="336">
        <v>2</v>
      </c>
      <c r="O289" s="336">
        <v>0</v>
      </c>
      <c r="P289" s="336">
        <v>0</v>
      </c>
      <c r="Q289" s="336">
        <v>0</v>
      </c>
      <c r="R289" s="336">
        <v>0</v>
      </c>
      <c r="S289" s="336">
        <v>2</v>
      </c>
      <c r="T289" s="333">
        <v>0.66669999999999996</v>
      </c>
      <c r="U289" s="334">
        <v>0</v>
      </c>
    </row>
    <row r="290" spans="1:21" s="254" customFormat="1">
      <c r="A290" s="330">
        <v>40844</v>
      </c>
      <c r="B290" s="331" t="s">
        <v>534</v>
      </c>
      <c r="C290" s="332" t="s">
        <v>372</v>
      </c>
      <c r="D290" s="332" t="s">
        <v>241</v>
      </c>
      <c r="E290" s="331">
        <v>2</v>
      </c>
      <c r="F290" s="331">
        <v>0</v>
      </c>
      <c r="G290" s="331">
        <v>0</v>
      </c>
      <c r="H290" s="331">
        <v>2</v>
      </c>
      <c r="I290" s="331">
        <v>0</v>
      </c>
      <c r="J290" s="331">
        <v>0</v>
      </c>
      <c r="K290" s="331">
        <v>2</v>
      </c>
      <c r="L290" s="331">
        <v>0</v>
      </c>
      <c r="M290" s="331">
        <v>1</v>
      </c>
      <c r="N290" s="331">
        <v>1</v>
      </c>
      <c r="O290" s="331">
        <v>0</v>
      </c>
      <c r="P290" s="331">
        <v>0</v>
      </c>
      <c r="Q290" s="331">
        <v>0</v>
      </c>
      <c r="R290" s="331">
        <v>0</v>
      </c>
      <c r="S290" s="331">
        <v>1</v>
      </c>
      <c r="T290" s="333">
        <v>0.5</v>
      </c>
      <c r="U290" s="334">
        <v>0</v>
      </c>
    </row>
    <row r="291" spans="1:21" s="254" customFormat="1">
      <c r="A291" s="335">
        <v>40844</v>
      </c>
      <c r="B291" s="336" t="s">
        <v>534</v>
      </c>
      <c r="C291" s="337" t="s">
        <v>373</v>
      </c>
      <c r="D291" s="337" t="s">
        <v>244</v>
      </c>
      <c r="E291" s="336">
        <v>5</v>
      </c>
      <c r="F291" s="336">
        <v>0</v>
      </c>
      <c r="G291" s="336">
        <v>1</v>
      </c>
      <c r="H291" s="336">
        <v>4</v>
      </c>
      <c r="I291" s="336">
        <v>0</v>
      </c>
      <c r="J291" s="336">
        <v>0</v>
      </c>
      <c r="K291" s="336">
        <v>4</v>
      </c>
      <c r="L291" s="336">
        <v>0</v>
      </c>
      <c r="M291" s="336">
        <v>0</v>
      </c>
      <c r="N291" s="336">
        <v>4</v>
      </c>
      <c r="O291" s="336">
        <v>0</v>
      </c>
      <c r="P291" s="336">
        <v>0</v>
      </c>
      <c r="Q291" s="336">
        <v>0</v>
      </c>
      <c r="R291" s="336">
        <v>0</v>
      </c>
      <c r="S291" s="336">
        <v>4</v>
      </c>
      <c r="T291" s="333">
        <v>1</v>
      </c>
      <c r="U291" s="334">
        <v>0</v>
      </c>
    </row>
    <row r="292" spans="1:21" s="254" customFormat="1">
      <c r="A292" s="330">
        <v>40844</v>
      </c>
      <c r="B292" s="331" t="s">
        <v>534</v>
      </c>
      <c r="C292" s="332" t="s">
        <v>446</v>
      </c>
      <c r="D292" s="332" t="s">
        <v>247</v>
      </c>
      <c r="E292" s="331">
        <v>1</v>
      </c>
      <c r="F292" s="331">
        <v>0</v>
      </c>
      <c r="G292" s="331">
        <v>0</v>
      </c>
      <c r="H292" s="331">
        <v>1</v>
      </c>
      <c r="I292" s="331">
        <v>0</v>
      </c>
      <c r="J292" s="331">
        <v>0</v>
      </c>
      <c r="K292" s="331">
        <v>1</v>
      </c>
      <c r="L292" s="331">
        <v>0</v>
      </c>
      <c r="M292" s="331">
        <v>0</v>
      </c>
      <c r="N292" s="331">
        <v>1</v>
      </c>
      <c r="O292" s="331">
        <v>0</v>
      </c>
      <c r="P292" s="331">
        <v>0</v>
      </c>
      <c r="Q292" s="331">
        <v>0</v>
      </c>
      <c r="R292" s="331">
        <v>0</v>
      </c>
      <c r="S292" s="331">
        <v>1</v>
      </c>
      <c r="T292" s="333">
        <v>1</v>
      </c>
      <c r="U292" s="334">
        <v>0</v>
      </c>
    </row>
    <row r="293" spans="1:21" s="254" customFormat="1">
      <c r="A293" s="335">
        <v>40844</v>
      </c>
      <c r="B293" s="336" t="s">
        <v>534</v>
      </c>
      <c r="C293" s="337" t="s">
        <v>449</v>
      </c>
      <c r="D293" s="337" t="s">
        <v>245</v>
      </c>
      <c r="E293" s="336">
        <v>1</v>
      </c>
      <c r="F293" s="336">
        <v>0</v>
      </c>
      <c r="G293" s="336">
        <v>0</v>
      </c>
      <c r="H293" s="336">
        <v>1</v>
      </c>
      <c r="I293" s="336">
        <v>0</v>
      </c>
      <c r="J293" s="336">
        <v>0</v>
      </c>
      <c r="K293" s="336">
        <v>1</v>
      </c>
      <c r="L293" s="336">
        <v>0</v>
      </c>
      <c r="M293" s="336">
        <v>1</v>
      </c>
      <c r="N293" s="336">
        <v>0</v>
      </c>
      <c r="O293" s="336">
        <v>0</v>
      </c>
      <c r="P293" s="336">
        <v>0</v>
      </c>
      <c r="Q293" s="336">
        <v>0</v>
      </c>
      <c r="R293" s="336">
        <v>0</v>
      </c>
      <c r="S293" s="336">
        <v>0</v>
      </c>
      <c r="T293" s="333">
        <v>0</v>
      </c>
      <c r="U293" s="334">
        <v>0</v>
      </c>
    </row>
    <row r="294" spans="1:21" s="254" customFormat="1">
      <c r="A294" s="330">
        <v>40850</v>
      </c>
      <c r="B294" s="331" t="s">
        <v>513</v>
      </c>
      <c r="C294" s="332" t="s">
        <v>383</v>
      </c>
      <c r="D294" s="332" t="s">
        <v>243</v>
      </c>
      <c r="E294" s="331">
        <v>3</v>
      </c>
      <c r="F294" s="331">
        <v>0</v>
      </c>
      <c r="G294" s="331">
        <v>0</v>
      </c>
      <c r="H294" s="331">
        <v>3</v>
      </c>
      <c r="I294" s="331">
        <v>0</v>
      </c>
      <c r="J294" s="331">
        <v>0</v>
      </c>
      <c r="K294" s="331">
        <v>3</v>
      </c>
      <c r="L294" s="331">
        <v>0</v>
      </c>
      <c r="M294" s="331">
        <v>1</v>
      </c>
      <c r="N294" s="331">
        <v>2</v>
      </c>
      <c r="O294" s="331">
        <v>0</v>
      </c>
      <c r="P294" s="331">
        <v>0</v>
      </c>
      <c r="Q294" s="331">
        <v>0</v>
      </c>
      <c r="R294" s="331">
        <v>0</v>
      </c>
      <c r="S294" s="331">
        <v>2</v>
      </c>
      <c r="T294" s="333">
        <v>0.66669999999999996</v>
      </c>
      <c r="U294" s="334">
        <v>0</v>
      </c>
    </row>
    <row r="295" spans="1:21" s="254" customFormat="1">
      <c r="A295" s="335">
        <v>40850</v>
      </c>
      <c r="B295" s="336" t="s">
        <v>513</v>
      </c>
      <c r="C295" s="337" t="s">
        <v>385</v>
      </c>
      <c r="D295" s="337" t="s">
        <v>244</v>
      </c>
      <c r="E295" s="336">
        <v>1</v>
      </c>
      <c r="F295" s="336">
        <v>0</v>
      </c>
      <c r="G295" s="336">
        <v>0</v>
      </c>
      <c r="H295" s="336">
        <v>1</v>
      </c>
      <c r="I295" s="336">
        <v>0</v>
      </c>
      <c r="J295" s="336">
        <v>0</v>
      </c>
      <c r="K295" s="336">
        <v>1</v>
      </c>
      <c r="L295" s="336">
        <v>0</v>
      </c>
      <c r="M295" s="336">
        <v>0</v>
      </c>
      <c r="N295" s="336">
        <v>1</v>
      </c>
      <c r="O295" s="336">
        <v>0</v>
      </c>
      <c r="P295" s="336">
        <v>0</v>
      </c>
      <c r="Q295" s="336">
        <v>0</v>
      </c>
      <c r="R295" s="336">
        <v>0</v>
      </c>
      <c r="S295" s="336">
        <v>1</v>
      </c>
      <c r="T295" s="333">
        <v>1</v>
      </c>
      <c r="U295" s="334">
        <v>0</v>
      </c>
    </row>
    <row r="296" spans="1:21" s="254" customFormat="1">
      <c r="A296" s="330">
        <v>40850</v>
      </c>
      <c r="B296" s="331" t="s">
        <v>513</v>
      </c>
      <c r="C296" s="332" t="s">
        <v>388</v>
      </c>
      <c r="D296" s="332" t="s">
        <v>245</v>
      </c>
      <c r="E296" s="331">
        <v>4</v>
      </c>
      <c r="F296" s="331">
        <v>0</v>
      </c>
      <c r="G296" s="331">
        <v>0</v>
      </c>
      <c r="H296" s="331">
        <v>4</v>
      </c>
      <c r="I296" s="331">
        <v>0</v>
      </c>
      <c r="J296" s="331">
        <v>0</v>
      </c>
      <c r="K296" s="331">
        <v>4</v>
      </c>
      <c r="L296" s="331">
        <v>0</v>
      </c>
      <c r="M296" s="331">
        <v>2</v>
      </c>
      <c r="N296" s="331">
        <v>2</v>
      </c>
      <c r="O296" s="331">
        <v>0</v>
      </c>
      <c r="P296" s="331">
        <v>0</v>
      </c>
      <c r="Q296" s="331">
        <v>0</v>
      </c>
      <c r="R296" s="331">
        <v>0</v>
      </c>
      <c r="S296" s="331">
        <v>2</v>
      </c>
      <c r="T296" s="333">
        <v>0.5</v>
      </c>
      <c r="U296" s="334">
        <v>0</v>
      </c>
    </row>
    <row r="297" spans="1:21" s="254" customFormat="1">
      <c r="A297" s="335">
        <v>40850</v>
      </c>
      <c r="B297" s="336" t="s">
        <v>513</v>
      </c>
      <c r="C297" s="337" t="s">
        <v>392</v>
      </c>
      <c r="D297" s="337" t="s">
        <v>255</v>
      </c>
      <c r="E297" s="336">
        <v>1</v>
      </c>
      <c r="F297" s="336">
        <v>0</v>
      </c>
      <c r="G297" s="336">
        <v>0</v>
      </c>
      <c r="H297" s="336">
        <v>1</v>
      </c>
      <c r="I297" s="336">
        <v>0</v>
      </c>
      <c r="J297" s="336">
        <v>1</v>
      </c>
      <c r="K297" s="336">
        <v>0</v>
      </c>
      <c r="L297" s="336">
        <v>0</v>
      </c>
      <c r="M297" s="336">
        <v>0</v>
      </c>
      <c r="N297" s="336">
        <v>0</v>
      </c>
      <c r="O297" s="336">
        <v>0</v>
      </c>
      <c r="P297" s="336">
        <v>0</v>
      </c>
      <c r="Q297" s="336">
        <v>0</v>
      </c>
      <c r="R297" s="336">
        <v>0</v>
      </c>
      <c r="S297" s="336">
        <v>0</v>
      </c>
      <c r="T297" s="333">
        <v>0</v>
      </c>
      <c r="U297" s="334">
        <v>0</v>
      </c>
    </row>
    <row r="298" spans="1:21" s="254" customFormat="1">
      <c r="A298" s="330">
        <v>40850</v>
      </c>
      <c r="B298" s="331" t="s">
        <v>513</v>
      </c>
      <c r="C298" s="332" t="s">
        <v>434</v>
      </c>
      <c r="D298" s="332" t="s">
        <v>246</v>
      </c>
      <c r="E298" s="331">
        <v>4</v>
      </c>
      <c r="F298" s="331">
        <v>0</v>
      </c>
      <c r="G298" s="331">
        <v>1</v>
      </c>
      <c r="H298" s="331">
        <v>3</v>
      </c>
      <c r="I298" s="331">
        <v>0</v>
      </c>
      <c r="J298" s="331">
        <v>0</v>
      </c>
      <c r="K298" s="331">
        <v>3</v>
      </c>
      <c r="L298" s="331">
        <v>0</v>
      </c>
      <c r="M298" s="331">
        <v>0</v>
      </c>
      <c r="N298" s="331">
        <v>3</v>
      </c>
      <c r="O298" s="331">
        <v>0</v>
      </c>
      <c r="P298" s="331">
        <v>0</v>
      </c>
      <c r="Q298" s="331">
        <v>0</v>
      </c>
      <c r="R298" s="331">
        <v>0</v>
      </c>
      <c r="S298" s="331">
        <v>3</v>
      </c>
      <c r="T298" s="333">
        <v>1</v>
      </c>
      <c r="U298" s="334">
        <v>0</v>
      </c>
    </row>
    <row r="299" spans="1:21" s="254" customFormat="1">
      <c r="A299" s="335">
        <v>40856</v>
      </c>
      <c r="B299" s="336" t="s">
        <v>516</v>
      </c>
      <c r="C299" s="337" t="s">
        <v>381</v>
      </c>
      <c r="D299" s="337" t="s">
        <v>244</v>
      </c>
      <c r="E299" s="336">
        <v>9</v>
      </c>
      <c r="F299" s="336">
        <v>0</v>
      </c>
      <c r="G299" s="336">
        <v>1</v>
      </c>
      <c r="H299" s="336">
        <v>8</v>
      </c>
      <c r="I299" s="336">
        <v>0</v>
      </c>
      <c r="J299" s="336">
        <v>0</v>
      </c>
      <c r="K299" s="336">
        <v>8</v>
      </c>
      <c r="L299" s="336">
        <v>0</v>
      </c>
      <c r="M299" s="336">
        <v>1</v>
      </c>
      <c r="N299" s="336">
        <v>7</v>
      </c>
      <c r="O299" s="336">
        <v>0</v>
      </c>
      <c r="P299" s="336">
        <v>1</v>
      </c>
      <c r="Q299" s="336">
        <v>0</v>
      </c>
      <c r="R299" s="336">
        <v>0</v>
      </c>
      <c r="S299" s="336">
        <v>6</v>
      </c>
      <c r="T299" s="333">
        <v>0.75</v>
      </c>
      <c r="U299" s="334">
        <v>0</v>
      </c>
    </row>
    <row r="300" spans="1:21" s="254" customFormat="1">
      <c r="A300" s="330">
        <v>40864</v>
      </c>
      <c r="B300" s="331" t="s">
        <v>133</v>
      </c>
      <c r="C300" s="332" t="s">
        <v>430</v>
      </c>
      <c r="D300" s="332" t="s">
        <v>245</v>
      </c>
      <c r="E300" s="331">
        <v>21</v>
      </c>
      <c r="F300" s="331">
        <v>0</v>
      </c>
      <c r="G300" s="331">
        <v>3</v>
      </c>
      <c r="H300" s="331">
        <v>18</v>
      </c>
      <c r="I300" s="331">
        <v>0</v>
      </c>
      <c r="J300" s="331">
        <v>0</v>
      </c>
      <c r="K300" s="331">
        <v>18</v>
      </c>
      <c r="L300" s="331">
        <v>0</v>
      </c>
      <c r="M300" s="331">
        <v>0</v>
      </c>
      <c r="N300" s="331">
        <v>18</v>
      </c>
      <c r="O300" s="331">
        <v>0</v>
      </c>
      <c r="P300" s="331">
        <v>0</v>
      </c>
      <c r="Q300" s="331">
        <v>0</v>
      </c>
      <c r="R300" s="331">
        <v>0</v>
      </c>
      <c r="S300" s="331">
        <v>18</v>
      </c>
      <c r="T300" s="333">
        <v>1</v>
      </c>
      <c r="U300" s="334">
        <v>0</v>
      </c>
    </row>
    <row r="301" spans="1:21" s="254" customFormat="1">
      <c r="A301" s="335">
        <v>40865</v>
      </c>
      <c r="B301" s="336" t="s">
        <v>528</v>
      </c>
      <c r="C301" s="337" t="s">
        <v>431</v>
      </c>
      <c r="D301" s="337" t="s">
        <v>245</v>
      </c>
      <c r="E301" s="336">
        <v>10</v>
      </c>
      <c r="F301" s="336">
        <v>0</v>
      </c>
      <c r="G301" s="336">
        <v>0</v>
      </c>
      <c r="H301" s="336">
        <v>10</v>
      </c>
      <c r="I301" s="336">
        <v>0</v>
      </c>
      <c r="J301" s="336">
        <v>1</v>
      </c>
      <c r="K301" s="336">
        <v>9</v>
      </c>
      <c r="L301" s="336">
        <v>0</v>
      </c>
      <c r="M301" s="336">
        <v>0</v>
      </c>
      <c r="N301" s="336">
        <v>9</v>
      </c>
      <c r="O301" s="336">
        <v>0</v>
      </c>
      <c r="P301" s="336">
        <v>0</v>
      </c>
      <c r="Q301" s="336">
        <v>0</v>
      </c>
      <c r="R301" s="336">
        <v>0</v>
      </c>
      <c r="S301" s="336">
        <v>9</v>
      </c>
      <c r="T301" s="333">
        <v>0.9</v>
      </c>
      <c r="U301" s="334">
        <v>0</v>
      </c>
    </row>
    <row r="302" spans="1:21" s="254" customFormat="1">
      <c r="A302" s="330">
        <v>40870</v>
      </c>
      <c r="B302" s="331" t="s">
        <v>512</v>
      </c>
      <c r="C302" s="332" t="s">
        <v>380</v>
      </c>
      <c r="D302" s="332" t="s">
        <v>244</v>
      </c>
      <c r="E302" s="331">
        <v>27</v>
      </c>
      <c r="F302" s="331">
        <v>0</v>
      </c>
      <c r="G302" s="331">
        <v>1</v>
      </c>
      <c r="H302" s="331">
        <v>26</v>
      </c>
      <c r="I302" s="331">
        <v>0</v>
      </c>
      <c r="J302" s="331">
        <v>0</v>
      </c>
      <c r="K302" s="331">
        <v>26</v>
      </c>
      <c r="L302" s="331">
        <v>0</v>
      </c>
      <c r="M302" s="331">
        <v>11</v>
      </c>
      <c r="N302" s="331">
        <v>15</v>
      </c>
      <c r="O302" s="331">
        <v>0</v>
      </c>
      <c r="P302" s="331">
        <v>0</v>
      </c>
      <c r="Q302" s="331">
        <v>0</v>
      </c>
      <c r="R302" s="331">
        <v>0</v>
      </c>
      <c r="S302" s="331">
        <v>15</v>
      </c>
      <c r="T302" s="333">
        <v>0.57689999999999997</v>
      </c>
      <c r="U302" s="334">
        <v>0</v>
      </c>
    </row>
    <row r="303" spans="1:21" s="254" customFormat="1">
      <c r="A303" s="335">
        <v>40870</v>
      </c>
      <c r="B303" s="336" t="s">
        <v>512</v>
      </c>
      <c r="C303" s="337" t="s">
        <v>429</v>
      </c>
      <c r="D303" s="337" t="s">
        <v>247</v>
      </c>
      <c r="E303" s="336">
        <v>5</v>
      </c>
      <c r="F303" s="336">
        <v>0</v>
      </c>
      <c r="G303" s="336">
        <v>0</v>
      </c>
      <c r="H303" s="336">
        <v>5</v>
      </c>
      <c r="I303" s="336">
        <v>0</v>
      </c>
      <c r="J303" s="336">
        <v>0</v>
      </c>
      <c r="K303" s="336">
        <v>5</v>
      </c>
      <c r="L303" s="336">
        <v>0</v>
      </c>
      <c r="M303" s="336">
        <v>1</v>
      </c>
      <c r="N303" s="336">
        <v>4</v>
      </c>
      <c r="O303" s="336">
        <v>0</v>
      </c>
      <c r="P303" s="336">
        <v>0</v>
      </c>
      <c r="Q303" s="336">
        <v>0</v>
      </c>
      <c r="R303" s="336">
        <v>0</v>
      </c>
      <c r="S303" s="336">
        <v>4</v>
      </c>
      <c r="T303" s="333">
        <v>0.8</v>
      </c>
      <c r="U303" s="334">
        <v>0</v>
      </c>
    </row>
    <row r="304" spans="1:21" s="254" customFormat="1">
      <c r="A304" s="330">
        <v>40877</v>
      </c>
      <c r="B304" s="331" t="s">
        <v>133</v>
      </c>
      <c r="C304" s="332" t="s">
        <v>450</v>
      </c>
      <c r="D304" s="332" t="s">
        <v>255</v>
      </c>
      <c r="E304" s="331">
        <v>6</v>
      </c>
      <c r="F304" s="331">
        <v>0</v>
      </c>
      <c r="G304" s="331">
        <v>0</v>
      </c>
      <c r="H304" s="331">
        <v>6</v>
      </c>
      <c r="I304" s="331">
        <v>0</v>
      </c>
      <c r="J304" s="331">
        <v>1</v>
      </c>
      <c r="K304" s="331">
        <v>5</v>
      </c>
      <c r="L304" s="331">
        <v>0</v>
      </c>
      <c r="M304" s="331">
        <v>3</v>
      </c>
      <c r="N304" s="331">
        <v>2</v>
      </c>
      <c r="O304" s="331">
        <v>0</v>
      </c>
      <c r="P304" s="331">
        <v>0</v>
      </c>
      <c r="Q304" s="331">
        <v>0</v>
      </c>
      <c r="R304" s="331">
        <v>0</v>
      </c>
      <c r="S304" s="331">
        <v>2</v>
      </c>
      <c r="T304" s="333">
        <v>0.33329999999999999</v>
      </c>
      <c r="U304" s="334">
        <v>0</v>
      </c>
    </row>
    <row r="305" spans="1:21" s="254" customFormat="1">
      <c r="A305" s="335">
        <v>40878</v>
      </c>
      <c r="B305" s="336" t="s">
        <v>534</v>
      </c>
      <c r="C305" s="337" t="s">
        <v>372</v>
      </c>
      <c r="D305" s="337" t="s">
        <v>241</v>
      </c>
      <c r="E305" s="336">
        <v>1</v>
      </c>
      <c r="F305" s="336">
        <v>0</v>
      </c>
      <c r="G305" s="336">
        <v>0</v>
      </c>
      <c r="H305" s="336">
        <v>1</v>
      </c>
      <c r="I305" s="336">
        <v>0</v>
      </c>
      <c r="J305" s="336">
        <v>0</v>
      </c>
      <c r="K305" s="336">
        <v>1</v>
      </c>
      <c r="L305" s="336">
        <v>0</v>
      </c>
      <c r="M305" s="336">
        <v>0</v>
      </c>
      <c r="N305" s="336">
        <v>1</v>
      </c>
      <c r="O305" s="336">
        <v>0</v>
      </c>
      <c r="P305" s="336">
        <v>0</v>
      </c>
      <c r="Q305" s="336">
        <v>0</v>
      </c>
      <c r="R305" s="336">
        <v>0</v>
      </c>
      <c r="S305" s="336">
        <v>1</v>
      </c>
      <c r="T305" s="333">
        <v>1</v>
      </c>
      <c r="U305" s="334">
        <v>0</v>
      </c>
    </row>
    <row r="306" spans="1:21" s="254" customFormat="1">
      <c r="A306" s="330">
        <v>40878</v>
      </c>
      <c r="B306" s="331" t="s">
        <v>534</v>
      </c>
      <c r="C306" s="332" t="s">
        <v>373</v>
      </c>
      <c r="D306" s="332" t="s">
        <v>244</v>
      </c>
      <c r="E306" s="331">
        <v>2</v>
      </c>
      <c r="F306" s="331">
        <v>0</v>
      </c>
      <c r="G306" s="331">
        <v>0</v>
      </c>
      <c r="H306" s="331">
        <v>2</v>
      </c>
      <c r="I306" s="331">
        <v>0</v>
      </c>
      <c r="J306" s="331">
        <v>0</v>
      </c>
      <c r="K306" s="331">
        <v>2</v>
      </c>
      <c r="L306" s="331">
        <v>0</v>
      </c>
      <c r="M306" s="331">
        <v>0</v>
      </c>
      <c r="N306" s="331">
        <v>2</v>
      </c>
      <c r="O306" s="331">
        <v>0</v>
      </c>
      <c r="P306" s="331">
        <v>0</v>
      </c>
      <c r="Q306" s="331">
        <v>0</v>
      </c>
      <c r="R306" s="331">
        <v>0</v>
      </c>
      <c r="S306" s="331">
        <v>2</v>
      </c>
      <c r="T306" s="333">
        <v>1</v>
      </c>
      <c r="U306" s="334">
        <v>0</v>
      </c>
    </row>
    <row r="307" spans="1:21" s="254" customFormat="1">
      <c r="A307" s="335">
        <v>40878</v>
      </c>
      <c r="B307" s="336" t="s">
        <v>519</v>
      </c>
      <c r="C307" s="337" t="s">
        <v>394</v>
      </c>
      <c r="D307" s="337" t="s">
        <v>247</v>
      </c>
      <c r="E307" s="336">
        <v>10</v>
      </c>
      <c r="F307" s="336">
        <v>0</v>
      </c>
      <c r="G307" s="336">
        <v>1</v>
      </c>
      <c r="H307" s="336">
        <v>9</v>
      </c>
      <c r="I307" s="336">
        <v>0</v>
      </c>
      <c r="J307" s="336">
        <v>2</v>
      </c>
      <c r="K307" s="336">
        <v>7</v>
      </c>
      <c r="L307" s="336">
        <v>0</v>
      </c>
      <c r="M307" s="336">
        <v>3</v>
      </c>
      <c r="N307" s="336">
        <v>4</v>
      </c>
      <c r="O307" s="336">
        <v>0</v>
      </c>
      <c r="P307" s="336">
        <v>0</v>
      </c>
      <c r="Q307" s="336">
        <v>0</v>
      </c>
      <c r="R307" s="336">
        <v>0</v>
      </c>
      <c r="S307" s="336">
        <v>4</v>
      </c>
      <c r="T307" s="338">
        <v>0.44440000000000002</v>
      </c>
      <c r="U307" s="334">
        <v>0</v>
      </c>
    </row>
    <row r="308" spans="1:21" s="254" customFormat="1">
      <c r="A308" s="330">
        <v>40878</v>
      </c>
      <c r="B308" s="331" t="s">
        <v>532</v>
      </c>
      <c r="C308" s="332" t="s">
        <v>424</v>
      </c>
      <c r="D308" s="332" t="s">
        <v>241</v>
      </c>
      <c r="E308" s="331">
        <v>1</v>
      </c>
      <c r="F308" s="331">
        <v>0</v>
      </c>
      <c r="G308" s="331">
        <v>0</v>
      </c>
      <c r="H308" s="331">
        <v>1</v>
      </c>
      <c r="I308" s="331">
        <v>0</v>
      </c>
      <c r="J308" s="331">
        <v>0</v>
      </c>
      <c r="K308" s="331">
        <v>1</v>
      </c>
      <c r="L308" s="331">
        <v>0</v>
      </c>
      <c r="M308" s="331">
        <v>0</v>
      </c>
      <c r="N308" s="331">
        <v>1</v>
      </c>
      <c r="O308" s="331">
        <v>0</v>
      </c>
      <c r="P308" s="331">
        <v>0</v>
      </c>
      <c r="Q308" s="331">
        <v>0</v>
      </c>
      <c r="R308" s="331">
        <v>0</v>
      </c>
      <c r="S308" s="331">
        <v>1</v>
      </c>
      <c r="T308" s="338">
        <v>1</v>
      </c>
      <c r="U308" s="334">
        <v>0</v>
      </c>
    </row>
    <row r="309" spans="1:21" s="254" customFormat="1">
      <c r="A309" s="335">
        <v>40878</v>
      </c>
      <c r="B309" s="336" t="s">
        <v>532</v>
      </c>
      <c r="C309" s="337" t="s">
        <v>425</v>
      </c>
      <c r="D309" s="337" t="s">
        <v>247</v>
      </c>
      <c r="E309" s="336">
        <v>6</v>
      </c>
      <c r="F309" s="336">
        <v>0</v>
      </c>
      <c r="G309" s="336">
        <v>1</v>
      </c>
      <c r="H309" s="336">
        <v>5</v>
      </c>
      <c r="I309" s="336">
        <v>0</v>
      </c>
      <c r="J309" s="336">
        <v>0</v>
      </c>
      <c r="K309" s="336">
        <v>5</v>
      </c>
      <c r="L309" s="336">
        <v>0</v>
      </c>
      <c r="M309" s="336">
        <v>0</v>
      </c>
      <c r="N309" s="336">
        <v>5</v>
      </c>
      <c r="O309" s="336">
        <v>0</v>
      </c>
      <c r="P309" s="336">
        <v>0</v>
      </c>
      <c r="Q309" s="336">
        <v>0</v>
      </c>
      <c r="R309" s="336">
        <v>0</v>
      </c>
      <c r="S309" s="336">
        <v>5</v>
      </c>
      <c r="T309" s="333">
        <v>1</v>
      </c>
      <c r="U309" s="334">
        <v>0</v>
      </c>
    </row>
    <row r="310" spans="1:21" s="254" customFormat="1">
      <c r="A310" s="330">
        <v>40878</v>
      </c>
      <c r="B310" s="331" t="s">
        <v>532</v>
      </c>
      <c r="C310" s="332" t="s">
        <v>426</v>
      </c>
      <c r="D310" s="332" t="s">
        <v>246</v>
      </c>
      <c r="E310" s="331">
        <v>3</v>
      </c>
      <c r="F310" s="331">
        <v>0</v>
      </c>
      <c r="G310" s="331">
        <v>0</v>
      </c>
      <c r="H310" s="331">
        <v>3</v>
      </c>
      <c r="I310" s="331">
        <v>0</v>
      </c>
      <c r="J310" s="331">
        <v>1</v>
      </c>
      <c r="K310" s="331">
        <v>2</v>
      </c>
      <c r="L310" s="331">
        <v>0</v>
      </c>
      <c r="M310" s="331">
        <v>1</v>
      </c>
      <c r="N310" s="331">
        <v>1</v>
      </c>
      <c r="O310" s="331">
        <v>0</v>
      </c>
      <c r="P310" s="331">
        <v>0</v>
      </c>
      <c r="Q310" s="331">
        <v>0</v>
      </c>
      <c r="R310" s="331">
        <v>0</v>
      </c>
      <c r="S310" s="331">
        <v>1</v>
      </c>
      <c r="T310" s="333">
        <v>0.33329999999999999</v>
      </c>
      <c r="U310" s="334">
        <v>0</v>
      </c>
    </row>
    <row r="311" spans="1:21" s="254" customFormat="1">
      <c r="A311" s="335">
        <v>40878</v>
      </c>
      <c r="B311" s="336" t="s">
        <v>534</v>
      </c>
      <c r="C311" s="337" t="s">
        <v>446</v>
      </c>
      <c r="D311" s="337" t="s">
        <v>247</v>
      </c>
      <c r="E311" s="336">
        <v>2</v>
      </c>
      <c r="F311" s="336">
        <v>0</v>
      </c>
      <c r="G311" s="336">
        <v>0</v>
      </c>
      <c r="H311" s="336">
        <v>2</v>
      </c>
      <c r="I311" s="336">
        <v>0</v>
      </c>
      <c r="J311" s="336">
        <v>0</v>
      </c>
      <c r="K311" s="336">
        <v>2</v>
      </c>
      <c r="L311" s="336">
        <v>0</v>
      </c>
      <c r="M311" s="336">
        <v>0</v>
      </c>
      <c r="N311" s="336">
        <v>2</v>
      </c>
      <c r="O311" s="336">
        <v>0</v>
      </c>
      <c r="P311" s="336">
        <v>0</v>
      </c>
      <c r="Q311" s="336">
        <v>0</v>
      </c>
      <c r="R311" s="336">
        <v>0</v>
      </c>
      <c r="S311" s="336">
        <v>2</v>
      </c>
      <c r="T311" s="333">
        <v>1</v>
      </c>
      <c r="U311" s="334">
        <v>0</v>
      </c>
    </row>
    <row r="312" spans="1:21" s="254" customFormat="1">
      <c r="A312" s="330">
        <v>40878</v>
      </c>
      <c r="B312" s="331" t="s">
        <v>534</v>
      </c>
      <c r="C312" s="332" t="s">
        <v>447</v>
      </c>
      <c r="D312" s="332" t="s">
        <v>243</v>
      </c>
      <c r="E312" s="331">
        <v>3</v>
      </c>
      <c r="F312" s="331">
        <v>0</v>
      </c>
      <c r="G312" s="331">
        <v>1</v>
      </c>
      <c r="H312" s="331">
        <v>2</v>
      </c>
      <c r="I312" s="331">
        <v>0</v>
      </c>
      <c r="J312" s="331">
        <v>0</v>
      </c>
      <c r="K312" s="331">
        <v>2</v>
      </c>
      <c r="L312" s="331">
        <v>0</v>
      </c>
      <c r="M312" s="331">
        <v>0</v>
      </c>
      <c r="N312" s="331">
        <v>2</v>
      </c>
      <c r="O312" s="331">
        <v>0</v>
      </c>
      <c r="P312" s="331">
        <v>0</v>
      </c>
      <c r="Q312" s="331">
        <v>0</v>
      </c>
      <c r="R312" s="331">
        <v>0</v>
      </c>
      <c r="S312" s="331">
        <v>2</v>
      </c>
      <c r="T312" s="333">
        <v>1</v>
      </c>
      <c r="U312" s="334">
        <v>0</v>
      </c>
    </row>
    <row r="313" spans="1:21" s="254" customFormat="1">
      <c r="A313" s="335">
        <v>40878</v>
      </c>
      <c r="B313" s="336" t="s">
        <v>534</v>
      </c>
      <c r="C313" s="337" t="s">
        <v>482</v>
      </c>
      <c r="D313" s="337" t="s">
        <v>246</v>
      </c>
      <c r="E313" s="336">
        <v>1</v>
      </c>
      <c r="F313" s="336">
        <v>0</v>
      </c>
      <c r="G313" s="336">
        <v>0</v>
      </c>
      <c r="H313" s="336">
        <v>1</v>
      </c>
      <c r="I313" s="336">
        <v>0</v>
      </c>
      <c r="J313" s="336">
        <v>0</v>
      </c>
      <c r="K313" s="336">
        <v>1</v>
      </c>
      <c r="L313" s="336">
        <v>0</v>
      </c>
      <c r="M313" s="336">
        <v>0</v>
      </c>
      <c r="N313" s="336">
        <v>1</v>
      </c>
      <c r="O313" s="336">
        <v>0</v>
      </c>
      <c r="P313" s="336">
        <v>0</v>
      </c>
      <c r="Q313" s="336">
        <v>0</v>
      </c>
      <c r="R313" s="336">
        <v>0</v>
      </c>
      <c r="S313" s="336">
        <v>1</v>
      </c>
      <c r="T313" s="333">
        <v>1</v>
      </c>
      <c r="U313" s="334">
        <v>0</v>
      </c>
    </row>
    <row r="314" spans="1:21" s="254" customFormat="1">
      <c r="A314" s="330">
        <v>40878</v>
      </c>
      <c r="B314" s="331" t="s">
        <v>534</v>
      </c>
      <c r="C314" s="332" t="s">
        <v>449</v>
      </c>
      <c r="D314" s="332" t="s">
        <v>245</v>
      </c>
      <c r="E314" s="331">
        <v>2</v>
      </c>
      <c r="F314" s="331">
        <v>0</v>
      </c>
      <c r="G314" s="331">
        <v>0</v>
      </c>
      <c r="H314" s="331">
        <v>2</v>
      </c>
      <c r="I314" s="331">
        <v>0</v>
      </c>
      <c r="J314" s="331">
        <v>0</v>
      </c>
      <c r="K314" s="331">
        <v>2</v>
      </c>
      <c r="L314" s="331">
        <v>0</v>
      </c>
      <c r="M314" s="331">
        <v>0</v>
      </c>
      <c r="N314" s="331">
        <v>2</v>
      </c>
      <c r="O314" s="331">
        <v>0</v>
      </c>
      <c r="P314" s="331">
        <v>0</v>
      </c>
      <c r="Q314" s="331">
        <v>0</v>
      </c>
      <c r="R314" s="331">
        <v>0</v>
      </c>
      <c r="S314" s="331">
        <v>2</v>
      </c>
      <c r="T314" s="333">
        <v>1</v>
      </c>
      <c r="U314" s="334">
        <v>0</v>
      </c>
    </row>
    <row r="315" spans="1:21" s="254" customFormat="1">
      <c r="A315" s="335">
        <v>40878</v>
      </c>
      <c r="B315" s="336" t="s">
        <v>534</v>
      </c>
      <c r="C315" s="337" t="s">
        <v>452</v>
      </c>
      <c r="D315" s="337" t="s">
        <v>255</v>
      </c>
      <c r="E315" s="336">
        <v>1</v>
      </c>
      <c r="F315" s="336">
        <v>0</v>
      </c>
      <c r="G315" s="336">
        <v>0</v>
      </c>
      <c r="H315" s="336">
        <v>1</v>
      </c>
      <c r="I315" s="336">
        <v>0</v>
      </c>
      <c r="J315" s="336">
        <v>0</v>
      </c>
      <c r="K315" s="336">
        <v>1</v>
      </c>
      <c r="L315" s="336">
        <v>0</v>
      </c>
      <c r="M315" s="336">
        <v>0</v>
      </c>
      <c r="N315" s="336">
        <v>1</v>
      </c>
      <c r="O315" s="336">
        <v>0</v>
      </c>
      <c r="P315" s="336">
        <v>0</v>
      </c>
      <c r="Q315" s="336">
        <v>0</v>
      </c>
      <c r="R315" s="336">
        <v>0</v>
      </c>
      <c r="S315" s="336">
        <v>1</v>
      </c>
      <c r="T315" s="333">
        <v>1</v>
      </c>
      <c r="U315" s="334">
        <v>0</v>
      </c>
    </row>
    <row r="316" spans="1:21" s="254" customFormat="1">
      <c r="A316" s="330">
        <v>40878</v>
      </c>
      <c r="B316" s="331" t="s">
        <v>532</v>
      </c>
      <c r="C316" s="332" t="s">
        <v>494</v>
      </c>
      <c r="D316" s="332" t="s">
        <v>493</v>
      </c>
      <c r="E316" s="331">
        <v>2</v>
      </c>
      <c r="F316" s="331">
        <v>0</v>
      </c>
      <c r="G316" s="331">
        <v>0</v>
      </c>
      <c r="H316" s="331">
        <v>2</v>
      </c>
      <c r="I316" s="331">
        <v>0</v>
      </c>
      <c r="J316" s="331">
        <v>0</v>
      </c>
      <c r="K316" s="331">
        <v>2</v>
      </c>
      <c r="L316" s="331">
        <v>0</v>
      </c>
      <c r="M316" s="331">
        <v>1</v>
      </c>
      <c r="N316" s="331">
        <v>1</v>
      </c>
      <c r="O316" s="331">
        <v>0</v>
      </c>
      <c r="P316" s="331">
        <v>0</v>
      </c>
      <c r="Q316" s="331">
        <v>1</v>
      </c>
      <c r="R316" s="331">
        <v>0</v>
      </c>
      <c r="S316" s="331">
        <v>0</v>
      </c>
      <c r="T316" s="333">
        <v>0.5</v>
      </c>
      <c r="U316" s="334">
        <v>0</v>
      </c>
    </row>
    <row r="317" spans="1:21" s="254" customFormat="1">
      <c r="A317" s="335">
        <v>40884</v>
      </c>
      <c r="B317" s="336" t="s">
        <v>509</v>
      </c>
      <c r="C317" s="337" t="s">
        <v>411</v>
      </c>
      <c r="D317" s="337" t="s">
        <v>255</v>
      </c>
      <c r="E317" s="336">
        <v>17</v>
      </c>
      <c r="F317" s="336">
        <v>0</v>
      </c>
      <c r="G317" s="336">
        <v>1</v>
      </c>
      <c r="H317" s="336">
        <v>16</v>
      </c>
      <c r="I317" s="336">
        <v>0</v>
      </c>
      <c r="J317" s="336">
        <v>1</v>
      </c>
      <c r="K317" s="336">
        <v>15</v>
      </c>
      <c r="L317" s="336">
        <v>0</v>
      </c>
      <c r="M317" s="336">
        <v>6</v>
      </c>
      <c r="N317" s="336">
        <v>9</v>
      </c>
      <c r="O317" s="336">
        <v>0</v>
      </c>
      <c r="P317" s="336">
        <v>0</v>
      </c>
      <c r="Q317" s="336">
        <v>0</v>
      </c>
      <c r="R317" s="336">
        <v>0</v>
      </c>
      <c r="S317" s="336">
        <v>9</v>
      </c>
      <c r="T317" s="333">
        <v>0.5625</v>
      </c>
      <c r="U317" s="334">
        <v>0</v>
      </c>
    </row>
    <row r="318" spans="1:21" s="254" customFormat="1">
      <c r="A318" s="330">
        <v>40884</v>
      </c>
      <c r="B318" s="331" t="s">
        <v>527</v>
      </c>
      <c r="C318" s="332" t="s">
        <v>428</v>
      </c>
      <c r="D318" s="332" t="s">
        <v>246</v>
      </c>
      <c r="E318" s="331">
        <v>16</v>
      </c>
      <c r="F318" s="331">
        <v>0</v>
      </c>
      <c r="G318" s="331">
        <v>0</v>
      </c>
      <c r="H318" s="331">
        <v>16</v>
      </c>
      <c r="I318" s="331">
        <v>0</v>
      </c>
      <c r="J318" s="331">
        <v>0</v>
      </c>
      <c r="K318" s="331">
        <v>16</v>
      </c>
      <c r="L318" s="331">
        <v>0</v>
      </c>
      <c r="M318" s="331">
        <v>5</v>
      </c>
      <c r="N318" s="331">
        <v>11</v>
      </c>
      <c r="O318" s="331">
        <v>0</v>
      </c>
      <c r="P318" s="331">
        <v>0</v>
      </c>
      <c r="Q318" s="331">
        <v>0</v>
      </c>
      <c r="R318" s="331">
        <v>0</v>
      </c>
      <c r="S318" s="331">
        <v>11</v>
      </c>
      <c r="T318" s="333">
        <v>0.6875</v>
      </c>
      <c r="U318" s="334">
        <v>0</v>
      </c>
    </row>
    <row r="319" spans="1:21" s="254" customFormat="1">
      <c r="A319" s="335">
        <v>40885</v>
      </c>
      <c r="B319" s="336" t="s">
        <v>514</v>
      </c>
      <c r="C319" s="337" t="s">
        <v>370</v>
      </c>
      <c r="D319" s="337" t="s">
        <v>241</v>
      </c>
      <c r="E319" s="336">
        <v>4</v>
      </c>
      <c r="F319" s="336">
        <v>0</v>
      </c>
      <c r="G319" s="336">
        <v>0</v>
      </c>
      <c r="H319" s="336">
        <v>4</v>
      </c>
      <c r="I319" s="336">
        <v>0</v>
      </c>
      <c r="J319" s="336">
        <v>0</v>
      </c>
      <c r="K319" s="336">
        <v>4</v>
      </c>
      <c r="L319" s="336">
        <v>0</v>
      </c>
      <c r="M319" s="336">
        <v>0</v>
      </c>
      <c r="N319" s="336">
        <v>4</v>
      </c>
      <c r="O319" s="336">
        <v>0</v>
      </c>
      <c r="P319" s="336">
        <v>0</v>
      </c>
      <c r="Q319" s="336">
        <v>0</v>
      </c>
      <c r="R319" s="336">
        <v>0</v>
      </c>
      <c r="S319" s="336">
        <v>4</v>
      </c>
      <c r="T319" s="333">
        <v>1</v>
      </c>
      <c r="U319" s="334">
        <v>0</v>
      </c>
    </row>
    <row r="320" spans="1:21" s="254" customFormat="1">
      <c r="A320" s="330">
        <v>40885</v>
      </c>
      <c r="B320" s="331" t="s">
        <v>514</v>
      </c>
      <c r="C320" s="332" t="s">
        <v>389</v>
      </c>
      <c r="D320" s="332" t="s">
        <v>244</v>
      </c>
      <c r="E320" s="331">
        <v>1</v>
      </c>
      <c r="F320" s="331">
        <v>0</v>
      </c>
      <c r="G320" s="331">
        <v>0</v>
      </c>
      <c r="H320" s="331">
        <v>1</v>
      </c>
      <c r="I320" s="331">
        <v>0</v>
      </c>
      <c r="J320" s="331">
        <v>0</v>
      </c>
      <c r="K320" s="331">
        <v>1</v>
      </c>
      <c r="L320" s="331">
        <v>0</v>
      </c>
      <c r="M320" s="331">
        <v>1</v>
      </c>
      <c r="N320" s="331">
        <v>0</v>
      </c>
      <c r="O320" s="331">
        <v>0</v>
      </c>
      <c r="P320" s="331">
        <v>0</v>
      </c>
      <c r="Q320" s="331">
        <v>0</v>
      </c>
      <c r="R320" s="331">
        <v>0</v>
      </c>
      <c r="S320" s="331">
        <v>0</v>
      </c>
      <c r="T320" s="333">
        <v>0</v>
      </c>
      <c r="U320" s="334">
        <v>0</v>
      </c>
    </row>
    <row r="321" spans="1:21" s="254" customFormat="1">
      <c r="A321" s="335">
        <v>40885</v>
      </c>
      <c r="B321" s="336" t="s">
        <v>514</v>
      </c>
      <c r="C321" s="337" t="s">
        <v>390</v>
      </c>
      <c r="D321" s="337" t="s">
        <v>255</v>
      </c>
      <c r="E321" s="336">
        <v>1</v>
      </c>
      <c r="F321" s="336">
        <v>0</v>
      </c>
      <c r="G321" s="336">
        <v>0</v>
      </c>
      <c r="H321" s="336">
        <v>1</v>
      </c>
      <c r="I321" s="336">
        <v>0</v>
      </c>
      <c r="J321" s="336">
        <v>0</v>
      </c>
      <c r="K321" s="336">
        <v>1</v>
      </c>
      <c r="L321" s="336">
        <v>0</v>
      </c>
      <c r="M321" s="336">
        <v>0</v>
      </c>
      <c r="N321" s="336">
        <v>1</v>
      </c>
      <c r="O321" s="336">
        <v>0</v>
      </c>
      <c r="P321" s="336">
        <v>0</v>
      </c>
      <c r="Q321" s="336">
        <v>0</v>
      </c>
      <c r="R321" s="336">
        <v>0</v>
      </c>
      <c r="S321" s="336">
        <v>1</v>
      </c>
      <c r="T321" s="333">
        <v>1</v>
      </c>
      <c r="U321" s="334">
        <v>0</v>
      </c>
    </row>
    <row r="322" spans="1:21" s="254" customFormat="1">
      <c r="A322" s="330">
        <v>40885</v>
      </c>
      <c r="B322" s="331" t="s">
        <v>520</v>
      </c>
      <c r="C322" s="332" t="s">
        <v>400</v>
      </c>
      <c r="D322" s="332" t="s">
        <v>244</v>
      </c>
      <c r="E322" s="331">
        <v>7</v>
      </c>
      <c r="F322" s="331">
        <v>0</v>
      </c>
      <c r="G322" s="331">
        <v>2</v>
      </c>
      <c r="H322" s="331">
        <v>5</v>
      </c>
      <c r="I322" s="331">
        <v>0</v>
      </c>
      <c r="J322" s="331">
        <v>3</v>
      </c>
      <c r="K322" s="331">
        <v>2</v>
      </c>
      <c r="L322" s="331">
        <v>0</v>
      </c>
      <c r="M322" s="331">
        <v>0</v>
      </c>
      <c r="N322" s="331">
        <v>2</v>
      </c>
      <c r="O322" s="331">
        <v>0</v>
      </c>
      <c r="P322" s="331">
        <v>0</v>
      </c>
      <c r="Q322" s="331">
        <v>0</v>
      </c>
      <c r="R322" s="331">
        <v>0</v>
      </c>
      <c r="S322" s="331">
        <v>2</v>
      </c>
      <c r="T322" s="333">
        <v>0.4</v>
      </c>
      <c r="U322" s="334">
        <v>0</v>
      </c>
    </row>
    <row r="323" spans="1:21" s="254" customFormat="1">
      <c r="A323" s="335">
        <v>40885</v>
      </c>
      <c r="B323" s="336" t="s">
        <v>514</v>
      </c>
      <c r="C323" s="337" t="s">
        <v>433</v>
      </c>
      <c r="D323" s="337" t="s">
        <v>243</v>
      </c>
      <c r="E323" s="336">
        <v>1</v>
      </c>
      <c r="F323" s="336">
        <v>0</v>
      </c>
      <c r="G323" s="336">
        <v>0</v>
      </c>
      <c r="H323" s="336">
        <v>1</v>
      </c>
      <c r="I323" s="336">
        <v>0</v>
      </c>
      <c r="J323" s="336">
        <v>0</v>
      </c>
      <c r="K323" s="336">
        <v>1</v>
      </c>
      <c r="L323" s="336">
        <v>0</v>
      </c>
      <c r="M323" s="336">
        <v>0</v>
      </c>
      <c r="N323" s="336">
        <v>1</v>
      </c>
      <c r="O323" s="336">
        <v>0</v>
      </c>
      <c r="P323" s="336">
        <v>0</v>
      </c>
      <c r="Q323" s="336">
        <v>0</v>
      </c>
      <c r="R323" s="336">
        <v>0</v>
      </c>
      <c r="S323" s="336">
        <v>1</v>
      </c>
      <c r="T323" s="333">
        <v>1</v>
      </c>
      <c r="U323" s="334">
        <v>0</v>
      </c>
    </row>
    <row r="324" spans="1:21" s="254" customFormat="1">
      <c r="A324" s="330">
        <v>40885</v>
      </c>
      <c r="B324" s="331" t="s">
        <v>514</v>
      </c>
      <c r="C324" s="332" t="s">
        <v>487</v>
      </c>
      <c r="D324" s="332" t="s">
        <v>247</v>
      </c>
      <c r="E324" s="331">
        <v>2</v>
      </c>
      <c r="F324" s="331">
        <v>0</v>
      </c>
      <c r="G324" s="331">
        <v>0</v>
      </c>
      <c r="H324" s="331">
        <v>2</v>
      </c>
      <c r="I324" s="331">
        <v>0</v>
      </c>
      <c r="J324" s="331">
        <v>0</v>
      </c>
      <c r="K324" s="331">
        <v>2</v>
      </c>
      <c r="L324" s="331">
        <v>0</v>
      </c>
      <c r="M324" s="331">
        <v>0</v>
      </c>
      <c r="N324" s="331">
        <v>2</v>
      </c>
      <c r="O324" s="331">
        <v>0</v>
      </c>
      <c r="P324" s="331">
        <v>0</v>
      </c>
      <c r="Q324" s="331">
        <v>0</v>
      </c>
      <c r="R324" s="331">
        <v>0</v>
      </c>
      <c r="S324" s="331">
        <v>2</v>
      </c>
      <c r="T324" s="333">
        <v>1</v>
      </c>
      <c r="U324" s="334">
        <v>0</v>
      </c>
    </row>
    <row r="325" spans="1:21" s="254" customFormat="1">
      <c r="A325" s="335">
        <v>40891</v>
      </c>
      <c r="B325" s="336" t="s">
        <v>511</v>
      </c>
      <c r="C325" s="337" t="s">
        <v>368</v>
      </c>
      <c r="D325" s="337" t="s">
        <v>241</v>
      </c>
      <c r="E325" s="336">
        <v>4</v>
      </c>
      <c r="F325" s="336">
        <v>0</v>
      </c>
      <c r="G325" s="336">
        <v>1</v>
      </c>
      <c r="H325" s="336">
        <v>3</v>
      </c>
      <c r="I325" s="336">
        <v>0</v>
      </c>
      <c r="J325" s="336">
        <v>0</v>
      </c>
      <c r="K325" s="336">
        <v>3</v>
      </c>
      <c r="L325" s="336">
        <v>0</v>
      </c>
      <c r="M325" s="336">
        <v>1</v>
      </c>
      <c r="N325" s="336">
        <v>2</v>
      </c>
      <c r="O325" s="336">
        <v>0</v>
      </c>
      <c r="P325" s="336">
        <v>0</v>
      </c>
      <c r="Q325" s="336">
        <v>0</v>
      </c>
      <c r="R325" s="336">
        <v>0</v>
      </c>
      <c r="S325" s="336">
        <v>2</v>
      </c>
      <c r="T325" s="333">
        <v>0.66669999999999996</v>
      </c>
      <c r="U325" s="334">
        <v>0</v>
      </c>
    </row>
    <row r="326" spans="1:21" s="254" customFormat="1">
      <c r="A326" s="330">
        <v>40891</v>
      </c>
      <c r="B326" s="331" t="s">
        <v>509</v>
      </c>
      <c r="C326" s="332" t="s">
        <v>376</v>
      </c>
      <c r="D326" s="332" t="s">
        <v>244</v>
      </c>
      <c r="E326" s="331">
        <v>2</v>
      </c>
      <c r="F326" s="331">
        <v>0</v>
      </c>
      <c r="G326" s="331">
        <v>0</v>
      </c>
      <c r="H326" s="331">
        <v>2</v>
      </c>
      <c r="I326" s="331">
        <v>0</v>
      </c>
      <c r="J326" s="331">
        <v>0</v>
      </c>
      <c r="K326" s="331">
        <v>2</v>
      </c>
      <c r="L326" s="331">
        <v>0</v>
      </c>
      <c r="M326" s="331">
        <v>1</v>
      </c>
      <c r="N326" s="331">
        <v>1</v>
      </c>
      <c r="O326" s="331">
        <v>0</v>
      </c>
      <c r="P326" s="331">
        <v>0</v>
      </c>
      <c r="Q326" s="331">
        <v>0</v>
      </c>
      <c r="R326" s="331">
        <v>0</v>
      </c>
      <c r="S326" s="331">
        <v>1</v>
      </c>
      <c r="T326" s="333">
        <v>0.5</v>
      </c>
      <c r="U326" s="334">
        <v>0</v>
      </c>
    </row>
    <row r="327" spans="1:21" s="254" customFormat="1">
      <c r="A327" s="335">
        <v>40891</v>
      </c>
      <c r="B327" s="336" t="s">
        <v>545</v>
      </c>
      <c r="C327" s="337" t="s">
        <v>486</v>
      </c>
      <c r="D327" s="337" t="s">
        <v>255</v>
      </c>
      <c r="E327" s="336">
        <v>7</v>
      </c>
      <c r="F327" s="336">
        <v>0</v>
      </c>
      <c r="G327" s="336">
        <v>0</v>
      </c>
      <c r="H327" s="336">
        <v>7</v>
      </c>
      <c r="I327" s="336">
        <v>0</v>
      </c>
      <c r="J327" s="336">
        <v>0</v>
      </c>
      <c r="K327" s="336">
        <v>7</v>
      </c>
      <c r="L327" s="336">
        <v>0</v>
      </c>
      <c r="M327" s="336">
        <v>3</v>
      </c>
      <c r="N327" s="336">
        <v>4</v>
      </c>
      <c r="O327" s="336">
        <v>0</v>
      </c>
      <c r="P327" s="336">
        <v>0</v>
      </c>
      <c r="Q327" s="336">
        <v>0</v>
      </c>
      <c r="R327" s="336">
        <v>0</v>
      </c>
      <c r="S327" s="336">
        <v>4</v>
      </c>
      <c r="T327" s="333">
        <v>0.57140000000000002</v>
      </c>
      <c r="U327" s="334">
        <v>0</v>
      </c>
    </row>
    <row r="328" spans="1:21" s="254" customFormat="1">
      <c r="A328" s="330">
        <v>40891</v>
      </c>
      <c r="B328" s="331" t="s">
        <v>509</v>
      </c>
      <c r="C328" s="332" t="s">
        <v>488</v>
      </c>
      <c r="D328" s="332" t="s">
        <v>247</v>
      </c>
      <c r="E328" s="331">
        <v>19</v>
      </c>
      <c r="F328" s="331">
        <v>0</v>
      </c>
      <c r="G328" s="331">
        <v>1</v>
      </c>
      <c r="H328" s="331">
        <v>18</v>
      </c>
      <c r="I328" s="331">
        <v>2</v>
      </c>
      <c r="J328" s="331">
        <v>1</v>
      </c>
      <c r="K328" s="331">
        <v>15</v>
      </c>
      <c r="L328" s="331">
        <v>0</v>
      </c>
      <c r="M328" s="331">
        <v>7</v>
      </c>
      <c r="N328" s="331">
        <v>8</v>
      </c>
      <c r="O328" s="331">
        <v>0</v>
      </c>
      <c r="P328" s="331">
        <v>0</v>
      </c>
      <c r="Q328" s="331">
        <v>0</v>
      </c>
      <c r="R328" s="331">
        <v>0</v>
      </c>
      <c r="S328" s="331">
        <v>8</v>
      </c>
      <c r="T328" s="333">
        <v>0.5</v>
      </c>
      <c r="U328" s="334">
        <v>0</v>
      </c>
    </row>
    <row r="329" spans="1:21" s="254" customFormat="1">
      <c r="A329" s="335">
        <v>40891</v>
      </c>
      <c r="B329" s="336" t="s">
        <v>509</v>
      </c>
      <c r="C329" s="337" t="s">
        <v>489</v>
      </c>
      <c r="D329" s="337" t="s">
        <v>501</v>
      </c>
      <c r="E329" s="336">
        <v>8</v>
      </c>
      <c r="F329" s="336">
        <v>0</v>
      </c>
      <c r="G329" s="336">
        <v>0</v>
      </c>
      <c r="H329" s="336">
        <v>8</v>
      </c>
      <c r="I329" s="336">
        <v>0</v>
      </c>
      <c r="J329" s="336">
        <v>0</v>
      </c>
      <c r="K329" s="336">
        <v>8</v>
      </c>
      <c r="L329" s="336">
        <v>0</v>
      </c>
      <c r="M329" s="336">
        <v>4</v>
      </c>
      <c r="N329" s="336">
        <v>4</v>
      </c>
      <c r="O329" s="336">
        <v>0</v>
      </c>
      <c r="P329" s="336">
        <v>0</v>
      </c>
      <c r="Q329" s="336">
        <v>0</v>
      </c>
      <c r="R329" s="336">
        <v>0</v>
      </c>
      <c r="S329" s="336">
        <v>4</v>
      </c>
      <c r="T329" s="333">
        <v>0.5</v>
      </c>
      <c r="U329" s="334">
        <v>0</v>
      </c>
    </row>
    <row r="330" spans="1:21" s="254" customFormat="1">
      <c r="A330" s="330">
        <v>40892</v>
      </c>
      <c r="B330" s="331" t="s">
        <v>510</v>
      </c>
      <c r="C330" s="332" t="s">
        <v>194</v>
      </c>
      <c r="D330" s="332" t="s">
        <v>243</v>
      </c>
      <c r="E330" s="331">
        <v>2</v>
      </c>
      <c r="F330" s="331">
        <v>0</v>
      </c>
      <c r="G330" s="331">
        <v>0</v>
      </c>
      <c r="H330" s="331">
        <v>2</v>
      </c>
      <c r="I330" s="331">
        <v>0</v>
      </c>
      <c r="J330" s="331">
        <v>0</v>
      </c>
      <c r="K330" s="331">
        <v>2</v>
      </c>
      <c r="L330" s="331">
        <v>0</v>
      </c>
      <c r="M330" s="331">
        <v>0</v>
      </c>
      <c r="N330" s="331">
        <v>2</v>
      </c>
      <c r="O330" s="331">
        <v>0</v>
      </c>
      <c r="P330" s="331">
        <v>0</v>
      </c>
      <c r="Q330" s="331">
        <v>0</v>
      </c>
      <c r="R330" s="331">
        <v>0</v>
      </c>
      <c r="S330" s="331">
        <v>2</v>
      </c>
      <c r="T330" s="333">
        <v>1</v>
      </c>
      <c r="U330" s="334">
        <v>0</v>
      </c>
    </row>
    <row r="331" spans="1:21" s="254" customFormat="1">
      <c r="A331" s="335">
        <v>40892</v>
      </c>
      <c r="B331" s="336" t="s">
        <v>510</v>
      </c>
      <c r="C331" s="337" t="s">
        <v>399</v>
      </c>
      <c r="D331" s="337" t="s">
        <v>255</v>
      </c>
      <c r="E331" s="336">
        <v>5</v>
      </c>
      <c r="F331" s="336">
        <v>0</v>
      </c>
      <c r="G331" s="336">
        <v>0</v>
      </c>
      <c r="H331" s="336">
        <v>5</v>
      </c>
      <c r="I331" s="336">
        <v>0</v>
      </c>
      <c r="J331" s="336">
        <v>0</v>
      </c>
      <c r="K331" s="336">
        <v>5</v>
      </c>
      <c r="L331" s="336">
        <v>0</v>
      </c>
      <c r="M331" s="336">
        <v>4</v>
      </c>
      <c r="N331" s="336">
        <v>1</v>
      </c>
      <c r="O331" s="336">
        <v>0</v>
      </c>
      <c r="P331" s="336">
        <v>0</v>
      </c>
      <c r="Q331" s="336">
        <v>0</v>
      </c>
      <c r="R331" s="336">
        <v>0</v>
      </c>
      <c r="S331" s="336">
        <v>1</v>
      </c>
      <c r="T331" s="333">
        <v>0.2</v>
      </c>
      <c r="U331" s="334">
        <v>0</v>
      </c>
    </row>
    <row r="332" spans="1:21" s="254" customFormat="1">
      <c r="A332" s="330">
        <v>40892</v>
      </c>
      <c r="B332" s="331" t="s">
        <v>510</v>
      </c>
      <c r="C332" s="332" t="s">
        <v>406</v>
      </c>
      <c r="D332" s="332" t="s">
        <v>245</v>
      </c>
      <c r="E332" s="331">
        <v>2</v>
      </c>
      <c r="F332" s="331">
        <v>0</v>
      </c>
      <c r="G332" s="331">
        <v>1</v>
      </c>
      <c r="H332" s="331">
        <v>1</v>
      </c>
      <c r="I332" s="331">
        <v>0</v>
      </c>
      <c r="J332" s="331">
        <v>0</v>
      </c>
      <c r="K332" s="331">
        <v>1</v>
      </c>
      <c r="L332" s="331">
        <v>0</v>
      </c>
      <c r="M332" s="331">
        <v>0</v>
      </c>
      <c r="N332" s="331">
        <v>1</v>
      </c>
      <c r="O332" s="331">
        <v>0</v>
      </c>
      <c r="P332" s="331">
        <v>0</v>
      </c>
      <c r="Q332" s="331">
        <v>0</v>
      </c>
      <c r="R332" s="331">
        <v>0</v>
      </c>
      <c r="S332" s="331">
        <v>1</v>
      </c>
      <c r="T332" s="333">
        <v>1</v>
      </c>
      <c r="U332" s="334">
        <v>0</v>
      </c>
    </row>
    <row r="333" spans="1:21" s="254" customFormat="1">
      <c r="A333" s="335">
        <v>40892</v>
      </c>
      <c r="B333" s="336" t="s">
        <v>528</v>
      </c>
      <c r="C333" s="337" t="s">
        <v>432</v>
      </c>
      <c r="D333" s="337" t="s">
        <v>244</v>
      </c>
      <c r="E333" s="336">
        <v>13</v>
      </c>
      <c r="F333" s="336">
        <v>0</v>
      </c>
      <c r="G333" s="336">
        <v>1</v>
      </c>
      <c r="H333" s="336">
        <v>12</v>
      </c>
      <c r="I333" s="336">
        <v>0</v>
      </c>
      <c r="J333" s="336">
        <v>4</v>
      </c>
      <c r="K333" s="336">
        <v>8</v>
      </c>
      <c r="L333" s="336">
        <v>0</v>
      </c>
      <c r="M333" s="336">
        <v>4</v>
      </c>
      <c r="N333" s="336">
        <v>4</v>
      </c>
      <c r="O333" s="336">
        <v>0</v>
      </c>
      <c r="P333" s="336">
        <v>0</v>
      </c>
      <c r="Q333" s="336">
        <v>0</v>
      </c>
      <c r="R333" s="336">
        <v>0</v>
      </c>
      <c r="S333" s="336">
        <v>4</v>
      </c>
      <c r="T333" s="333">
        <v>0.33329999999999999</v>
      </c>
      <c r="U333" s="334">
        <v>0</v>
      </c>
    </row>
    <row r="334" spans="1:21" s="254" customFormat="1">
      <c r="A334" s="330">
        <v>40892</v>
      </c>
      <c r="B334" s="331" t="s">
        <v>510</v>
      </c>
      <c r="C334" s="332" t="s">
        <v>438</v>
      </c>
      <c r="D334" s="332" t="s">
        <v>247</v>
      </c>
      <c r="E334" s="331">
        <v>2</v>
      </c>
      <c r="F334" s="331">
        <v>0</v>
      </c>
      <c r="G334" s="331">
        <v>0</v>
      </c>
      <c r="H334" s="331">
        <v>2</v>
      </c>
      <c r="I334" s="331">
        <v>0</v>
      </c>
      <c r="J334" s="331">
        <v>0</v>
      </c>
      <c r="K334" s="331">
        <v>2</v>
      </c>
      <c r="L334" s="331">
        <v>0</v>
      </c>
      <c r="M334" s="331">
        <v>1</v>
      </c>
      <c r="N334" s="331">
        <v>1</v>
      </c>
      <c r="O334" s="331">
        <v>0</v>
      </c>
      <c r="P334" s="331">
        <v>0</v>
      </c>
      <c r="Q334" s="331">
        <v>0</v>
      </c>
      <c r="R334" s="331">
        <v>0</v>
      </c>
      <c r="S334" s="331">
        <v>1</v>
      </c>
      <c r="T334" s="333">
        <v>0.5</v>
      </c>
      <c r="U334" s="334">
        <v>0</v>
      </c>
    </row>
    <row r="335" spans="1:21" s="254" customFormat="1">
      <c r="A335" s="335">
        <v>40892</v>
      </c>
      <c r="B335" s="336" t="s">
        <v>510</v>
      </c>
      <c r="C335" s="337" t="s">
        <v>439</v>
      </c>
      <c r="D335" s="337" t="s">
        <v>244</v>
      </c>
      <c r="E335" s="336">
        <v>1</v>
      </c>
      <c r="F335" s="336">
        <v>0</v>
      </c>
      <c r="G335" s="336">
        <v>0</v>
      </c>
      <c r="H335" s="336">
        <v>1</v>
      </c>
      <c r="I335" s="336">
        <v>0</v>
      </c>
      <c r="J335" s="336">
        <v>0</v>
      </c>
      <c r="K335" s="336">
        <v>1</v>
      </c>
      <c r="L335" s="336">
        <v>0</v>
      </c>
      <c r="M335" s="336">
        <v>0</v>
      </c>
      <c r="N335" s="336">
        <v>1</v>
      </c>
      <c r="O335" s="336">
        <v>0</v>
      </c>
      <c r="P335" s="336">
        <v>0</v>
      </c>
      <c r="Q335" s="336">
        <v>0</v>
      </c>
      <c r="R335" s="336">
        <v>0</v>
      </c>
      <c r="S335" s="336">
        <v>1</v>
      </c>
      <c r="T335" s="333">
        <v>1</v>
      </c>
      <c r="U335" s="334">
        <v>0</v>
      </c>
    </row>
    <row r="336" spans="1:21" s="254" customFormat="1">
      <c r="A336" s="330">
        <v>40892</v>
      </c>
      <c r="B336" s="331" t="s">
        <v>510</v>
      </c>
      <c r="C336" s="332" t="s">
        <v>463</v>
      </c>
      <c r="D336" s="332" t="s">
        <v>501</v>
      </c>
      <c r="E336" s="331">
        <v>1</v>
      </c>
      <c r="F336" s="331">
        <v>0</v>
      </c>
      <c r="G336" s="331">
        <v>0</v>
      </c>
      <c r="H336" s="331">
        <v>1</v>
      </c>
      <c r="I336" s="331">
        <v>0</v>
      </c>
      <c r="J336" s="331">
        <v>0</v>
      </c>
      <c r="K336" s="331">
        <v>1</v>
      </c>
      <c r="L336" s="331">
        <v>0</v>
      </c>
      <c r="M336" s="331">
        <v>0</v>
      </c>
      <c r="N336" s="331">
        <v>1</v>
      </c>
      <c r="O336" s="331">
        <v>0</v>
      </c>
      <c r="P336" s="331">
        <v>0</v>
      </c>
      <c r="Q336" s="331">
        <v>0</v>
      </c>
      <c r="R336" s="331">
        <v>0</v>
      </c>
      <c r="S336" s="331">
        <v>1</v>
      </c>
      <c r="T336" s="333">
        <v>1</v>
      </c>
      <c r="U336" s="334">
        <v>0</v>
      </c>
    </row>
    <row r="337" spans="1:21" s="254" customFormat="1">
      <c r="A337" s="335">
        <v>40897</v>
      </c>
      <c r="B337" s="336" t="s">
        <v>541</v>
      </c>
      <c r="C337" s="337" t="s">
        <v>490</v>
      </c>
      <c r="D337" s="337" t="s">
        <v>255</v>
      </c>
      <c r="E337" s="336">
        <v>3</v>
      </c>
      <c r="F337" s="336">
        <v>0</v>
      </c>
      <c r="G337" s="336">
        <v>0</v>
      </c>
      <c r="H337" s="336">
        <v>3</v>
      </c>
      <c r="I337" s="336">
        <v>0</v>
      </c>
      <c r="J337" s="336">
        <v>1</v>
      </c>
      <c r="K337" s="336">
        <v>2</v>
      </c>
      <c r="L337" s="336">
        <v>0</v>
      </c>
      <c r="M337" s="336">
        <v>2</v>
      </c>
      <c r="N337" s="336">
        <v>0</v>
      </c>
      <c r="O337" s="336">
        <v>0</v>
      </c>
      <c r="P337" s="336">
        <v>0</v>
      </c>
      <c r="Q337" s="336">
        <v>0</v>
      </c>
      <c r="R337" s="336">
        <v>0</v>
      </c>
      <c r="S337" s="336">
        <v>0</v>
      </c>
      <c r="T337" s="333">
        <v>0</v>
      </c>
      <c r="U337" s="334">
        <v>0</v>
      </c>
    </row>
    <row r="338" spans="1:21" s="254" customFormat="1">
      <c r="A338" s="330">
        <v>40898</v>
      </c>
      <c r="B338" s="331" t="s">
        <v>515</v>
      </c>
      <c r="C338" s="332" t="s">
        <v>369</v>
      </c>
      <c r="D338" s="332" t="s">
        <v>244</v>
      </c>
      <c r="E338" s="331">
        <v>2</v>
      </c>
      <c r="F338" s="331">
        <v>0</v>
      </c>
      <c r="G338" s="331">
        <v>0</v>
      </c>
      <c r="H338" s="331">
        <v>2</v>
      </c>
      <c r="I338" s="331">
        <v>0</v>
      </c>
      <c r="J338" s="331">
        <v>0</v>
      </c>
      <c r="K338" s="331">
        <v>2</v>
      </c>
      <c r="L338" s="331">
        <v>0</v>
      </c>
      <c r="M338" s="331">
        <v>0</v>
      </c>
      <c r="N338" s="331">
        <v>2</v>
      </c>
      <c r="O338" s="331">
        <v>0</v>
      </c>
      <c r="P338" s="331">
        <v>0</v>
      </c>
      <c r="Q338" s="331">
        <v>0</v>
      </c>
      <c r="R338" s="331">
        <v>0</v>
      </c>
      <c r="S338" s="331">
        <v>2</v>
      </c>
      <c r="T338" s="333">
        <v>1</v>
      </c>
      <c r="U338" s="334">
        <v>0</v>
      </c>
    </row>
    <row r="339" spans="1:21" s="254" customFormat="1">
      <c r="A339" s="335">
        <v>40898</v>
      </c>
      <c r="B339" s="336" t="s">
        <v>133</v>
      </c>
      <c r="C339" s="337" t="s">
        <v>401</v>
      </c>
      <c r="D339" s="337" t="s">
        <v>246</v>
      </c>
      <c r="E339" s="336">
        <v>12</v>
      </c>
      <c r="F339" s="336">
        <v>0</v>
      </c>
      <c r="G339" s="336">
        <v>1</v>
      </c>
      <c r="H339" s="336">
        <v>11</v>
      </c>
      <c r="I339" s="336">
        <v>0</v>
      </c>
      <c r="J339" s="336">
        <v>0</v>
      </c>
      <c r="K339" s="336">
        <v>11</v>
      </c>
      <c r="L339" s="336">
        <v>0</v>
      </c>
      <c r="M339" s="336">
        <v>6</v>
      </c>
      <c r="N339" s="336">
        <v>5</v>
      </c>
      <c r="O339" s="336">
        <v>0</v>
      </c>
      <c r="P339" s="336">
        <v>0</v>
      </c>
      <c r="Q339" s="336">
        <v>0</v>
      </c>
      <c r="R339" s="336">
        <v>0</v>
      </c>
      <c r="S339" s="336">
        <v>5</v>
      </c>
      <c r="T339" s="333">
        <v>0.45450000000000002</v>
      </c>
      <c r="U339" s="334">
        <v>0</v>
      </c>
    </row>
    <row r="340" spans="1:21" s="254" customFormat="1">
      <c r="A340" s="330">
        <v>40898</v>
      </c>
      <c r="B340" s="331" t="s">
        <v>515</v>
      </c>
      <c r="C340" s="332" t="s">
        <v>415</v>
      </c>
      <c r="D340" s="332" t="s">
        <v>247</v>
      </c>
      <c r="E340" s="331">
        <v>2</v>
      </c>
      <c r="F340" s="331">
        <v>0</v>
      </c>
      <c r="G340" s="331">
        <v>0</v>
      </c>
      <c r="H340" s="331">
        <v>2</v>
      </c>
      <c r="I340" s="331">
        <v>0</v>
      </c>
      <c r="J340" s="331">
        <v>0</v>
      </c>
      <c r="K340" s="331">
        <v>2</v>
      </c>
      <c r="L340" s="331">
        <v>0</v>
      </c>
      <c r="M340" s="331">
        <v>1</v>
      </c>
      <c r="N340" s="331">
        <v>1</v>
      </c>
      <c r="O340" s="331">
        <v>0</v>
      </c>
      <c r="P340" s="331">
        <v>0</v>
      </c>
      <c r="Q340" s="331">
        <v>0</v>
      </c>
      <c r="R340" s="331">
        <v>0</v>
      </c>
      <c r="S340" s="331">
        <v>1</v>
      </c>
      <c r="T340" s="333">
        <v>0.5</v>
      </c>
      <c r="U340" s="334">
        <v>0</v>
      </c>
    </row>
    <row r="341" spans="1:21" s="290" customFormat="1">
      <c r="A341" s="335">
        <v>40898</v>
      </c>
      <c r="B341" s="336" t="s">
        <v>515</v>
      </c>
      <c r="C341" s="337" t="s">
        <v>491</v>
      </c>
      <c r="D341" s="337" t="s">
        <v>501</v>
      </c>
      <c r="E341" s="336">
        <v>3</v>
      </c>
      <c r="F341" s="336">
        <v>0</v>
      </c>
      <c r="G341" s="336">
        <v>0</v>
      </c>
      <c r="H341" s="336">
        <v>3</v>
      </c>
      <c r="I341" s="336">
        <v>0</v>
      </c>
      <c r="J341" s="336">
        <v>0</v>
      </c>
      <c r="K341" s="336">
        <v>3</v>
      </c>
      <c r="L341" s="336">
        <v>0</v>
      </c>
      <c r="M341" s="336">
        <v>0</v>
      </c>
      <c r="N341" s="336">
        <v>3</v>
      </c>
      <c r="O341" s="336">
        <v>0</v>
      </c>
      <c r="P341" s="336">
        <v>0</v>
      </c>
      <c r="Q341" s="336">
        <v>0</v>
      </c>
      <c r="R341" s="336">
        <v>0</v>
      </c>
      <c r="S341" s="336">
        <v>3</v>
      </c>
      <c r="T341" s="333">
        <v>1</v>
      </c>
      <c r="U341" s="334">
        <v>0</v>
      </c>
    </row>
    <row r="342" spans="1:21" s="290" customFormat="1">
      <c r="A342" s="330">
        <v>40899</v>
      </c>
      <c r="B342" s="331" t="s">
        <v>525</v>
      </c>
      <c r="C342" s="332" t="s">
        <v>395</v>
      </c>
      <c r="D342" s="332" t="s">
        <v>241</v>
      </c>
      <c r="E342" s="331">
        <v>2</v>
      </c>
      <c r="F342" s="331">
        <v>0</v>
      </c>
      <c r="G342" s="331">
        <v>0</v>
      </c>
      <c r="H342" s="331">
        <v>2</v>
      </c>
      <c r="I342" s="331">
        <v>0</v>
      </c>
      <c r="J342" s="331">
        <v>0</v>
      </c>
      <c r="K342" s="331">
        <v>2</v>
      </c>
      <c r="L342" s="331">
        <v>0</v>
      </c>
      <c r="M342" s="331">
        <v>0</v>
      </c>
      <c r="N342" s="331">
        <v>2</v>
      </c>
      <c r="O342" s="331">
        <v>0</v>
      </c>
      <c r="P342" s="331">
        <v>0</v>
      </c>
      <c r="Q342" s="331">
        <v>0</v>
      </c>
      <c r="R342" s="331">
        <v>0</v>
      </c>
      <c r="S342" s="331">
        <v>2</v>
      </c>
      <c r="T342" s="333">
        <v>1</v>
      </c>
      <c r="U342" s="334">
        <v>0</v>
      </c>
    </row>
    <row r="343" spans="1:21" s="290" customFormat="1">
      <c r="A343" s="335">
        <v>40899</v>
      </c>
      <c r="B343" s="336" t="s">
        <v>525</v>
      </c>
      <c r="C343" s="337" t="s">
        <v>396</v>
      </c>
      <c r="D343" s="337" t="s">
        <v>243</v>
      </c>
      <c r="E343" s="336">
        <v>4</v>
      </c>
      <c r="F343" s="336">
        <v>0</v>
      </c>
      <c r="G343" s="336">
        <v>0</v>
      </c>
      <c r="H343" s="336">
        <v>4</v>
      </c>
      <c r="I343" s="336">
        <v>0</v>
      </c>
      <c r="J343" s="336">
        <v>0</v>
      </c>
      <c r="K343" s="336">
        <v>4</v>
      </c>
      <c r="L343" s="336">
        <v>0</v>
      </c>
      <c r="M343" s="336">
        <v>0</v>
      </c>
      <c r="N343" s="336">
        <v>4</v>
      </c>
      <c r="O343" s="336">
        <v>0</v>
      </c>
      <c r="P343" s="336">
        <v>0</v>
      </c>
      <c r="Q343" s="336">
        <v>0</v>
      </c>
      <c r="R343" s="336">
        <v>0</v>
      </c>
      <c r="S343" s="336">
        <v>4</v>
      </c>
      <c r="T343" s="333">
        <v>1</v>
      </c>
      <c r="U343" s="334">
        <v>0</v>
      </c>
    </row>
    <row r="344" spans="1:21" s="290" customFormat="1">
      <c r="A344" s="330">
        <v>40899</v>
      </c>
      <c r="B344" s="331" t="s">
        <v>525</v>
      </c>
      <c r="C344" s="332" t="s">
        <v>397</v>
      </c>
      <c r="D344" s="332" t="s">
        <v>245</v>
      </c>
      <c r="E344" s="331">
        <v>2</v>
      </c>
      <c r="F344" s="331">
        <v>0</v>
      </c>
      <c r="G344" s="331">
        <v>0</v>
      </c>
      <c r="H344" s="331">
        <v>2</v>
      </c>
      <c r="I344" s="331">
        <v>0</v>
      </c>
      <c r="J344" s="331">
        <v>0</v>
      </c>
      <c r="K344" s="331">
        <v>2</v>
      </c>
      <c r="L344" s="331">
        <v>0</v>
      </c>
      <c r="M344" s="331">
        <v>0</v>
      </c>
      <c r="N344" s="331">
        <v>2</v>
      </c>
      <c r="O344" s="331">
        <v>0</v>
      </c>
      <c r="P344" s="331">
        <v>0</v>
      </c>
      <c r="Q344" s="331">
        <v>0</v>
      </c>
      <c r="R344" s="331">
        <v>0</v>
      </c>
      <c r="S344" s="331">
        <v>2</v>
      </c>
      <c r="T344" s="333">
        <v>1</v>
      </c>
      <c r="U344" s="334">
        <v>0</v>
      </c>
    </row>
    <row r="345" spans="1:21" s="290" customFormat="1">
      <c r="A345" s="335">
        <v>40899</v>
      </c>
      <c r="B345" s="336" t="s">
        <v>525</v>
      </c>
      <c r="C345" s="337" t="s">
        <v>398</v>
      </c>
      <c r="D345" s="337" t="s">
        <v>255</v>
      </c>
      <c r="E345" s="336">
        <v>4</v>
      </c>
      <c r="F345" s="336">
        <v>0</v>
      </c>
      <c r="G345" s="336">
        <v>0</v>
      </c>
      <c r="H345" s="336">
        <v>4</v>
      </c>
      <c r="I345" s="336">
        <v>0</v>
      </c>
      <c r="J345" s="336">
        <v>0</v>
      </c>
      <c r="K345" s="336">
        <v>4</v>
      </c>
      <c r="L345" s="336">
        <v>0</v>
      </c>
      <c r="M345" s="336">
        <v>0</v>
      </c>
      <c r="N345" s="336">
        <v>4</v>
      </c>
      <c r="O345" s="336">
        <v>0</v>
      </c>
      <c r="P345" s="336">
        <v>0</v>
      </c>
      <c r="Q345" s="336">
        <v>0</v>
      </c>
      <c r="R345" s="336">
        <v>0</v>
      </c>
      <c r="S345" s="336">
        <v>4</v>
      </c>
      <c r="T345" s="333">
        <v>1</v>
      </c>
      <c r="U345" s="334">
        <v>0</v>
      </c>
    </row>
    <row r="346" spans="1:21" s="290" customFormat="1">
      <c r="A346" s="330">
        <v>40899</v>
      </c>
      <c r="B346" s="331" t="s">
        <v>509</v>
      </c>
      <c r="C346" s="332" t="s">
        <v>416</v>
      </c>
      <c r="D346" s="332" t="s">
        <v>501</v>
      </c>
      <c r="E346" s="331">
        <v>12</v>
      </c>
      <c r="F346" s="331">
        <v>0</v>
      </c>
      <c r="G346" s="331">
        <v>1</v>
      </c>
      <c r="H346" s="331">
        <v>11</v>
      </c>
      <c r="I346" s="331">
        <v>0</v>
      </c>
      <c r="J346" s="331">
        <v>0</v>
      </c>
      <c r="K346" s="331">
        <v>11</v>
      </c>
      <c r="L346" s="331">
        <v>1</v>
      </c>
      <c r="M346" s="331">
        <v>4</v>
      </c>
      <c r="N346" s="331">
        <v>6</v>
      </c>
      <c r="O346" s="331">
        <v>0</v>
      </c>
      <c r="P346" s="331">
        <v>0</v>
      </c>
      <c r="Q346" s="331">
        <v>0</v>
      </c>
      <c r="R346" s="331">
        <v>0</v>
      </c>
      <c r="S346" s="331">
        <v>6</v>
      </c>
      <c r="T346" s="333">
        <v>0.6</v>
      </c>
      <c r="U346" s="334">
        <v>0</v>
      </c>
    </row>
    <row r="347" spans="1:21" s="290" customFormat="1">
      <c r="A347" s="335">
        <v>40899</v>
      </c>
      <c r="B347" s="336" t="s">
        <v>133</v>
      </c>
      <c r="C347" s="337" t="s">
        <v>430</v>
      </c>
      <c r="D347" s="337" t="s">
        <v>245</v>
      </c>
      <c r="E347" s="336">
        <v>9</v>
      </c>
      <c r="F347" s="336">
        <v>0</v>
      </c>
      <c r="G347" s="336">
        <v>1</v>
      </c>
      <c r="H347" s="336">
        <v>8</v>
      </c>
      <c r="I347" s="336">
        <v>0</v>
      </c>
      <c r="J347" s="336">
        <v>2</v>
      </c>
      <c r="K347" s="336">
        <v>6</v>
      </c>
      <c r="L347" s="336">
        <v>0</v>
      </c>
      <c r="M347" s="336">
        <v>0</v>
      </c>
      <c r="N347" s="336">
        <v>6</v>
      </c>
      <c r="O347" s="336">
        <v>0</v>
      </c>
      <c r="P347" s="336">
        <v>0</v>
      </c>
      <c r="Q347" s="336">
        <v>0</v>
      </c>
      <c r="R347" s="336">
        <v>0</v>
      </c>
      <c r="S347" s="336">
        <v>6</v>
      </c>
      <c r="T347" s="333">
        <v>0.75</v>
      </c>
      <c r="U347" s="334">
        <v>0</v>
      </c>
    </row>
    <row r="348" spans="1:21" s="290" customFormat="1">
      <c r="A348" s="330">
        <v>40906</v>
      </c>
      <c r="B348" s="331" t="s">
        <v>538</v>
      </c>
      <c r="C348" s="332" t="s">
        <v>440</v>
      </c>
      <c r="D348" s="332" t="s">
        <v>255</v>
      </c>
      <c r="E348" s="331">
        <v>6</v>
      </c>
      <c r="F348" s="331">
        <v>0</v>
      </c>
      <c r="G348" s="331">
        <v>1</v>
      </c>
      <c r="H348" s="331">
        <v>5</v>
      </c>
      <c r="I348" s="331">
        <v>0</v>
      </c>
      <c r="J348" s="331">
        <v>1</v>
      </c>
      <c r="K348" s="331">
        <v>4</v>
      </c>
      <c r="L348" s="331">
        <v>0</v>
      </c>
      <c r="M348" s="331">
        <v>1</v>
      </c>
      <c r="N348" s="331">
        <v>3</v>
      </c>
      <c r="O348" s="331">
        <v>0</v>
      </c>
      <c r="P348" s="331">
        <v>0</v>
      </c>
      <c r="Q348" s="331">
        <v>0</v>
      </c>
      <c r="R348" s="331">
        <v>0</v>
      </c>
      <c r="S348" s="331">
        <v>3</v>
      </c>
      <c r="T348" s="333">
        <v>0.6</v>
      </c>
      <c r="U348" s="334">
        <v>0</v>
      </c>
    </row>
    <row r="349" spans="1:21" s="290" customFormat="1">
      <c r="A349" s="335">
        <v>40907</v>
      </c>
      <c r="B349" s="336" t="s">
        <v>534</v>
      </c>
      <c r="C349" s="337" t="s">
        <v>372</v>
      </c>
      <c r="D349" s="337" t="s">
        <v>241</v>
      </c>
      <c r="E349" s="336">
        <v>1</v>
      </c>
      <c r="F349" s="336">
        <v>0</v>
      </c>
      <c r="G349" s="336">
        <v>0</v>
      </c>
      <c r="H349" s="336">
        <v>1</v>
      </c>
      <c r="I349" s="336">
        <v>0</v>
      </c>
      <c r="J349" s="336">
        <v>0</v>
      </c>
      <c r="K349" s="336">
        <v>1</v>
      </c>
      <c r="L349" s="336">
        <v>0</v>
      </c>
      <c r="M349" s="336">
        <v>1</v>
      </c>
      <c r="N349" s="336">
        <v>0</v>
      </c>
      <c r="O349" s="336">
        <v>0</v>
      </c>
      <c r="P349" s="336">
        <v>0</v>
      </c>
      <c r="Q349" s="336">
        <v>0</v>
      </c>
      <c r="R349" s="336">
        <v>0</v>
      </c>
      <c r="S349" s="336">
        <v>0</v>
      </c>
      <c r="T349" s="333">
        <v>0</v>
      </c>
      <c r="U349" s="334">
        <v>0</v>
      </c>
    </row>
    <row r="350" spans="1:21" s="290" customFormat="1">
      <c r="A350" s="330">
        <v>40907</v>
      </c>
      <c r="B350" s="331" t="s">
        <v>534</v>
      </c>
      <c r="C350" s="332" t="s">
        <v>373</v>
      </c>
      <c r="D350" s="332" t="s">
        <v>244</v>
      </c>
      <c r="E350" s="331">
        <v>6</v>
      </c>
      <c r="F350" s="331">
        <v>0</v>
      </c>
      <c r="G350" s="331">
        <v>0</v>
      </c>
      <c r="H350" s="331">
        <v>6</v>
      </c>
      <c r="I350" s="331">
        <v>0</v>
      </c>
      <c r="J350" s="331">
        <v>0</v>
      </c>
      <c r="K350" s="331">
        <v>6</v>
      </c>
      <c r="L350" s="331">
        <v>0</v>
      </c>
      <c r="M350" s="331">
        <v>0</v>
      </c>
      <c r="N350" s="331">
        <v>6</v>
      </c>
      <c r="O350" s="331">
        <v>0</v>
      </c>
      <c r="P350" s="331">
        <v>0</v>
      </c>
      <c r="Q350" s="331">
        <v>0</v>
      </c>
      <c r="R350" s="331">
        <v>1</v>
      </c>
      <c r="S350" s="331">
        <v>5</v>
      </c>
      <c r="T350" s="333">
        <v>1</v>
      </c>
      <c r="U350" s="334">
        <v>0</v>
      </c>
    </row>
    <row r="351" spans="1:21" s="290" customFormat="1">
      <c r="A351" s="335">
        <v>40907</v>
      </c>
      <c r="B351" s="336" t="s">
        <v>534</v>
      </c>
      <c r="C351" s="337" t="s">
        <v>446</v>
      </c>
      <c r="D351" s="337" t="s">
        <v>247</v>
      </c>
      <c r="E351" s="336">
        <v>1</v>
      </c>
      <c r="F351" s="336">
        <v>0</v>
      </c>
      <c r="G351" s="336">
        <v>0</v>
      </c>
      <c r="H351" s="336">
        <v>1</v>
      </c>
      <c r="I351" s="336">
        <v>0</v>
      </c>
      <c r="J351" s="336">
        <v>0</v>
      </c>
      <c r="K351" s="336">
        <v>1</v>
      </c>
      <c r="L351" s="336">
        <v>0</v>
      </c>
      <c r="M351" s="336">
        <v>0</v>
      </c>
      <c r="N351" s="336">
        <v>1</v>
      </c>
      <c r="O351" s="336">
        <v>0</v>
      </c>
      <c r="P351" s="336">
        <v>0</v>
      </c>
      <c r="Q351" s="336">
        <v>0</v>
      </c>
      <c r="R351" s="336">
        <v>0</v>
      </c>
      <c r="S351" s="336">
        <v>1</v>
      </c>
      <c r="T351" s="333">
        <v>1</v>
      </c>
      <c r="U351" s="334">
        <v>0</v>
      </c>
    </row>
    <row r="352" spans="1:21" s="290" customFormat="1">
      <c r="A352" s="330">
        <v>40907</v>
      </c>
      <c r="B352" s="331" t="s">
        <v>534</v>
      </c>
      <c r="C352" s="332" t="s">
        <v>448</v>
      </c>
      <c r="D352" s="332" t="s">
        <v>501</v>
      </c>
      <c r="E352" s="331">
        <v>3</v>
      </c>
      <c r="F352" s="331">
        <v>0</v>
      </c>
      <c r="G352" s="331">
        <v>0</v>
      </c>
      <c r="H352" s="331">
        <v>3</v>
      </c>
      <c r="I352" s="331">
        <v>0</v>
      </c>
      <c r="J352" s="331">
        <v>0</v>
      </c>
      <c r="K352" s="331">
        <v>3</v>
      </c>
      <c r="L352" s="331">
        <v>0</v>
      </c>
      <c r="M352" s="331">
        <v>1</v>
      </c>
      <c r="N352" s="331">
        <v>2</v>
      </c>
      <c r="O352" s="331">
        <v>0</v>
      </c>
      <c r="P352" s="331">
        <v>0</v>
      </c>
      <c r="Q352" s="331">
        <v>0</v>
      </c>
      <c r="R352" s="331">
        <v>0</v>
      </c>
      <c r="S352" s="331">
        <v>2</v>
      </c>
      <c r="T352" s="333">
        <v>0.66669999999999996</v>
      </c>
      <c r="U352" s="334">
        <v>0</v>
      </c>
    </row>
    <row r="353" spans="1:21" s="290" customFormat="1">
      <c r="A353" s="335">
        <v>40907</v>
      </c>
      <c r="B353" s="336" t="s">
        <v>534</v>
      </c>
      <c r="C353" s="337" t="s">
        <v>449</v>
      </c>
      <c r="D353" s="337" t="s">
        <v>245</v>
      </c>
      <c r="E353" s="336">
        <v>4</v>
      </c>
      <c r="F353" s="336">
        <v>0</v>
      </c>
      <c r="G353" s="336">
        <v>0</v>
      </c>
      <c r="H353" s="336">
        <v>4</v>
      </c>
      <c r="I353" s="336">
        <v>0</v>
      </c>
      <c r="J353" s="336">
        <v>0</v>
      </c>
      <c r="K353" s="336">
        <v>4</v>
      </c>
      <c r="L353" s="336">
        <v>0</v>
      </c>
      <c r="M353" s="336">
        <v>1</v>
      </c>
      <c r="N353" s="336">
        <v>3</v>
      </c>
      <c r="O353" s="336">
        <v>0</v>
      </c>
      <c r="P353" s="336">
        <v>0</v>
      </c>
      <c r="Q353" s="336">
        <v>0</v>
      </c>
      <c r="R353" s="336">
        <v>0</v>
      </c>
      <c r="S353" s="336">
        <v>3</v>
      </c>
      <c r="T353" s="333">
        <v>0.75</v>
      </c>
      <c r="U353" s="334">
        <v>0</v>
      </c>
    </row>
    <row r="354" spans="1:21" s="290" customFormat="1">
      <c r="A354" s="330">
        <v>40914</v>
      </c>
      <c r="B354" s="331" t="s">
        <v>133</v>
      </c>
      <c r="C354" s="332" t="s">
        <v>457</v>
      </c>
      <c r="D354" s="332" t="s">
        <v>241</v>
      </c>
      <c r="E354" s="331">
        <v>6</v>
      </c>
      <c r="F354" s="331">
        <v>0</v>
      </c>
      <c r="G354" s="331">
        <v>0</v>
      </c>
      <c r="H354" s="331">
        <v>6</v>
      </c>
      <c r="I354" s="331">
        <v>0</v>
      </c>
      <c r="J354" s="331">
        <v>0</v>
      </c>
      <c r="K354" s="331">
        <v>6</v>
      </c>
      <c r="L354" s="331">
        <v>0</v>
      </c>
      <c r="M354" s="331">
        <v>4</v>
      </c>
      <c r="N354" s="331">
        <v>2</v>
      </c>
      <c r="O354" s="331">
        <v>0</v>
      </c>
      <c r="P354" s="331">
        <v>0</v>
      </c>
      <c r="Q354" s="331">
        <v>0</v>
      </c>
      <c r="R354" s="331">
        <v>0</v>
      </c>
      <c r="S354" s="331">
        <v>2</v>
      </c>
      <c r="T354" s="333">
        <v>0.33329999999999999</v>
      </c>
      <c r="U354" s="334">
        <v>0</v>
      </c>
    </row>
    <row r="355" spans="1:21" s="290" customFormat="1">
      <c r="A355" s="335">
        <v>40926</v>
      </c>
      <c r="B355" s="336" t="s">
        <v>520</v>
      </c>
      <c r="C355" s="337" t="s">
        <v>498</v>
      </c>
      <c r="D355" s="337" t="s">
        <v>245</v>
      </c>
      <c r="E355" s="336">
        <v>4</v>
      </c>
      <c r="F355" s="336">
        <v>0</v>
      </c>
      <c r="G355" s="336">
        <v>0</v>
      </c>
      <c r="H355" s="336">
        <v>4</v>
      </c>
      <c r="I355" s="336">
        <v>0</v>
      </c>
      <c r="J355" s="336">
        <v>0</v>
      </c>
      <c r="K355" s="336">
        <v>4</v>
      </c>
      <c r="L355" s="336">
        <v>0</v>
      </c>
      <c r="M355" s="336">
        <v>0</v>
      </c>
      <c r="N355" s="336">
        <v>4</v>
      </c>
      <c r="O355" s="336">
        <v>0</v>
      </c>
      <c r="P355" s="336">
        <v>0</v>
      </c>
      <c r="Q355" s="336">
        <v>0</v>
      </c>
      <c r="R355" s="336">
        <v>1</v>
      </c>
      <c r="S355" s="336">
        <v>3</v>
      </c>
      <c r="T355" s="333">
        <v>1</v>
      </c>
      <c r="U355" s="334">
        <v>0</v>
      </c>
    </row>
    <row r="356" spans="1:21" s="290" customFormat="1">
      <c r="A356" s="330">
        <v>40928</v>
      </c>
      <c r="B356" s="331" t="s">
        <v>528</v>
      </c>
      <c r="C356" s="332" t="s">
        <v>431</v>
      </c>
      <c r="D356" s="332" t="s">
        <v>245</v>
      </c>
      <c r="E356" s="331">
        <v>10</v>
      </c>
      <c r="F356" s="331">
        <v>0</v>
      </c>
      <c r="G356" s="331">
        <v>0</v>
      </c>
      <c r="H356" s="331">
        <v>10</v>
      </c>
      <c r="I356" s="331">
        <v>0</v>
      </c>
      <c r="J356" s="331">
        <v>3</v>
      </c>
      <c r="K356" s="331">
        <v>7</v>
      </c>
      <c r="L356" s="331">
        <v>0</v>
      </c>
      <c r="M356" s="331">
        <v>0</v>
      </c>
      <c r="N356" s="331">
        <v>7</v>
      </c>
      <c r="O356" s="331">
        <v>0</v>
      </c>
      <c r="P356" s="331">
        <v>0</v>
      </c>
      <c r="Q356" s="331">
        <v>0</v>
      </c>
      <c r="R356" s="331">
        <v>0</v>
      </c>
      <c r="S356" s="331">
        <v>7</v>
      </c>
      <c r="T356" s="333">
        <v>0.7</v>
      </c>
      <c r="U356" s="334">
        <v>0</v>
      </c>
    </row>
    <row r="357" spans="1:21" s="290" customFormat="1">
      <c r="A357" s="335">
        <v>40934</v>
      </c>
      <c r="B357" s="336" t="s">
        <v>544</v>
      </c>
      <c r="C357" s="337" t="s">
        <v>453</v>
      </c>
      <c r="D357" s="337" t="s">
        <v>255</v>
      </c>
      <c r="E357" s="336">
        <v>4</v>
      </c>
      <c r="F357" s="336">
        <v>0</v>
      </c>
      <c r="G357" s="336">
        <v>0</v>
      </c>
      <c r="H357" s="336">
        <v>4</v>
      </c>
      <c r="I357" s="336">
        <v>0</v>
      </c>
      <c r="J357" s="336">
        <v>0</v>
      </c>
      <c r="K357" s="336">
        <v>4</v>
      </c>
      <c r="L357" s="336">
        <v>0</v>
      </c>
      <c r="M357" s="336">
        <v>1</v>
      </c>
      <c r="N357" s="336">
        <v>3</v>
      </c>
      <c r="O357" s="336">
        <v>0</v>
      </c>
      <c r="P357" s="336">
        <v>0</v>
      </c>
      <c r="Q357" s="336">
        <v>0</v>
      </c>
      <c r="R357" s="336">
        <v>0</v>
      </c>
      <c r="S357" s="336">
        <v>3</v>
      </c>
      <c r="T357" s="333">
        <v>0.75</v>
      </c>
      <c r="U357" s="334">
        <v>0</v>
      </c>
    </row>
    <row r="358" spans="1:21" s="290" customFormat="1">
      <c r="A358" s="330">
        <v>40934</v>
      </c>
      <c r="B358" s="331" t="s">
        <v>544</v>
      </c>
      <c r="C358" s="332" t="s">
        <v>455</v>
      </c>
      <c r="D358" s="332" t="s">
        <v>246</v>
      </c>
      <c r="E358" s="331">
        <v>1</v>
      </c>
      <c r="F358" s="331">
        <v>0</v>
      </c>
      <c r="G358" s="331">
        <v>0</v>
      </c>
      <c r="H358" s="331">
        <v>1</v>
      </c>
      <c r="I358" s="331">
        <v>0</v>
      </c>
      <c r="J358" s="331">
        <v>0</v>
      </c>
      <c r="K358" s="331">
        <v>1</v>
      </c>
      <c r="L358" s="331">
        <v>0</v>
      </c>
      <c r="M358" s="331">
        <v>0</v>
      </c>
      <c r="N358" s="331">
        <v>1</v>
      </c>
      <c r="O358" s="331">
        <v>0</v>
      </c>
      <c r="P358" s="331">
        <v>0</v>
      </c>
      <c r="Q358" s="331">
        <v>1</v>
      </c>
      <c r="R358" s="331">
        <v>0</v>
      </c>
      <c r="S358" s="331">
        <v>0</v>
      </c>
      <c r="T358" s="333">
        <v>1</v>
      </c>
      <c r="U358" s="334">
        <v>0</v>
      </c>
    </row>
    <row r="359" spans="1:21" s="290" customFormat="1">
      <c r="A359" s="335">
        <v>40934</v>
      </c>
      <c r="B359" s="336" t="s">
        <v>544</v>
      </c>
      <c r="C359" s="337" t="s">
        <v>502</v>
      </c>
      <c r="D359" s="337" t="s">
        <v>243</v>
      </c>
      <c r="E359" s="336">
        <v>1</v>
      </c>
      <c r="F359" s="336">
        <v>0</v>
      </c>
      <c r="G359" s="336">
        <v>1</v>
      </c>
      <c r="H359" s="336">
        <v>0</v>
      </c>
      <c r="I359" s="336">
        <v>0</v>
      </c>
      <c r="J359" s="336">
        <v>0</v>
      </c>
      <c r="K359" s="336">
        <v>0</v>
      </c>
      <c r="L359" s="336">
        <v>0</v>
      </c>
      <c r="M359" s="336">
        <v>0</v>
      </c>
      <c r="N359" s="336">
        <v>0</v>
      </c>
      <c r="O359" s="336">
        <v>0</v>
      </c>
      <c r="P359" s="336">
        <v>0</v>
      </c>
      <c r="Q359" s="336">
        <v>0</v>
      </c>
      <c r="R359" s="336">
        <v>0</v>
      </c>
      <c r="S359" s="336">
        <v>0</v>
      </c>
      <c r="T359" s="333">
        <v>0</v>
      </c>
      <c r="U359" s="334">
        <v>0</v>
      </c>
    </row>
    <row r="360" spans="1:21" s="290" customFormat="1">
      <c r="A360" s="330">
        <v>40934</v>
      </c>
      <c r="B360" s="331" t="s">
        <v>544</v>
      </c>
      <c r="C360" s="332" t="s">
        <v>503</v>
      </c>
      <c r="D360" s="332" t="s">
        <v>501</v>
      </c>
      <c r="E360" s="331">
        <v>3</v>
      </c>
      <c r="F360" s="331">
        <v>0</v>
      </c>
      <c r="G360" s="331">
        <v>1</v>
      </c>
      <c r="H360" s="331">
        <v>2</v>
      </c>
      <c r="I360" s="331">
        <v>0</v>
      </c>
      <c r="J360" s="331">
        <v>0</v>
      </c>
      <c r="K360" s="331">
        <v>2</v>
      </c>
      <c r="L360" s="331">
        <v>0</v>
      </c>
      <c r="M360" s="331">
        <v>1</v>
      </c>
      <c r="N360" s="331">
        <v>1</v>
      </c>
      <c r="O360" s="331">
        <v>0</v>
      </c>
      <c r="P360" s="331">
        <v>0</v>
      </c>
      <c r="Q360" s="331">
        <v>0</v>
      </c>
      <c r="R360" s="331">
        <v>0</v>
      </c>
      <c r="S360" s="331">
        <v>1</v>
      </c>
      <c r="T360" s="333">
        <v>0.5</v>
      </c>
      <c r="U360" s="334">
        <v>0</v>
      </c>
    </row>
    <row r="361" spans="1:21" s="290" customFormat="1">
      <c r="A361" s="335">
        <v>40939</v>
      </c>
      <c r="B361" s="336" t="s">
        <v>534</v>
      </c>
      <c r="C361" s="337" t="s">
        <v>372</v>
      </c>
      <c r="D361" s="337" t="s">
        <v>241</v>
      </c>
      <c r="E361" s="336">
        <v>2</v>
      </c>
      <c r="F361" s="336">
        <v>0</v>
      </c>
      <c r="G361" s="336">
        <v>0</v>
      </c>
      <c r="H361" s="336">
        <v>2</v>
      </c>
      <c r="I361" s="336">
        <v>0</v>
      </c>
      <c r="J361" s="336">
        <v>0</v>
      </c>
      <c r="K361" s="336">
        <v>2</v>
      </c>
      <c r="L361" s="336">
        <v>0</v>
      </c>
      <c r="M361" s="336">
        <v>1</v>
      </c>
      <c r="N361" s="336">
        <v>1</v>
      </c>
      <c r="O361" s="336">
        <v>0</v>
      </c>
      <c r="P361" s="336">
        <v>0</v>
      </c>
      <c r="Q361" s="336">
        <v>0</v>
      </c>
      <c r="R361" s="336">
        <v>0</v>
      </c>
      <c r="S361" s="336">
        <v>1</v>
      </c>
      <c r="T361" s="333">
        <v>0.5</v>
      </c>
      <c r="U361" s="334">
        <v>0</v>
      </c>
    </row>
    <row r="362" spans="1:21" s="290" customFormat="1">
      <c r="A362" s="330">
        <v>40939</v>
      </c>
      <c r="B362" s="331" t="s">
        <v>534</v>
      </c>
      <c r="C362" s="332" t="s">
        <v>373</v>
      </c>
      <c r="D362" s="332" t="s">
        <v>244</v>
      </c>
      <c r="E362" s="331">
        <v>7</v>
      </c>
      <c r="F362" s="331">
        <v>0</v>
      </c>
      <c r="G362" s="331">
        <v>0</v>
      </c>
      <c r="H362" s="331">
        <v>7</v>
      </c>
      <c r="I362" s="331">
        <v>0</v>
      </c>
      <c r="J362" s="331">
        <v>0</v>
      </c>
      <c r="K362" s="331">
        <v>7</v>
      </c>
      <c r="L362" s="331">
        <v>0</v>
      </c>
      <c r="M362" s="331">
        <v>1</v>
      </c>
      <c r="N362" s="331">
        <v>6</v>
      </c>
      <c r="O362" s="331">
        <v>0</v>
      </c>
      <c r="P362" s="331">
        <v>0</v>
      </c>
      <c r="Q362" s="331">
        <v>0</v>
      </c>
      <c r="R362" s="331">
        <v>3</v>
      </c>
      <c r="S362" s="331">
        <v>3</v>
      </c>
      <c r="T362" s="333">
        <v>0.85709999999999997</v>
      </c>
      <c r="U362" s="334">
        <v>0</v>
      </c>
    </row>
    <row r="363" spans="1:21" s="290" customFormat="1">
      <c r="A363" s="335">
        <v>40939</v>
      </c>
      <c r="B363" s="336" t="s">
        <v>534</v>
      </c>
      <c r="C363" s="337" t="s">
        <v>448</v>
      </c>
      <c r="D363" s="337" t="s">
        <v>501</v>
      </c>
      <c r="E363" s="336">
        <v>1</v>
      </c>
      <c r="F363" s="336">
        <v>0</v>
      </c>
      <c r="G363" s="336">
        <v>0</v>
      </c>
      <c r="H363" s="336">
        <v>1</v>
      </c>
      <c r="I363" s="336">
        <v>0</v>
      </c>
      <c r="J363" s="336">
        <v>0</v>
      </c>
      <c r="K363" s="336">
        <v>1</v>
      </c>
      <c r="L363" s="336">
        <v>0</v>
      </c>
      <c r="M363" s="336">
        <v>1</v>
      </c>
      <c r="N363" s="336">
        <v>0</v>
      </c>
      <c r="O363" s="336">
        <v>0</v>
      </c>
      <c r="P363" s="336">
        <v>0</v>
      </c>
      <c r="Q363" s="336">
        <v>0</v>
      </c>
      <c r="R363" s="336">
        <v>0</v>
      </c>
      <c r="S363" s="336">
        <v>0</v>
      </c>
      <c r="T363" s="333">
        <v>0</v>
      </c>
      <c r="U363" s="334">
        <v>0</v>
      </c>
    </row>
    <row r="364" spans="1:21" s="290" customFormat="1">
      <c r="A364" s="330">
        <v>40939</v>
      </c>
      <c r="B364" s="331" t="s">
        <v>534</v>
      </c>
      <c r="C364" s="332" t="s">
        <v>449</v>
      </c>
      <c r="D364" s="332" t="s">
        <v>245</v>
      </c>
      <c r="E364" s="331">
        <v>1</v>
      </c>
      <c r="F364" s="331">
        <v>0</v>
      </c>
      <c r="G364" s="331">
        <v>0</v>
      </c>
      <c r="H364" s="331">
        <v>1</v>
      </c>
      <c r="I364" s="331">
        <v>0</v>
      </c>
      <c r="J364" s="331">
        <v>0</v>
      </c>
      <c r="K364" s="331">
        <v>1</v>
      </c>
      <c r="L364" s="331">
        <v>0</v>
      </c>
      <c r="M364" s="331">
        <v>0</v>
      </c>
      <c r="N364" s="331">
        <v>1</v>
      </c>
      <c r="O364" s="331">
        <v>0</v>
      </c>
      <c r="P364" s="331">
        <v>0</v>
      </c>
      <c r="Q364" s="331">
        <v>0</v>
      </c>
      <c r="R364" s="331">
        <v>0</v>
      </c>
      <c r="S364" s="331">
        <v>1</v>
      </c>
      <c r="T364" s="333">
        <v>1</v>
      </c>
      <c r="U364" s="334">
        <v>0</v>
      </c>
    </row>
    <row r="365" spans="1:21" s="290" customFormat="1">
      <c r="A365" s="335">
        <v>40939</v>
      </c>
      <c r="B365" s="336" t="s">
        <v>534</v>
      </c>
      <c r="C365" s="337" t="s">
        <v>452</v>
      </c>
      <c r="D365" s="337" t="s">
        <v>255</v>
      </c>
      <c r="E365" s="336">
        <v>1</v>
      </c>
      <c r="F365" s="336">
        <v>0</v>
      </c>
      <c r="G365" s="336">
        <v>0</v>
      </c>
      <c r="H365" s="336">
        <v>1</v>
      </c>
      <c r="I365" s="336">
        <v>0</v>
      </c>
      <c r="J365" s="336">
        <v>0</v>
      </c>
      <c r="K365" s="336">
        <v>1</v>
      </c>
      <c r="L365" s="336">
        <v>0</v>
      </c>
      <c r="M365" s="336">
        <v>0</v>
      </c>
      <c r="N365" s="336">
        <v>1</v>
      </c>
      <c r="O365" s="336">
        <v>0</v>
      </c>
      <c r="P365" s="336">
        <v>0</v>
      </c>
      <c r="Q365" s="336">
        <v>0</v>
      </c>
      <c r="R365" s="336">
        <v>0</v>
      </c>
      <c r="S365" s="336">
        <v>1</v>
      </c>
      <c r="T365" s="333">
        <v>1</v>
      </c>
      <c r="U365" s="334">
        <v>0</v>
      </c>
    </row>
    <row r="366" spans="1:21" s="290" customFormat="1">
      <c r="A366" s="330">
        <v>40940</v>
      </c>
      <c r="B366" s="331" t="s">
        <v>539</v>
      </c>
      <c r="C366" s="332" t="s">
        <v>441</v>
      </c>
      <c r="D366" s="332" t="s">
        <v>245</v>
      </c>
      <c r="E366" s="331">
        <v>5</v>
      </c>
      <c r="F366" s="331">
        <v>0</v>
      </c>
      <c r="G366" s="331">
        <v>0</v>
      </c>
      <c r="H366" s="331">
        <v>5</v>
      </c>
      <c r="I366" s="331">
        <v>0</v>
      </c>
      <c r="J366" s="331">
        <v>0</v>
      </c>
      <c r="K366" s="331">
        <v>5</v>
      </c>
      <c r="L366" s="331">
        <v>0</v>
      </c>
      <c r="M366" s="331">
        <v>1</v>
      </c>
      <c r="N366" s="331">
        <v>4</v>
      </c>
      <c r="O366" s="331">
        <v>0</v>
      </c>
      <c r="P366" s="331">
        <v>0</v>
      </c>
      <c r="Q366" s="331">
        <v>0</v>
      </c>
      <c r="R366" s="331">
        <v>0</v>
      </c>
      <c r="S366" s="331">
        <v>4</v>
      </c>
      <c r="T366" s="333">
        <v>0.8</v>
      </c>
      <c r="U366" s="334">
        <v>0</v>
      </c>
    </row>
    <row r="367" spans="1:21" s="342" customFormat="1">
      <c r="A367" s="335">
        <v>40955</v>
      </c>
      <c r="B367" s="336" t="s">
        <v>513</v>
      </c>
      <c r="C367" s="337" t="s">
        <v>385</v>
      </c>
      <c r="D367" s="337" t="s">
        <v>244</v>
      </c>
      <c r="E367" s="336">
        <v>1</v>
      </c>
      <c r="F367" s="336">
        <v>0</v>
      </c>
      <c r="G367" s="336">
        <v>0</v>
      </c>
      <c r="H367" s="336">
        <v>1</v>
      </c>
      <c r="I367" s="336">
        <v>0</v>
      </c>
      <c r="J367" s="336">
        <v>0</v>
      </c>
      <c r="K367" s="336">
        <v>1</v>
      </c>
      <c r="L367" s="336">
        <v>0</v>
      </c>
      <c r="M367" s="336">
        <v>0</v>
      </c>
      <c r="N367" s="336">
        <v>1</v>
      </c>
      <c r="O367" s="336">
        <v>0</v>
      </c>
      <c r="P367" s="336">
        <v>0</v>
      </c>
      <c r="Q367" s="336">
        <v>0</v>
      </c>
      <c r="R367" s="336">
        <v>0</v>
      </c>
      <c r="S367" s="336">
        <v>1</v>
      </c>
      <c r="T367" s="333">
        <v>1</v>
      </c>
      <c r="U367" s="334">
        <v>0</v>
      </c>
    </row>
    <row r="368" spans="1:21" s="342" customFormat="1">
      <c r="A368" s="330">
        <v>40955</v>
      </c>
      <c r="B368" s="331" t="s">
        <v>513</v>
      </c>
      <c r="C368" s="332" t="s">
        <v>386</v>
      </c>
      <c r="D368" s="332" t="s">
        <v>241</v>
      </c>
      <c r="E368" s="331">
        <v>2</v>
      </c>
      <c r="F368" s="331">
        <v>0</v>
      </c>
      <c r="G368" s="331">
        <v>0</v>
      </c>
      <c r="H368" s="331">
        <v>2</v>
      </c>
      <c r="I368" s="331">
        <v>0</v>
      </c>
      <c r="J368" s="331">
        <v>1</v>
      </c>
      <c r="K368" s="331">
        <v>1</v>
      </c>
      <c r="L368" s="331">
        <v>0</v>
      </c>
      <c r="M368" s="331">
        <v>1</v>
      </c>
      <c r="N368" s="331">
        <v>0</v>
      </c>
      <c r="O368" s="331">
        <v>0</v>
      </c>
      <c r="P368" s="331">
        <v>0</v>
      </c>
      <c r="Q368" s="331">
        <v>0</v>
      </c>
      <c r="R368" s="331">
        <v>0</v>
      </c>
      <c r="S368" s="331">
        <v>0</v>
      </c>
      <c r="T368" s="333">
        <v>0</v>
      </c>
      <c r="U368" s="334">
        <v>0</v>
      </c>
    </row>
    <row r="369" spans="1:21" s="342" customFormat="1">
      <c r="A369" s="335">
        <v>40955</v>
      </c>
      <c r="B369" s="336" t="s">
        <v>513</v>
      </c>
      <c r="C369" s="337" t="s">
        <v>388</v>
      </c>
      <c r="D369" s="337" t="s">
        <v>245</v>
      </c>
      <c r="E369" s="336">
        <v>5</v>
      </c>
      <c r="F369" s="336">
        <v>0</v>
      </c>
      <c r="G369" s="336">
        <v>0</v>
      </c>
      <c r="H369" s="336">
        <v>5</v>
      </c>
      <c r="I369" s="336">
        <v>0</v>
      </c>
      <c r="J369" s="336">
        <v>2</v>
      </c>
      <c r="K369" s="336">
        <v>3</v>
      </c>
      <c r="L369" s="336">
        <v>0</v>
      </c>
      <c r="M369" s="336">
        <v>0</v>
      </c>
      <c r="N369" s="336">
        <v>3</v>
      </c>
      <c r="O369" s="336">
        <v>0</v>
      </c>
      <c r="P369" s="336">
        <v>0</v>
      </c>
      <c r="Q369" s="336">
        <v>0</v>
      </c>
      <c r="R369" s="336">
        <v>0</v>
      </c>
      <c r="S369" s="336">
        <v>3</v>
      </c>
      <c r="T369" s="333">
        <v>0.6</v>
      </c>
      <c r="U369" s="334">
        <v>0</v>
      </c>
    </row>
    <row r="370" spans="1:21" s="342" customFormat="1">
      <c r="A370" s="330">
        <v>40955</v>
      </c>
      <c r="B370" s="331" t="s">
        <v>513</v>
      </c>
      <c r="C370" s="332" t="s">
        <v>392</v>
      </c>
      <c r="D370" s="332" t="s">
        <v>255</v>
      </c>
      <c r="E370" s="331">
        <v>4</v>
      </c>
      <c r="F370" s="331">
        <v>0</v>
      </c>
      <c r="G370" s="331">
        <v>0</v>
      </c>
      <c r="H370" s="331">
        <v>4</v>
      </c>
      <c r="I370" s="331">
        <v>0</v>
      </c>
      <c r="J370" s="331">
        <v>0</v>
      </c>
      <c r="K370" s="331">
        <v>4</v>
      </c>
      <c r="L370" s="331">
        <v>0</v>
      </c>
      <c r="M370" s="331">
        <v>1</v>
      </c>
      <c r="N370" s="331">
        <v>3</v>
      </c>
      <c r="O370" s="331">
        <v>0</v>
      </c>
      <c r="P370" s="331">
        <v>0</v>
      </c>
      <c r="Q370" s="331">
        <v>0</v>
      </c>
      <c r="R370" s="331">
        <v>0</v>
      </c>
      <c r="S370" s="331">
        <v>3</v>
      </c>
      <c r="T370" s="333">
        <v>0.75</v>
      </c>
      <c r="U370" s="334">
        <v>0</v>
      </c>
    </row>
    <row r="371" spans="1:21" s="342" customFormat="1">
      <c r="A371" s="335">
        <v>40955</v>
      </c>
      <c r="B371" s="336" t="s">
        <v>513</v>
      </c>
      <c r="C371" s="337" t="s">
        <v>434</v>
      </c>
      <c r="D371" s="337" t="s">
        <v>246</v>
      </c>
      <c r="E371" s="336">
        <v>1</v>
      </c>
      <c r="F371" s="336">
        <v>0</v>
      </c>
      <c r="G371" s="336">
        <v>0</v>
      </c>
      <c r="H371" s="336">
        <v>1</v>
      </c>
      <c r="I371" s="336">
        <v>0</v>
      </c>
      <c r="J371" s="336">
        <v>0</v>
      </c>
      <c r="K371" s="336">
        <v>1</v>
      </c>
      <c r="L371" s="336">
        <v>0</v>
      </c>
      <c r="M371" s="336">
        <v>0</v>
      </c>
      <c r="N371" s="336">
        <v>1</v>
      </c>
      <c r="O371" s="336">
        <v>0</v>
      </c>
      <c r="P371" s="336">
        <v>0</v>
      </c>
      <c r="Q371" s="336">
        <v>1</v>
      </c>
      <c r="R371" s="336">
        <v>0</v>
      </c>
      <c r="S371" s="336">
        <v>0</v>
      </c>
      <c r="T371" s="333">
        <v>1</v>
      </c>
      <c r="U371" s="334">
        <v>0</v>
      </c>
    </row>
    <row r="372" spans="1:21" s="342" customFormat="1">
      <c r="A372" s="330">
        <v>40955</v>
      </c>
      <c r="B372" s="331" t="s">
        <v>540</v>
      </c>
      <c r="C372" s="332" t="s">
        <v>442</v>
      </c>
      <c r="D372" s="332" t="s">
        <v>244</v>
      </c>
      <c r="E372" s="331">
        <v>4</v>
      </c>
      <c r="F372" s="331">
        <v>0</v>
      </c>
      <c r="G372" s="331">
        <v>0</v>
      </c>
      <c r="H372" s="331">
        <v>4</v>
      </c>
      <c r="I372" s="331">
        <v>0</v>
      </c>
      <c r="J372" s="331">
        <v>0</v>
      </c>
      <c r="K372" s="331">
        <v>4</v>
      </c>
      <c r="L372" s="331">
        <v>0</v>
      </c>
      <c r="M372" s="331">
        <v>1</v>
      </c>
      <c r="N372" s="331">
        <v>3</v>
      </c>
      <c r="O372" s="331">
        <v>0</v>
      </c>
      <c r="P372" s="331">
        <v>0</v>
      </c>
      <c r="Q372" s="331">
        <v>0</v>
      </c>
      <c r="R372" s="331">
        <v>1</v>
      </c>
      <c r="S372" s="331">
        <v>2</v>
      </c>
      <c r="T372" s="333">
        <v>0.75</v>
      </c>
      <c r="U372" s="334">
        <v>0</v>
      </c>
    </row>
    <row r="373" spans="1:21" s="342" customFormat="1">
      <c r="A373" s="335">
        <v>40955</v>
      </c>
      <c r="B373" s="336" t="s">
        <v>540</v>
      </c>
      <c r="C373" s="337" t="s">
        <v>548</v>
      </c>
      <c r="D373" s="337" t="s">
        <v>247</v>
      </c>
      <c r="E373" s="336">
        <v>10</v>
      </c>
      <c r="F373" s="336">
        <v>0</v>
      </c>
      <c r="G373" s="336">
        <v>2</v>
      </c>
      <c r="H373" s="336">
        <v>8</v>
      </c>
      <c r="I373" s="336">
        <v>0</v>
      </c>
      <c r="J373" s="336">
        <v>1</v>
      </c>
      <c r="K373" s="336">
        <v>7</v>
      </c>
      <c r="L373" s="336">
        <v>0</v>
      </c>
      <c r="M373" s="336">
        <v>4</v>
      </c>
      <c r="N373" s="336">
        <v>3</v>
      </c>
      <c r="O373" s="336">
        <v>0</v>
      </c>
      <c r="P373" s="336">
        <v>0</v>
      </c>
      <c r="Q373" s="336">
        <v>0</v>
      </c>
      <c r="R373" s="336">
        <v>0</v>
      </c>
      <c r="S373" s="336">
        <v>3</v>
      </c>
      <c r="T373" s="333">
        <v>0.375</v>
      </c>
      <c r="U373" s="334">
        <v>0</v>
      </c>
    </row>
    <row r="374" spans="1:21" s="342" customFormat="1">
      <c r="A374" s="330">
        <v>40955</v>
      </c>
      <c r="B374" s="331" t="s">
        <v>513</v>
      </c>
      <c r="C374" s="332" t="s">
        <v>547</v>
      </c>
      <c r="D374" s="332" t="s">
        <v>501</v>
      </c>
      <c r="E374" s="331">
        <v>3</v>
      </c>
      <c r="F374" s="331">
        <v>0</v>
      </c>
      <c r="G374" s="331">
        <v>0</v>
      </c>
      <c r="H374" s="331">
        <v>3</v>
      </c>
      <c r="I374" s="331">
        <v>0</v>
      </c>
      <c r="J374" s="331">
        <v>0</v>
      </c>
      <c r="K374" s="331">
        <v>3</v>
      </c>
      <c r="L374" s="331">
        <v>0</v>
      </c>
      <c r="M374" s="331">
        <v>1</v>
      </c>
      <c r="N374" s="331">
        <v>2</v>
      </c>
      <c r="O374" s="331">
        <v>0</v>
      </c>
      <c r="P374" s="331">
        <v>0</v>
      </c>
      <c r="Q374" s="331">
        <v>0</v>
      </c>
      <c r="R374" s="331">
        <v>0</v>
      </c>
      <c r="S374" s="331">
        <v>2</v>
      </c>
      <c r="T374" s="333">
        <v>0.66669999999999996</v>
      </c>
      <c r="U374" s="334">
        <v>0</v>
      </c>
    </row>
    <row r="375" spans="1:21" s="342" customFormat="1">
      <c r="A375" s="335">
        <v>40962</v>
      </c>
      <c r="B375" s="336" t="s">
        <v>532</v>
      </c>
      <c r="C375" s="337" t="s">
        <v>424</v>
      </c>
      <c r="D375" s="337" t="s">
        <v>241</v>
      </c>
      <c r="E375" s="336">
        <v>4</v>
      </c>
      <c r="F375" s="336">
        <v>0</v>
      </c>
      <c r="G375" s="336">
        <v>0</v>
      </c>
      <c r="H375" s="336">
        <v>4</v>
      </c>
      <c r="I375" s="336">
        <v>0</v>
      </c>
      <c r="J375" s="336">
        <v>0</v>
      </c>
      <c r="K375" s="336">
        <v>4</v>
      </c>
      <c r="L375" s="336">
        <v>0</v>
      </c>
      <c r="M375" s="336">
        <v>2</v>
      </c>
      <c r="N375" s="336">
        <v>2</v>
      </c>
      <c r="O375" s="336">
        <v>0</v>
      </c>
      <c r="P375" s="336">
        <v>0</v>
      </c>
      <c r="Q375" s="336">
        <v>0</v>
      </c>
      <c r="R375" s="336">
        <v>0</v>
      </c>
      <c r="S375" s="336">
        <v>2</v>
      </c>
      <c r="T375" s="333">
        <v>0.5</v>
      </c>
      <c r="U375" s="334">
        <v>0</v>
      </c>
    </row>
    <row r="376" spans="1:21" s="342" customFormat="1">
      <c r="A376" s="330">
        <v>40962</v>
      </c>
      <c r="B376" s="331" t="s">
        <v>532</v>
      </c>
      <c r="C376" s="332" t="s">
        <v>425</v>
      </c>
      <c r="D376" s="332" t="s">
        <v>247</v>
      </c>
      <c r="E376" s="331">
        <v>2</v>
      </c>
      <c r="F376" s="331">
        <v>0</v>
      </c>
      <c r="G376" s="331">
        <v>0</v>
      </c>
      <c r="H376" s="331">
        <v>2</v>
      </c>
      <c r="I376" s="331">
        <v>0</v>
      </c>
      <c r="J376" s="331">
        <v>0</v>
      </c>
      <c r="K376" s="331">
        <v>2</v>
      </c>
      <c r="L376" s="331">
        <v>0</v>
      </c>
      <c r="M376" s="331">
        <v>0</v>
      </c>
      <c r="N376" s="331">
        <v>2</v>
      </c>
      <c r="O376" s="331">
        <v>0</v>
      </c>
      <c r="P376" s="331">
        <v>0</v>
      </c>
      <c r="Q376" s="331">
        <v>0</v>
      </c>
      <c r="R376" s="331">
        <v>0</v>
      </c>
      <c r="S376" s="331">
        <v>2</v>
      </c>
      <c r="T376" s="333">
        <v>1</v>
      </c>
      <c r="U376" s="334">
        <v>0</v>
      </c>
    </row>
    <row r="377" spans="1:21" s="342" customFormat="1">
      <c r="A377" s="335">
        <v>40962</v>
      </c>
      <c r="B377" s="336" t="s">
        <v>545</v>
      </c>
      <c r="C377" s="337" t="s">
        <v>486</v>
      </c>
      <c r="D377" s="337" t="s">
        <v>255</v>
      </c>
      <c r="E377" s="336">
        <v>6</v>
      </c>
      <c r="F377" s="336">
        <v>0</v>
      </c>
      <c r="G377" s="336">
        <v>0</v>
      </c>
      <c r="H377" s="336">
        <v>6</v>
      </c>
      <c r="I377" s="336">
        <v>0</v>
      </c>
      <c r="J377" s="336">
        <v>1</v>
      </c>
      <c r="K377" s="336">
        <v>5</v>
      </c>
      <c r="L377" s="336">
        <v>0</v>
      </c>
      <c r="M377" s="336">
        <v>1</v>
      </c>
      <c r="N377" s="336">
        <v>4</v>
      </c>
      <c r="O377" s="336">
        <v>0</v>
      </c>
      <c r="P377" s="336">
        <v>0</v>
      </c>
      <c r="Q377" s="336">
        <v>0</v>
      </c>
      <c r="R377" s="336">
        <v>0</v>
      </c>
      <c r="S377" s="336">
        <v>4</v>
      </c>
      <c r="T377" s="333">
        <v>0.66669999999999996</v>
      </c>
      <c r="U377" s="334">
        <v>0</v>
      </c>
    </row>
    <row r="378" spans="1:21" s="342" customFormat="1">
      <c r="A378" s="330">
        <v>40962</v>
      </c>
      <c r="B378" s="331" t="s">
        <v>532</v>
      </c>
      <c r="C378" s="332" t="s">
        <v>494</v>
      </c>
      <c r="D378" s="332" t="s">
        <v>493</v>
      </c>
      <c r="E378" s="331">
        <v>2</v>
      </c>
      <c r="F378" s="331">
        <v>0</v>
      </c>
      <c r="G378" s="331">
        <v>0</v>
      </c>
      <c r="H378" s="331">
        <v>2</v>
      </c>
      <c r="I378" s="331">
        <v>0</v>
      </c>
      <c r="J378" s="331">
        <v>0</v>
      </c>
      <c r="K378" s="331">
        <v>2</v>
      </c>
      <c r="L378" s="331">
        <v>0</v>
      </c>
      <c r="M378" s="331">
        <v>1</v>
      </c>
      <c r="N378" s="331">
        <v>1</v>
      </c>
      <c r="O378" s="331">
        <v>0</v>
      </c>
      <c r="P378" s="331">
        <v>0</v>
      </c>
      <c r="Q378" s="331">
        <v>1</v>
      </c>
      <c r="R378" s="331">
        <v>0</v>
      </c>
      <c r="S378" s="331">
        <v>0</v>
      </c>
      <c r="T378" s="333">
        <v>0.5</v>
      </c>
      <c r="U378" s="334">
        <v>0</v>
      </c>
    </row>
    <row r="379" spans="1:21" s="342" customFormat="1">
      <c r="A379" s="335">
        <v>40969</v>
      </c>
      <c r="B379" s="336" t="s">
        <v>534</v>
      </c>
      <c r="C379" s="337" t="s">
        <v>372</v>
      </c>
      <c r="D379" s="337" t="s">
        <v>241</v>
      </c>
      <c r="E379" s="336">
        <v>5</v>
      </c>
      <c r="F379" s="336">
        <v>0</v>
      </c>
      <c r="G379" s="336">
        <v>0</v>
      </c>
      <c r="H379" s="336">
        <v>5</v>
      </c>
      <c r="I379" s="336">
        <v>0</v>
      </c>
      <c r="J379" s="336">
        <v>1</v>
      </c>
      <c r="K379" s="336">
        <v>4</v>
      </c>
      <c r="L379" s="336">
        <v>0</v>
      </c>
      <c r="M379" s="336">
        <v>2</v>
      </c>
      <c r="N379" s="336">
        <v>2</v>
      </c>
      <c r="O379" s="336">
        <v>0</v>
      </c>
      <c r="P379" s="336">
        <v>0</v>
      </c>
      <c r="Q379" s="336">
        <v>0</v>
      </c>
      <c r="R379" s="336">
        <v>0</v>
      </c>
      <c r="S379" s="336">
        <v>2</v>
      </c>
      <c r="T379" s="333">
        <v>0.4</v>
      </c>
      <c r="U379" s="334">
        <v>0</v>
      </c>
    </row>
    <row r="380" spans="1:21" s="342" customFormat="1">
      <c r="A380" s="330">
        <v>40969</v>
      </c>
      <c r="B380" s="331" t="s">
        <v>534</v>
      </c>
      <c r="C380" s="332" t="s">
        <v>373</v>
      </c>
      <c r="D380" s="332" t="s">
        <v>244</v>
      </c>
      <c r="E380" s="331">
        <v>1</v>
      </c>
      <c r="F380" s="331">
        <v>0</v>
      </c>
      <c r="G380" s="331">
        <v>0</v>
      </c>
      <c r="H380" s="331">
        <v>1</v>
      </c>
      <c r="I380" s="331">
        <v>0</v>
      </c>
      <c r="J380" s="331">
        <v>0</v>
      </c>
      <c r="K380" s="331">
        <v>1</v>
      </c>
      <c r="L380" s="331">
        <v>0</v>
      </c>
      <c r="M380" s="331">
        <v>0</v>
      </c>
      <c r="N380" s="331">
        <v>1</v>
      </c>
      <c r="O380" s="331">
        <v>0</v>
      </c>
      <c r="P380" s="331">
        <v>0</v>
      </c>
      <c r="Q380" s="331">
        <v>0</v>
      </c>
      <c r="R380" s="331">
        <v>0</v>
      </c>
      <c r="S380" s="331">
        <v>1</v>
      </c>
      <c r="T380" s="333">
        <v>1</v>
      </c>
      <c r="U380" s="334">
        <v>0</v>
      </c>
    </row>
    <row r="381" spans="1:21" s="342" customFormat="1">
      <c r="A381" s="335">
        <v>40969</v>
      </c>
      <c r="B381" s="336" t="s">
        <v>510</v>
      </c>
      <c r="C381" s="337" t="s">
        <v>399</v>
      </c>
      <c r="D381" s="337" t="s">
        <v>255</v>
      </c>
      <c r="E381" s="336">
        <v>2</v>
      </c>
      <c r="F381" s="336">
        <v>0</v>
      </c>
      <c r="G381" s="336">
        <v>0</v>
      </c>
      <c r="H381" s="336">
        <v>2</v>
      </c>
      <c r="I381" s="336">
        <v>0</v>
      </c>
      <c r="J381" s="336">
        <v>0</v>
      </c>
      <c r="K381" s="336">
        <v>2</v>
      </c>
      <c r="L381" s="336">
        <v>0</v>
      </c>
      <c r="M381" s="336">
        <v>1</v>
      </c>
      <c r="N381" s="336">
        <v>1</v>
      </c>
      <c r="O381" s="336">
        <v>0</v>
      </c>
      <c r="P381" s="336">
        <v>0</v>
      </c>
      <c r="Q381" s="336">
        <v>0</v>
      </c>
      <c r="R381" s="336">
        <v>0</v>
      </c>
      <c r="S381" s="336">
        <v>1</v>
      </c>
      <c r="T381" s="333">
        <v>0.5</v>
      </c>
      <c r="U381" s="334">
        <v>0</v>
      </c>
    </row>
    <row r="382" spans="1:21" s="342" customFormat="1">
      <c r="A382" s="330">
        <v>40969</v>
      </c>
      <c r="B382" s="331" t="s">
        <v>510</v>
      </c>
      <c r="C382" s="332" t="s">
        <v>438</v>
      </c>
      <c r="D382" s="332" t="s">
        <v>247</v>
      </c>
      <c r="E382" s="331">
        <v>1</v>
      </c>
      <c r="F382" s="331">
        <v>0</v>
      </c>
      <c r="G382" s="331">
        <v>1</v>
      </c>
      <c r="H382" s="331">
        <v>0</v>
      </c>
      <c r="I382" s="331">
        <v>0</v>
      </c>
      <c r="J382" s="331">
        <v>0</v>
      </c>
      <c r="K382" s="331">
        <v>0</v>
      </c>
      <c r="L382" s="331">
        <v>0</v>
      </c>
      <c r="M382" s="331">
        <v>0</v>
      </c>
      <c r="N382" s="331">
        <v>0</v>
      </c>
      <c r="O382" s="331">
        <v>0</v>
      </c>
      <c r="P382" s="331">
        <v>0</v>
      </c>
      <c r="Q382" s="331">
        <v>0</v>
      </c>
      <c r="R382" s="331">
        <v>0</v>
      </c>
      <c r="S382" s="331">
        <v>0</v>
      </c>
      <c r="T382" s="333">
        <v>0</v>
      </c>
      <c r="U382" s="334">
        <v>0</v>
      </c>
    </row>
    <row r="383" spans="1:21" s="342" customFormat="1">
      <c r="A383" s="335">
        <v>40969</v>
      </c>
      <c r="B383" s="336" t="s">
        <v>510</v>
      </c>
      <c r="C383" s="337" t="s">
        <v>439</v>
      </c>
      <c r="D383" s="337" t="s">
        <v>244</v>
      </c>
      <c r="E383" s="336">
        <v>3</v>
      </c>
      <c r="F383" s="336">
        <v>0</v>
      </c>
      <c r="G383" s="336">
        <v>0</v>
      </c>
      <c r="H383" s="336">
        <v>3</v>
      </c>
      <c r="I383" s="336">
        <v>0</v>
      </c>
      <c r="J383" s="336">
        <v>0</v>
      </c>
      <c r="K383" s="336">
        <v>3</v>
      </c>
      <c r="L383" s="336">
        <v>0</v>
      </c>
      <c r="M383" s="336">
        <v>2</v>
      </c>
      <c r="N383" s="336">
        <v>1</v>
      </c>
      <c r="O383" s="336">
        <v>0</v>
      </c>
      <c r="P383" s="336">
        <v>0</v>
      </c>
      <c r="Q383" s="336">
        <v>0</v>
      </c>
      <c r="R383" s="336">
        <v>0</v>
      </c>
      <c r="S383" s="336">
        <v>1</v>
      </c>
      <c r="T383" s="333">
        <v>0.33329999999999999</v>
      </c>
      <c r="U383" s="334">
        <v>0</v>
      </c>
    </row>
    <row r="384" spans="1:21" s="342" customFormat="1">
      <c r="A384" s="330">
        <v>40969</v>
      </c>
      <c r="B384" s="331" t="s">
        <v>510</v>
      </c>
      <c r="C384" s="332" t="s">
        <v>443</v>
      </c>
      <c r="D384" s="332" t="s">
        <v>246</v>
      </c>
      <c r="E384" s="331">
        <v>3</v>
      </c>
      <c r="F384" s="331">
        <v>0</v>
      </c>
      <c r="G384" s="331">
        <v>0</v>
      </c>
      <c r="H384" s="331">
        <v>3</v>
      </c>
      <c r="I384" s="331">
        <v>0</v>
      </c>
      <c r="J384" s="331">
        <v>0</v>
      </c>
      <c r="K384" s="331">
        <v>3</v>
      </c>
      <c r="L384" s="331">
        <v>0</v>
      </c>
      <c r="M384" s="331">
        <v>2</v>
      </c>
      <c r="N384" s="331">
        <v>1</v>
      </c>
      <c r="O384" s="331">
        <v>0</v>
      </c>
      <c r="P384" s="331">
        <v>0</v>
      </c>
      <c r="Q384" s="331">
        <v>1</v>
      </c>
      <c r="R384" s="331">
        <v>0</v>
      </c>
      <c r="S384" s="331">
        <v>0</v>
      </c>
      <c r="T384" s="333">
        <v>0.33329999999999999</v>
      </c>
      <c r="U384" s="334">
        <v>0</v>
      </c>
    </row>
    <row r="385" spans="1:21" s="342" customFormat="1">
      <c r="A385" s="335">
        <v>40969</v>
      </c>
      <c r="B385" s="336" t="s">
        <v>534</v>
      </c>
      <c r="C385" s="337" t="s">
        <v>447</v>
      </c>
      <c r="D385" s="337" t="s">
        <v>243</v>
      </c>
      <c r="E385" s="336">
        <v>3</v>
      </c>
      <c r="F385" s="336">
        <v>0</v>
      </c>
      <c r="G385" s="336">
        <v>0</v>
      </c>
      <c r="H385" s="336">
        <v>3</v>
      </c>
      <c r="I385" s="336">
        <v>0</v>
      </c>
      <c r="J385" s="336">
        <v>0</v>
      </c>
      <c r="K385" s="336">
        <v>3</v>
      </c>
      <c r="L385" s="336">
        <v>0</v>
      </c>
      <c r="M385" s="336">
        <v>1</v>
      </c>
      <c r="N385" s="336">
        <v>2</v>
      </c>
      <c r="O385" s="336">
        <v>0</v>
      </c>
      <c r="P385" s="336">
        <v>0</v>
      </c>
      <c r="Q385" s="336">
        <v>0</v>
      </c>
      <c r="R385" s="336">
        <v>0</v>
      </c>
      <c r="S385" s="336">
        <v>2</v>
      </c>
      <c r="T385" s="333">
        <v>0.66669999999999996</v>
      </c>
      <c r="U385" s="334">
        <v>0</v>
      </c>
    </row>
    <row r="386" spans="1:21" s="342" customFormat="1">
      <c r="A386" s="330">
        <v>40969</v>
      </c>
      <c r="B386" s="331" t="s">
        <v>534</v>
      </c>
      <c r="C386" s="332" t="s">
        <v>482</v>
      </c>
      <c r="D386" s="332" t="s">
        <v>246</v>
      </c>
      <c r="E386" s="331">
        <v>1</v>
      </c>
      <c r="F386" s="331">
        <v>0</v>
      </c>
      <c r="G386" s="331">
        <v>0</v>
      </c>
      <c r="H386" s="331">
        <v>1</v>
      </c>
      <c r="I386" s="331">
        <v>0</v>
      </c>
      <c r="J386" s="331">
        <v>0</v>
      </c>
      <c r="K386" s="331">
        <v>1</v>
      </c>
      <c r="L386" s="331">
        <v>0</v>
      </c>
      <c r="M386" s="331">
        <v>0</v>
      </c>
      <c r="N386" s="331">
        <v>1</v>
      </c>
      <c r="O386" s="331">
        <v>0</v>
      </c>
      <c r="P386" s="331">
        <v>0</v>
      </c>
      <c r="Q386" s="331">
        <v>1</v>
      </c>
      <c r="R386" s="331">
        <v>0</v>
      </c>
      <c r="S386" s="331">
        <v>0</v>
      </c>
      <c r="T386" s="333">
        <v>1</v>
      </c>
      <c r="U386" s="334">
        <v>0</v>
      </c>
    </row>
    <row r="387" spans="1:21" s="342" customFormat="1">
      <c r="A387" s="335">
        <v>40969</v>
      </c>
      <c r="B387" s="336" t="s">
        <v>534</v>
      </c>
      <c r="C387" s="337" t="s">
        <v>448</v>
      </c>
      <c r="D387" s="337" t="s">
        <v>501</v>
      </c>
      <c r="E387" s="336">
        <v>1</v>
      </c>
      <c r="F387" s="336">
        <v>0</v>
      </c>
      <c r="G387" s="336">
        <v>0</v>
      </c>
      <c r="H387" s="336">
        <v>1</v>
      </c>
      <c r="I387" s="336">
        <v>0</v>
      </c>
      <c r="J387" s="336">
        <v>0</v>
      </c>
      <c r="K387" s="336">
        <v>1</v>
      </c>
      <c r="L387" s="336">
        <v>0</v>
      </c>
      <c r="M387" s="336">
        <v>0</v>
      </c>
      <c r="N387" s="336">
        <v>1</v>
      </c>
      <c r="O387" s="336">
        <v>0</v>
      </c>
      <c r="P387" s="336">
        <v>0</v>
      </c>
      <c r="Q387" s="336">
        <v>0</v>
      </c>
      <c r="R387" s="336">
        <v>0</v>
      </c>
      <c r="S387" s="336">
        <v>1</v>
      </c>
      <c r="T387" s="333">
        <v>1</v>
      </c>
      <c r="U387" s="334">
        <v>0</v>
      </c>
    </row>
    <row r="388" spans="1:21" s="342" customFormat="1">
      <c r="A388" s="330">
        <v>40969</v>
      </c>
      <c r="B388" s="331" t="s">
        <v>534</v>
      </c>
      <c r="C388" s="332" t="s">
        <v>449</v>
      </c>
      <c r="D388" s="332" t="s">
        <v>245</v>
      </c>
      <c r="E388" s="331">
        <v>5</v>
      </c>
      <c r="F388" s="331">
        <v>0</v>
      </c>
      <c r="G388" s="331">
        <v>0</v>
      </c>
      <c r="H388" s="331">
        <v>5</v>
      </c>
      <c r="I388" s="331">
        <v>0</v>
      </c>
      <c r="J388" s="331">
        <v>0</v>
      </c>
      <c r="K388" s="331">
        <v>5</v>
      </c>
      <c r="L388" s="331">
        <v>0</v>
      </c>
      <c r="M388" s="331">
        <v>0</v>
      </c>
      <c r="N388" s="331">
        <v>5</v>
      </c>
      <c r="O388" s="331">
        <v>0</v>
      </c>
      <c r="P388" s="331">
        <v>0</v>
      </c>
      <c r="Q388" s="331">
        <v>0</v>
      </c>
      <c r="R388" s="331">
        <v>0</v>
      </c>
      <c r="S388" s="331">
        <v>5</v>
      </c>
      <c r="T388" s="333">
        <v>1</v>
      </c>
      <c r="U388" s="334">
        <v>0</v>
      </c>
    </row>
    <row r="389" spans="1:21" s="342" customFormat="1">
      <c r="A389" s="335">
        <v>40969</v>
      </c>
      <c r="B389" s="336" t="s">
        <v>534</v>
      </c>
      <c r="C389" s="337" t="s">
        <v>452</v>
      </c>
      <c r="D389" s="337" t="s">
        <v>255</v>
      </c>
      <c r="E389" s="336">
        <v>3</v>
      </c>
      <c r="F389" s="336">
        <v>0</v>
      </c>
      <c r="G389" s="336">
        <v>0</v>
      </c>
      <c r="H389" s="336">
        <v>3</v>
      </c>
      <c r="I389" s="336">
        <v>0</v>
      </c>
      <c r="J389" s="336">
        <v>0</v>
      </c>
      <c r="K389" s="336">
        <v>3</v>
      </c>
      <c r="L389" s="336">
        <v>0</v>
      </c>
      <c r="M389" s="336">
        <v>0</v>
      </c>
      <c r="N389" s="336">
        <v>3</v>
      </c>
      <c r="O389" s="336">
        <v>0</v>
      </c>
      <c r="P389" s="336">
        <v>0</v>
      </c>
      <c r="Q389" s="336">
        <v>0</v>
      </c>
      <c r="R389" s="336">
        <v>0</v>
      </c>
      <c r="S389" s="336">
        <v>3</v>
      </c>
      <c r="T389" s="333">
        <v>1</v>
      </c>
      <c r="U389" s="334">
        <v>0</v>
      </c>
    </row>
    <row r="390" spans="1:21" s="342" customFormat="1">
      <c r="A390" s="330">
        <v>40970</v>
      </c>
      <c r="B390" s="331" t="s">
        <v>133</v>
      </c>
      <c r="C390" s="332" t="s">
        <v>549</v>
      </c>
      <c r="D390" s="332" t="s">
        <v>501</v>
      </c>
      <c r="E390" s="331">
        <v>7</v>
      </c>
      <c r="F390" s="331">
        <v>0</v>
      </c>
      <c r="G390" s="331">
        <v>0</v>
      </c>
      <c r="H390" s="331">
        <v>7</v>
      </c>
      <c r="I390" s="331">
        <v>0</v>
      </c>
      <c r="J390" s="331">
        <v>0</v>
      </c>
      <c r="K390" s="331">
        <v>7</v>
      </c>
      <c r="L390" s="331">
        <v>0</v>
      </c>
      <c r="M390" s="331">
        <v>6</v>
      </c>
      <c r="N390" s="331">
        <v>1</v>
      </c>
      <c r="O390" s="331">
        <v>0</v>
      </c>
      <c r="P390" s="331">
        <v>0</v>
      </c>
      <c r="Q390" s="331">
        <v>0</v>
      </c>
      <c r="R390" s="331">
        <v>0</v>
      </c>
      <c r="S390" s="331">
        <v>1</v>
      </c>
      <c r="T390" s="333">
        <v>0.1429</v>
      </c>
      <c r="U390" s="334">
        <v>0</v>
      </c>
    </row>
    <row r="391" spans="1:21" s="342" customFormat="1">
      <c r="A391" s="335">
        <v>40975</v>
      </c>
      <c r="B391" s="336" t="s">
        <v>514</v>
      </c>
      <c r="C391" s="337" t="s">
        <v>370</v>
      </c>
      <c r="D391" s="337" t="s">
        <v>241</v>
      </c>
      <c r="E391" s="336">
        <v>2</v>
      </c>
      <c r="F391" s="336">
        <v>0</v>
      </c>
      <c r="G391" s="336">
        <v>0</v>
      </c>
      <c r="H391" s="336">
        <v>2</v>
      </c>
      <c r="I391" s="336">
        <v>0</v>
      </c>
      <c r="J391" s="336">
        <v>0</v>
      </c>
      <c r="K391" s="336">
        <v>2</v>
      </c>
      <c r="L391" s="336">
        <v>0</v>
      </c>
      <c r="M391" s="336">
        <v>1</v>
      </c>
      <c r="N391" s="336">
        <v>1</v>
      </c>
      <c r="O391" s="336">
        <v>0</v>
      </c>
      <c r="P391" s="336">
        <v>0</v>
      </c>
      <c r="Q391" s="336">
        <v>0</v>
      </c>
      <c r="R391" s="336">
        <v>0</v>
      </c>
      <c r="S391" s="336">
        <v>1</v>
      </c>
      <c r="T391" s="333">
        <v>0.5</v>
      </c>
      <c r="U391" s="334">
        <v>0</v>
      </c>
    </row>
    <row r="392" spans="1:21" s="342" customFormat="1">
      <c r="A392" s="330">
        <v>40975</v>
      </c>
      <c r="B392" s="331" t="s">
        <v>514</v>
      </c>
      <c r="C392" s="332" t="s">
        <v>433</v>
      </c>
      <c r="D392" s="332" t="s">
        <v>243</v>
      </c>
      <c r="E392" s="331">
        <v>1</v>
      </c>
      <c r="F392" s="331">
        <v>0</v>
      </c>
      <c r="G392" s="331">
        <v>0</v>
      </c>
      <c r="H392" s="331">
        <v>1</v>
      </c>
      <c r="I392" s="331">
        <v>0</v>
      </c>
      <c r="J392" s="331">
        <v>0</v>
      </c>
      <c r="K392" s="331">
        <v>1</v>
      </c>
      <c r="L392" s="331">
        <v>0</v>
      </c>
      <c r="M392" s="331">
        <v>0</v>
      </c>
      <c r="N392" s="331">
        <v>1</v>
      </c>
      <c r="O392" s="331">
        <v>0</v>
      </c>
      <c r="P392" s="331">
        <v>0</v>
      </c>
      <c r="Q392" s="331">
        <v>0</v>
      </c>
      <c r="R392" s="331">
        <v>0</v>
      </c>
      <c r="S392" s="331">
        <v>1</v>
      </c>
      <c r="T392" s="333">
        <v>1</v>
      </c>
      <c r="U392" s="334">
        <v>0</v>
      </c>
    </row>
    <row r="393" spans="1:21" s="342" customFormat="1">
      <c r="A393" s="335">
        <v>40975</v>
      </c>
      <c r="B393" s="336" t="s">
        <v>514</v>
      </c>
      <c r="C393" s="337" t="s">
        <v>460</v>
      </c>
      <c r="D393" s="337" t="s">
        <v>245</v>
      </c>
      <c r="E393" s="336">
        <v>2</v>
      </c>
      <c r="F393" s="336">
        <v>0</v>
      </c>
      <c r="G393" s="336">
        <v>0</v>
      </c>
      <c r="H393" s="336">
        <v>2</v>
      </c>
      <c r="I393" s="336">
        <v>0</v>
      </c>
      <c r="J393" s="336">
        <v>0</v>
      </c>
      <c r="K393" s="336">
        <v>2</v>
      </c>
      <c r="L393" s="336">
        <v>0</v>
      </c>
      <c r="M393" s="336">
        <v>0</v>
      </c>
      <c r="N393" s="336">
        <v>2</v>
      </c>
      <c r="O393" s="336">
        <v>0</v>
      </c>
      <c r="P393" s="336">
        <v>0</v>
      </c>
      <c r="Q393" s="336">
        <v>0</v>
      </c>
      <c r="R393" s="336">
        <v>0</v>
      </c>
      <c r="S393" s="336">
        <v>2</v>
      </c>
      <c r="T393" s="333">
        <v>1</v>
      </c>
      <c r="U393" s="334">
        <v>0</v>
      </c>
    </row>
    <row r="394" spans="1:21" s="342" customFormat="1">
      <c r="A394" s="330">
        <v>40975</v>
      </c>
      <c r="B394" s="331" t="s">
        <v>514</v>
      </c>
      <c r="C394" s="332" t="s">
        <v>556</v>
      </c>
      <c r="D394" s="332" t="s">
        <v>501</v>
      </c>
      <c r="E394" s="331">
        <v>1</v>
      </c>
      <c r="F394" s="331">
        <v>0</v>
      </c>
      <c r="G394" s="331">
        <v>0</v>
      </c>
      <c r="H394" s="331">
        <v>1</v>
      </c>
      <c r="I394" s="331">
        <v>0</v>
      </c>
      <c r="J394" s="331">
        <v>0</v>
      </c>
      <c r="K394" s="331">
        <v>1</v>
      </c>
      <c r="L394" s="331">
        <v>0</v>
      </c>
      <c r="M394" s="331">
        <v>1</v>
      </c>
      <c r="N394" s="331">
        <v>0</v>
      </c>
      <c r="O394" s="331">
        <v>0</v>
      </c>
      <c r="P394" s="331">
        <v>0</v>
      </c>
      <c r="Q394" s="331">
        <v>0</v>
      </c>
      <c r="R394" s="331">
        <v>0</v>
      </c>
      <c r="S394" s="331">
        <v>0</v>
      </c>
      <c r="T394" s="333">
        <v>0</v>
      </c>
      <c r="U394" s="334">
        <v>0</v>
      </c>
    </row>
    <row r="395" spans="1:21" s="342" customFormat="1">
      <c r="A395" s="335">
        <v>40982</v>
      </c>
      <c r="B395" s="336" t="s">
        <v>512</v>
      </c>
      <c r="C395" s="337" t="s">
        <v>380</v>
      </c>
      <c r="D395" s="337" t="s">
        <v>244</v>
      </c>
      <c r="E395" s="336">
        <v>2</v>
      </c>
      <c r="F395" s="336">
        <v>0</v>
      </c>
      <c r="G395" s="336">
        <v>0</v>
      </c>
      <c r="H395" s="336">
        <v>2</v>
      </c>
      <c r="I395" s="336">
        <v>0</v>
      </c>
      <c r="J395" s="336">
        <v>0</v>
      </c>
      <c r="K395" s="336">
        <v>2</v>
      </c>
      <c r="L395" s="336">
        <v>0</v>
      </c>
      <c r="M395" s="336">
        <v>2</v>
      </c>
      <c r="N395" s="336">
        <v>0</v>
      </c>
      <c r="O395" s="336">
        <v>0</v>
      </c>
      <c r="P395" s="336">
        <v>0</v>
      </c>
      <c r="Q395" s="336">
        <v>0</v>
      </c>
      <c r="R395" s="336">
        <v>0</v>
      </c>
      <c r="S395" s="336">
        <v>0</v>
      </c>
      <c r="T395" s="333">
        <v>0</v>
      </c>
      <c r="U395" s="334">
        <v>0</v>
      </c>
    </row>
    <row r="396" spans="1:21" s="342" customFormat="1">
      <c r="A396" s="330">
        <v>40990</v>
      </c>
      <c r="B396" s="331" t="s">
        <v>133</v>
      </c>
      <c r="C396" s="332" t="s">
        <v>430</v>
      </c>
      <c r="D396" s="332" t="s">
        <v>245</v>
      </c>
      <c r="E396" s="331">
        <v>15</v>
      </c>
      <c r="F396" s="331">
        <v>0</v>
      </c>
      <c r="G396" s="331">
        <v>0</v>
      </c>
      <c r="H396" s="331">
        <v>15</v>
      </c>
      <c r="I396" s="331">
        <v>0</v>
      </c>
      <c r="J396" s="331">
        <v>1</v>
      </c>
      <c r="K396" s="331">
        <v>14</v>
      </c>
      <c r="L396" s="331">
        <v>0</v>
      </c>
      <c r="M396" s="331">
        <v>4</v>
      </c>
      <c r="N396" s="331">
        <v>10</v>
      </c>
      <c r="O396" s="331">
        <v>0</v>
      </c>
      <c r="P396" s="331">
        <v>0</v>
      </c>
      <c r="Q396" s="331">
        <v>0</v>
      </c>
      <c r="R396" s="331">
        <v>0</v>
      </c>
      <c r="S396" s="331">
        <v>10</v>
      </c>
      <c r="T396" s="333">
        <v>0.66669999999999996</v>
      </c>
      <c r="U396" s="334">
        <v>0</v>
      </c>
    </row>
    <row r="397" spans="1:21" s="342" customFormat="1">
      <c r="A397" s="335">
        <v>40990</v>
      </c>
      <c r="B397" s="336" t="s">
        <v>537</v>
      </c>
      <c r="C397" s="337" t="s">
        <v>557</v>
      </c>
      <c r="D397" s="337" t="s">
        <v>245</v>
      </c>
      <c r="E397" s="336">
        <v>16</v>
      </c>
      <c r="F397" s="336">
        <v>0</v>
      </c>
      <c r="G397" s="336">
        <v>0</v>
      </c>
      <c r="H397" s="336">
        <v>16</v>
      </c>
      <c r="I397" s="336">
        <v>0</v>
      </c>
      <c r="J397" s="336">
        <v>5</v>
      </c>
      <c r="K397" s="336">
        <v>11</v>
      </c>
      <c r="L397" s="336">
        <v>0</v>
      </c>
      <c r="M397" s="336">
        <v>5</v>
      </c>
      <c r="N397" s="336">
        <v>6</v>
      </c>
      <c r="O397" s="336">
        <v>0</v>
      </c>
      <c r="P397" s="336">
        <v>0</v>
      </c>
      <c r="Q397" s="336">
        <v>0</v>
      </c>
      <c r="R397" s="336">
        <v>0</v>
      </c>
      <c r="S397" s="336">
        <v>6</v>
      </c>
      <c r="T397" s="333">
        <v>0.375</v>
      </c>
      <c r="U397" s="334">
        <v>0</v>
      </c>
    </row>
    <row r="398" spans="1:21" s="342" customFormat="1">
      <c r="A398" s="330">
        <v>40996</v>
      </c>
      <c r="B398" s="331" t="s">
        <v>516</v>
      </c>
      <c r="C398" s="332" t="s">
        <v>381</v>
      </c>
      <c r="D398" s="332" t="s">
        <v>244</v>
      </c>
      <c r="E398" s="331">
        <v>1</v>
      </c>
      <c r="F398" s="331">
        <v>0</v>
      </c>
      <c r="G398" s="331">
        <v>0</v>
      </c>
      <c r="H398" s="331">
        <v>1</v>
      </c>
      <c r="I398" s="331">
        <v>0</v>
      </c>
      <c r="J398" s="331">
        <v>0</v>
      </c>
      <c r="K398" s="331">
        <v>1</v>
      </c>
      <c r="L398" s="331">
        <v>0</v>
      </c>
      <c r="M398" s="331">
        <v>0</v>
      </c>
      <c r="N398" s="331">
        <v>1</v>
      </c>
      <c r="O398" s="331">
        <v>0</v>
      </c>
      <c r="P398" s="331">
        <v>0</v>
      </c>
      <c r="Q398" s="331">
        <v>0</v>
      </c>
      <c r="R398" s="331">
        <v>0</v>
      </c>
      <c r="S398" s="331">
        <v>1</v>
      </c>
      <c r="T398" s="333">
        <v>1</v>
      </c>
      <c r="U398" s="334">
        <v>0</v>
      </c>
    </row>
    <row r="399" spans="1:21" s="342" customFormat="1">
      <c r="A399" s="335">
        <v>40997</v>
      </c>
      <c r="B399" s="336" t="s">
        <v>528</v>
      </c>
      <c r="C399" s="337" t="s">
        <v>431</v>
      </c>
      <c r="D399" s="337" t="s">
        <v>245</v>
      </c>
      <c r="E399" s="336">
        <v>7</v>
      </c>
      <c r="F399" s="336">
        <v>0</v>
      </c>
      <c r="G399" s="336">
        <v>0</v>
      </c>
      <c r="H399" s="336">
        <v>7</v>
      </c>
      <c r="I399" s="336">
        <v>0</v>
      </c>
      <c r="J399" s="336">
        <v>1</v>
      </c>
      <c r="K399" s="336">
        <v>6</v>
      </c>
      <c r="L399" s="336">
        <v>0</v>
      </c>
      <c r="M399" s="336">
        <v>0</v>
      </c>
      <c r="N399" s="336">
        <v>6</v>
      </c>
      <c r="O399" s="336">
        <v>0</v>
      </c>
      <c r="P399" s="336">
        <v>1</v>
      </c>
      <c r="Q399" s="336">
        <v>0</v>
      </c>
      <c r="R399" s="336">
        <v>0</v>
      </c>
      <c r="S399" s="336">
        <v>5</v>
      </c>
      <c r="T399" s="333">
        <v>0.71430000000000005</v>
      </c>
      <c r="U399" s="334">
        <v>0</v>
      </c>
    </row>
    <row r="400" spans="1:21" s="342" customFormat="1">
      <c r="A400" s="330">
        <v>40997</v>
      </c>
      <c r="B400" s="331" t="s">
        <v>538</v>
      </c>
      <c r="C400" s="332" t="s">
        <v>440</v>
      </c>
      <c r="D400" s="332" t="s">
        <v>255</v>
      </c>
      <c r="E400" s="331">
        <v>11</v>
      </c>
      <c r="F400" s="331">
        <v>0</v>
      </c>
      <c r="G400" s="331">
        <v>0</v>
      </c>
      <c r="H400" s="331">
        <v>11</v>
      </c>
      <c r="I400" s="331">
        <v>0</v>
      </c>
      <c r="J400" s="331">
        <v>1</v>
      </c>
      <c r="K400" s="331">
        <v>10</v>
      </c>
      <c r="L400" s="331">
        <v>0</v>
      </c>
      <c r="M400" s="331">
        <v>1</v>
      </c>
      <c r="N400" s="331">
        <v>9</v>
      </c>
      <c r="O400" s="331">
        <v>0</v>
      </c>
      <c r="P400" s="331">
        <v>0</v>
      </c>
      <c r="Q400" s="331">
        <v>0</v>
      </c>
      <c r="R400" s="331">
        <v>0</v>
      </c>
      <c r="S400" s="331">
        <v>9</v>
      </c>
      <c r="T400" s="333">
        <v>0.81820000000000004</v>
      </c>
      <c r="U400" s="334">
        <v>0</v>
      </c>
    </row>
    <row r="401" spans="1:21" s="342" customFormat="1">
      <c r="A401" s="335">
        <v>40998</v>
      </c>
      <c r="B401" s="336" t="s">
        <v>534</v>
      </c>
      <c r="C401" s="337" t="s">
        <v>372</v>
      </c>
      <c r="D401" s="337" t="s">
        <v>241</v>
      </c>
      <c r="E401" s="336">
        <v>3</v>
      </c>
      <c r="F401" s="336">
        <v>0</v>
      </c>
      <c r="G401" s="336">
        <v>0</v>
      </c>
      <c r="H401" s="336">
        <v>3</v>
      </c>
      <c r="I401" s="336">
        <v>0</v>
      </c>
      <c r="J401" s="336">
        <v>0</v>
      </c>
      <c r="K401" s="336">
        <v>3</v>
      </c>
      <c r="L401" s="336">
        <v>0</v>
      </c>
      <c r="M401" s="336">
        <v>1</v>
      </c>
      <c r="N401" s="336">
        <v>2</v>
      </c>
      <c r="O401" s="336">
        <v>0</v>
      </c>
      <c r="P401" s="336">
        <v>0</v>
      </c>
      <c r="Q401" s="336">
        <v>0</v>
      </c>
      <c r="R401" s="336">
        <v>0</v>
      </c>
      <c r="S401" s="336">
        <v>2</v>
      </c>
      <c r="T401" s="333">
        <v>0.66669999999999996</v>
      </c>
      <c r="U401" s="334">
        <v>0</v>
      </c>
    </row>
    <row r="402" spans="1:21" s="342" customFormat="1">
      <c r="A402" s="330">
        <v>40998</v>
      </c>
      <c r="B402" s="331" t="s">
        <v>534</v>
      </c>
      <c r="C402" s="332" t="s">
        <v>446</v>
      </c>
      <c r="D402" s="332" t="s">
        <v>247</v>
      </c>
      <c r="E402" s="331">
        <v>1</v>
      </c>
      <c r="F402" s="331">
        <v>0</v>
      </c>
      <c r="G402" s="331">
        <v>0</v>
      </c>
      <c r="H402" s="331">
        <v>1</v>
      </c>
      <c r="I402" s="331">
        <v>0</v>
      </c>
      <c r="J402" s="331">
        <v>0</v>
      </c>
      <c r="K402" s="331">
        <v>1</v>
      </c>
      <c r="L402" s="331">
        <v>0</v>
      </c>
      <c r="M402" s="331">
        <v>0</v>
      </c>
      <c r="N402" s="331">
        <v>1</v>
      </c>
      <c r="O402" s="331">
        <v>0</v>
      </c>
      <c r="P402" s="331">
        <v>0</v>
      </c>
      <c r="Q402" s="331">
        <v>0</v>
      </c>
      <c r="R402" s="331">
        <v>0</v>
      </c>
      <c r="S402" s="331">
        <v>1</v>
      </c>
      <c r="T402" s="333">
        <v>1</v>
      </c>
      <c r="U402" s="334">
        <v>0</v>
      </c>
    </row>
    <row r="403" spans="1:21" s="342" customFormat="1">
      <c r="A403" s="335">
        <v>40998</v>
      </c>
      <c r="B403" s="336" t="s">
        <v>534</v>
      </c>
      <c r="C403" s="337" t="s">
        <v>482</v>
      </c>
      <c r="D403" s="337" t="s">
        <v>246</v>
      </c>
      <c r="E403" s="336">
        <v>2</v>
      </c>
      <c r="F403" s="336">
        <v>0</v>
      </c>
      <c r="G403" s="336">
        <v>0</v>
      </c>
      <c r="H403" s="336">
        <v>2</v>
      </c>
      <c r="I403" s="336">
        <v>0</v>
      </c>
      <c r="J403" s="336">
        <v>0</v>
      </c>
      <c r="K403" s="336">
        <v>2</v>
      </c>
      <c r="L403" s="336">
        <v>0</v>
      </c>
      <c r="M403" s="336">
        <v>0</v>
      </c>
      <c r="N403" s="336">
        <v>2</v>
      </c>
      <c r="O403" s="336">
        <v>0</v>
      </c>
      <c r="P403" s="336">
        <v>0</v>
      </c>
      <c r="Q403" s="336">
        <v>2</v>
      </c>
      <c r="R403" s="336">
        <v>0</v>
      </c>
      <c r="S403" s="336">
        <v>0</v>
      </c>
      <c r="T403" s="333">
        <v>1</v>
      </c>
      <c r="U403" s="334">
        <v>0</v>
      </c>
    </row>
    <row r="404" spans="1:21" s="342" customFormat="1">
      <c r="A404" s="330">
        <v>40998</v>
      </c>
      <c r="B404" s="331" t="s">
        <v>534</v>
      </c>
      <c r="C404" s="332" t="s">
        <v>448</v>
      </c>
      <c r="D404" s="332" t="s">
        <v>501</v>
      </c>
      <c r="E404" s="331">
        <v>2</v>
      </c>
      <c r="F404" s="331">
        <v>0</v>
      </c>
      <c r="G404" s="331">
        <v>0</v>
      </c>
      <c r="H404" s="331">
        <v>2</v>
      </c>
      <c r="I404" s="331">
        <v>0</v>
      </c>
      <c r="J404" s="331">
        <v>1</v>
      </c>
      <c r="K404" s="331">
        <v>1</v>
      </c>
      <c r="L404" s="331">
        <v>0</v>
      </c>
      <c r="M404" s="331">
        <v>0</v>
      </c>
      <c r="N404" s="331">
        <v>1</v>
      </c>
      <c r="O404" s="331">
        <v>0</v>
      </c>
      <c r="P404" s="331">
        <v>0</v>
      </c>
      <c r="Q404" s="331">
        <v>0</v>
      </c>
      <c r="R404" s="331">
        <v>0</v>
      </c>
      <c r="S404" s="331">
        <v>1</v>
      </c>
      <c r="T404" s="333">
        <v>0.5</v>
      </c>
      <c r="U404" s="334">
        <v>0</v>
      </c>
    </row>
    <row r="405" spans="1:21" s="342" customFormat="1">
      <c r="A405" s="335">
        <v>40998</v>
      </c>
      <c r="B405" s="336" t="s">
        <v>534</v>
      </c>
      <c r="C405" s="337" t="s">
        <v>449</v>
      </c>
      <c r="D405" s="337" t="s">
        <v>245</v>
      </c>
      <c r="E405" s="336">
        <v>3</v>
      </c>
      <c r="F405" s="336">
        <v>0</v>
      </c>
      <c r="G405" s="336">
        <v>0</v>
      </c>
      <c r="H405" s="336">
        <v>3</v>
      </c>
      <c r="I405" s="336">
        <v>0</v>
      </c>
      <c r="J405" s="336">
        <v>2</v>
      </c>
      <c r="K405" s="336">
        <v>1</v>
      </c>
      <c r="L405" s="336">
        <v>0</v>
      </c>
      <c r="M405" s="336">
        <v>1</v>
      </c>
      <c r="N405" s="336">
        <v>0</v>
      </c>
      <c r="O405" s="336">
        <v>0</v>
      </c>
      <c r="P405" s="336">
        <v>0</v>
      </c>
      <c r="Q405" s="336">
        <v>0</v>
      </c>
      <c r="R405" s="336">
        <v>0</v>
      </c>
      <c r="S405" s="336">
        <v>0</v>
      </c>
      <c r="T405" s="333">
        <v>0</v>
      </c>
      <c r="U405" s="334">
        <v>0</v>
      </c>
    </row>
    <row r="406" spans="1:21" s="342" customFormat="1">
      <c r="A406" s="330">
        <v>41003</v>
      </c>
      <c r="B406" s="331" t="s">
        <v>534</v>
      </c>
      <c r="C406" s="332" t="s">
        <v>373</v>
      </c>
      <c r="D406" s="332" t="s">
        <v>244</v>
      </c>
      <c r="E406" s="331">
        <v>1</v>
      </c>
      <c r="F406" s="331">
        <v>0</v>
      </c>
      <c r="G406" s="331">
        <v>0</v>
      </c>
      <c r="H406" s="331">
        <v>1</v>
      </c>
      <c r="I406" s="331">
        <v>0</v>
      </c>
      <c r="J406" s="331">
        <v>0</v>
      </c>
      <c r="K406" s="331">
        <v>1</v>
      </c>
      <c r="L406" s="331">
        <v>0</v>
      </c>
      <c r="M406" s="331">
        <v>0</v>
      </c>
      <c r="N406" s="331">
        <v>1</v>
      </c>
      <c r="O406" s="331">
        <v>0</v>
      </c>
      <c r="P406" s="331">
        <v>0</v>
      </c>
      <c r="Q406" s="331">
        <v>0</v>
      </c>
      <c r="R406" s="331">
        <v>0</v>
      </c>
      <c r="S406" s="331">
        <v>1</v>
      </c>
      <c r="T406" s="333">
        <v>1</v>
      </c>
      <c r="U406" s="334">
        <v>0</v>
      </c>
    </row>
    <row r="407" spans="1:21" s="342" customFormat="1">
      <c r="A407" s="335">
        <v>41003</v>
      </c>
      <c r="B407" s="336" t="s">
        <v>534</v>
      </c>
      <c r="C407" s="337" t="s">
        <v>446</v>
      </c>
      <c r="D407" s="337" t="s">
        <v>247</v>
      </c>
      <c r="E407" s="336">
        <v>1</v>
      </c>
      <c r="F407" s="336">
        <v>0</v>
      </c>
      <c r="G407" s="336">
        <v>0</v>
      </c>
      <c r="H407" s="336">
        <v>1</v>
      </c>
      <c r="I407" s="336">
        <v>0</v>
      </c>
      <c r="J407" s="336">
        <v>0</v>
      </c>
      <c r="K407" s="336">
        <v>1</v>
      </c>
      <c r="L407" s="336">
        <v>0</v>
      </c>
      <c r="M407" s="336">
        <v>0</v>
      </c>
      <c r="N407" s="336">
        <v>1</v>
      </c>
      <c r="O407" s="336">
        <v>0</v>
      </c>
      <c r="P407" s="336">
        <v>0</v>
      </c>
      <c r="Q407" s="336">
        <v>0</v>
      </c>
      <c r="R407" s="336">
        <v>0</v>
      </c>
      <c r="S407" s="336">
        <v>1</v>
      </c>
      <c r="T407" s="333">
        <v>1</v>
      </c>
      <c r="U407" s="334">
        <v>0</v>
      </c>
    </row>
    <row r="408" spans="1:21" s="342" customFormat="1">
      <c r="A408" s="330">
        <v>41003</v>
      </c>
      <c r="B408" s="331" t="s">
        <v>534</v>
      </c>
      <c r="C408" s="332" t="s">
        <v>449</v>
      </c>
      <c r="D408" s="332" t="s">
        <v>245</v>
      </c>
      <c r="E408" s="331">
        <v>2</v>
      </c>
      <c r="F408" s="331">
        <v>0</v>
      </c>
      <c r="G408" s="331">
        <v>0</v>
      </c>
      <c r="H408" s="331">
        <v>2</v>
      </c>
      <c r="I408" s="331">
        <v>0</v>
      </c>
      <c r="J408" s="331">
        <v>0</v>
      </c>
      <c r="K408" s="331">
        <v>2</v>
      </c>
      <c r="L408" s="331">
        <v>0</v>
      </c>
      <c r="M408" s="331">
        <v>1</v>
      </c>
      <c r="N408" s="331">
        <v>1</v>
      </c>
      <c r="O408" s="331">
        <v>0</v>
      </c>
      <c r="P408" s="331">
        <v>0</v>
      </c>
      <c r="Q408" s="331">
        <v>0</v>
      </c>
      <c r="R408" s="331">
        <v>0</v>
      </c>
      <c r="S408" s="331">
        <v>1</v>
      </c>
      <c r="T408" s="333">
        <v>0.5</v>
      </c>
      <c r="U408" s="334">
        <v>0</v>
      </c>
    </row>
    <row r="409" spans="1:21" s="342" customFormat="1">
      <c r="A409" s="335">
        <v>41004</v>
      </c>
      <c r="B409" s="336" t="s">
        <v>509</v>
      </c>
      <c r="C409" s="337" t="s">
        <v>410</v>
      </c>
      <c r="D409" s="337" t="s">
        <v>245</v>
      </c>
      <c r="E409" s="336">
        <v>39</v>
      </c>
      <c r="F409" s="336">
        <v>0</v>
      </c>
      <c r="G409" s="336">
        <v>0</v>
      </c>
      <c r="H409" s="336">
        <v>39</v>
      </c>
      <c r="I409" s="336">
        <v>0</v>
      </c>
      <c r="J409" s="336">
        <v>1</v>
      </c>
      <c r="K409" s="336">
        <v>38</v>
      </c>
      <c r="L409" s="336">
        <v>0</v>
      </c>
      <c r="M409" s="336">
        <v>1</v>
      </c>
      <c r="N409" s="336">
        <v>37</v>
      </c>
      <c r="O409" s="336">
        <v>0</v>
      </c>
      <c r="P409" s="336">
        <v>2</v>
      </c>
      <c r="Q409" s="336">
        <v>14</v>
      </c>
      <c r="R409" s="336">
        <v>0</v>
      </c>
      <c r="S409" s="336">
        <v>21</v>
      </c>
      <c r="T409" s="333">
        <v>0.89739999999999998</v>
      </c>
      <c r="U409" s="334">
        <v>0</v>
      </c>
    </row>
    <row r="410" spans="1:21" s="342" customFormat="1">
      <c r="A410" s="330">
        <v>41004</v>
      </c>
      <c r="B410" s="331" t="s">
        <v>529</v>
      </c>
      <c r="C410" s="332" t="s">
        <v>437</v>
      </c>
      <c r="D410" s="332" t="s">
        <v>241</v>
      </c>
      <c r="E410" s="331">
        <v>1</v>
      </c>
      <c r="F410" s="331">
        <v>0</v>
      </c>
      <c r="G410" s="331">
        <v>0</v>
      </c>
      <c r="H410" s="331">
        <v>1</v>
      </c>
      <c r="I410" s="331">
        <v>0</v>
      </c>
      <c r="J410" s="331">
        <v>0</v>
      </c>
      <c r="K410" s="331">
        <v>1</v>
      </c>
      <c r="L410" s="331">
        <v>0</v>
      </c>
      <c r="M410" s="331">
        <v>0</v>
      </c>
      <c r="N410" s="331">
        <v>1</v>
      </c>
      <c r="O410" s="331">
        <v>0</v>
      </c>
      <c r="P410" s="331">
        <v>0</v>
      </c>
      <c r="Q410" s="331">
        <v>0</v>
      </c>
      <c r="R410" s="331">
        <v>0</v>
      </c>
      <c r="S410" s="331">
        <v>1</v>
      </c>
      <c r="T410" s="333">
        <v>1</v>
      </c>
      <c r="U410" s="334">
        <v>0</v>
      </c>
    </row>
    <row r="411" spans="1:21" s="342" customFormat="1">
      <c r="A411" s="335">
        <v>41004</v>
      </c>
      <c r="B411" s="336" t="s">
        <v>529</v>
      </c>
      <c r="C411" s="337" t="s">
        <v>445</v>
      </c>
      <c r="D411" s="337" t="s">
        <v>255</v>
      </c>
      <c r="E411" s="336">
        <v>1</v>
      </c>
      <c r="F411" s="336">
        <v>0</v>
      </c>
      <c r="G411" s="336">
        <v>0</v>
      </c>
      <c r="H411" s="336">
        <v>1</v>
      </c>
      <c r="I411" s="336">
        <v>0</v>
      </c>
      <c r="J411" s="336">
        <v>1</v>
      </c>
      <c r="K411" s="336">
        <v>0</v>
      </c>
      <c r="L411" s="336">
        <v>0</v>
      </c>
      <c r="M411" s="336">
        <v>0</v>
      </c>
      <c r="N411" s="336">
        <v>0</v>
      </c>
      <c r="O411" s="336">
        <v>0</v>
      </c>
      <c r="P411" s="336">
        <v>0</v>
      </c>
      <c r="Q411" s="336">
        <v>0</v>
      </c>
      <c r="R411" s="336">
        <v>0</v>
      </c>
      <c r="S411" s="336">
        <v>0</v>
      </c>
      <c r="T411" s="333">
        <v>0</v>
      </c>
      <c r="U411" s="334">
        <v>0</v>
      </c>
    </row>
    <row r="412" spans="1:21" s="342" customFormat="1">
      <c r="A412" s="330">
        <v>41004</v>
      </c>
      <c r="B412" s="331" t="s">
        <v>529</v>
      </c>
      <c r="C412" s="332" t="s">
        <v>470</v>
      </c>
      <c r="D412" s="332" t="s">
        <v>245</v>
      </c>
      <c r="E412" s="331">
        <v>2</v>
      </c>
      <c r="F412" s="331">
        <v>0</v>
      </c>
      <c r="G412" s="331">
        <v>0</v>
      </c>
      <c r="H412" s="331">
        <v>2</v>
      </c>
      <c r="I412" s="331">
        <v>0</v>
      </c>
      <c r="J412" s="331">
        <v>0</v>
      </c>
      <c r="K412" s="331">
        <v>2</v>
      </c>
      <c r="L412" s="331">
        <v>0</v>
      </c>
      <c r="M412" s="331">
        <v>0</v>
      </c>
      <c r="N412" s="331">
        <v>2</v>
      </c>
      <c r="O412" s="331">
        <v>0</v>
      </c>
      <c r="P412" s="331">
        <v>0</v>
      </c>
      <c r="Q412" s="331">
        <v>0</v>
      </c>
      <c r="R412" s="331">
        <v>0</v>
      </c>
      <c r="S412" s="331">
        <v>2</v>
      </c>
      <c r="T412" s="333">
        <v>1</v>
      </c>
      <c r="U412" s="334">
        <v>0</v>
      </c>
    </row>
    <row r="413" spans="1:21" s="342" customFormat="1">
      <c r="A413" s="335">
        <v>41004</v>
      </c>
      <c r="B413" s="336" t="s">
        <v>529</v>
      </c>
      <c r="C413" s="337" t="s">
        <v>562</v>
      </c>
      <c r="D413" s="337" t="s">
        <v>244</v>
      </c>
      <c r="E413" s="336">
        <v>1</v>
      </c>
      <c r="F413" s="336">
        <v>0</v>
      </c>
      <c r="G413" s="336">
        <v>0</v>
      </c>
      <c r="H413" s="336">
        <v>1</v>
      </c>
      <c r="I413" s="336">
        <v>0</v>
      </c>
      <c r="J413" s="336">
        <v>0</v>
      </c>
      <c r="K413" s="336">
        <v>1</v>
      </c>
      <c r="L413" s="336">
        <v>0</v>
      </c>
      <c r="M413" s="336">
        <v>0</v>
      </c>
      <c r="N413" s="336">
        <v>1</v>
      </c>
      <c r="O413" s="336">
        <v>0</v>
      </c>
      <c r="P413" s="336">
        <v>0</v>
      </c>
      <c r="Q413" s="336">
        <v>0</v>
      </c>
      <c r="R413" s="336">
        <v>0</v>
      </c>
      <c r="S413" s="336">
        <v>1</v>
      </c>
      <c r="T413" s="333">
        <v>1</v>
      </c>
      <c r="U413" s="334">
        <v>0</v>
      </c>
    </row>
    <row r="414" spans="1:21" s="342" customFormat="1">
      <c r="A414" s="330">
        <v>41005</v>
      </c>
      <c r="B414" s="331" t="s">
        <v>509</v>
      </c>
      <c r="C414" s="332" t="s">
        <v>416</v>
      </c>
      <c r="D414" s="332" t="s">
        <v>501</v>
      </c>
      <c r="E414" s="331">
        <v>11</v>
      </c>
      <c r="F414" s="331">
        <v>0</v>
      </c>
      <c r="G414" s="331">
        <v>0</v>
      </c>
      <c r="H414" s="331">
        <v>11</v>
      </c>
      <c r="I414" s="331">
        <v>0</v>
      </c>
      <c r="J414" s="331">
        <v>0</v>
      </c>
      <c r="K414" s="331">
        <v>11</v>
      </c>
      <c r="L414" s="331">
        <v>0</v>
      </c>
      <c r="M414" s="331">
        <v>0</v>
      </c>
      <c r="N414" s="331">
        <v>11</v>
      </c>
      <c r="O414" s="331">
        <v>0</v>
      </c>
      <c r="P414" s="331">
        <v>0</v>
      </c>
      <c r="Q414" s="331">
        <v>10</v>
      </c>
      <c r="R414" s="331">
        <v>0</v>
      </c>
      <c r="S414" s="331">
        <v>1</v>
      </c>
      <c r="T414" s="333">
        <v>1</v>
      </c>
      <c r="U414" s="334">
        <v>0</v>
      </c>
    </row>
    <row r="415" spans="1:21" s="342" customFormat="1">
      <c r="A415" s="335">
        <v>41010</v>
      </c>
      <c r="B415" s="336" t="s">
        <v>509</v>
      </c>
      <c r="C415" s="337" t="s">
        <v>376</v>
      </c>
      <c r="D415" s="337" t="s">
        <v>244</v>
      </c>
      <c r="E415" s="336">
        <v>3</v>
      </c>
      <c r="F415" s="336">
        <v>0</v>
      </c>
      <c r="G415" s="336">
        <v>0</v>
      </c>
      <c r="H415" s="336">
        <v>3</v>
      </c>
      <c r="I415" s="336">
        <v>0</v>
      </c>
      <c r="J415" s="336">
        <v>3</v>
      </c>
      <c r="K415" s="336">
        <v>0</v>
      </c>
      <c r="L415" s="336">
        <v>0</v>
      </c>
      <c r="M415" s="336">
        <v>0</v>
      </c>
      <c r="N415" s="336">
        <v>0</v>
      </c>
      <c r="O415" s="336">
        <v>0</v>
      </c>
      <c r="P415" s="336">
        <v>0</v>
      </c>
      <c r="Q415" s="336">
        <v>0</v>
      </c>
      <c r="R415" s="336">
        <v>0</v>
      </c>
      <c r="S415" s="336">
        <v>0</v>
      </c>
      <c r="T415" s="333">
        <v>0</v>
      </c>
      <c r="U415" s="334">
        <v>0</v>
      </c>
    </row>
    <row r="416" spans="1:21" s="342" customFormat="1">
      <c r="A416" s="330">
        <v>41011</v>
      </c>
      <c r="B416" s="331" t="s">
        <v>133</v>
      </c>
      <c r="C416" s="332" t="s">
        <v>450</v>
      </c>
      <c r="D416" s="332" t="s">
        <v>255</v>
      </c>
      <c r="E416" s="331">
        <v>11</v>
      </c>
      <c r="F416" s="331">
        <v>0</v>
      </c>
      <c r="G416" s="331">
        <v>1</v>
      </c>
      <c r="H416" s="331">
        <v>10</v>
      </c>
      <c r="I416" s="331">
        <v>0</v>
      </c>
      <c r="J416" s="331">
        <v>1</v>
      </c>
      <c r="K416" s="331">
        <v>9</v>
      </c>
      <c r="L416" s="331">
        <v>0</v>
      </c>
      <c r="M416" s="331">
        <v>8</v>
      </c>
      <c r="N416" s="331">
        <v>1</v>
      </c>
      <c r="O416" s="331">
        <v>0</v>
      </c>
      <c r="P416" s="331">
        <v>0</v>
      </c>
      <c r="Q416" s="331">
        <v>0</v>
      </c>
      <c r="R416" s="331">
        <v>0</v>
      </c>
      <c r="S416" s="331">
        <v>1</v>
      </c>
      <c r="T416" s="333">
        <v>0.1</v>
      </c>
      <c r="U416" s="334">
        <v>0</v>
      </c>
    </row>
    <row r="417" spans="1:21" s="342" customFormat="1">
      <c r="A417" s="335">
        <v>41012</v>
      </c>
      <c r="B417" s="336" t="s">
        <v>566</v>
      </c>
      <c r="C417" s="337" t="s">
        <v>564</v>
      </c>
      <c r="D417" s="337" t="s">
        <v>244</v>
      </c>
      <c r="E417" s="336">
        <v>6</v>
      </c>
      <c r="F417" s="336">
        <v>0</v>
      </c>
      <c r="G417" s="336">
        <v>0</v>
      </c>
      <c r="H417" s="336">
        <v>6</v>
      </c>
      <c r="I417" s="336">
        <v>0</v>
      </c>
      <c r="J417" s="336">
        <v>0</v>
      </c>
      <c r="K417" s="336">
        <v>6</v>
      </c>
      <c r="L417" s="336">
        <v>0</v>
      </c>
      <c r="M417" s="336">
        <v>1</v>
      </c>
      <c r="N417" s="336">
        <v>5</v>
      </c>
      <c r="O417" s="336">
        <v>0</v>
      </c>
      <c r="P417" s="336">
        <v>0</v>
      </c>
      <c r="Q417" s="336">
        <v>0</v>
      </c>
      <c r="R417" s="336">
        <v>0</v>
      </c>
      <c r="S417" s="336">
        <v>5</v>
      </c>
      <c r="T417" s="333">
        <v>0.83330000000000004</v>
      </c>
      <c r="U417" s="334">
        <v>0</v>
      </c>
    </row>
    <row r="418" spans="1:21" s="342" customFormat="1">
      <c r="A418" s="330">
        <v>41025</v>
      </c>
      <c r="B418" s="331" t="s">
        <v>534</v>
      </c>
      <c r="C418" s="332" t="s">
        <v>372</v>
      </c>
      <c r="D418" s="332" t="s">
        <v>241</v>
      </c>
      <c r="E418" s="331">
        <v>3</v>
      </c>
      <c r="F418" s="331">
        <v>0</v>
      </c>
      <c r="G418" s="331">
        <v>0</v>
      </c>
      <c r="H418" s="331">
        <v>3</v>
      </c>
      <c r="I418" s="331">
        <v>0</v>
      </c>
      <c r="J418" s="331">
        <v>0</v>
      </c>
      <c r="K418" s="331">
        <v>3</v>
      </c>
      <c r="L418" s="331">
        <v>0</v>
      </c>
      <c r="M418" s="331">
        <v>0</v>
      </c>
      <c r="N418" s="331">
        <v>3</v>
      </c>
      <c r="O418" s="331">
        <v>0</v>
      </c>
      <c r="P418" s="331">
        <v>0</v>
      </c>
      <c r="Q418" s="331">
        <v>0</v>
      </c>
      <c r="R418" s="331">
        <v>0</v>
      </c>
      <c r="S418" s="331">
        <v>3</v>
      </c>
      <c r="T418" s="333">
        <v>1</v>
      </c>
      <c r="U418" s="334">
        <v>0</v>
      </c>
    </row>
    <row r="419" spans="1:21" s="342" customFormat="1">
      <c r="A419" s="335">
        <v>41025</v>
      </c>
      <c r="B419" s="336" t="s">
        <v>534</v>
      </c>
      <c r="C419" s="337" t="s">
        <v>446</v>
      </c>
      <c r="D419" s="337" t="s">
        <v>247</v>
      </c>
      <c r="E419" s="336">
        <v>1</v>
      </c>
      <c r="F419" s="336">
        <v>0</v>
      </c>
      <c r="G419" s="336">
        <v>0</v>
      </c>
      <c r="H419" s="336">
        <v>1</v>
      </c>
      <c r="I419" s="336">
        <v>0</v>
      </c>
      <c r="J419" s="336">
        <v>0</v>
      </c>
      <c r="K419" s="336">
        <v>1</v>
      </c>
      <c r="L419" s="336">
        <v>0</v>
      </c>
      <c r="M419" s="336">
        <v>0</v>
      </c>
      <c r="N419" s="336">
        <v>1</v>
      </c>
      <c r="O419" s="336">
        <v>0</v>
      </c>
      <c r="P419" s="336">
        <v>0</v>
      </c>
      <c r="Q419" s="336">
        <v>0</v>
      </c>
      <c r="R419" s="336">
        <v>0</v>
      </c>
      <c r="S419" s="336">
        <v>1</v>
      </c>
      <c r="T419" s="333">
        <v>1</v>
      </c>
      <c r="U419" s="334">
        <v>0</v>
      </c>
    </row>
    <row r="420" spans="1:21" s="342" customFormat="1">
      <c r="A420" s="330">
        <v>41025</v>
      </c>
      <c r="B420" s="331" t="s">
        <v>534</v>
      </c>
      <c r="C420" s="332" t="s">
        <v>482</v>
      </c>
      <c r="D420" s="332" t="s">
        <v>246</v>
      </c>
      <c r="E420" s="331">
        <v>1</v>
      </c>
      <c r="F420" s="331">
        <v>0</v>
      </c>
      <c r="G420" s="331">
        <v>0</v>
      </c>
      <c r="H420" s="331">
        <v>1</v>
      </c>
      <c r="I420" s="331">
        <v>0</v>
      </c>
      <c r="J420" s="331">
        <v>0</v>
      </c>
      <c r="K420" s="331">
        <v>1</v>
      </c>
      <c r="L420" s="331">
        <v>0</v>
      </c>
      <c r="M420" s="331">
        <v>1</v>
      </c>
      <c r="N420" s="331">
        <v>0</v>
      </c>
      <c r="O420" s="331">
        <v>0</v>
      </c>
      <c r="P420" s="331">
        <v>0</v>
      </c>
      <c r="Q420" s="331">
        <v>0</v>
      </c>
      <c r="R420" s="331">
        <v>0</v>
      </c>
      <c r="S420" s="331">
        <v>0</v>
      </c>
      <c r="T420" s="333">
        <v>0</v>
      </c>
      <c r="U420" s="334">
        <v>0</v>
      </c>
    </row>
    <row r="421" spans="1:21" s="342" customFormat="1">
      <c r="A421" s="335">
        <v>41025</v>
      </c>
      <c r="B421" s="336" t="s">
        <v>534</v>
      </c>
      <c r="C421" s="337" t="s">
        <v>449</v>
      </c>
      <c r="D421" s="337" t="s">
        <v>245</v>
      </c>
      <c r="E421" s="336">
        <v>2</v>
      </c>
      <c r="F421" s="336">
        <v>0</v>
      </c>
      <c r="G421" s="336">
        <v>0</v>
      </c>
      <c r="H421" s="336">
        <v>2</v>
      </c>
      <c r="I421" s="336">
        <v>0</v>
      </c>
      <c r="J421" s="336">
        <v>0</v>
      </c>
      <c r="K421" s="336">
        <v>2</v>
      </c>
      <c r="L421" s="336">
        <v>0</v>
      </c>
      <c r="M421" s="336">
        <v>0</v>
      </c>
      <c r="N421" s="336">
        <v>2</v>
      </c>
      <c r="O421" s="336">
        <v>0</v>
      </c>
      <c r="P421" s="336">
        <v>0</v>
      </c>
      <c r="Q421" s="336">
        <v>0</v>
      </c>
      <c r="R421" s="336">
        <v>0</v>
      </c>
      <c r="S421" s="336">
        <v>2</v>
      </c>
      <c r="T421" s="333">
        <v>1</v>
      </c>
      <c r="U421" s="334">
        <v>0</v>
      </c>
    </row>
    <row r="422" spans="1:21" s="342" customFormat="1">
      <c r="A422" s="330">
        <v>41025</v>
      </c>
      <c r="B422" s="331" t="s">
        <v>534</v>
      </c>
      <c r="C422" s="332" t="s">
        <v>452</v>
      </c>
      <c r="D422" s="332" t="s">
        <v>255</v>
      </c>
      <c r="E422" s="331">
        <v>1</v>
      </c>
      <c r="F422" s="331">
        <v>0</v>
      </c>
      <c r="G422" s="331">
        <v>0</v>
      </c>
      <c r="H422" s="331">
        <v>1</v>
      </c>
      <c r="I422" s="331">
        <v>0</v>
      </c>
      <c r="J422" s="331">
        <v>0</v>
      </c>
      <c r="K422" s="331">
        <v>1</v>
      </c>
      <c r="L422" s="331">
        <v>0</v>
      </c>
      <c r="M422" s="331">
        <v>0</v>
      </c>
      <c r="N422" s="331">
        <v>1</v>
      </c>
      <c r="O422" s="331">
        <v>0</v>
      </c>
      <c r="P422" s="331">
        <v>0</v>
      </c>
      <c r="Q422" s="331">
        <v>0</v>
      </c>
      <c r="R422" s="331">
        <v>0</v>
      </c>
      <c r="S422" s="331">
        <v>1</v>
      </c>
      <c r="T422" s="333">
        <v>1</v>
      </c>
      <c r="U422" s="334">
        <v>0</v>
      </c>
    </row>
    <row r="423" spans="1:21" s="342" customFormat="1">
      <c r="A423" s="335">
        <v>41032</v>
      </c>
      <c r="B423" s="336" t="s">
        <v>571</v>
      </c>
      <c r="C423" s="337" t="s">
        <v>567</v>
      </c>
      <c r="D423" s="337" t="s">
        <v>255</v>
      </c>
      <c r="E423" s="336">
        <v>5</v>
      </c>
      <c r="F423" s="336">
        <v>0</v>
      </c>
      <c r="G423" s="336">
        <v>0</v>
      </c>
      <c r="H423" s="336">
        <v>5</v>
      </c>
      <c r="I423" s="336">
        <v>0</v>
      </c>
      <c r="J423" s="336">
        <v>0</v>
      </c>
      <c r="K423" s="336">
        <v>5</v>
      </c>
      <c r="L423" s="336">
        <v>0</v>
      </c>
      <c r="M423" s="336">
        <v>3</v>
      </c>
      <c r="N423" s="336">
        <v>2</v>
      </c>
      <c r="O423" s="336">
        <v>0</v>
      </c>
      <c r="P423" s="336">
        <v>0</v>
      </c>
      <c r="Q423" s="336">
        <v>0</v>
      </c>
      <c r="R423" s="336">
        <v>0</v>
      </c>
      <c r="S423" s="336">
        <v>2</v>
      </c>
      <c r="T423" s="333">
        <v>0.4</v>
      </c>
      <c r="U423" s="334">
        <v>0</v>
      </c>
    </row>
    <row r="424" spans="1:21" s="342" customFormat="1">
      <c r="A424" s="330">
        <v>41032</v>
      </c>
      <c r="B424" s="331" t="s">
        <v>571</v>
      </c>
      <c r="C424" s="332" t="s">
        <v>568</v>
      </c>
      <c r="D424" s="332" t="s">
        <v>244</v>
      </c>
      <c r="E424" s="331">
        <v>1</v>
      </c>
      <c r="F424" s="331">
        <v>0</v>
      </c>
      <c r="G424" s="331">
        <v>0</v>
      </c>
      <c r="H424" s="331">
        <v>1</v>
      </c>
      <c r="I424" s="331">
        <v>0</v>
      </c>
      <c r="J424" s="331">
        <v>0</v>
      </c>
      <c r="K424" s="331">
        <v>1</v>
      </c>
      <c r="L424" s="331">
        <v>0</v>
      </c>
      <c r="M424" s="331">
        <v>0</v>
      </c>
      <c r="N424" s="331">
        <v>1</v>
      </c>
      <c r="O424" s="331">
        <v>0</v>
      </c>
      <c r="P424" s="331">
        <v>0</v>
      </c>
      <c r="Q424" s="331">
        <v>0</v>
      </c>
      <c r="R424" s="331">
        <v>0</v>
      </c>
      <c r="S424" s="331">
        <v>1</v>
      </c>
      <c r="T424" s="333">
        <v>1</v>
      </c>
      <c r="U424" s="334">
        <v>0</v>
      </c>
    </row>
    <row r="425" spans="1:21" s="342" customFormat="1">
      <c r="A425" s="335">
        <v>41039</v>
      </c>
      <c r="B425" s="336" t="s">
        <v>133</v>
      </c>
      <c r="C425" s="337" t="s">
        <v>457</v>
      </c>
      <c r="D425" s="337" t="s">
        <v>241</v>
      </c>
      <c r="E425" s="336">
        <v>12</v>
      </c>
      <c r="F425" s="336">
        <v>0</v>
      </c>
      <c r="G425" s="336">
        <v>1</v>
      </c>
      <c r="H425" s="336">
        <v>11</v>
      </c>
      <c r="I425" s="336">
        <v>2</v>
      </c>
      <c r="J425" s="336">
        <v>2</v>
      </c>
      <c r="K425" s="336">
        <v>7</v>
      </c>
      <c r="L425" s="336">
        <v>1</v>
      </c>
      <c r="M425" s="336">
        <v>4</v>
      </c>
      <c r="N425" s="336">
        <v>2</v>
      </c>
      <c r="O425" s="336">
        <v>0</v>
      </c>
      <c r="P425" s="336">
        <v>0</v>
      </c>
      <c r="Q425" s="336">
        <v>0</v>
      </c>
      <c r="R425" s="336">
        <v>0</v>
      </c>
      <c r="S425" s="336">
        <v>2</v>
      </c>
      <c r="T425" s="333">
        <v>0.25</v>
      </c>
      <c r="U425" s="334">
        <v>0</v>
      </c>
    </row>
    <row r="426" spans="1:21" s="342" customFormat="1">
      <c r="A426" s="330">
        <v>41045</v>
      </c>
      <c r="B426" s="331" t="s">
        <v>509</v>
      </c>
      <c r="C426" s="332" t="s">
        <v>411</v>
      </c>
      <c r="D426" s="332" t="s">
        <v>255</v>
      </c>
      <c r="E426" s="331">
        <v>8</v>
      </c>
      <c r="F426" s="331">
        <v>0</v>
      </c>
      <c r="G426" s="331">
        <v>0</v>
      </c>
      <c r="H426" s="331">
        <v>8</v>
      </c>
      <c r="I426" s="331">
        <v>0</v>
      </c>
      <c r="J426" s="331">
        <v>0</v>
      </c>
      <c r="K426" s="331">
        <v>8</v>
      </c>
      <c r="L426" s="331">
        <v>3</v>
      </c>
      <c r="M426" s="331">
        <v>1</v>
      </c>
      <c r="N426" s="331">
        <v>4</v>
      </c>
      <c r="O426" s="331">
        <v>0</v>
      </c>
      <c r="P426" s="331">
        <v>0</v>
      </c>
      <c r="Q426" s="331">
        <v>0</v>
      </c>
      <c r="R426" s="331">
        <v>0</v>
      </c>
      <c r="S426" s="331">
        <v>4</v>
      </c>
      <c r="T426" s="333">
        <v>0.8</v>
      </c>
      <c r="U426" s="334">
        <v>0</v>
      </c>
    </row>
    <row r="427" spans="1:21" s="342" customFormat="1">
      <c r="A427" s="335">
        <v>41046</v>
      </c>
      <c r="B427" s="336" t="s">
        <v>511</v>
      </c>
      <c r="C427" s="337" t="s">
        <v>368</v>
      </c>
      <c r="D427" s="337" t="s">
        <v>241</v>
      </c>
      <c r="E427" s="336">
        <v>9</v>
      </c>
      <c r="F427" s="336">
        <v>0</v>
      </c>
      <c r="G427" s="336">
        <v>0</v>
      </c>
      <c r="H427" s="336">
        <v>9</v>
      </c>
      <c r="I427" s="336">
        <v>0</v>
      </c>
      <c r="J427" s="336">
        <v>0</v>
      </c>
      <c r="K427" s="336">
        <v>9</v>
      </c>
      <c r="L427" s="336">
        <v>1</v>
      </c>
      <c r="M427" s="336">
        <v>0</v>
      </c>
      <c r="N427" s="336">
        <v>8</v>
      </c>
      <c r="O427" s="336">
        <v>0</v>
      </c>
      <c r="P427" s="336">
        <v>0</v>
      </c>
      <c r="Q427" s="336">
        <v>5</v>
      </c>
      <c r="R427" s="336">
        <v>0</v>
      </c>
      <c r="S427" s="336">
        <v>3</v>
      </c>
      <c r="T427" s="333">
        <v>1</v>
      </c>
      <c r="U427" s="334">
        <v>0</v>
      </c>
    </row>
    <row r="428" spans="1:21" s="342" customFormat="1">
      <c r="A428" s="330">
        <v>41046</v>
      </c>
      <c r="B428" s="331" t="s">
        <v>532</v>
      </c>
      <c r="C428" s="332" t="s">
        <v>422</v>
      </c>
      <c r="D428" s="332" t="s">
        <v>255</v>
      </c>
      <c r="E428" s="331">
        <v>3</v>
      </c>
      <c r="F428" s="331">
        <v>0</v>
      </c>
      <c r="G428" s="331">
        <v>0</v>
      </c>
      <c r="H428" s="331">
        <v>3</v>
      </c>
      <c r="I428" s="331">
        <v>0</v>
      </c>
      <c r="J428" s="331">
        <v>0</v>
      </c>
      <c r="K428" s="331">
        <v>3</v>
      </c>
      <c r="L428" s="331">
        <v>0</v>
      </c>
      <c r="M428" s="331">
        <v>2</v>
      </c>
      <c r="N428" s="331">
        <v>1</v>
      </c>
      <c r="O428" s="331">
        <v>0</v>
      </c>
      <c r="P428" s="331">
        <v>0</v>
      </c>
      <c r="Q428" s="331">
        <v>0</v>
      </c>
      <c r="R428" s="331">
        <v>0</v>
      </c>
      <c r="S428" s="331">
        <v>1</v>
      </c>
      <c r="T428" s="333">
        <v>0.33329999999999999</v>
      </c>
      <c r="U428" s="334">
        <v>0</v>
      </c>
    </row>
    <row r="429" spans="1:21" s="342" customFormat="1">
      <c r="A429" s="335">
        <v>41046</v>
      </c>
      <c r="B429" s="336" t="s">
        <v>532</v>
      </c>
      <c r="C429" s="337" t="s">
        <v>423</v>
      </c>
      <c r="D429" s="337" t="s">
        <v>245</v>
      </c>
      <c r="E429" s="336">
        <v>1</v>
      </c>
      <c r="F429" s="336">
        <v>0</v>
      </c>
      <c r="G429" s="336">
        <v>0</v>
      </c>
      <c r="H429" s="336">
        <v>1</v>
      </c>
      <c r="I429" s="336">
        <v>0</v>
      </c>
      <c r="J429" s="336">
        <v>0</v>
      </c>
      <c r="K429" s="336">
        <v>1</v>
      </c>
      <c r="L429" s="336">
        <v>0</v>
      </c>
      <c r="M429" s="336">
        <v>0</v>
      </c>
      <c r="N429" s="336">
        <v>1</v>
      </c>
      <c r="O429" s="336">
        <v>0</v>
      </c>
      <c r="P429" s="336">
        <v>0</v>
      </c>
      <c r="Q429" s="336">
        <v>0</v>
      </c>
      <c r="R429" s="336">
        <v>0</v>
      </c>
      <c r="S429" s="336">
        <v>1</v>
      </c>
      <c r="T429" s="333">
        <v>1</v>
      </c>
      <c r="U429" s="334">
        <v>0</v>
      </c>
    </row>
    <row r="430" spans="1:21" s="342" customFormat="1">
      <c r="A430" s="330">
        <v>41046</v>
      </c>
      <c r="B430" s="331" t="s">
        <v>532</v>
      </c>
      <c r="C430" s="332" t="s">
        <v>424</v>
      </c>
      <c r="D430" s="332" t="s">
        <v>241</v>
      </c>
      <c r="E430" s="331">
        <v>2</v>
      </c>
      <c r="F430" s="331">
        <v>0</v>
      </c>
      <c r="G430" s="331">
        <v>0</v>
      </c>
      <c r="H430" s="331">
        <v>2</v>
      </c>
      <c r="I430" s="331">
        <v>0</v>
      </c>
      <c r="J430" s="331">
        <v>1</v>
      </c>
      <c r="K430" s="331">
        <v>1</v>
      </c>
      <c r="L430" s="331">
        <v>0</v>
      </c>
      <c r="M430" s="331">
        <v>0</v>
      </c>
      <c r="N430" s="331">
        <v>1</v>
      </c>
      <c r="O430" s="331">
        <v>0</v>
      </c>
      <c r="P430" s="331">
        <v>0</v>
      </c>
      <c r="Q430" s="331">
        <v>0</v>
      </c>
      <c r="R430" s="331">
        <v>0</v>
      </c>
      <c r="S430" s="331">
        <v>1</v>
      </c>
      <c r="T430" s="333">
        <v>0.5</v>
      </c>
      <c r="U430" s="334">
        <v>0</v>
      </c>
    </row>
    <row r="431" spans="1:21" s="342" customFormat="1">
      <c r="A431" s="335">
        <v>41046</v>
      </c>
      <c r="B431" s="336" t="s">
        <v>532</v>
      </c>
      <c r="C431" s="337" t="s">
        <v>426</v>
      </c>
      <c r="D431" s="337" t="s">
        <v>246</v>
      </c>
      <c r="E431" s="336">
        <v>6</v>
      </c>
      <c r="F431" s="336">
        <v>0</v>
      </c>
      <c r="G431" s="336">
        <v>0</v>
      </c>
      <c r="H431" s="336">
        <v>6</v>
      </c>
      <c r="I431" s="336">
        <v>1</v>
      </c>
      <c r="J431" s="336">
        <v>0</v>
      </c>
      <c r="K431" s="336">
        <v>5</v>
      </c>
      <c r="L431" s="336">
        <v>1</v>
      </c>
      <c r="M431" s="336">
        <v>0</v>
      </c>
      <c r="N431" s="336">
        <v>4</v>
      </c>
      <c r="O431" s="336">
        <v>0</v>
      </c>
      <c r="P431" s="336">
        <v>0</v>
      </c>
      <c r="Q431" s="336">
        <v>3</v>
      </c>
      <c r="R431" s="336">
        <v>0</v>
      </c>
      <c r="S431" s="336">
        <v>0</v>
      </c>
      <c r="T431" s="333">
        <v>1</v>
      </c>
      <c r="U431" s="334">
        <v>0</v>
      </c>
    </row>
    <row r="432" spans="1:21" s="342" customFormat="1">
      <c r="A432" s="330">
        <v>41060</v>
      </c>
      <c r="B432" s="331" t="s">
        <v>510</v>
      </c>
      <c r="C432" s="332" t="s">
        <v>399</v>
      </c>
      <c r="D432" s="332" t="s">
        <v>255</v>
      </c>
      <c r="E432" s="331">
        <v>2</v>
      </c>
      <c r="F432" s="331">
        <v>0</v>
      </c>
      <c r="G432" s="331">
        <v>0</v>
      </c>
      <c r="H432" s="331">
        <v>2</v>
      </c>
      <c r="I432" s="331">
        <v>0</v>
      </c>
      <c r="J432" s="331">
        <v>1</v>
      </c>
      <c r="K432" s="331">
        <v>1</v>
      </c>
      <c r="L432" s="331">
        <v>0</v>
      </c>
      <c r="M432" s="331">
        <v>0</v>
      </c>
      <c r="N432" s="331">
        <v>1</v>
      </c>
      <c r="O432" s="331">
        <v>0</v>
      </c>
      <c r="P432" s="331">
        <v>0</v>
      </c>
      <c r="Q432" s="331">
        <v>0</v>
      </c>
      <c r="R432" s="331">
        <v>0</v>
      </c>
      <c r="S432" s="331">
        <v>1</v>
      </c>
      <c r="T432" s="333">
        <v>0.5</v>
      </c>
      <c r="U432" s="334">
        <v>0</v>
      </c>
    </row>
    <row r="433" spans="1:21" s="342" customFormat="1">
      <c r="A433" s="335">
        <v>41060</v>
      </c>
      <c r="B433" s="336" t="s">
        <v>532</v>
      </c>
      <c r="C433" s="337" t="s">
        <v>422</v>
      </c>
      <c r="D433" s="337" t="s">
        <v>255</v>
      </c>
      <c r="E433" s="336">
        <v>3</v>
      </c>
      <c r="F433" s="336">
        <v>0</v>
      </c>
      <c r="G433" s="336">
        <v>0</v>
      </c>
      <c r="H433" s="336">
        <v>3</v>
      </c>
      <c r="I433" s="336">
        <v>0</v>
      </c>
      <c r="J433" s="336">
        <v>0</v>
      </c>
      <c r="K433" s="336">
        <v>3</v>
      </c>
      <c r="L433" s="336">
        <v>0</v>
      </c>
      <c r="M433" s="336">
        <v>2</v>
      </c>
      <c r="N433" s="336">
        <v>1</v>
      </c>
      <c r="O433" s="336">
        <v>0</v>
      </c>
      <c r="P433" s="336">
        <v>0</v>
      </c>
      <c r="Q433" s="336">
        <v>0</v>
      </c>
      <c r="R433" s="336">
        <v>0</v>
      </c>
      <c r="S433" s="336">
        <v>1</v>
      </c>
      <c r="T433" s="333">
        <v>0.33329999999999999</v>
      </c>
      <c r="U433" s="334">
        <v>0</v>
      </c>
    </row>
    <row r="434" spans="1:21" s="342" customFormat="1">
      <c r="A434" s="330">
        <v>41060</v>
      </c>
      <c r="B434" s="331" t="s">
        <v>532</v>
      </c>
      <c r="C434" s="332" t="s">
        <v>425</v>
      </c>
      <c r="D434" s="332" t="s">
        <v>247</v>
      </c>
      <c r="E434" s="331">
        <v>2</v>
      </c>
      <c r="F434" s="331">
        <v>0</v>
      </c>
      <c r="G434" s="331">
        <v>0</v>
      </c>
      <c r="H434" s="331">
        <v>2</v>
      </c>
      <c r="I434" s="331">
        <v>0</v>
      </c>
      <c r="J434" s="331">
        <v>1</v>
      </c>
      <c r="K434" s="331">
        <v>1</v>
      </c>
      <c r="L434" s="331">
        <v>0</v>
      </c>
      <c r="M434" s="331">
        <v>1</v>
      </c>
      <c r="N434" s="331">
        <v>0</v>
      </c>
      <c r="O434" s="331">
        <v>0</v>
      </c>
      <c r="P434" s="331">
        <v>0</v>
      </c>
      <c r="Q434" s="331">
        <v>0</v>
      </c>
      <c r="R434" s="331">
        <v>0</v>
      </c>
      <c r="S434" s="331">
        <v>0</v>
      </c>
      <c r="T434" s="333">
        <v>0</v>
      </c>
      <c r="U434" s="334">
        <v>0</v>
      </c>
    </row>
    <row r="435" spans="1:21" s="342" customFormat="1">
      <c r="A435" s="335">
        <v>41060</v>
      </c>
      <c r="B435" s="336" t="s">
        <v>532</v>
      </c>
      <c r="C435" s="337" t="s">
        <v>426</v>
      </c>
      <c r="D435" s="337" t="s">
        <v>246</v>
      </c>
      <c r="E435" s="336">
        <v>3</v>
      </c>
      <c r="F435" s="336">
        <v>0</v>
      </c>
      <c r="G435" s="336">
        <v>0</v>
      </c>
      <c r="H435" s="336">
        <v>3</v>
      </c>
      <c r="I435" s="336">
        <v>0</v>
      </c>
      <c r="J435" s="336">
        <v>1</v>
      </c>
      <c r="K435" s="336">
        <v>2</v>
      </c>
      <c r="L435" s="336">
        <v>0</v>
      </c>
      <c r="M435" s="336">
        <v>0</v>
      </c>
      <c r="N435" s="336">
        <v>2</v>
      </c>
      <c r="O435" s="336">
        <v>0</v>
      </c>
      <c r="P435" s="336">
        <v>0</v>
      </c>
      <c r="Q435" s="336">
        <v>2</v>
      </c>
      <c r="R435" s="336">
        <v>0</v>
      </c>
      <c r="S435" s="336">
        <v>0</v>
      </c>
      <c r="T435" s="333">
        <v>0.66669999999999996</v>
      </c>
      <c r="U435" s="334">
        <v>0</v>
      </c>
    </row>
    <row r="436" spans="1:21" s="342" customFormat="1">
      <c r="A436" s="330">
        <v>41060</v>
      </c>
      <c r="B436" s="331" t="s">
        <v>510</v>
      </c>
      <c r="C436" s="332" t="s">
        <v>438</v>
      </c>
      <c r="D436" s="332" t="s">
        <v>247</v>
      </c>
      <c r="E436" s="331">
        <v>1</v>
      </c>
      <c r="F436" s="331">
        <v>0</v>
      </c>
      <c r="G436" s="331">
        <v>0</v>
      </c>
      <c r="H436" s="331">
        <v>1</v>
      </c>
      <c r="I436" s="331">
        <v>0</v>
      </c>
      <c r="J436" s="331">
        <v>0</v>
      </c>
      <c r="K436" s="331">
        <v>1</v>
      </c>
      <c r="L436" s="331">
        <v>1</v>
      </c>
      <c r="M436" s="331">
        <v>0</v>
      </c>
      <c r="N436" s="331">
        <v>0</v>
      </c>
      <c r="O436" s="331">
        <v>0</v>
      </c>
      <c r="P436" s="331">
        <v>0</v>
      </c>
      <c r="Q436" s="331">
        <v>0</v>
      </c>
      <c r="R436" s="331">
        <v>0</v>
      </c>
      <c r="S436" s="331">
        <v>0</v>
      </c>
      <c r="T436" s="333">
        <v>0</v>
      </c>
      <c r="U436" s="334">
        <v>0</v>
      </c>
    </row>
    <row r="437" spans="1:21" s="342" customFormat="1">
      <c r="A437" s="335">
        <v>41060</v>
      </c>
      <c r="B437" s="336" t="s">
        <v>510</v>
      </c>
      <c r="C437" s="337" t="s">
        <v>443</v>
      </c>
      <c r="D437" s="337" t="s">
        <v>246</v>
      </c>
      <c r="E437" s="336">
        <v>3</v>
      </c>
      <c r="F437" s="336">
        <v>0</v>
      </c>
      <c r="G437" s="336">
        <v>0</v>
      </c>
      <c r="H437" s="336">
        <v>3</v>
      </c>
      <c r="I437" s="336">
        <v>0</v>
      </c>
      <c r="J437" s="336">
        <v>1</v>
      </c>
      <c r="K437" s="336">
        <v>2</v>
      </c>
      <c r="L437" s="336">
        <v>2</v>
      </c>
      <c r="M437" s="336">
        <v>0</v>
      </c>
      <c r="N437" s="336">
        <v>0</v>
      </c>
      <c r="O437" s="336">
        <v>0</v>
      </c>
      <c r="P437" s="336">
        <v>0</v>
      </c>
      <c r="Q437" s="336">
        <v>0</v>
      </c>
      <c r="R437" s="336">
        <v>0</v>
      </c>
      <c r="S437" s="336">
        <v>0</v>
      </c>
      <c r="T437" s="333">
        <v>0</v>
      </c>
      <c r="U437" s="334">
        <v>0</v>
      </c>
    </row>
    <row r="438" spans="1:21" s="342" customFormat="1">
      <c r="A438" s="330">
        <v>41060</v>
      </c>
      <c r="B438" s="331" t="s">
        <v>510</v>
      </c>
      <c r="C438" s="332" t="s">
        <v>463</v>
      </c>
      <c r="D438" s="332" t="s">
        <v>501</v>
      </c>
      <c r="E438" s="331">
        <v>3</v>
      </c>
      <c r="F438" s="331">
        <v>0</v>
      </c>
      <c r="G438" s="331">
        <v>0</v>
      </c>
      <c r="H438" s="331">
        <v>3</v>
      </c>
      <c r="I438" s="331">
        <v>0</v>
      </c>
      <c r="J438" s="331">
        <v>1</v>
      </c>
      <c r="K438" s="331">
        <v>2</v>
      </c>
      <c r="L438" s="331">
        <v>1</v>
      </c>
      <c r="M438" s="331">
        <v>0</v>
      </c>
      <c r="N438" s="331">
        <v>1</v>
      </c>
      <c r="O438" s="331">
        <v>0</v>
      </c>
      <c r="P438" s="331">
        <v>0</v>
      </c>
      <c r="Q438" s="331">
        <v>0</v>
      </c>
      <c r="R438" s="331">
        <v>0</v>
      </c>
      <c r="S438" s="331">
        <v>0</v>
      </c>
      <c r="T438" s="333">
        <v>0.5</v>
      </c>
      <c r="U438" s="334">
        <v>0</v>
      </c>
    </row>
    <row r="439" spans="1:21" s="342" customFormat="1">
      <c r="A439" s="335">
        <v>41060</v>
      </c>
      <c r="B439" s="336" t="s">
        <v>532</v>
      </c>
      <c r="C439" s="337" t="s">
        <v>494</v>
      </c>
      <c r="D439" s="337" t="s">
        <v>493</v>
      </c>
      <c r="E439" s="336">
        <v>4</v>
      </c>
      <c r="F439" s="336">
        <v>0</v>
      </c>
      <c r="G439" s="336">
        <v>0</v>
      </c>
      <c r="H439" s="336">
        <v>4</v>
      </c>
      <c r="I439" s="336">
        <v>0</v>
      </c>
      <c r="J439" s="336">
        <v>0</v>
      </c>
      <c r="K439" s="336">
        <v>4</v>
      </c>
      <c r="L439" s="336">
        <v>1</v>
      </c>
      <c r="M439" s="336">
        <v>0</v>
      </c>
      <c r="N439" s="336">
        <v>3</v>
      </c>
      <c r="O439" s="336">
        <v>0</v>
      </c>
      <c r="P439" s="336">
        <v>0</v>
      </c>
      <c r="Q439" s="336">
        <v>3</v>
      </c>
      <c r="R439" s="336">
        <v>0</v>
      </c>
      <c r="S439" s="336">
        <v>0</v>
      </c>
      <c r="T439" s="333">
        <v>1</v>
      </c>
      <c r="U439" s="334">
        <v>0</v>
      </c>
    </row>
    <row r="440" spans="1:21" s="342" customFormat="1">
      <c r="A440" s="330">
        <v>41060</v>
      </c>
      <c r="B440" s="331" t="s">
        <v>520</v>
      </c>
      <c r="C440" s="332" t="s">
        <v>498</v>
      </c>
      <c r="D440" s="332" t="s">
        <v>245</v>
      </c>
      <c r="E440" s="331">
        <v>5</v>
      </c>
      <c r="F440" s="331">
        <v>0</v>
      </c>
      <c r="G440" s="331">
        <v>0</v>
      </c>
      <c r="H440" s="331">
        <v>5</v>
      </c>
      <c r="I440" s="331">
        <v>0</v>
      </c>
      <c r="J440" s="331">
        <v>0</v>
      </c>
      <c r="K440" s="331">
        <v>5</v>
      </c>
      <c r="L440" s="331">
        <v>2</v>
      </c>
      <c r="M440" s="331">
        <v>0</v>
      </c>
      <c r="N440" s="331">
        <v>3</v>
      </c>
      <c r="O440" s="331">
        <v>0</v>
      </c>
      <c r="P440" s="331">
        <v>0</v>
      </c>
      <c r="Q440" s="331">
        <v>0</v>
      </c>
      <c r="R440" s="331">
        <v>0</v>
      </c>
      <c r="S440" s="331">
        <v>3</v>
      </c>
      <c r="T440" s="333">
        <v>1</v>
      </c>
      <c r="U440" s="334">
        <v>0</v>
      </c>
    </row>
    <row r="441" spans="1:21" s="342" customFormat="1">
      <c r="A441" s="335">
        <v>41064</v>
      </c>
      <c r="B441" s="336" t="s">
        <v>534</v>
      </c>
      <c r="C441" s="337" t="s">
        <v>372</v>
      </c>
      <c r="D441" s="337" t="s">
        <v>241</v>
      </c>
      <c r="E441" s="336">
        <v>2</v>
      </c>
      <c r="F441" s="336">
        <v>0</v>
      </c>
      <c r="G441" s="336">
        <v>0</v>
      </c>
      <c r="H441" s="336">
        <v>2</v>
      </c>
      <c r="I441" s="336">
        <v>0</v>
      </c>
      <c r="J441" s="336">
        <v>0</v>
      </c>
      <c r="K441" s="336">
        <v>2</v>
      </c>
      <c r="L441" s="336">
        <v>1</v>
      </c>
      <c r="M441" s="336">
        <v>0</v>
      </c>
      <c r="N441" s="336">
        <v>1</v>
      </c>
      <c r="O441" s="336">
        <v>0</v>
      </c>
      <c r="P441" s="336">
        <v>0</v>
      </c>
      <c r="Q441" s="336">
        <v>0</v>
      </c>
      <c r="R441" s="336">
        <v>0</v>
      </c>
      <c r="S441" s="336">
        <v>1</v>
      </c>
      <c r="T441" s="333">
        <v>1</v>
      </c>
      <c r="U441" s="334">
        <v>0</v>
      </c>
    </row>
    <row r="442" spans="1:21" s="342" customFormat="1">
      <c r="A442" s="330">
        <v>41064</v>
      </c>
      <c r="B442" s="331" t="s">
        <v>526</v>
      </c>
      <c r="C442" s="332" t="s">
        <v>402</v>
      </c>
      <c r="D442" s="332" t="s">
        <v>241</v>
      </c>
      <c r="E442" s="331">
        <v>2</v>
      </c>
      <c r="F442" s="331">
        <v>0</v>
      </c>
      <c r="G442" s="331">
        <v>0</v>
      </c>
      <c r="H442" s="331">
        <v>2</v>
      </c>
      <c r="I442" s="331">
        <v>1</v>
      </c>
      <c r="J442" s="331">
        <v>0</v>
      </c>
      <c r="K442" s="331">
        <v>1</v>
      </c>
      <c r="L442" s="331">
        <v>1</v>
      </c>
      <c r="M442" s="331">
        <v>0</v>
      </c>
      <c r="N442" s="331">
        <v>0</v>
      </c>
      <c r="O442" s="331">
        <v>0</v>
      </c>
      <c r="P442" s="331">
        <v>0</v>
      </c>
      <c r="Q442" s="331">
        <v>0</v>
      </c>
      <c r="R442" s="331">
        <v>0</v>
      </c>
      <c r="S442" s="331">
        <v>0</v>
      </c>
      <c r="T442" s="333">
        <v>0</v>
      </c>
      <c r="U442" s="334">
        <v>0</v>
      </c>
    </row>
    <row r="443" spans="1:21" s="342" customFormat="1">
      <c r="A443" s="335">
        <v>41064</v>
      </c>
      <c r="B443" s="336" t="s">
        <v>526</v>
      </c>
      <c r="C443" s="337" t="s">
        <v>403</v>
      </c>
      <c r="D443" s="337" t="s">
        <v>246</v>
      </c>
      <c r="E443" s="336">
        <v>4</v>
      </c>
      <c r="F443" s="336">
        <v>0</v>
      </c>
      <c r="G443" s="336">
        <v>1</v>
      </c>
      <c r="H443" s="336">
        <v>3</v>
      </c>
      <c r="I443" s="336">
        <v>0</v>
      </c>
      <c r="J443" s="336">
        <v>0</v>
      </c>
      <c r="K443" s="336">
        <v>3</v>
      </c>
      <c r="L443" s="336">
        <v>3</v>
      </c>
      <c r="M443" s="336">
        <v>0</v>
      </c>
      <c r="N443" s="336">
        <v>0</v>
      </c>
      <c r="O443" s="336">
        <v>0</v>
      </c>
      <c r="P443" s="336">
        <v>0</v>
      </c>
      <c r="Q443" s="336">
        <v>0</v>
      </c>
      <c r="R443" s="336">
        <v>0</v>
      </c>
      <c r="S443" s="336">
        <v>0</v>
      </c>
      <c r="T443" s="333">
        <v>0</v>
      </c>
      <c r="U443" s="334">
        <v>0</v>
      </c>
    </row>
    <row r="444" spans="1:21" s="342" customFormat="1">
      <c r="A444" s="330">
        <v>41064</v>
      </c>
      <c r="B444" s="331" t="s">
        <v>534</v>
      </c>
      <c r="C444" s="332" t="s">
        <v>446</v>
      </c>
      <c r="D444" s="332" t="s">
        <v>247</v>
      </c>
      <c r="E444" s="331">
        <v>1</v>
      </c>
      <c r="F444" s="331">
        <v>0</v>
      </c>
      <c r="G444" s="331">
        <v>0</v>
      </c>
      <c r="H444" s="331">
        <v>1</v>
      </c>
      <c r="I444" s="331">
        <v>0</v>
      </c>
      <c r="J444" s="331">
        <v>0</v>
      </c>
      <c r="K444" s="331">
        <v>1</v>
      </c>
      <c r="L444" s="331">
        <v>0</v>
      </c>
      <c r="M444" s="331">
        <v>0</v>
      </c>
      <c r="N444" s="331">
        <v>1</v>
      </c>
      <c r="O444" s="331">
        <v>0</v>
      </c>
      <c r="P444" s="331">
        <v>0</v>
      </c>
      <c r="Q444" s="331">
        <v>0</v>
      </c>
      <c r="R444" s="331">
        <v>0</v>
      </c>
      <c r="S444" s="331">
        <v>1</v>
      </c>
      <c r="T444" s="333">
        <v>1</v>
      </c>
      <c r="U444" s="334">
        <v>0</v>
      </c>
    </row>
    <row r="445" spans="1:21" s="342" customFormat="1">
      <c r="A445" s="335">
        <v>41064</v>
      </c>
      <c r="B445" s="336" t="s">
        <v>534</v>
      </c>
      <c r="C445" s="337" t="s">
        <v>449</v>
      </c>
      <c r="D445" s="337" t="s">
        <v>245</v>
      </c>
      <c r="E445" s="336">
        <v>1</v>
      </c>
      <c r="F445" s="336">
        <v>0</v>
      </c>
      <c r="G445" s="336">
        <v>0</v>
      </c>
      <c r="H445" s="336">
        <v>1</v>
      </c>
      <c r="I445" s="336">
        <v>0</v>
      </c>
      <c r="J445" s="336">
        <v>0</v>
      </c>
      <c r="K445" s="336">
        <v>1</v>
      </c>
      <c r="L445" s="336">
        <v>0</v>
      </c>
      <c r="M445" s="336">
        <v>0</v>
      </c>
      <c r="N445" s="336">
        <v>1</v>
      </c>
      <c r="O445" s="336">
        <v>0</v>
      </c>
      <c r="P445" s="336">
        <v>0</v>
      </c>
      <c r="Q445" s="336">
        <v>0</v>
      </c>
      <c r="R445" s="336">
        <v>0</v>
      </c>
      <c r="S445" s="336">
        <v>1</v>
      </c>
      <c r="T445" s="333">
        <v>1</v>
      </c>
      <c r="U445" s="334">
        <v>0</v>
      </c>
    </row>
    <row r="446" spans="1:21" s="342" customFormat="1">
      <c r="A446" s="330">
        <v>41064</v>
      </c>
      <c r="B446" s="331" t="s">
        <v>534</v>
      </c>
      <c r="C446" s="332" t="s">
        <v>452</v>
      </c>
      <c r="D446" s="332" t="s">
        <v>255</v>
      </c>
      <c r="E446" s="331">
        <v>1</v>
      </c>
      <c r="F446" s="331">
        <v>0</v>
      </c>
      <c r="G446" s="331">
        <v>0</v>
      </c>
      <c r="H446" s="331">
        <v>1</v>
      </c>
      <c r="I446" s="331">
        <v>0</v>
      </c>
      <c r="J446" s="331">
        <v>0</v>
      </c>
      <c r="K446" s="331">
        <v>1</v>
      </c>
      <c r="L446" s="331">
        <v>0</v>
      </c>
      <c r="M446" s="331">
        <v>0</v>
      </c>
      <c r="N446" s="331">
        <v>1</v>
      </c>
      <c r="O446" s="331">
        <v>0</v>
      </c>
      <c r="P446" s="331">
        <v>0</v>
      </c>
      <c r="Q446" s="331">
        <v>0</v>
      </c>
      <c r="R446" s="331">
        <v>0</v>
      </c>
      <c r="S446" s="331">
        <v>0</v>
      </c>
      <c r="T446" s="333">
        <v>1</v>
      </c>
      <c r="U446" s="334">
        <v>0</v>
      </c>
    </row>
    <row r="447" spans="1:21" s="342" customFormat="1">
      <c r="A447" s="335">
        <v>41064</v>
      </c>
      <c r="B447" s="336" t="s">
        <v>581</v>
      </c>
      <c r="C447" s="337" t="s">
        <v>579</v>
      </c>
      <c r="D447" s="337" t="s">
        <v>241</v>
      </c>
      <c r="E447" s="336">
        <v>5</v>
      </c>
      <c r="F447" s="336">
        <v>0</v>
      </c>
      <c r="G447" s="336">
        <v>0</v>
      </c>
      <c r="H447" s="336">
        <v>5</v>
      </c>
      <c r="I447" s="336">
        <v>0</v>
      </c>
      <c r="J447" s="336">
        <v>1</v>
      </c>
      <c r="K447" s="336">
        <v>4</v>
      </c>
      <c r="L447" s="336">
        <v>3</v>
      </c>
      <c r="M447" s="336">
        <v>0</v>
      </c>
      <c r="N447" s="336">
        <v>1</v>
      </c>
      <c r="O447" s="336">
        <v>0</v>
      </c>
      <c r="P447" s="336">
        <v>0</v>
      </c>
      <c r="Q447" s="336">
        <v>0</v>
      </c>
      <c r="R447" s="336">
        <v>0</v>
      </c>
      <c r="S447" s="336">
        <v>1</v>
      </c>
      <c r="T447" s="333">
        <v>0.5</v>
      </c>
      <c r="U447" s="334">
        <v>0</v>
      </c>
    </row>
    <row r="448" spans="1:21" s="342" customFormat="1">
      <c r="A448" s="330">
        <v>41073</v>
      </c>
      <c r="B448" s="331" t="s">
        <v>541</v>
      </c>
      <c r="C448" s="332" t="s">
        <v>490</v>
      </c>
      <c r="D448" s="332" t="s">
        <v>255</v>
      </c>
      <c r="E448" s="331">
        <v>9</v>
      </c>
      <c r="F448" s="331">
        <v>0</v>
      </c>
      <c r="G448" s="331">
        <v>2</v>
      </c>
      <c r="H448" s="331">
        <v>7</v>
      </c>
      <c r="I448" s="331">
        <v>1</v>
      </c>
      <c r="J448" s="331">
        <v>0</v>
      </c>
      <c r="K448" s="331">
        <v>6</v>
      </c>
      <c r="L448" s="331">
        <v>6</v>
      </c>
      <c r="M448" s="331">
        <v>0</v>
      </c>
      <c r="N448" s="331">
        <v>0</v>
      </c>
      <c r="O448" s="331">
        <v>0</v>
      </c>
      <c r="P448" s="331">
        <v>0</v>
      </c>
      <c r="Q448" s="331">
        <v>0</v>
      </c>
      <c r="R448" s="331">
        <v>0</v>
      </c>
      <c r="S448" s="331">
        <v>0</v>
      </c>
      <c r="T448" s="333">
        <v>0</v>
      </c>
      <c r="U448" s="334">
        <v>0</v>
      </c>
    </row>
    <row r="449" spans="1:21" s="342" customFormat="1">
      <c r="A449" s="335">
        <v>41081</v>
      </c>
      <c r="B449" s="336" t="s">
        <v>133</v>
      </c>
      <c r="C449" s="337" t="s">
        <v>430</v>
      </c>
      <c r="D449" s="337" t="s">
        <v>245</v>
      </c>
      <c r="E449" s="336">
        <v>15</v>
      </c>
      <c r="F449" s="336">
        <v>0</v>
      </c>
      <c r="G449" s="336">
        <v>0</v>
      </c>
      <c r="H449" s="336">
        <v>15</v>
      </c>
      <c r="I449" s="336">
        <v>15</v>
      </c>
      <c r="J449" s="336">
        <v>0</v>
      </c>
      <c r="K449" s="336">
        <v>0</v>
      </c>
      <c r="L449" s="336">
        <v>0</v>
      </c>
      <c r="M449" s="336">
        <v>0</v>
      </c>
      <c r="N449" s="336">
        <v>0</v>
      </c>
      <c r="O449" s="336">
        <v>0</v>
      </c>
      <c r="P449" s="336">
        <v>0</v>
      </c>
      <c r="Q449" s="336">
        <v>0</v>
      </c>
      <c r="R449" s="336">
        <v>0</v>
      </c>
      <c r="S449" s="336">
        <v>0</v>
      </c>
      <c r="T449" s="333">
        <v>0</v>
      </c>
      <c r="U449" s="334">
        <v>0</v>
      </c>
    </row>
    <row r="450" spans="1:21" s="342" customFormat="1">
      <c r="A450" s="330">
        <v>41082</v>
      </c>
      <c r="B450" s="331" t="s">
        <v>516</v>
      </c>
      <c r="C450" s="332" t="s">
        <v>382</v>
      </c>
      <c r="D450" s="332" t="s">
        <v>241</v>
      </c>
      <c r="E450" s="331">
        <v>19</v>
      </c>
      <c r="F450" s="331">
        <v>0</v>
      </c>
      <c r="G450" s="331">
        <v>0</v>
      </c>
      <c r="H450" s="331">
        <v>19</v>
      </c>
      <c r="I450" s="331">
        <v>19</v>
      </c>
      <c r="J450" s="331">
        <v>0</v>
      </c>
      <c r="K450" s="331">
        <v>0</v>
      </c>
      <c r="L450" s="331">
        <v>0</v>
      </c>
      <c r="M450" s="331">
        <v>0</v>
      </c>
      <c r="N450" s="331">
        <v>0</v>
      </c>
      <c r="O450" s="331">
        <v>0</v>
      </c>
      <c r="P450" s="331">
        <v>0</v>
      </c>
      <c r="Q450" s="331">
        <v>0</v>
      </c>
      <c r="R450" s="331">
        <v>0</v>
      </c>
      <c r="S450" s="331">
        <v>0</v>
      </c>
      <c r="T450" s="333">
        <v>0</v>
      </c>
      <c r="U450" s="334">
        <v>0</v>
      </c>
    </row>
    <row r="451" spans="1:21" s="342" customFormat="1">
      <c r="A451" s="335">
        <v>41082</v>
      </c>
      <c r="B451" s="336" t="s">
        <v>545</v>
      </c>
      <c r="C451" s="337" t="s">
        <v>486</v>
      </c>
      <c r="D451" s="337" t="s">
        <v>255</v>
      </c>
      <c r="E451" s="336">
        <v>6</v>
      </c>
      <c r="F451" s="336">
        <v>6</v>
      </c>
      <c r="G451" s="336">
        <v>0</v>
      </c>
      <c r="H451" s="336">
        <v>0</v>
      </c>
      <c r="I451" s="336">
        <v>0</v>
      </c>
      <c r="J451" s="336">
        <v>0</v>
      </c>
      <c r="K451" s="336">
        <v>0</v>
      </c>
      <c r="L451" s="336">
        <v>0</v>
      </c>
      <c r="M451" s="336">
        <v>0</v>
      </c>
      <c r="N451" s="336">
        <v>0</v>
      </c>
      <c r="O451" s="336">
        <v>0</v>
      </c>
      <c r="P451" s="336">
        <v>0</v>
      </c>
      <c r="Q451" s="336">
        <v>0</v>
      </c>
      <c r="R451" s="336">
        <v>0</v>
      </c>
      <c r="S451" s="336">
        <v>0</v>
      </c>
      <c r="T451" s="333">
        <v>0</v>
      </c>
      <c r="U451" s="334">
        <v>0</v>
      </c>
    </row>
    <row r="452" spans="1:21" s="254" customFormat="1">
      <c r="A452" s="271"/>
      <c r="B452" s="272"/>
      <c r="C452" s="272"/>
      <c r="D452" s="272"/>
      <c r="E452" s="292">
        <f>SUM(E6:E451)</f>
        <v>4036</v>
      </c>
      <c r="F452" s="292">
        <f t="shared" ref="F452:S452" si="0">SUM(F6:F451)</f>
        <v>6</v>
      </c>
      <c r="G452" s="292">
        <f t="shared" si="0"/>
        <v>142</v>
      </c>
      <c r="H452" s="292">
        <f t="shared" si="0"/>
        <v>3888</v>
      </c>
      <c r="I452" s="292">
        <f t="shared" si="0"/>
        <v>41</v>
      </c>
      <c r="J452" s="292">
        <f t="shared" si="0"/>
        <v>449</v>
      </c>
      <c r="K452" s="292">
        <f t="shared" si="0"/>
        <v>3398</v>
      </c>
      <c r="L452" s="292">
        <f t="shared" si="0"/>
        <v>30</v>
      </c>
      <c r="M452" s="292">
        <f t="shared" si="0"/>
        <v>628</v>
      </c>
      <c r="N452" s="292">
        <f t="shared" si="0"/>
        <v>2738</v>
      </c>
      <c r="O452" s="292">
        <f t="shared" si="0"/>
        <v>0</v>
      </c>
      <c r="P452" s="292">
        <f t="shared" si="0"/>
        <v>50</v>
      </c>
      <c r="Q452" s="292">
        <f t="shared" si="0"/>
        <v>72</v>
      </c>
      <c r="R452" s="292">
        <f t="shared" si="0"/>
        <v>127</v>
      </c>
      <c r="S452" s="292">
        <f t="shared" si="0"/>
        <v>2486</v>
      </c>
      <c r="T452" s="317">
        <f>SUM(Q452:S452)/(H452-L452-I452)</f>
        <v>0.70343201467120775</v>
      </c>
      <c r="U452" s="292">
        <f>SUM(U6:U397)</f>
        <v>40</v>
      </c>
    </row>
  </sheetData>
  <mergeCells count="3">
    <mergeCell ref="I4:K4"/>
    <mergeCell ref="L4:N4"/>
    <mergeCell ref="H1:K1"/>
  </mergeCells>
  <phoneticPr fontId="47" type="noConversion"/>
  <pageMargins left="0.25" right="0.25" top="0.75" bottom="0.75" header="0.3" footer="0.3"/>
  <pageSetup scale="64" fitToHeight="8"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heetViews>
  <sheetFormatPr baseColWidth="10" defaultColWidth="8.83203125" defaultRowHeight="14" x14ac:dyDescent="0"/>
  <cols>
    <col min="1" max="1" width="12.33203125" customWidth="1"/>
    <col min="2" max="2" width="10.6640625" bestFit="1" customWidth="1"/>
    <col min="3" max="3" width="11.1640625" customWidth="1"/>
    <col min="4" max="4" width="9.5" bestFit="1" customWidth="1"/>
    <col min="5" max="5" width="11.5" customWidth="1"/>
    <col min="6" max="8" width="11.5" bestFit="1" customWidth="1"/>
    <col min="10" max="10" width="11.33203125" customWidth="1"/>
    <col min="11" max="11" width="12.33203125" customWidth="1"/>
    <col min="18" max="18" width="8.83203125" style="290"/>
    <col min="21" max="21" width="10" customWidth="1"/>
  </cols>
  <sheetData>
    <row r="1" spans="1:18" s="254" customFormat="1">
      <c r="A1" s="240" t="s">
        <v>259</v>
      </c>
      <c r="G1" s="217"/>
      <c r="H1" s="370">
        <f>'High Level Summary Shipments'!H1:M1</f>
        <v>41087</v>
      </c>
      <c r="I1" s="370"/>
      <c r="J1" s="370"/>
      <c r="K1" s="370"/>
      <c r="R1" s="290"/>
    </row>
    <row r="2" spans="1:18" s="251" customFormat="1">
      <c r="A2" s="253" t="s">
        <v>251</v>
      </c>
      <c r="R2" s="290"/>
    </row>
    <row r="3" spans="1:18" s="252" customFormat="1">
      <c r="A3" s="253" t="s">
        <v>252</v>
      </c>
      <c r="R3" s="290"/>
    </row>
    <row r="4" spans="1:18" ht="42">
      <c r="A4" s="269" t="s">
        <v>264</v>
      </c>
      <c r="B4" s="270" t="s">
        <v>265</v>
      </c>
      <c r="C4" s="270" t="s">
        <v>268</v>
      </c>
      <c r="D4" s="270" t="s">
        <v>266</v>
      </c>
      <c r="E4" s="270" t="s">
        <v>269</v>
      </c>
      <c r="F4" s="270" t="s">
        <v>484</v>
      </c>
      <c r="G4" s="270" t="s">
        <v>483</v>
      </c>
      <c r="H4" s="270" t="s">
        <v>267</v>
      </c>
      <c r="I4" s="270" t="s">
        <v>270</v>
      </c>
      <c r="J4" s="270" t="s">
        <v>273</v>
      </c>
      <c r="K4" s="270" t="s">
        <v>272</v>
      </c>
    </row>
    <row r="5" spans="1:18">
      <c r="A5" s="318" t="s">
        <v>255</v>
      </c>
      <c r="B5" s="318">
        <v>126</v>
      </c>
      <c r="C5" s="318">
        <v>6</v>
      </c>
      <c r="D5" s="318">
        <v>0</v>
      </c>
      <c r="E5" s="318">
        <v>77</v>
      </c>
      <c r="F5" s="318">
        <v>7</v>
      </c>
      <c r="G5" s="318">
        <v>10</v>
      </c>
      <c r="H5" s="340">
        <v>0.29629629629629628</v>
      </c>
      <c r="I5" s="340">
        <f>SUM(C5:D5)/B5</f>
        <v>4.7619047619047616E-2</v>
      </c>
      <c r="J5" s="318">
        <v>15</v>
      </c>
      <c r="K5" s="318">
        <v>13</v>
      </c>
      <c r="L5" s="342"/>
    </row>
    <row r="6" spans="1:18">
      <c r="A6" s="321" t="s">
        <v>241</v>
      </c>
      <c r="B6" s="321">
        <v>904</v>
      </c>
      <c r="C6" s="321">
        <v>54</v>
      </c>
      <c r="D6" s="321">
        <v>11</v>
      </c>
      <c r="E6" s="321">
        <v>741</v>
      </c>
      <c r="F6" s="321">
        <v>59</v>
      </c>
      <c r="G6" s="321">
        <v>28</v>
      </c>
      <c r="H6" s="341">
        <v>9.2417061611374404E-2</v>
      </c>
      <c r="I6" s="341">
        <v>7.7014218009478677E-2</v>
      </c>
      <c r="J6" s="321">
        <v>130</v>
      </c>
      <c r="K6" s="321">
        <v>114</v>
      </c>
      <c r="L6" s="342"/>
    </row>
    <row r="7" spans="1:18">
      <c r="A7" s="318" t="s">
        <v>247</v>
      </c>
      <c r="B7" s="318">
        <v>122</v>
      </c>
      <c r="C7" s="318">
        <v>1</v>
      </c>
      <c r="D7" s="318">
        <v>0</v>
      </c>
      <c r="E7" s="318">
        <v>107</v>
      </c>
      <c r="F7" s="318">
        <v>1</v>
      </c>
      <c r="G7" s="318">
        <v>1</v>
      </c>
      <c r="H7" s="340">
        <v>0</v>
      </c>
      <c r="I7" s="340">
        <v>0</v>
      </c>
      <c r="J7" s="318">
        <v>2</v>
      </c>
      <c r="K7" s="318">
        <v>2</v>
      </c>
      <c r="L7" s="342"/>
    </row>
    <row r="8" spans="1:18">
      <c r="A8" s="321" t="s">
        <v>240</v>
      </c>
      <c r="B8" s="321">
        <v>70</v>
      </c>
      <c r="C8" s="321">
        <v>0</v>
      </c>
      <c r="D8" s="321">
        <v>0</v>
      </c>
      <c r="E8" s="321">
        <v>59</v>
      </c>
      <c r="F8" s="321">
        <v>0</v>
      </c>
      <c r="G8" s="321">
        <v>11</v>
      </c>
      <c r="H8" s="341">
        <v>0.15714285714285714</v>
      </c>
      <c r="I8" s="341">
        <v>0</v>
      </c>
      <c r="J8" s="321">
        <v>11</v>
      </c>
      <c r="K8" s="321">
        <v>0</v>
      </c>
      <c r="L8" s="342"/>
    </row>
    <row r="9" spans="1:18">
      <c r="A9" s="318" t="s">
        <v>243</v>
      </c>
      <c r="B9" s="318">
        <v>99</v>
      </c>
      <c r="C9" s="318">
        <v>17</v>
      </c>
      <c r="D9" s="318">
        <v>3</v>
      </c>
      <c r="E9" s="318">
        <v>36</v>
      </c>
      <c r="F9" s="318">
        <v>33</v>
      </c>
      <c r="G9" s="318">
        <v>10</v>
      </c>
      <c r="H9" s="340">
        <v>0.3728813559322034</v>
      </c>
      <c r="I9" s="340">
        <v>0.28813559322033899</v>
      </c>
      <c r="J9" s="318">
        <v>50</v>
      </c>
      <c r="K9" s="318">
        <v>50</v>
      </c>
      <c r="L9" s="342"/>
    </row>
    <row r="10" spans="1:18">
      <c r="A10" s="321" t="s">
        <v>242</v>
      </c>
      <c r="B10" s="321">
        <v>30</v>
      </c>
      <c r="C10" s="321">
        <v>0</v>
      </c>
      <c r="D10" s="321">
        <v>0</v>
      </c>
      <c r="E10" s="321">
        <v>25</v>
      </c>
      <c r="F10" s="321">
        <v>0</v>
      </c>
      <c r="G10" s="321">
        <v>5</v>
      </c>
      <c r="H10" s="341">
        <v>0.16666666666666666</v>
      </c>
      <c r="I10" s="341">
        <v>0</v>
      </c>
      <c r="J10" s="321">
        <v>5</v>
      </c>
      <c r="K10" s="321">
        <v>0</v>
      </c>
      <c r="L10" s="342"/>
    </row>
    <row r="11" spans="1:18">
      <c r="A11" s="318" t="s">
        <v>501</v>
      </c>
      <c r="B11" s="318">
        <v>29</v>
      </c>
      <c r="C11" s="318">
        <v>2</v>
      </c>
      <c r="D11" s="318">
        <v>0</v>
      </c>
      <c r="E11" s="318">
        <v>25</v>
      </c>
      <c r="F11" s="318">
        <v>0</v>
      </c>
      <c r="G11" s="318">
        <v>2</v>
      </c>
      <c r="H11" s="340">
        <v>0</v>
      </c>
      <c r="I11" s="340">
        <v>0</v>
      </c>
      <c r="J11" s="318">
        <v>2</v>
      </c>
      <c r="K11" s="318">
        <v>2</v>
      </c>
      <c r="L11" s="342"/>
    </row>
    <row r="12" spans="1:18" s="254" customFormat="1">
      <c r="A12" s="321" t="s">
        <v>246</v>
      </c>
      <c r="B12" s="321">
        <v>253</v>
      </c>
      <c r="C12" s="321">
        <v>0</v>
      </c>
      <c r="D12" s="321">
        <v>0</v>
      </c>
      <c r="E12" s="321">
        <v>253</v>
      </c>
      <c r="F12" s="321">
        <v>0</v>
      </c>
      <c r="G12" s="321">
        <v>0</v>
      </c>
      <c r="H12" s="341">
        <v>3.6458333333333336E-2</v>
      </c>
      <c r="I12" s="341">
        <v>8.3333333333333329E-2</v>
      </c>
      <c r="J12" s="321">
        <v>0</v>
      </c>
      <c r="K12" s="321">
        <v>0</v>
      </c>
      <c r="L12" s="342"/>
      <c r="R12" s="290"/>
    </row>
    <row r="13" spans="1:18">
      <c r="A13" s="318" t="s">
        <v>245</v>
      </c>
      <c r="B13" s="318">
        <v>353</v>
      </c>
      <c r="C13" s="318">
        <v>20</v>
      </c>
      <c r="D13" s="318">
        <v>1</v>
      </c>
      <c r="E13" s="318">
        <v>283</v>
      </c>
      <c r="F13" s="318">
        <v>22</v>
      </c>
      <c r="G13" s="318">
        <v>9</v>
      </c>
      <c r="H13" s="340">
        <v>6.8883610451306407E-2</v>
      </c>
      <c r="I13" s="340">
        <v>1.9002375296912115E-2</v>
      </c>
      <c r="J13" s="318">
        <v>48</v>
      </c>
      <c r="K13" s="318">
        <v>42</v>
      </c>
      <c r="L13" s="342"/>
    </row>
    <row r="14" spans="1:18" s="342" customFormat="1">
      <c r="A14" s="321" t="s">
        <v>244</v>
      </c>
      <c r="B14" s="321">
        <v>512</v>
      </c>
      <c r="C14" s="321">
        <v>9</v>
      </c>
      <c r="D14" s="321">
        <v>3</v>
      </c>
      <c r="E14" s="321">
        <v>466</v>
      </c>
      <c r="F14" s="321">
        <v>22</v>
      </c>
      <c r="G14" s="321">
        <v>12</v>
      </c>
      <c r="H14" s="341">
        <v>3.6458333333333336E-2</v>
      </c>
      <c r="I14" s="341">
        <v>8.3333333333333329E-2</v>
      </c>
      <c r="J14" s="321">
        <v>43</v>
      </c>
      <c r="K14" s="321">
        <v>31</v>
      </c>
    </row>
    <row r="15" spans="1:18" s="342" customFormat="1">
      <c r="A15" s="342" t="s">
        <v>565</v>
      </c>
      <c r="B15" s="343"/>
      <c r="C15" s="343"/>
      <c r="D15" s="343"/>
      <c r="E15" s="351"/>
    </row>
    <row r="16" spans="1:18" s="342" customFormat="1">
      <c r="B16" s="343"/>
      <c r="C16" s="343"/>
      <c r="D16" s="343"/>
      <c r="E16" s="351"/>
    </row>
    <row r="17" spans="1:5">
      <c r="A17" s="343" t="s">
        <v>551</v>
      </c>
      <c r="B17" s="343"/>
      <c r="C17" s="352"/>
      <c r="D17" s="352"/>
      <c r="E17" s="353"/>
    </row>
    <row r="18" spans="1:5">
      <c r="A18" s="343" t="s">
        <v>550</v>
      </c>
      <c r="B18" s="342"/>
      <c r="C18" s="342"/>
      <c r="D18" s="342"/>
      <c r="E18" s="264"/>
    </row>
    <row r="19" spans="1:5" ht="42">
      <c r="A19" s="276" t="s">
        <v>274</v>
      </c>
      <c r="B19" s="276" t="s">
        <v>555</v>
      </c>
      <c r="C19" s="276" t="s">
        <v>552</v>
      </c>
      <c r="D19" s="276" t="s">
        <v>365</v>
      </c>
      <c r="E19" s="276" t="s">
        <v>553</v>
      </c>
    </row>
    <row r="20" spans="1:5" ht="28">
      <c r="A20" s="339" t="s">
        <v>244</v>
      </c>
      <c r="B20" s="354">
        <v>19</v>
      </c>
      <c r="C20" s="354">
        <v>0</v>
      </c>
      <c r="D20" s="354">
        <v>12</v>
      </c>
      <c r="E20" s="339" t="s">
        <v>554</v>
      </c>
    </row>
    <row r="21" spans="1:5">
      <c r="A21" s="293" t="s">
        <v>97</v>
      </c>
      <c r="B21" s="293">
        <f>SUM(B20:B20)</f>
        <v>19</v>
      </c>
      <c r="C21" s="293">
        <f>SUM(C20:C20)</f>
        <v>0</v>
      </c>
      <c r="D21" s="293">
        <f>SUM(D20:D20)</f>
        <v>12</v>
      </c>
      <c r="E21" s="293"/>
    </row>
  </sheetData>
  <mergeCells count="1">
    <mergeCell ref="H1:K1"/>
  </mergeCells>
  <phoneticPr fontId="18" type="noConversion"/>
  <pageMargins left="0.7" right="0.7" top="0.75" bottom="0.75" header="0.3" footer="0.3"/>
  <pageSetup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workbookViewId="0"/>
  </sheetViews>
  <sheetFormatPr baseColWidth="10" defaultColWidth="8.83203125" defaultRowHeight="14" x14ac:dyDescent="0"/>
  <cols>
    <col min="1" max="1" width="11.5" customWidth="1"/>
    <col min="2" max="3" width="14.1640625" bestFit="1" customWidth="1"/>
    <col min="4" max="4" width="11.5" bestFit="1" customWidth="1"/>
    <col min="5" max="5" width="48.83203125" bestFit="1" customWidth="1"/>
  </cols>
  <sheetData>
    <row r="1" spans="1:4" s="254" customFormat="1">
      <c r="A1" s="240" t="s">
        <v>259</v>
      </c>
    </row>
    <row r="2" spans="1:4" s="254" customFormat="1">
      <c r="A2" s="253" t="s">
        <v>474</v>
      </c>
    </row>
    <row r="3" spans="1:4" s="254" customFormat="1">
      <c r="A3" s="253" t="s">
        <v>477</v>
      </c>
    </row>
    <row r="4" spans="1:4" s="254" customFormat="1">
      <c r="A4" s="270" t="s">
        <v>274</v>
      </c>
      <c r="B4" s="270" t="s">
        <v>275</v>
      </c>
      <c r="C4" s="270" t="s">
        <v>276</v>
      </c>
      <c r="D4" s="270" t="s">
        <v>506</v>
      </c>
    </row>
    <row r="5" spans="1:4" s="254" customFormat="1">
      <c r="A5" s="274" t="s">
        <v>241</v>
      </c>
      <c r="B5" s="274">
        <v>410</v>
      </c>
      <c r="C5" s="279">
        <v>40624</v>
      </c>
      <c r="D5" s="279" t="s">
        <v>505</v>
      </c>
    </row>
    <row r="6" spans="1:4" s="254" customFormat="1">
      <c r="A6" s="275" t="s">
        <v>244</v>
      </c>
      <c r="B6" s="275">
        <v>200</v>
      </c>
      <c r="C6" s="280">
        <v>40694</v>
      </c>
      <c r="D6" s="280" t="s">
        <v>505</v>
      </c>
    </row>
    <row r="7" spans="1:4" s="254" customFormat="1">
      <c r="A7" s="274" t="s">
        <v>241</v>
      </c>
      <c r="B7" s="274">
        <v>252</v>
      </c>
      <c r="C7" s="279">
        <v>40756</v>
      </c>
      <c r="D7" s="279" t="s">
        <v>505</v>
      </c>
    </row>
    <row r="8" spans="1:4" s="254" customFormat="1">
      <c r="A8" s="275" t="s">
        <v>240</v>
      </c>
      <c r="B8" s="275">
        <v>63</v>
      </c>
      <c r="C8" s="280">
        <v>40772</v>
      </c>
      <c r="D8" s="280" t="s">
        <v>505</v>
      </c>
    </row>
    <row r="9" spans="1:4" s="254" customFormat="1">
      <c r="A9" s="274" t="s">
        <v>242</v>
      </c>
      <c r="B9" s="274">
        <v>27</v>
      </c>
      <c r="C9" s="279">
        <v>40772</v>
      </c>
      <c r="D9" s="279" t="s">
        <v>505</v>
      </c>
    </row>
    <row r="10" spans="1:4" s="254" customFormat="1">
      <c r="A10" s="275" t="s">
        <v>244</v>
      </c>
      <c r="B10" s="275">
        <v>116</v>
      </c>
      <c r="C10" s="280">
        <v>40827</v>
      </c>
      <c r="D10" s="280" t="s">
        <v>505</v>
      </c>
    </row>
    <row r="11" spans="1:4" s="290" customFormat="1">
      <c r="A11" s="274" t="s">
        <v>255</v>
      </c>
      <c r="B11" s="274">
        <v>54</v>
      </c>
      <c r="C11" s="279">
        <v>40918</v>
      </c>
      <c r="D11" s="279" t="s">
        <v>505</v>
      </c>
    </row>
    <row r="12" spans="1:4" s="290" customFormat="1" ht="15" customHeight="1">
      <c r="A12" s="275" t="s">
        <v>497</v>
      </c>
      <c r="B12" s="275">
        <v>60</v>
      </c>
      <c r="C12" s="280">
        <v>40933</v>
      </c>
      <c r="D12" s="280" t="s">
        <v>504</v>
      </c>
    </row>
    <row r="13" spans="1:4" s="290" customFormat="1">
      <c r="A13" s="311" t="s">
        <v>246</v>
      </c>
      <c r="B13" s="311">
        <v>165</v>
      </c>
      <c r="C13" s="312">
        <v>40938</v>
      </c>
      <c r="D13" s="312" t="s">
        <v>505</v>
      </c>
    </row>
    <row r="14" spans="1:4" s="342" customFormat="1">
      <c r="A14" s="345" t="s">
        <v>245</v>
      </c>
      <c r="B14" s="345">
        <v>226</v>
      </c>
      <c r="C14" s="347">
        <v>40975</v>
      </c>
      <c r="D14" s="347" t="s">
        <v>505</v>
      </c>
    </row>
    <row r="15" spans="1:4" s="342" customFormat="1">
      <c r="A15" s="311" t="s">
        <v>241</v>
      </c>
      <c r="B15" s="311">
        <v>126</v>
      </c>
      <c r="C15" s="312">
        <v>41002</v>
      </c>
      <c r="D15" s="312" t="s">
        <v>504</v>
      </c>
    </row>
    <row r="16" spans="1:4" s="254" customFormat="1">
      <c r="A16" s="253"/>
    </row>
    <row r="17" spans="1:5" s="254" customFormat="1">
      <c r="A17" s="253" t="s">
        <v>478</v>
      </c>
    </row>
    <row r="18" spans="1:5" s="254" customFormat="1">
      <c r="A18" s="253" t="s">
        <v>475</v>
      </c>
    </row>
    <row r="19" spans="1:5" s="254" customFormat="1">
      <c r="A19" s="269" t="s">
        <v>16</v>
      </c>
      <c r="B19" s="270" t="s">
        <v>274</v>
      </c>
      <c r="C19" s="270" t="s">
        <v>275</v>
      </c>
      <c r="D19" s="270" t="s">
        <v>276</v>
      </c>
      <c r="E19" s="270" t="s">
        <v>91</v>
      </c>
    </row>
    <row r="20" spans="1:5" s="254" customFormat="1">
      <c r="A20" s="274" t="s">
        <v>277</v>
      </c>
      <c r="B20" s="274" t="s">
        <v>240</v>
      </c>
      <c r="C20" s="274">
        <v>15</v>
      </c>
      <c r="D20" s="279">
        <v>40224</v>
      </c>
      <c r="E20" s="274"/>
    </row>
    <row r="21" spans="1:5" s="254" customFormat="1">
      <c r="A21" s="275" t="s">
        <v>278</v>
      </c>
      <c r="B21" s="275" t="s">
        <v>240</v>
      </c>
      <c r="C21" s="275">
        <v>17</v>
      </c>
      <c r="D21" s="280">
        <v>40224</v>
      </c>
      <c r="E21" s="275"/>
    </row>
    <row r="22" spans="1:5" s="254" customFormat="1">
      <c r="A22" s="274" t="s">
        <v>279</v>
      </c>
      <c r="B22" s="274" t="s">
        <v>242</v>
      </c>
      <c r="C22" s="274">
        <v>17</v>
      </c>
      <c r="D22" s="279">
        <v>40224</v>
      </c>
      <c r="E22" s="274"/>
    </row>
    <row r="23" spans="1:5" s="254" customFormat="1">
      <c r="A23" s="275" t="s">
        <v>280</v>
      </c>
      <c r="B23" s="275" t="s">
        <v>241</v>
      </c>
      <c r="C23" s="275">
        <v>94</v>
      </c>
      <c r="D23" s="280">
        <v>40345</v>
      </c>
      <c r="E23" s="275"/>
    </row>
    <row r="24" spans="1:5" s="254" customFormat="1">
      <c r="A24" s="274" t="s">
        <v>281</v>
      </c>
      <c r="B24" s="274" t="s">
        <v>244</v>
      </c>
      <c r="C24" s="274">
        <v>24</v>
      </c>
      <c r="D24" s="279">
        <v>40345</v>
      </c>
      <c r="E24" s="274"/>
    </row>
    <row r="25" spans="1:5" s="254" customFormat="1">
      <c r="A25" s="275" t="s">
        <v>282</v>
      </c>
      <c r="B25" s="275" t="s">
        <v>241</v>
      </c>
      <c r="C25" s="275">
        <v>92</v>
      </c>
      <c r="D25" s="280">
        <v>40373</v>
      </c>
      <c r="E25" s="275"/>
    </row>
    <row r="26" spans="1:5" s="254" customFormat="1">
      <c r="A26" s="274" t="s">
        <v>283</v>
      </c>
      <c r="B26" s="274" t="s">
        <v>244</v>
      </c>
      <c r="C26" s="274">
        <v>46</v>
      </c>
      <c r="D26" s="279">
        <v>40387</v>
      </c>
      <c r="E26" s="274"/>
    </row>
    <row r="27" spans="1:5" s="254" customFormat="1">
      <c r="A27" s="275" t="s">
        <v>284</v>
      </c>
      <c r="B27" s="275" t="s">
        <v>241</v>
      </c>
      <c r="C27" s="275">
        <v>47</v>
      </c>
      <c r="D27" s="280">
        <v>40401</v>
      </c>
      <c r="E27" s="275"/>
    </row>
    <row r="28" spans="1:5" s="254" customFormat="1">
      <c r="A28" s="274" t="s">
        <v>285</v>
      </c>
      <c r="B28" s="274" t="s">
        <v>240</v>
      </c>
      <c r="C28" s="274">
        <v>13</v>
      </c>
      <c r="D28" s="279">
        <v>40443</v>
      </c>
      <c r="E28" s="274"/>
    </row>
    <row r="29" spans="1:5" s="254" customFormat="1">
      <c r="A29" s="275" t="s">
        <v>286</v>
      </c>
      <c r="B29" s="275" t="s">
        <v>242</v>
      </c>
      <c r="C29" s="275">
        <v>6</v>
      </c>
      <c r="D29" s="280">
        <v>40443</v>
      </c>
      <c r="E29" s="275"/>
    </row>
    <row r="30" spans="1:5" s="254" customFormat="1">
      <c r="A30" s="274" t="s">
        <v>287</v>
      </c>
      <c r="B30" s="274" t="s">
        <v>241</v>
      </c>
      <c r="C30" s="274">
        <v>47</v>
      </c>
      <c r="D30" s="279">
        <v>40450</v>
      </c>
      <c r="E30" s="274"/>
    </row>
    <row r="31" spans="1:5" s="254" customFormat="1">
      <c r="A31" s="275" t="s">
        <v>288</v>
      </c>
      <c r="B31" s="275" t="s">
        <v>289</v>
      </c>
      <c r="C31" s="275">
        <v>24</v>
      </c>
      <c r="D31" s="280">
        <v>40450</v>
      </c>
      <c r="E31" s="275" t="s">
        <v>290</v>
      </c>
    </row>
    <row r="32" spans="1:5" s="254" customFormat="1">
      <c r="A32" s="274" t="s">
        <v>291</v>
      </c>
      <c r="B32" s="274" t="s">
        <v>244</v>
      </c>
      <c r="C32" s="274">
        <v>47</v>
      </c>
      <c r="D32" s="279">
        <v>40469</v>
      </c>
      <c r="E32" s="274"/>
    </row>
    <row r="33" spans="1:5" s="254" customFormat="1">
      <c r="A33" s="275" t="s">
        <v>292</v>
      </c>
      <c r="B33" s="275" t="s">
        <v>241</v>
      </c>
      <c r="C33" s="275">
        <v>39</v>
      </c>
      <c r="D33" s="280">
        <v>40483</v>
      </c>
      <c r="E33" s="275"/>
    </row>
    <row r="34" spans="1:5" s="254" customFormat="1">
      <c r="A34" s="274" t="s">
        <v>293</v>
      </c>
      <c r="B34" s="274" t="s">
        <v>244</v>
      </c>
      <c r="C34" s="274">
        <v>8</v>
      </c>
      <c r="D34" s="279">
        <v>40483</v>
      </c>
      <c r="E34" s="274"/>
    </row>
    <row r="35" spans="1:5" s="254" customFormat="1">
      <c r="A35" s="275" t="s">
        <v>294</v>
      </c>
      <c r="B35" s="275" t="s">
        <v>241</v>
      </c>
      <c r="C35" s="275">
        <v>27</v>
      </c>
      <c r="D35" s="280">
        <v>40526</v>
      </c>
      <c r="E35" s="275"/>
    </row>
    <row r="36" spans="1:5" s="254" customFormat="1">
      <c r="A36" s="274" t="s">
        <v>295</v>
      </c>
      <c r="B36" s="274" t="s">
        <v>244</v>
      </c>
      <c r="C36" s="274">
        <v>20</v>
      </c>
      <c r="D36" s="279">
        <v>40526</v>
      </c>
      <c r="E36" s="274"/>
    </row>
    <row r="37" spans="1:5" s="254" customFormat="1">
      <c r="A37" s="275" t="s">
        <v>296</v>
      </c>
      <c r="B37" s="275" t="s">
        <v>241</v>
      </c>
      <c r="C37" s="275">
        <v>88</v>
      </c>
      <c r="D37" s="280">
        <v>40555</v>
      </c>
      <c r="E37" s="275"/>
    </row>
    <row r="38" spans="1:5" s="254" customFormat="1">
      <c r="A38" s="274" t="s">
        <v>297</v>
      </c>
      <c r="B38" s="274" t="s">
        <v>255</v>
      </c>
      <c r="C38" s="274">
        <v>12</v>
      </c>
      <c r="D38" s="279">
        <v>40555</v>
      </c>
      <c r="E38" s="274"/>
    </row>
    <row r="39" spans="1:5" s="254" customFormat="1">
      <c r="A39" s="275" t="s">
        <v>298</v>
      </c>
      <c r="B39" s="275" t="s">
        <v>245</v>
      </c>
      <c r="C39" s="275">
        <v>25</v>
      </c>
      <c r="D39" s="280">
        <v>40555</v>
      </c>
      <c r="E39" s="275"/>
    </row>
    <row r="40" spans="1:5" s="254" customFormat="1">
      <c r="A40" s="274" t="s">
        <v>299</v>
      </c>
      <c r="B40" s="274" t="s">
        <v>247</v>
      </c>
      <c r="C40" s="274">
        <v>8</v>
      </c>
      <c r="D40" s="279">
        <v>40555</v>
      </c>
      <c r="E40" s="274"/>
    </row>
    <row r="41" spans="1:5" s="254" customFormat="1">
      <c r="A41" s="275" t="s">
        <v>300</v>
      </c>
      <c r="B41" s="275" t="s">
        <v>244</v>
      </c>
      <c r="C41" s="275">
        <v>47</v>
      </c>
      <c r="D41" s="280">
        <v>40561</v>
      </c>
      <c r="E41" s="275"/>
    </row>
    <row r="42" spans="1:5" s="254" customFormat="1">
      <c r="A42" s="274" t="s">
        <v>301</v>
      </c>
      <c r="B42" s="274" t="s">
        <v>241</v>
      </c>
      <c r="C42" s="274">
        <v>42</v>
      </c>
      <c r="D42" s="279">
        <v>40582</v>
      </c>
      <c r="E42" s="274"/>
    </row>
    <row r="43" spans="1:5" s="254" customFormat="1">
      <c r="A43" s="275" t="s">
        <v>302</v>
      </c>
      <c r="B43" s="275" t="s">
        <v>244</v>
      </c>
      <c r="C43" s="275">
        <v>47</v>
      </c>
      <c r="D43" s="280">
        <v>40589</v>
      </c>
      <c r="E43" s="275"/>
    </row>
    <row r="44" spans="1:5" s="254" customFormat="1">
      <c r="A44" s="274" t="s">
        <v>303</v>
      </c>
      <c r="B44" s="274" t="s">
        <v>241</v>
      </c>
      <c r="C44" s="274">
        <v>42</v>
      </c>
      <c r="D44" s="279">
        <v>40596</v>
      </c>
      <c r="E44" s="274"/>
    </row>
    <row r="45" spans="1:5" s="254" customFormat="1">
      <c r="A45" s="275" t="s">
        <v>304</v>
      </c>
      <c r="B45" s="275" t="s">
        <v>243</v>
      </c>
      <c r="C45" s="275">
        <v>38</v>
      </c>
      <c r="D45" s="280">
        <v>40603</v>
      </c>
      <c r="E45" s="275"/>
    </row>
    <row r="46" spans="1:5" s="254" customFormat="1">
      <c r="A46" s="274" t="s">
        <v>305</v>
      </c>
      <c r="B46" s="274" t="s">
        <v>241</v>
      </c>
      <c r="C46" s="274">
        <v>16</v>
      </c>
      <c r="D46" s="279">
        <v>40610</v>
      </c>
      <c r="E46" s="274"/>
    </row>
    <row r="47" spans="1:5" s="254" customFormat="1">
      <c r="A47" s="275" t="s">
        <v>306</v>
      </c>
      <c r="B47" s="275" t="s">
        <v>244</v>
      </c>
      <c r="C47" s="275">
        <v>30</v>
      </c>
      <c r="D47" s="280">
        <v>40610</v>
      </c>
      <c r="E47" s="275"/>
    </row>
    <row r="48" spans="1:5" s="254" customFormat="1">
      <c r="A48" s="274" t="s">
        <v>307</v>
      </c>
      <c r="B48" s="274" t="s">
        <v>241</v>
      </c>
      <c r="C48" s="274">
        <v>73</v>
      </c>
      <c r="D48" s="279">
        <v>40625</v>
      </c>
      <c r="E48" s="274"/>
    </row>
    <row r="49" spans="1:5" s="254" customFormat="1">
      <c r="A49" s="275" t="s">
        <v>308</v>
      </c>
      <c r="B49" s="275" t="s">
        <v>244</v>
      </c>
      <c r="C49" s="275">
        <v>22</v>
      </c>
      <c r="D49" s="280">
        <v>40625</v>
      </c>
      <c r="E49" s="275"/>
    </row>
    <row r="50" spans="1:5" s="254" customFormat="1">
      <c r="A50" s="274" t="s">
        <v>309</v>
      </c>
      <c r="B50" s="274" t="s">
        <v>255</v>
      </c>
      <c r="C50" s="274">
        <v>14</v>
      </c>
      <c r="D50" s="279">
        <v>40632</v>
      </c>
      <c r="E50" s="274"/>
    </row>
    <row r="51" spans="1:5" s="254" customFormat="1">
      <c r="A51" s="275" t="s">
        <v>310</v>
      </c>
      <c r="B51" s="275" t="s">
        <v>247</v>
      </c>
      <c r="C51" s="275">
        <v>15</v>
      </c>
      <c r="D51" s="280">
        <v>40632</v>
      </c>
      <c r="E51" s="275"/>
    </row>
    <row r="52" spans="1:5" s="254" customFormat="1">
      <c r="A52" s="274" t="s">
        <v>311</v>
      </c>
      <c r="B52" s="274" t="s">
        <v>245</v>
      </c>
      <c r="C52" s="274">
        <v>14</v>
      </c>
      <c r="D52" s="279">
        <v>40632</v>
      </c>
      <c r="E52" s="274"/>
    </row>
    <row r="53" spans="1:5" s="254" customFormat="1">
      <c r="A53" s="275" t="s">
        <v>312</v>
      </c>
      <c r="B53" s="275" t="s">
        <v>241</v>
      </c>
      <c r="C53" s="275">
        <v>40</v>
      </c>
      <c r="D53" s="280">
        <v>40639</v>
      </c>
      <c r="E53" s="275"/>
    </row>
    <row r="54" spans="1:5" s="254" customFormat="1">
      <c r="A54" s="274" t="s">
        <v>313</v>
      </c>
      <c r="B54" s="274" t="s">
        <v>244</v>
      </c>
      <c r="C54" s="274">
        <v>7</v>
      </c>
      <c r="D54" s="279">
        <v>40639</v>
      </c>
      <c r="E54" s="274"/>
    </row>
    <row r="55" spans="1:5" s="254" customFormat="1">
      <c r="A55" s="275" t="s">
        <v>314</v>
      </c>
      <c r="B55" s="275" t="s">
        <v>241</v>
      </c>
      <c r="C55" s="275">
        <v>25</v>
      </c>
      <c r="D55" s="280">
        <v>40652</v>
      </c>
      <c r="E55" s="275"/>
    </row>
    <row r="56" spans="1:5" s="254" customFormat="1">
      <c r="A56" s="274" t="s">
        <v>315</v>
      </c>
      <c r="B56" s="274" t="s">
        <v>244</v>
      </c>
      <c r="C56" s="274">
        <v>21</v>
      </c>
      <c r="D56" s="279">
        <v>40652</v>
      </c>
      <c r="E56" s="274"/>
    </row>
    <row r="57" spans="1:5" s="254" customFormat="1">
      <c r="A57" s="275" t="s">
        <v>316</v>
      </c>
      <c r="B57" s="275" t="s">
        <v>241</v>
      </c>
      <c r="C57" s="275">
        <v>32</v>
      </c>
      <c r="D57" s="280">
        <v>40659</v>
      </c>
      <c r="E57" s="275"/>
    </row>
    <row r="58" spans="1:5" s="254" customFormat="1">
      <c r="A58" s="274" t="s">
        <v>317</v>
      </c>
      <c r="B58" s="274" t="s">
        <v>244</v>
      </c>
      <c r="C58" s="274">
        <v>6</v>
      </c>
      <c r="D58" s="279">
        <v>40659</v>
      </c>
      <c r="E58" s="274"/>
    </row>
    <row r="59" spans="1:5" s="254" customFormat="1">
      <c r="A59" s="275" t="s">
        <v>318</v>
      </c>
      <c r="B59" s="275" t="s">
        <v>245</v>
      </c>
      <c r="C59" s="275">
        <v>21</v>
      </c>
      <c r="D59" s="280">
        <v>40666</v>
      </c>
      <c r="E59" s="275"/>
    </row>
    <row r="60" spans="1:5" s="254" customFormat="1">
      <c r="A60" s="274" t="s">
        <v>319</v>
      </c>
      <c r="B60" s="274" t="s">
        <v>247</v>
      </c>
      <c r="C60" s="274">
        <v>17</v>
      </c>
      <c r="D60" s="279">
        <v>40666</v>
      </c>
      <c r="E60" s="274"/>
    </row>
    <row r="61" spans="1:5" s="254" customFormat="1">
      <c r="A61" s="275" t="s">
        <v>320</v>
      </c>
      <c r="B61" s="275" t="s">
        <v>255</v>
      </c>
      <c r="C61" s="275">
        <v>9</v>
      </c>
      <c r="D61" s="280">
        <v>40666</v>
      </c>
      <c r="E61" s="275"/>
    </row>
    <row r="62" spans="1:5" s="254" customFormat="1">
      <c r="A62" s="274" t="s">
        <v>321</v>
      </c>
      <c r="B62" s="274" t="s">
        <v>243</v>
      </c>
      <c r="C62" s="274">
        <v>7</v>
      </c>
      <c r="D62" s="279">
        <v>40673</v>
      </c>
      <c r="E62" s="274"/>
    </row>
    <row r="63" spans="1:5" s="254" customFormat="1">
      <c r="A63" s="275" t="s">
        <v>322</v>
      </c>
      <c r="B63" s="275" t="s">
        <v>240</v>
      </c>
      <c r="C63" s="275">
        <v>12</v>
      </c>
      <c r="D63" s="280">
        <v>40673</v>
      </c>
      <c r="E63" s="275"/>
    </row>
    <row r="64" spans="1:5" s="254" customFormat="1">
      <c r="A64" s="274" t="s">
        <v>323</v>
      </c>
      <c r="B64" s="274" t="s">
        <v>242</v>
      </c>
      <c r="C64" s="274">
        <v>7</v>
      </c>
      <c r="D64" s="279">
        <v>40673</v>
      </c>
      <c r="E64" s="274"/>
    </row>
    <row r="65" spans="1:5" s="254" customFormat="1">
      <c r="A65" s="275" t="s">
        <v>324</v>
      </c>
      <c r="B65" s="275" t="s">
        <v>241</v>
      </c>
      <c r="C65" s="275">
        <v>27</v>
      </c>
      <c r="D65" s="280">
        <v>40680</v>
      </c>
      <c r="E65" s="275"/>
    </row>
    <row r="66" spans="1:5" s="254" customFormat="1">
      <c r="A66" s="274" t="s">
        <v>325</v>
      </c>
      <c r="B66" s="274" t="s">
        <v>244</v>
      </c>
      <c r="C66" s="274">
        <v>12</v>
      </c>
      <c r="D66" s="279">
        <v>40680</v>
      </c>
      <c r="E66" s="274"/>
    </row>
    <row r="67" spans="1:5" s="254" customFormat="1">
      <c r="A67" s="275" t="s">
        <v>326</v>
      </c>
      <c r="B67" s="275" t="s">
        <v>241</v>
      </c>
      <c r="C67" s="275">
        <v>46</v>
      </c>
      <c r="D67" s="280">
        <v>40694</v>
      </c>
      <c r="E67" s="275"/>
    </row>
    <row r="68" spans="1:5" s="254" customFormat="1">
      <c r="A68" s="274" t="s">
        <v>327</v>
      </c>
      <c r="B68" s="274" t="s">
        <v>244</v>
      </c>
      <c r="C68" s="274">
        <v>13</v>
      </c>
      <c r="D68" s="279">
        <v>40708</v>
      </c>
      <c r="E68" s="274" t="s">
        <v>328</v>
      </c>
    </row>
    <row r="69" spans="1:5" s="254" customFormat="1">
      <c r="A69" s="275" t="s">
        <v>329</v>
      </c>
      <c r="B69" s="275" t="s">
        <v>241</v>
      </c>
      <c r="C69" s="275">
        <v>29</v>
      </c>
      <c r="D69" s="280">
        <v>40708</v>
      </c>
      <c r="E69" s="275"/>
    </row>
    <row r="70" spans="1:5" s="254" customFormat="1">
      <c r="A70" s="274" t="s">
        <v>330</v>
      </c>
      <c r="B70" s="274" t="s">
        <v>247</v>
      </c>
      <c r="C70" s="274">
        <v>2</v>
      </c>
      <c r="D70" s="279">
        <v>40715</v>
      </c>
      <c r="E70" s="274"/>
    </row>
    <row r="71" spans="1:5" s="254" customFormat="1">
      <c r="A71" s="275" t="s">
        <v>331</v>
      </c>
      <c r="B71" s="275" t="s">
        <v>245</v>
      </c>
      <c r="C71" s="275">
        <v>26</v>
      </c>
      <c r="D71" s="280">
        <v>40715</v>
      </c>
      <c r="E71" s="275"/>
    </row>
    <row r="72" spans="1:5" s="254" customFormat="1">
      <c r="A72" s="274" t="s">
        <v>332</v>
      </c>
      <c r="B72" s="274" t="s">
        <v>255</v>
      </c>
      <c r="C72" s="274">
        <v>3</v>
      </c>
      <c r="D72" s="279">
        <v>40715</v>
      </c>
      <c r="E72" s="274"/>
    </row>
    <row r="73" spans="1:5" s="254" customFormat="1">
      <c r="A73" s="275" t="s">
        <v>333</v>
      </c>
      <c r="B73" s="275" t="s">
        <v>243</v>
      </c>
      <c r="C73" s="275">
        <v>10</v>
      </c>
      <c r="D73" s="280">
        <v>40729</v>
      </c>
      <c r="E73" s="275"/>
    </row>
    <row r="74" spans="1:5" s="254" customFormat="1">
      <c r="A74" s="274" t="s">
        <v>334</v>
      </c>
      <c r="B74" s="274" t="s">
        <v>240</v>
      </c>
      <c r="C74" s="274">
        <v>12</v>
      </c>
      <c r="D74" s="279">
        <v>40729</v>
      </c>
      <c r="E74" s="274"/>
    </row>
    <row r="75" spans="1:5" s="254" customFormat="1">
      <c r="A75" s="275" t="s">
        <v>335</v>
      </c>
      <c r="B75" s="275" t="s">
        <v>241</v>
      </c>
      <c r="C75" s="275">
        <v>8</v>
      </c>
      <c r="D75" s="280">
        <v>40736</v>
      </c>
      <c r="E75" s="275"/>
    </row>
    <row r="76" spans="1:5" s="254" customFormat="1">
      <c r="A76" s="274" t="s">
        <v>336</v>
      </c>
      <c r="B76" s="274" t="s">
        <v>244</v>
      </c>
      <c r="C76" s="274">
        <v>34</v>
      </c>
      <c r="D76" s="279">
        <v>40736</v>
      </c>
      <c r="E76" s="274" t="s">
        <v>337</v>
      </c>
    </row>
    <row r="77" spans="1:5" s="342" customFormat="1">
      <c r="A77" s="345"/>
      <c r="B77" s="345" t="s">
        <v>244</v>
      </c>
      <c r="C77" s="345">
        <v>1</v>
      </c>
      <c r="D77" s="347">
        <v>40744</v>
      </c>
      <c r="E77" s="345" t="s">
        <v>569</v>
      </c>
    </row>
    <row r="78" spans="1:5" s="254" customFormat="1">
      <c r="A78" s="344" t="s">
        <v>338</v>
      </c>
      <c r="B78" s="344" t="s">
        <v>241</v>
      </c>
      <c r="C78" s="344">
        <v>13</v>
      </c>
      <c r="D78" s="346">
        <v>40786</v>
      </c>
      <c r="E78" s="344"/>
    </row>
    <row r="79" spans="1:5" s="254" customFormat="1">
      <c r="A79" s="345" t="s">
        <v>339</v>
      </c>
      <c r="B79" s="345" t="s">
        <v>244</v>
      </c>
      <c r="C79" s="345">
        <v>18</v>
      </c>
      <c r="D79" s="347">
        <v>40786</v>
      </c>
      <c r="E79" s="345"/>
    </row>
    <row r="80" spans="1:5" s="254" customFormat="1">
      <c r="A80" s="344" t="s">
        <v>340</v>
      </c>
      <c r="B80" s="344" t="s">
        <v>247</v>
      </c>
      <c r="C80" s="344">
        <v>8</v>
      </c>
      <c r="D80" s="346">
        <v>40786</v>
      </c>
      <c r="E80" s="344"/>
    </row>
    <row r="81" spans="1:5" s="254" customFormat="1">
      <c r="A81" s="345" t="s">
        <v>341</v>
      </c>
      <c r="B81" s="345" t="s">
        <v>255</v>
      </c>
      <c r="C81" s="345">
        <v>9</v>
      </c>
      <c r="D81" s="347">
        <v>40786</v>
      </c>
      <c r="E81" s="345"/>
    </row>
    <row r="82" spans="1:5" s="254" customFormat="1">
      <c r="A82" s="344" t="s">
        <v>342</v>
      </c>
      <c r="B82" s="344" t="s">
        <v>245</v>
      </c>
      <c r="C82" s="344">
        <v>23</v>
      </c>
      <c r="D82" s="346">
        <v>40786</v>
      </c>
      <c r="E82" s="344"/>
    </row>
    <row r="83" spans="1:5" s="254" customFormat="1">
      <c r="A83" s="345" t="s">
        <v>343</v>
      </c>
      <c r="B83" s="345" t="s">
        <v>240</v>
      </c>
      <c r="C83" s="345">
        <v>1</v>
      </c>
      <c r="D83" s="347">
        <v>40786</v>
      </c>
      <c r="E83" s="345"/>
    </row>
    <row r="84" spans="1:5" s="254" customFormat="1">
      <c r="A84" s="344" t="s">
        <v>344</v>
      </c>
      <c r="B84" s="344" t="s">
        <v>243</v>
      </c>
      <c r="C84" s="344">
        <v>4</v>
      </c>
      <c r="D84" s="346">
        <v>40786</v>
      </c>
      <c r="E84" s="344"/>
    </row>
    <row r="85" spans="1:5" s="254" customFormat="1">
      <c r="A85" s="345" t="s">
        <v>345</v>
      </c>
      <c r="B85" s="345" t="s">
        <v>255</v>
      </c>
      <c r="C85" s="345">
        <v>7</v>
      </c>
      <c r="D85" s="347">
        <v>40813</v>
      </c>
      <c r="E85" s="345"/>
    </row>
    <row r="86" spans="1:5" s="254" customFormat="1">
      <c r="A86" s="344" t="s">
        <v>346</v>
      </c>
      <c r="B86" s="344" t="s">
        <v>245</v>
      </c>
      <c r="C86" s="344">
        <v>24</v>
      </c>
      <c r="D86" s="346">
        <v>40813</v>
      </c>
      <c r="E86" s="344"/>
    </row>
    <row r="87" spans="1:5" s="254" customFormat="1">
      <c r="A87" s="345" t="s">
        <v>347</v>
      </c>
      <c r="B87" s="345" t="s">
        <v>241</v>
      </c>
      <c r="C87" s="345">
        <v>17</v>
      </c>
      <c r="D87" s="347">
        <v>40820</v>
      </c>
      <c r="E87" s="345"/>
    </row>
    <row r="88" spans="1:5" s="254" customFormat="1">
      <c r="A88" s="344" t="s">
        <v>348</v>
      </c>
      <c r="B88" s="344" t="s">
        <v>244</v>
      </c>
      <c r="C88" s="344">
        <v>19</v>
      </c>
      <c r="D88" s="346">
        <v>40820</v>
      </c>
      <c r="E88" s="344"/>
    </row>
    <row r="89" spans="1:5" s="254" customFormat="1">
      <c r="A89" s="345" t="s">
        <v>349</v>
      </c>
      <c r="B89" s="345" t="s">
        <v>247</v>
      </c>
      <c r="C89" s="345">
        <v>25</v>
      </c>
      <c r="D89" s="347">
        <v>40820</v>
      </c>
      <c r="E89" s="345"/>
    </row>
    <row r="90" spans="1:5" s="254" customFormat="1">
      <c r="A90" s="344" t="s">
        <v>350</v>
      </c>
      <c r="B90" s="344" t="s">
        <v>246</v>
      </c>
      <c r="C90" s="344">
        <v>219</v>
      </c>
      <c r="D90" s="346">
        <v>40841</v>
      </c>
      <c r="E90" s="344"/>
    </row>
    <row r="91" spans="1:5" s="342" customFormat="1">
      <c r="A91" s="345"/>
      <c r="B91" s="345" t="s">
        <v>241</v>
      </c>
      <c r="C91" s="345">
        <v>4</v>
      </c>
      <c r="D91" s="347">
        <v>40842</v>
      </c>
      <c r="E91" s="345" t="s">
        <v>570</v>
      </c>
    </row>
    <row r="92" spans="1:5" s="254" customFormat="1">
      <c r="A92" s="274" t="s">
        <v>351</v>
      </c>
      <c r="B92" s="274" t="s">
        <v>245</v>
      </c>
      <c r="C92" s="274">
        <v>59</v>
      </c>
      <c r="D92" s="279">
        <v>40855</v>
      </c>
      <c r="E92" s="274"/>
    </row>
    <row r="93" spans="1:5" s="254" customFormat="1">
      <c r="A93" s="288">
        <v>185</v>
      </c>
      <c r="B93" s="275" t="s">
        <v>289</v>
      </c>
      <c r="C93" s="275">
        <v>10</v>
      </c>
      <c r="D93" s="280">
        <v>40877</v>
      </c>
      <c r="E93" s="275"/>
    </row>
    <row r="94" spans="1:5" s="254" customFormat="1">
      <c r="A94" s="289">
        <v>186</v>
      </c>
      <c r="B94" s="274" t="s">
        <v>244</v>
      </c>
      <c r="C94" s="274">
        <v>27</v>
      </c>
      <c r="D94" s="279">
        <v>40877</v>
      </c>
      <c r="E94" s="274"/>
    </row>
    <row r="95" spans="1:5" s="254" customFormat="1">
      <c r="A95" s="288">
        <v>191</v>
      </c>
      <c r="B95" s="275" t="s">
        <v>245</v>
      </c>
      <c r="C95" s="275">
        <v>38</v>
      </c>
      <c r="D95" s="280">
        <v>40891</v>
      </c>
      <c r="E95" s="275"/>
    </row>
    <row r="96" spans="1:5">
      <c r="A96" s="289">
        <v>192</v>
      </c>
      <c r="B96" s="274" t="s">
        <v>255</v>
      </c>
      <c r="C96" s="274">
        <v>5</v>
      </c>
      <c r="D96" s="279">
        <v>40891</v>
      </c>
      <c r="E96" s="274"/>
    </row>
    <row r="97" spans="1:5">
      <c r="A97" s="288">
        <v>197</v>
      </c>
      <c r="B97" s="275" t="s">
        <v>245</v>
      </c>
      <c r="C97" s="275">
        <v>21</v>
      </c>
      <c r="D97" s="280">
        <v>40925</v>
      </c>
      <c r="E97" s="275"/>
    </row>
    <row r="98" spans="1:5">
      <c r="A98" s="289">
        <v>198</v>
      </c>
      <c r="B98" s="274" t="s">
        <v>246</v>
      </c>
      <c r="C98" s="274">
        <v>21</v>
      </c>
      <c r="D98" s="279">
        <v>40925</v>
      </c>
      <c r="E98" s="274"/>
    </row>
    <row r="99" spans="1:5">
      <c r="A99" s="288">
        <v>199</v>
      </c>
      <c r="B99" s="275" t="s">
        <v>255</v>
      </c>
      <c r="C99" s="275">
        <v>19</v>
      </c>
      <c r="D99" s="280">
        <v>40925</v>
      </c>
      <c r="E99" s="275"/>
    </row>
    <row r="100" spans="1:5">
      <c r="A100" s="289">
        <v>200</v>
      </c>
      <c r="B100" s="274" t="s">
        <v>247</v>
      </c>
      <c r="C100" s="274">
        <v>24</v>
      </c>
      <c r="D100" s="279">
        <v>40932</v>
      </c>
      <c r="E100" s="274"/>
    </row>
    <row r="101" spans="1:5">
      <c r="A101" s="288">
        <v>201</v>
      </c>
      <c r="B101" s="275" t="s">
        <v>244</v>
      </c>
      <c r="C101" s="275">
        <v>14</v>
      </c>
      <c r="D101" s="280">
        <v>40932</v>
      </c>
      <c r="E101" s="275"/>
    </row>
    <row r="102" spans="1:5">
      <c r="A102" s="289">
        <v>202</v>
      </c>
      <c r="B102" s="274" t="s">
        <v>241</v>
      </c>
      <c r="C102" s="274">
        <v>10</v>
      </c>
      <c r="D102" s="279">
        <v>40932</v>
      </c>
      <c r="E102" s="274"/>
    </row>
    <row r="103" spans="1:5">
      <c r="A103" s="288">
        <v>203</v>
      </c>
      <c r="B103" s="275" t="s">
        <v>243</v>
      </c>
      <c r="C103" s="275">
        <v>25</v>
      </c>
      <c r="D103" s="280">
        <v>40932</v>
      </c>
      <c r="E103" s="275"/>
    </row>
    <row r="104" spans="1:5">
      <c r="A104" s="349">
        <v>205</v>
      </c>
      <c r="B104" s="344" t="s">
        <v>245</v>
      </c>
      <c r="C104" s="344">
        <v>23</v>
      </c>
      <c r="D104" s="346">
        <v>40954</v>
      </c>
      <c r="E104" s="344"/>
    </row>
    <row r="105" spans="1:5">
      <c r="A105" s="348">
        <v>206</v>
      </c>
      <c r="B105" s="345" t="s">
        <v>246</v>
      </c>
      <c r="C105" s="345">
        <v>13</v>
      </c>
      <c r="D105" s="347">
        <v>40954</v>
      </c>
      <c r="E105" s="345"/>
    </row>
    <row r="106" spans="1:5">
      <c r="A106" s="349">
        <v>207</v>
      </c>
      <c r="B106" s="344" t="s">
        <v>255</v>
      </c>
      <c r="C106" s="344">
        <v>11</v>
      </c>
      <c r="D106" s="346">
        <v>40954</v>
      </c>
      <c r="E106" s="344"/>
    </row>
    <row r="107" spans="1:5">
      <c r="A107" s="348">
        <v>216</v>
      </c>
      <c r="B107" s="345" t="s">
        <v>289</v>
      </c>
      <c r="C107" s="345">
        <v>12</v>
      </c>
      <c r="D107" s="347">
        <v>40996</v>
      </c>
      <c r="E107" s="345"/>
    </row>
    <row r="108" spans="1:5">
      <c r="A108" s="349">
        <v>217</v>
      </c>
      <c r="B108" s="344" t="s">
        <v>247</v>
      </c>
      <c r="C108" s="344">
        <v>11</v>
      </c>
      <c r="D108" s="346">
        <v>40996</v>
      </c>
      <c r="E108" s="344"/>
    </row>
    <row r="109" spans="1:5">
      <c r="A109" s="348">
        <v>218</v>
      </c>
      <c r="B109" s="345" t="s">
        <v>501</v>
      </c>
      <c r="C109" s="345">
        <v>21</v>
      </c>
      <c r="D109" s="347">
        <v>40996</v>
      </c>
      <c r="E109" s="345"/>
    </row>
    <row r="110" spans="1:5">
      <c r="A110" s="349">
        <v>223</v>
      </c>
      <c r="B110" s="344" t="s">
        <v>255</v>
      </c>
      <c r="C110" s="344">
        <v>11</v>
      </c>
      <c r="D110" s="346">
        <v>41029</v>
      </c>
      <c r="E110" s="344"/>
    </row>
    <row r="111" spans="1:5">
      <c r="A111" s="348">
        <v>224</v>
      </c>
      <c r="B111" s="345" t="s">
        <v>245</v>
      </c>
      <c r="C111" s="345">
        <v>26</v>
      </c>
      <c r="D111" s="347">
        <v>41029</v>
      </c>
      <c r="E111" s="345"/>
    </row>
    <row r="112" spans="1:5">
      <c r="A112" s="349">
        <v>227</v>
      </c>
      <c r="B112" s="344" t="s">
        <v>241</v>
      </c>
      <c r="C112" s="344">
        <v>18</v>
      </c>
      <c r="D112" s="346">
        <v>41059</v>
      </c>
      <c r="E112" s="344"/>
    </row>
    <row r="113" spans="1:5">
      <c r="A113" s="348">
        <v>228</v>
      </c>
      <c r="B113" s="345" t="s">
        <v>244</v>
      </c>
      <c r="C113" s="345">
        <v>50</v>
      </c>
      <c r="D113" s="347">
        <v>41059</v>
      </c>
      <c r="E113" s="345" t="s">
        <v>573</v>
      </c>
    </row>
    <row r="114" spans="1:5">
      <c r="A114" s="349">
        <v>229</v>
      </c>
      <c r="B114" s="344" t="s">
        <v>501</v>
      </c>
      <c r="C114" s="344">
        <v>8</v>
      </c>
      <c r="D114" s="346">
        <v>41059</v>
      </c>
      <c r="E114" s="344" t="s">
        <v>576</v>
      </c>
    </row>
    <row r="115" spans="1:5">
      <c r="A115" s="348">
        <v>230</v>
      </c>
      <c r="B115" s="345" t="s">
        <v>245</v>
      </c>
      <c r="C115" s="345">
        <v>35</v>
      </c>
      <c r="D115" s="347">
        <v>41059</v>
      </c>
      <c r="E115" s="345"/>
    </row>
    <row r="116" spans="1:5">
      <c r="A116" s="349">
        <v>231</v>
      </c>
      <c r="B116" s="344" t="s">
        <v>243</v>
      </c>
      <c r="C116" s="344">
        <v>15</v>
      </c>
      <c r="D116" s="346">
        <v>41059</v>
      </c>
      <c r="E116" s="344"/>
    </row>
    <row r="117" spans="1:5" s="342" customFormat="1">
      <c r="A117" s="348"/>
      <c r="B117" s="345" t="s">
        <v>240</v>
      </c>
      <c r="C117" s="345">
        <v>1</v>
      </c>
      <c r="D117" s="347">
        <v>41066</v>
      </c>
      <c r="E117" s="345" t="s">
        <v>580</v>
      </c>
    </row>
    <row r="118" spans="1:5">
      <c r="A118" s="349">
        <v>234</v>
      </c>
      <c r="B118" s="344" t="s">
        <v>241</v>
      </c>
      <c r="C118" s="344">
        <v>10</v>
      </c>
      <c r="D118" s="346">
        <v>41087</v>
      </c>
      <c r="E118" s="344"/>
    </row>
    <row r="119" spans="1:5">
      <c r="A119" s="348">
        <v>235</v>
      </c>
      <c r="B119" s="345" t="s">
        <v>255</v>
      </c>
      <c r="C119" s="345">
        <v>26</v>
      </c>
      <c r="D119" s="347">
        <v>41087</v>
      </c>
      <c r="E119" s="345"/>
    </row>
    <row r="120" spans="1:5">
      <c r="A120" s="349">
        <v>236</v>
      </c>
      <c r="B120" s="344" t="s">
        <v>247</v>
      </c>
      <c r="C120" s="344">
        <v>12</v>
      </c>
      <c r="D120" s="346">
        <v>41087</v>
      </c>
      <c r="E120" s="344"/>
    </row>
    <row r="121" spans="1:5">
      <c r="A121" s="348">
        <v>237</v>
      </c>
      <c r="B121" s="345" t="s">
        <v>245</v>
      </c>
      <c r="C121" s="345">
        <v>18</v>
      </c>
      <c r="D121" s="347">
        <v>41087</v>
      </c>
      <c r="E121" s="345"/>
    </row>
  </sheetData>
  <autoFilter ref="A19:E121"/>
  <phoneticPr fontId="1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High Level Summary Shipments</vt:lpstr>
      <vt:lpstr>Case Summary by Cancer</vt:lpstr>
      <vt:lpstr>Detailed Summary</vt:lpstr>
      <vt:lpstr>Logistics</vt:lpstr>
      <vt:lpstr>Pilots &amp; WGA</vt:lpstr>
      <vt:lpstr>Case Summary by TSS</vt:lpstr>
      <vt:lpstr>Case by Shipment</vt:lpstr>
      <vt:lpstr>Normal Control</vt:lpstr>
      <vt:lpstr>Batches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Bowen, Jay</dc:creator>
  <cp:lastModifiedBy>Jensen, Mark (NIH/NCI) [C]</cp:lastModifiedBy>
  <cp:lastPrinted>2012-02-15T16:52:42Z</cp:lastPrinted>
  <dcterms:created xsi:type="dcterms:W3CDTF">2008-10-06T22:14:09Z</dcterms:created>
  <dcterms:modified xsi:type="dcterms:W3CDTF">2012-06-27T15:56:49Z</dcterms:modified>
</cp:coreProperties>
</file>