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3\"/>
    </mc:Choice>
  </mc:AlternateContent>
  <bookViews>
    <workbookView xWindow="0" yWindow="0" windowWidth="20490" windowHeight="8115" firstSheet="3" activeTab="5"/>
  </bookViews>
  <sheets>
    <sheet name="Full model" sheetId="1" r:id="rId1"/>
    <sheet name="Comments on full model" sheetId="4" r:id="rId2"/>
    <sheet name="Restricted model" sheetId="2" r:id="rId3"/>
    <sheet name="Comments on restricted model" sheetId="5" r:id="rId4"/>
    <sheet name="Increment in log likelihood" sheetId="3" r:id="rId5"/>
    <sheet name="Comment on increment" sheetId="6" r:id="rId6"/>
  </sheets>
  <definedNames>
    <definedName name="Age_Coeff" localSheetId="0">'Full model'!$C$3</definedName>
    <definedName name="Age_Coeff" localSheetId="2">'Restricted model'!$C$3</definedName>
    <definedName name="AgeBeta" localSheetId="0">'Full model'!$C$3</definedName>
    <definedName name="AgeBeta" localSheetId="2">'Restricted model'!$C$3</definedName>
    <definedName name="Dosage_Coeff" localSheetId="0">'Full model'!$B$3</definedName>
    <definedName name="Dosage_Coeff" localSheetId="2">'Restricted model'!$B$3</definedName>
    <definedName name="IncomeBeta" localSheetId="0">'Full model'!$B$3</definedName>
    <definedName name="IncomeBeta" localSheetId="2">'Restricted model'!$B$3</definedName>
    <definedName name="Intercept" localSheetId="0">'Full model'!$A$3</definedName>
    <definedName name="Intercept" localSheetId="2">'Restricted model'!$A$3</definedName>
    <definedName name="Sex_Coeff" localSheetId="0">'Full model'!$D$3</definedName>
    <definedName name="Sex_Coeff" localSheetId="2">'Restricted model'!$D$3</definedName>
    <definedName name="solver_adj" localSheetId="0" hidden="1">'Full model'!$A$3:$D$3</definedName>
    <definedName name="solver_adj" localSheetId="2" hidden="1">'Restricted model'!$A$3</definedName>
    <definedName name="solver_cvg" localSheetId="0" hidden="1">0.000001</definedName>
    <definedName name="solver_cvg" localSheetId="2" hidden="1">0.000001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'Full model'!$H$2</definedName>
    <definedName name="solver_opt" localSheetId="2" hidden="1">'Restricted model'!$H$2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ZipBeta" localSheetId="0">'Full model'!$D$3</definedName>
    <definedName name="ZipBeta" localSheetId="2">'Restricted model'!$D$3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6" i="3" l="1"/>
  <c r="C8" i="3" s="1"/>
  <c r="C10" i="3" s="1"/>
  <c r="L2" i="2" l="1"/>
  <c r="K2" i="2"/>
  <c r="C41" i="2"/>
  <c r="E41" i="2" s="1"/>
  <c r="F41" i="2" s="1"/>
  <c r="G41" i="2" s="1"/>
  <c r="H41" i="2" s="1"/>
  <c r="I41" i="2" s="1"/>
  <c r="C40" i="2"/>
  <c r="E40" i="2" s="1"/>
  <c r="F40" i="2" s="1"/>
  <c r="G40" i="2" s="1"/>
  <c r="H40" i="2" s="1"/>
  <c r="I40" i="2" s="1"/>
  <c r="C39" i="2"/>
  <c r="E39" i="2" s="1"/>
  <c r="F39" i="2" s="1"/>
  <c r="G39" i="2" s="1"/>
  <c r="H39" i="2" s="1"/>
  <c r="I39" i="2" s="1"/>
  <c r="C38" i="2"/>
  <c r="E38" i="2" s="1"/>
  <c r="F38" i="2" s="1"/>
  <c r="G38" i="2" s="1"/>
  <c r="H38" i="2" s="1"/>
  <c r="I38" i="2" s="1"/>
  <c r="E37" i="2"/>
  <c r="F37" i="2" s="1"/>
  <c r="G37" i="2" s="1"/>
  <c r="H37" i="2" s="1"/>
  <c r="I37" i="2" s="1"/>
  <c r="E36" i="2"/>
  <c r="F36" i="2" s="1"/>
  <c r="G36" i="2" s="1"/>
  <c r="H36" i="2" s="1"/>
  <c r="I36" i="2" s="1"/>
  <c r="E35" i="2"/>
  <c r="F35" i="2" s="1"/>
  <c r="G35" i="2" s="1"/>
  <c r="H35" i="2" s="1"/>
  <c r="I35" i="2" s="1"/>
  <c r="E34" i="2"/>
  <c r="F34" i="2" s="1"/>
  <c r="G34" i="2" s="1"/>
  <c r="H34" i="2" s="1"/>
  <c r="I34" i="2" s="1"/>
  <c r="E33" i="2"/>
  <c r="F33" i="2" s="1"/>
  <c r="G33" i="2" s="1"/>
  <c r="H33" i="2" s="1"/>
  <c r="I33" i="2" s="1"/>
  <c r="E32" i="2"/>
  <c r="F32" i="2" s="1"/>
  <c r="G32" i="2" s="1"/>
  <c r="H32" i="2" s="1"/>
  <c r="I32" i="2" s="1"/>
  <c r="E31" i="2"/>
  <c r="F31" i="2" s="1"/>
  <c r="G31" i="2" s="1"/>
  <c r="H31" i="2" s="1"/>
  <c r="I31" i="2" s="1"/>
  <c r="E30" i="2"/>
  <c r="F30" i="2" s="1"/>
  <c r="G30" i="2" s="1"/>
  <c r="H30" i="2" s="1"/>
  <c r="I30" i="2" s="1"/>
  <c r="E29" i="2"/>
  <c r="F29" i="2" s="1"/>
  <c r="G29" i="2" s="1"/>
  <c r="H29" i="2" s="1"/>
  <c r="I29" i="2" s="1"/>
  <c r="E28" i="2"/>
  <c r="F28" i="2" s="1"/>
  <c r="G28" i="2" s="1"/>
  <c r="H28" i="2" s="1"/>
  <c r="I28" i="2" s="1"/>
  <c r="E27" i="2"/>
  <c r="F27" i="2" s="1"/>
  <c r="G27" i="2" s="1"/>
  <c r="H27" i="2" s="1"/>
  <c r="I27" i="2" s="1"/>
  <c r="E26" i="2"/>
  <c r="F26" i="2" s="1"/>
  <c r="G26" i="2" s="1"/>
  <c r="H26" i="2" s="1"/>
  <c r="I26" i="2" s="1"/>
  <c r="E25" i="2"/>
  <c r="F25" i="2" s="1"/>
  <c r="G25" i="2" s="1"/>
  <c r="H25" i="2" s="1"/>
  <c r="I25" i="2" s="1"/>
  <c r="E24" i="2"/>
  <c r="F24" i="2" s="1"/>
  <c r="G24" i="2" s="1"/>
  <c r="H24" i="2" s="1"/>
  <c r="I24" i="2" s="1"/>
  <c r="E23" i="2"/>
  <c r="F23" i="2" s="1"/>
  <c r="G23" i="2" s="1"/>
  <c r="H23" i="2" s="1"/>
  <c r="I23" i="2" s="1"/>
  <c r="E22" i="2"/>
  <c r="F22" i="2" s="1"/>
  <c r="G22" i="2" s="1"/>
  <c r="H22" i="2" s="1"/>
  <c r="I22" i="2" s="1"/>
  <c r="E21" i="2"/>
  <c r="F21" i="2" s="1"/>
  <c r="G21" i="2" s="1"/>
  <c r="H21" i="2" s="1"/>
  <c r="I21" i="2" s="1"/>
  <c r="E20" i="2"/>
  <c r="F20" i="2" s="1"/>
  <c r="G20" i="2" s="1"/>
  <c r="H20" i="2" s="1"/>
  <c r="I20" i="2" s="1"/>
  <c r="E19" i="2"/>
  <c r="F19" i="2" s="1"/>
  <c r="G19" i="2" s="1"/>
  <c r="H19" i="2" s="1"/>
  <c r="I19" i="2" s="1"/>
  <c r="E18" i="2"/>
  <c r="F18" i="2" s="1"/>
  <c r="G18" i="2" s="1"/>
  <c r="H18" i="2" s="1"/>
  <c r="I18" i="2" s="1"/>
  <c r="E17" i="2"/>
  <c r="F17" i="2" s="1"/>
  <c r="G17" i="2" s="1"/>
  <c r="H17" i="2" s="1"/>
  <c r="I17" i="2" s="1"/>
  <c r="E16" i="2"/>
  <c r="F16" i="2" s="1"/>
  <c r="G16" i="2" s="1"/>
  <c r="H16" i="2" s="1"/>
  <c r="I16" i="2" s="1"/>
  <c r="E15" i="2"/>
  <c r="F15" i="2" s="1"/>
  <c r="G15" i="2" s="1"/>
  <c r="H15" i="2" s="1"/>
  <c r="I15" i="2" s="1"/>
  <c r="E14" i="2"/>
  <c r="F14" i="2" s="1"/>
  <c r="G14" i="2" s="1"/>
  <c r="H14" i="2" s="1"/>
  <c r="I14" i="2" s="1"/>
  <c r="E13" i="2"/>
  <c r="F13" i="2" s="1"/>
  <c r="G13" i="2" s="1"/>
  <c r="H13" i="2" s="1"/>
  <c r="I13" i="2" s="1"/>
  <c r="E12" i="2"/>
  <c r="F12" i="2" s="1"/>
  <c r="G12" i="2" s="1"/>
  <c r="H12" i="2" s="1"/>
  <c r="I12" i="2" s="1"/>
  <c r="E11" i="2"/>
  <c r="F11" i="2" s="1"/>
  <c r="G11" i="2" s="1"/>
  <c r="H11" i="2" s="1"/>
  <c r="I11" i="2" s="1"/>
  <c r="E10" i="2"/>
  <c r="F10" i="2" s="1"/>
  <c r="G10" i="2" s="1"/>
  <c r="H10" i="2" s="1"/>
  <c r="I10" i="2" s="1"/>
  <c r="E9" i="2"/>
  <c r="F9" i="2" s="1"/>
  <c r="G9" i="2" s="1"/>
  <c r="H9" i="2" s="1"/>
  <c r="I9" i="2" s="1"/>
  <c r="E8" i="2"/>
  <c r="F8" i="2" s="1"/>
  <c r="G8" i="2" s="1"/>
  <c r="H8" i="2" s="1"/>
  <c r="I8" i="2" s="1"/>
  <c r="E7" i="2"/>
  <c r="F7" i="2" s="1"/>
  <c r="G7" i="2" s="1"/>
  <c r="H7" i="2" s="1"/>
  <c r="I7" i="2" s="1"/>
  <c r="E6" i="2"/>
  <c r="F6" i="2" s="1"/>
  <c r="G6" i="2" s="1"/>
  <c r="H6" i="2" s="1"/>
  <c r="I6" i="2" s="1"/>
  <c r="C41" i="1"/>
  <c r="E41" i="1" s="1"/>
  <c r="F41" i="1" s="1"/>
  <c r="G41" i="1" s="1"/>
  <c r="H41" i="1" s="1"/>
  <c r="I41" i="1" s="1"/>
  <c r="C40" i="1"/>
  <c r="E40" i="1" s="1"/>
  <c r="F40" i="1" s="1"/>
  <c r="G40" i="1" s="1"/>
  <c r="H40" i="1" s="1"/>
  <c r="I40" i="1" s="1"/>
  <c r="C39" i="1"/>
  <c r="E39" i="1" s="1"/>
  <c r="F39" i="1" s="1"/>
  <c r="G39" i="1" s="1"/>
  <c r="H39" i="1" s="1"/>
  <c r="I39" i="1" s="1"/>
  <c r="C38" i="1"/>
  <c r="E38" i="1" s="1"/>
  <c r="F38" i="1" s="1"/>
  <c r="G38" i="1" s="1"/>
  <c r="H38" i="1" s="1"/>
  <c r="I38" i="1" s="1"/>
  <c r="E37" i="1"/>
  <c r="F37" i="1" s="1"/>
  <c r="G37" i="1" s="1"/>
  <c r="H37" i="1" s="1"/>
  <c r="I37" i="1" s="1"/>
  <c r="E36" i="1"/>
  <c r="F36" i="1" s="1"/>
  <c r="G36" i="1" s="1"/>
  <c r="H36" i="1" s="1"/>
  <c r="I36" i="1" s="1"/>
  <c r="E35" i="1"/>
  <c r="F35" i="1" s="1"/>
  <c r="G35" i="1" s="1"/>
  <c r="H35" i="1" s="1"/>
  <c r="I35" i="1" s="1"/>
  <c r="E34" i="1"/>
  <c r="F34" i="1" s="1"/>
  <c r="G34" i="1" s="1"/>
  <c r="H34" i="1" s="1"/>
  <c r="I34" i="1" s="1"/>
  <c r="E33" i="1"/>
  <c r="F33" i="1" s="1"/>
  <c r="G33" i="1" s="1"/>
  <c r="H33" i="1" s="1"/>
  <c r="I33" i="1" s="1"/>
  <c r="E32" i="1"/>
  <c r="F32" i="1" s="1"/>
  <c r="G32" i="1" s="1"/>
  <c r="H32" i="1" s="1"/>
  <c r="I32" i="1" s="1"/>
  <c r="E31" i="1"/>
  <c r="F31" i="1" s="1"/>
  <c r="G31" i="1" s="1"/>
  <c r="H31" i="1" s="1"/>
  <c r="I31" i="1" s="1"/>
  <c r="E30" i="1"/>
  <c r="F30" i="1" s="1"/>
  <c r="G30" i="1" s="1"/>
  <c r="H30" i="1" s="1"/>
  <c r="I30" i="1" s="1"/>
  <c r="E29" i="1"/>
  <c r="F29" i="1" s="1"/>
  <c r="G29" i="1" s="1"/>
  <c r="H29" i="1" s="1"/>
  <c r="I29" i="1" s="1"/>
  <c r="E28" i="1"/>
  <c r="F28" i="1" s="1"/>
  <c r="G28" i="1" s="1"/>
  <c r="H28" i="1" s="1"/>
  <c r="I28" i="1" s="1"/>
  <c r="E27" i="1"/>
  <c r="F27" i="1" s="1"/>
  <c r="G27" i="1" s="1"/>
  <c r="H27" i="1" s="1"/>
  <c r="I27" i="1" s="1"/>
  <c r="E26" i="1"/>
  <c r="F26" i="1" s="1"/>
  <c r="G26" i="1" s="1"/>
  <c r="H26" i="1" s="1"/>
  <c r="I26" i="1" s="1"/>
  <c r="E25" i="1"/>
  <c r="F25" i="1" s="1"/>
  <c r="G25" i="1" s="1"/>
  <c r="H25" i="1" s="1"/>
  <c r="I25" i="1" s="1"/>
  <c r="E24" i="1"/>
  <c r="F24" i="1" s="1"/>
  <c r="G24" i="1" s="1"/>
  <c r="H24" i="1" s="1"/>
  <c r="I24" i="1" s="1"/>
  <c r="E23" i="1"/>
  <c r="F23" i="1" s="1"/>
  <c r="G23" i="1" s="1"/>
  <c r="H23" i="1" s="1"/>
  <c r="I23" i="1" s="1"/>
  <c r="E22" i="1"/>
  <c r="F22" i="1" s="1"/>
  <c r="G22" i="1" s="1"/>
  <c r="H22" i="1" s="1"/>
  <c r="I22" i="1" s="1"/>
  <c r="E21" i="1"/>
  <c r="F21" i="1" s="1"/>
  <c r="G21" i="1" s="1"/>
  <c r="H21" i="1" s="1"/>
  <c r="I21" i="1" s="1"/>
  <c r="E20" i="1"/>
  <c r="F20" i="1" s="1"/>
  <c r="G20" i="1" s="1"/>
  <c r="H20" i="1" s="1"/>
  <c r="I20" i="1" s="1"/>
  <c r="E19" i="1"/>
  <c r="F19" i="1" s="1"/>
  <c r="G19" i="1" s="1"/>
  <c r="H19" i="1" s="1"/>
  <c r="I19" i="1" s="1"/>
  <c r="E18" i="1"/>
  <c r="F18" i="1" s="1"/>
  <c r="G18" i="1" s="1"/>
  <c r="H18" i="1" s="1"/>
  <c r="I18" i="1" s="1"/>
  <c r="E17" i="1"/>
  <c r="F17" i="1" s="1"/>
  <c r="G17" i="1" s="1"/>
  <c r="H17" i="1" s="1"/>
  <c r="I17" i="1" s="1"/>
  <c r="E16" i="1"/>
  <c r="F16" i="1" s="1"/>
  <c r="G16" i="1" s="1"/>
  <c r="H16" i="1" s="1"/>
  <c r="I16" i="1" s="1"/>
  <c r="E15" i="1"/>
  <c r="F15" i="1" s="1"/>
  <c r="G15" i="1" s="1"/>
  <c r="H15" i="1" s="1"/>
  <c r="I15" i="1" s="1"/>
  <c r="E14" i="1"/>
  <c r="F14" i="1" s="1"/>
  <c r="G14" i="1" s="1"/>
  <c r="H14" i="1" s="1"/>
  <c r="I14" i="1" s="1"/>
  <c r="E13" i="1"/>
  <c r="F13" i="1" s="1"/>
  <c r="G13" i="1" s="1"/>
  <c r="H13" i="1" s="1"/>
  <c r="I13" i="1" s="1"/>
  <c r="E12" i="1"/>
  <c r="F12" i="1" s="1"/>
  <c r="G12" i="1" s="1"/>
  <c r="H12" i="1" s="1"/>
  <c r="I12" i="1" s="1"/>
  <c r="E11" i="1"/>
  <c r="F11" i="1" s="1"/>
  <c r="G11" i="1" s="1"/>
  <c r="H11" i="1" s="1"/>
  <c r="I11" i="1" s="1"/>
  <c r="E10" i="1"/>
  <c r="F10" i="1" s="1"/>
  <c r="G10" i="1" s="1"/>
  <c r="H10" i="1" s="1"/>
  <c r="I10" i="1" s="1"/>
  <c r="E9" i="1"/>
  <c r="F9" i="1" s="1"/>
  <c r="G9" i="1" s="1"/>
  <c r="H9" i="1" s="1"/>
  <c r="I9" i="1" s="1"/>
  <c r="E8" i="1"/>
  <c r="F8" i="1" s="1"/>
  <c r="G8" i="1" s="1"/>
  <c r="H8" i="1" s="1"/>
  <c r="I8" i="1" s="1"/>
  <c r="E7" i="1"/>
  <c r="F7" i="1" s="1"/>
  <c r="G7" i="1" s="1"/>
  <c r="H7" i="1" s="1"/>
  <c r="I7" i="1" s="1"/>
  <c r="E6" i="1"/>
  <c r="F6" i="1" s="1"/>
  <c r="G6" i="1" s="1"/>
  <c r="H6" i="1" s="1"/>
  <c r="I6" i="1" s="1"/>
  <c r="H2" i="2" l="1"/>
  <c r="H2" i="1"/>
</calcChain>
</file>

<file path=xl/sharedStrings.xml><?xml version="1.0" encoding="utf-8"?>
<sst xmlns="http://schemas.openxmlformats.org/spreadsheetml/2006/main" count="49" uniqueCount="33">
  <si>
    <t>Coefficients</t>
  </si>
  <si>
    <t>Intercept</t>
  </si>
  <si>
    <t>Income</t>
  </si>
  <si>
    <t>Age</t>
  </si>
  <si>
    <t>Zip Code</t>
  </si>
  <si>
    <t>Sum Log Likelihood:</t>
  </si>
  <si>
    <t>Sex</t>
  </si>
  <si>
    <t>Logit</t>
  </si>
  <si>
    <t>Odds</t>
  </si>
  <si>
    <t>Predicted probability that person gets the flu</t>
  </si>
  <si>
    <t>Probability of actual outcome</t>
  </si>
  <si>
    <t>Log Likelihood</t>
  </si>
  <si>
    <t>Flu</t>
  </si>
  <si>
    <t>Dose</t>
  </si>
  <si>
    <t>Log likelihood</t>
  </si>
  <si>
    <t>Full model</t>
  </si>
  <si>
    <t>Restricted model</t>
  </si>
  <si>
    <t>Delta LL</t>
  </si>
  <si>
    <t>-2LL</t>
  </si>
  <si>
    <t>=CHISQ.DIST.RT(B7,3)</t>
  </si>
  <si>
    <t>Probability of -2LL</t>
  </si>
  <si>
    <t>Model</t>
  </si>
  <si>
    <t>In this model, all three predictor variables are used.</t>
  </si>
  <si>
    <t>The model's log likelihood is considerable closer to 0 (= perfect predictions) than when the intercept was 1 and all coefficients were 0 -- thus, not in the equation</t>
  </si>
  <si>
    <t>The intercept is just a scaling factor, so we want to know whether the intercept +  coefficients is a better model than the intercept alone.</t>
  </si>
  <si>
    <t>Restricted model has the intercept only</t>
  </si>
  <si>
    <t>Its log likelihood is much farther from 0 than the full model. Our predictions are not as accurate when we don't use the predictor variables</t>
  </si>
  <si>
    <t>Is the difference between the full and restricted models reliable?</t>
  </si>
  <si>
    <t>We calculate the difference between the two LL values. This difference, or delta, is what we'll test</t>
  </si>
  <si>
    <t>The log likelihood itself does not follow a reference distribution like the normal, the t, the F, the q, or the chi square.</t>
  </si>
  <si>
    <t>But if you multiply it by -2, it is distributed as a chi square variable with as many degrees of freedom as there are constraints in the full model -- here, that's 3</t>
  </si>
  <si>
    <t>So we muiltiply the delta by -2, resulting in a value that goes by many names: -2LL, Deviance, and G are three of them. I'll call it -2LL</t>
  </si>
  <si>
    <t>We compare -2LL to the chi square dist with 3 df. The result is very significant in a statistical sense, 0.00018, about 2 in ten thousand.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</si>
</sst>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4" sqref="C14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12" ht="15.75" thickBot="1" x14ac:dyDescent="0.3">
      <c r="A1" s="1"/>
      <c r="B1" s="19" t="s">
        <v>0</v>
      </c>
      <c r="C1" s="20"/>
      <c r="D1" s="21"/>
    </row>
    <row r="2" spans="1:12" ht="30.75" thickBot="1" x14ac:dyDescent="0.3">
      <c r="A2" s="2" t="s">
        <v>1</v>
      </c>
      <c r="B2" s="2" t="s">
        <v>2</v>
      </c>
      <c r="C2" s="3" t="s">
        <v>3</v>
      </c>
      <c r="D2" s="4" t="s">
        <v>4</v>
      </c>
      <c r="F2" s="1"/>
      <c r="G2" s="5" t="s">
        <v>5</v>
      </c>
      <c r="H2" s="6">
        <f>SUM(I6:I41)</f>
        <v>-14.160149178814455</v>
      </c>
    </row>
    <row r="3" spans="1:12" ht="15.75" thickBot="1" x14ac:dyDescent="0.3">
      <c r="A3" s="7">
        <v>-22.301642353561334</v>
      </c>
      <c r="B3" s="7">
        <v>0.5625770912435778</v>
      </c>
      <c r="C3" s="7">
        <v>0.12668569951579359</v>
      </c>
      <c r="D3" s="8">
        <v>2.5843070709066116</v>
      </c>
    </row>
    <row r="5" spans="1:12" ht="60.75" thickBot="1" x14ac:dyDescent="0.3">
      <c r="A5" s="9" t="s">
        <v>12</v>
      </c>
      <c r="B5" s="9" t="s">
        <v>13</v>
      </c>
      <c r="C5" s="9" t="s">
        <v>3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</row>
    <row r="6" spans="1:12" x14ac:dyDescent="0.25">
      <c r="A6">
        <v>0</v>
      </c>
      <c r="B6" s="10">
        <v>16.887653303838498</v>
      </c>
      <c r="C6">
        <v>50</v>
      </c>
      <c r="D6">
        <v>1</v>
      </c>
      <c r="E6">
        <f>Intercept+Dosage_Coeff*B6+Age_Coeff*C6+Sex_Coeff*D6</f>
        <v>-3.8824434332615838</v>
      </c>
      <c r="F6" s="11">
        <f>EXP(E6)</f>
        <v>2.0600427864898713E-2</v>
      </c>
      <c r="G6" s="12">
        <f>F6/(1+F6)</f>
        <v>2.0184616136204165E-2</v>
      </c>
      <c r="H6" s="12">
        <f t="shared" ref="H6:H41" si="0">IF(A6=1,G6,1-G6)</f>
        <v>0.97981538386379585</v>
      </c>
      <c r="I6" s="12">
        <f>LN(H6)</f>
        <v>-2.0391108876431856E-2</v>
      </c>
    </row>
    <row r="7" spans="1:12" x14ac:dyDescent="0.25">
      <c r="A7">
        <v>0</v>
      </c>
      <c r="B7" s="10">
        <v>17.030502315978563</v>
      </c>
      <c r="C7">
        <v>50</v>
      </c>
      <c r="D7">
        <v>1</v>
      </c>
      <c r="E7">
        <f t="shared" ref="E7:E16" si="1">Intercept+Dosage_Coeff*B7+Age_Coeff*C7+Sex_Coeff*D7</f>
        <v>-3.8020798515248075</v>
      </c>
      <c r="F7" s="11">
        <f t="shared" ref="F7:F41" si="2">EXP(E7)</f>
        <v>2.2324292324227144E-2</v>
      </c>
      <c r="G7" s="12">
        <f t="shared" ref="G7:G41" si="3">F7/(1+F7)</f>
        <v>2.1836801191012941E-2</v>
      </c>
      <c r="H7" s="12">
        <f t="shared" si="0"/>
        <v>0.97816319880898706</v>
      </c>
      <c r="I7" s="12">
        <f t="shared" ref="I7:I41" si="4">LN(H7)</f>
        <v>-2.207875292072127E-2</v>
      </c>
    </row>
    <row r="8" spans="1:12" x14ac:dyDescent="0.25">
      <c r="A8">
        <v>0</v>
      </c>
      <c r="B8" s="10">
        <v>17.503588443485505</v>
      </c>
      <c r="C8">
        <v>47</v>
      </c>
      <c r="D8">
        <v>1</v>
      </c>
      <c r="E8">
        <f t="shared" si="1"/>
        <v>-3.9159895325516456</v>
      </c>
      <c r="F8" s="11">
        <f t="shared" si="2"/>
        <v>1.9920826583087976E-2</v>
      </c>
      <c r="G8" s="12">
        <f t="shared" si="3"/>
        <v>1.9531738213275054E-2</v>
      </c>
      <c r="H8" s="12">
        <f t="shared" si="0"/>
        <v>0.98046826178672497</v>
      </c>
      <c r="I8" s="12">
        <f t="shared" si="4"/>
        <v>-1.9725003286541636E-2</v>
      </c>
    </row>
    <row r="9" spans="1:12" x14ac:dyDescent="0.25">
      <c r="A9">
        <v>0</v>
      </c>
      <c r="B9" s="10">
        <v>17.405116562100972</v>
      </c>
      <c r="C9">
        <v>49</v>
      </c>
      <c r="D9">
        <v>1</v>
      </c>
      <c r="E9">
        <f t="shared" si="1"/>
        <v>-3.7180161581186524</v>
      </c>
      <c r="F9" s="11">
        <f t="shared" si="2"/>
        <v>2.428209192555399E-2</v>
      </c>
      <c r="G9" s="12">
        <f t="shared" si="3"/>
        <v>2.3706449733887216E-2</v>
      </c>
      <c r="H9" s="12">
        <f t="shared" si="0"/>
        <v>0.97629355026611275</v>
      </c>
      <c r="I9" s="12">
        <f t="shared" si="4"/>
        <v>-2.3991969075607834E-2</v>
      </c>
    </row>
    <row r="10" spans="1:12" x14ac:dyDescent="0.25">
      <c r="A10">
        <v>0</v>
      </c>
      <c r="B10" s="10">
        <v>18.287152525949935</v>
      </c>
      <c r="C10">
        <v>42</v>
      </c>
      <c r="D10">
        <v>1</v>
      </c>
      <c r="E10">
        <f t="shared" si="1"/>
        <v>-4.1086028278148312</v>
      </c>
      <c r="F10" s="11">
        <f t="shared" si="2"/>
        <v>1.6430715034669589E-2</v>
      </c>
      <c r="G10" s="12">
        <f t="shared" si="3"/>
        <v>1.6165110707136738E-2</v>
      </c>
      <c r="H10" s="12">
        <f t="shared" si="0"/>
        <v>0.98383488929286322</v>
      </c>
      <c r="I10" s="12">
        <f t="shared" si="4"/>
        <v>-1.6297191443194543E-2</v>
      </c>
    </row>
    <row r="11" spans="1:12" x14ac:dyDescent="0.25">
      <c r="A11">
        <v>0</v>
      </c>
      <c r="B11" s="10">
        <v>18.021051701747979</v>
      </c>
      <c r="C11">
        <v>47</v>
      </c>
      <c r="D11">
        <v>1</v>
      </c>
      <c r="E11">
        <f t="shared" si="1"/>
        <v>-3.6248765578929185</v>
      </c>
      <c r="F11" s="11">
        <f t="shared" si="2"/>
        <v>2.6652387160129718E-2</v>
      </c>
      <c r="G11" s="12">
        <f t="shared" si="3"/>
        <v>2.5960478437939555E-2</v>
      </c>
      <c r="H11" s="12">
        <f t="shared" si="0"/>
        <v>0.97403952156206042</v>
      </c>
      <c r="I11" s="12">
        <f t="shared" si="4"/>
        <v>-2.630339961038456E-2</v>
      </c>
      <c r="L11" s="12"/>
    </row>
    <row r="12" spans="1:12" x14ac:dyDescent="0.25">
      <c r="A12">
        <v>0</v>
      </c>
      <c r="B12" s="10">
        <v>17.862168616816685</v>
      </c>
      <c r="C12">
        <v>49</v>
      </c>
      <c r="D12">
        <v>1</v>
      </c>
      <c r="E12">
        <f t="shared" si="1"/>
        <v>-3.4608891426297848</v>
      </c>
      <c r="F12" s="11">
        <f t="shared" si="2"/>
        <v>3.1401828897217855E-2</v>
      </c>
      <c r="G12" s="12">
        <f t="shared" si="3"/>
        <v>3.0445775853231632E-2</v>
      </c>
      <c r="H12" s="12">
        <f t="shared" si="0"/>
        <v>0.9695542241467684</v>
      </c>
      <c r="I12" s="12">
        <f t="shared" si="4"/>
        <v>-3.0918875851316745E-2</v>
      </c>
      <c r="L12" s="12"/>
    </row>
    <row r="13" spans="1:12" x14ac:dyDescent="0.25">
      <c r="A13">
        <v>0</v>
      </c>
      <c r="B13" s="10">
        <v>17.519136635283065</v>
      </c>
      <c r="C13">
        <v>55</v>
      </c>
      <c r="D13">
        <v>1</v>
      </c>
      <c r="E13">
        <f t="shared" si="1"/>
        <v>-2.8937568799097284</v>
      </c>
      <c r="F13" s="11">
        <f t="shared" si="2"/>
        <v>5.536781116957664E-2</v>
      </c>
      <c r="G13" s="12">
        <f t="shared" si="3"/>
        <v>5.2463047085183588E-2</v>
      </c>
      <c r="H13" s="12">
        <f t="shared" si="0"/>
        <v>0.94753695291481643</v>
      </c>
      <c r="I13" s="12">
        <f t="shared" si="4"/>
        <v>-5.3889342348251955E-2</v>
      </c>
      <c r="L13" s="12"/>
    </row>
    <row r="14" spans="1:12" x14ac:dyDescent="0.25">
      <c r="A14">
        <v>0</v>
      </c>
      <c r="B14" s="10">
        <v>18.036761853876762</v>
      </c>
      <c r="C14">
        <v>51</v>
      </c>
      <c r="D14">
        <v>1</v>
      </c>
      <c r="E14">
        <f t="shared" si="1"/>
        <v>-3.1092955881421394</v>
      </c>
      <c r="F14" s="11">
        <f t="shared" si="2"/>
        <v>4.4632383850096068E-2</v>
      </c>
      <c r="G14" s="12">
        <f t="shared" si="3"/>
        <v>4.2725445372082949E-2</v>
      </c>
      <c r="H14" s="12">
        <f t="shared" si="0"/>
        <v>0.95727455462791711</v>
      </c>
      <c r="I14" s="12">
        <f t="shared" si="4"/>
        <v>-4.3665037736256331E-2</v>
      </c>
      <c r="L14" s="12"/>
    </row>
    <row r="15" spans="1:12" x14ac:dyDescent="0.25">
      <c r="A15">
        <v>0</v>
      </c>
      <c r="B15" s="10">
        <v>14.168177382246888</v>
      </c>
      <c r="C15">
        <v>52</v>
      </c>
      <c r="D15">
        <v>2</v>
      </c>
      <c r="E15">
        <f t="shared" si="1"/>
        <v>-2.5746798169993417</v>
      </c>
      <c r="F15" s="11">
        <f t="shared" si="2"/>
        <v>7.6178209862058838E-2</v>
      </c>
      <c r="G15" s="12">
        <f t="shared" si="3"/>
        <v>7.0785869072579638E-2</v>
      </c>
      <c r="H15" s="12">
        <f t="shared" si="0"/>
        <v>0.92921413092742033</v>
      </c>
      <c r="I15" s="12">
        <f t="shared" si="4"/>
        <v>-7.3416070574074455E-2</v>
      </c>
      <c r="L15" s="12"/>
    </row>
    <row r="16" spans="1:12" x14ac:dyDescent="0.25">
      <c r="A16">
        <v>0</v>
      </c>
      <c r="B16" s="10">
        <v>18.158879943620082</v>
      </c>
      <c r="C16">
        <v>52</v>
      </c>
      <c r="D16">
        <v>1</v>
      </c>
      <c r="E16">
        <f t="shared" si="1"/>
        <v>-2.9139090489103263</v>
      </c>
      <c r="F16" s="11">
        <f t="shared" si="2"/>
        <v>5.426319724754855E-2</v>
      </c>
      <c r="G16" s="12">
        <f t="shared" si="3"/>
        <v>5.1470256563273704E-2</v>
      </c>
      <c r="H16" s="12">
        <f t="shared" si="0"/>
        <v>0.94852974343672625</v>
      </c>
      <c r="I16" s="12">
        <f t="shared" si="4"/>
        <v>-5.2842131704714135E-2</v>
      </c>
      <c r="L16" s="12"/>
    </row>
    <row r="17" spans="1:12" x14ac:dyDescent="0.25">
      <c r="A17">
        <v>0</v>
      </c>
      <c r="B17" s="10">
        <v>18.885919870487136</v>
      </c>
      <c r="C17">
        <v>55</v>
      </c>
      <c r="D17">
        <v>1</v>
      </c>
      <c r="E17">
        <f t="shared" ref="E17:E41" si="5">Intercept+Dosage_Coeff*B17+Age_Coeff*C17+Sex_Coeff*D17</f>
        <v>-2.1248359430881343</v>
      </c>
      <c r="F17" s="11">
        <f t="shared" si="2"/>
        <v>0.11945256367800579</v>
      </c>
      <c r="G17" s="12">
        <f t="shared" si="3"/>
        <v>0.10670623084335049</v>
      </c>
      <c r="H17" s="12">
        <f t="shared" si="0"/>
        <v>0.89329376915664949</v>
      </c>
      <c r="I17" s="12">
        <f t="shared" si="4"/>
        <v>-0.11283978338358013</v>
      </c>
      <c r="L17" s="12"/>
    </row>
    <row r="18" spans="1:12" x14ac:dyDescent="0.25">
      <c r="A18">
        <v>1</v>
      </c>
      <c r="B18" s="10">
        <v>15.733847904194725</v>
      </c>
      <c r="C18">
        <v>49</v>
      </c>
      <c r="D18">
        <v>2</v>
      </c>
      <c r="E18">
        <f t="shared" si="5"/>
        <v>-2.0739265474634943</v>
      </c>
      <c r="F18" s="11">
        <f t="shared" si="2"/>
        <v>0.12569127872401317</v>
      </c>
      <c r="G18" s="12">
        <f t="shared" si="3"/>
        <v>0.1116569712314783</v>
      </c>
      <c r="H18" s="12">
        <f t="shared" si="0"/>
        <v>0.1116569712314783</v>
      </c>
      <c r="I18" s="12">
        <f t="shared" si="4"/>
        <v>-2.1923238643874026</v>
      </c>
      <c r="L18" s="12"/>
    </row>
    <row r="19" spans="1:12" x14ac:dyDescent="0.25">
      <c r="A19">
        <v>0</v>
      </c>
      <c r="B19" s="10">
        <v>20.09398198109114</v>
      </c>
      <c r="C19">
        <v>54</v>
      </c>
      <c r="D19">
        <v>1</v>
      </c>
      <c r="E19">
        <f t="shared" si="5"/>
        <v>-1.5718935743787505</v>
      </c>
      <c r="F19" s="11">
        <f t="shared" si="2"/>
        <v>0.2076516060806646</v>
      </c>
      <c r="G19" s="12">
        <f t="shared" si="3"/>
        <v>0.17194661526148344</v>
      </c>
      <c r="H19" s="12">
        <f t="shared" si="0"/>
        <v>0.82805338473851653</v>
      </c>
      <c r="I19" s="12">
        <f t="shared" si="4"/>
        <v>-0.18867765235337725</v>
      </c>
      <c r="L19" s="12"/>
    </row>
    <row r="20" spans="1:12" x14ac:dyDescent="0.25">
      <c r="A20">
        <v>1</v>
      </c>
      <c r="B20" s="10">
        <v>19.997615584012525</v>
      </c>
      <c r="C20">
        <v>55</v>
      </c>
      <c r="D20">
        <v>1</v>
      </c>
      <c r="E20">
        <f t="shared" si="5"/>
        <v>-1.4994214022250669</v>
      </c>
      <c r="F20" s="11">
        <f t="shared" si="2"/>
        <v>0.22325930011905926</v>
      </c>
      <c r="G20" s="12">
        <f t="shared" si="3"/>
        <v>0.18251183546884092</v>
      </c>
      <c r="H20" s="12">
        <f t="shared" si="0"/>
        <v>0.18251183546884092</v>
      </c>
      <c r="I20" s="12">
        <f t="shared" si="4"/>
        <v>-1.7009402561783236</v>
      </c>
      <c r="L20" s="12"/>
    </row>
    <row r="21" spans="1:12" x14ac:dyDescent="0.25">
      <c r="A21">
        <v>0</v>
      </c>
      <c r="B21" s="10">
        <v>20.234239627931611</v>
      </c>
      <c r="C21">
        <v>53</v>
      </c>
      <c r="D21">
        <v>1</v>
      </c>
      <c r="E21">
        <f t="shared" si="5"/>
        <v>-1.6196735349103624</v>
      </c>
      <c r="F21" s="11">
        <f t="shared" si="2"/>
        <v>0.19796331664726563</v>
      </c>
      <c r="G21" s="12">
        <f t="shared" si="3"/>
        <v>0.16524989863738454</v>
      </c>
      <c r="H21" s="12">
        <f t="shared" si="0"/>
        <v>0.83475010136261552</v>
      </c>
      <c r="I21" s="12">
        <f t="shared" si="4"/>
        <v>-0.1806228787296707</v>
      </c>
      <c r="L21" s="12"/>
    </row>
    <row r="22" spans="1:12" x14ac:dyDescent="0.25">
      <c r="A22">
        <v>0</v>
      </c>
      <c r="B22" s="10">
        <v>18.168273642831107</v>
      </c>
      <c r="C22">
        <v>44</v>
      </c>
      <c r="D22">
        <v>2</v>
      </c>
      <c r="E22">
        <f t="shared" si="5"/>
        <v>-1.337802894151908</v>
      </c>
      <c r="F22" s="11">
        <f t="shared" si="2"/>
        <v>0.26242160369358108</v>
      </c>
      <c r="G22" s="12">
        <f t="shared" si="3"/>
        <v>0.20787160400756011</v>
      </c>
      <c r="H22" s="12">
        <f t="shared" si="0"/>
        <v>0.79212839599243989</v>
      </c>
      <c r="I22" s="12">
        <f t="shared" si="4"/>
        <v>-0.23303178415504394</v>
      </c>
      <c r="L22" s="12"/>
    </row>
    <row r="23" spans="1:12" x14ac:dyDescent="0.25">
      <c r="A23">
        <v>0</v>
      </c>
      <c r="B23" s="10">
        <v>17.071640240109602</v>
      </c>
      <c r="C23">
        <v>54</v>
      </c>
      <c r="D23">
        <v>2</v>
      </c>
      <c r="E23">
        <f t="shared" si="5"/>
        <v>-0.68788672885758295</v>
      </c>
      <c r="F23" s="11">
        <f t="shared" si="2"/>
        <v>0.50263715608593551</v>
      </c>
      <c r="G23" s="12">
        <f t="shared" si="3"/>
        <v>0.33450334570136891</v>
      </c>
      <c r="H23" s="12">
        <f t="shared" si="0"/>
        <v>0.66549665429863114</v>
      </c>
      <c r="I23" s="12">
        <f t="shared" si="4"/>
        <v>-0.40722166850952352</v>
      </c>
      <c r="L23" s="12"/>
    </row>
    <row r="24" spans="1:12" x14ac:dyDescent="0.25">
      <c r="A24">
        <v>0</v>
      </c>
      <c r="B24" s="10">
        <v>21.441977817873166</v>
      </c>
      <c r="C24">
        <v>53</v>
      </c>
      <c r="D24">
        <v>1</v>
      </c>
      <c r="E24">
        <f t="shared" si="5"/>
        <v>-0.94022769702925801</v>
      </c>
      <c r="F24" s="11">
        <f t="shared" si="2"/>
        <v>0.39053890068632907</v>
      </c>
      <c r="G24" s="12">
        <f t="shared" si="3"/>
        <v>0.2808543511393824</v>
      </c>
      <c r="H24" s="12">
        <f t="shared" si="0"/>
        <v>0.7191456488606176</v>
      </c>
      <c r="I24" s="12">
        <f t="shared" si="4"/>
        <v>-0.32969137034250856</v>
      </c>
      <c r="L24" s="12"/>
    </row>
    <row r="25" spans="1:12" x14ac:dyDescent="0.25">
      <c r="A25">
        <v>0</v>
      </c>
      <c r="B25" s="10">
        <v>21.307388782625555</v>
      </c>
      <c r="C25">
        <v>56</v>
      </c>
      <c r="D25">
        <v>1</v>
      </c>
      <c r="E25">
        <f t="shared" si="5"/>
        <v>-0.63588730644475833</v>
      </c>
      <c r="F25" s="11">
        <f t="shared" si="2"/>
        <v>0.52946548169426799</v>
      </c>
      <c r="G25" s="12">
        <f t="shared" si="3"/>
        <v>0.34617681015445451</v>
      </c>
      <c r="H25" s="12">
        <f t="shared" si="0"/>
        <v>0.65382318984554555</v>
      </c>
      <c r="I25" s="12">
        <f t="shared" si="4"/>
        <v>-0.42491831599473229</v>
      </c>
      <c r="L25" s="12"/>
    </row>
    <row r="26" spans="1:12" x14ac:dyDescent="0.25">
      <c r="A26">
        <v>1</v>
      </c>
      <c r="B26" s="10">
        <v>17.915453565789566</v>
      </c>
      <c r="C26">
        <v>57</v>
      </c>
      <c r="D26">
        <v>2</v>
      </c>
      <c r="E26">
        <f t="shared" si="5"/>
        <v>0.16688041600340142</v>
      </c>
      <c r="F26" s="11">
        <f t="shared" si="2"/>
        <v>1.181612954859721</v>
      </c>
      <c r="G26" s="12">
        <f t="shared" si="3"/>
        <v>0.54162355069792822</v>
      </c>
      <c r="H26" s="12">
        <f t="shared" si="0"/>
        <v>0.54162355069792822</v>
      </c>
      <c r="I26" s="12">
        <f t="shared" si="4"/>
        <v>-0.61318407476607162</v>
      </c>
      <c r="L26" s="12"/>
    </row>
    <row r="27" spans="1:12" x14ac:dyDescent="0.25">
      <c r="A27">
        <v>0</v>
      </c>
      <c r="B27" s="10">
        <v>19.167244965824199</v>
      </c>
      <c r="C27">
        <v>51</v>
      </c>
      <c r="D27">
        <v>2</v>
      </c>
      <c r="E27">
        <f t="shared" si="5"/>
        <v>0.11099538358384997</v>
      </c>
      <c r="F27" s="11">
        <f t="shared" si="2"/>
        <v>1.1173897485064708</v>
      </c>
      <c r="G27" s="12">
        <f t="shared" si="3"/>
        <v>0.52772039219262146</v>
      </c>
      <c r="H27" s="12">
        <f t="shared" si="0"/>
        <v>0.47227960780737854</v>
      </c>
      <c r="I27" s="12">
        <f t="shared" si="4"/>
        <v>-0.75018407936751941</v>
      </c>
      <c r="L27" s="12"/>
    </row>
    <row r="28" spans="1:12" x14ac:dyDescent="0.25">
      <c r="A28">
        <v>0</v>
      </c>
      <c r="B28" s="10">
        <v>19.287095610930375</v>
      </c>
      <c r="C28">
        <v>53</v>
      </c>
      <c r="D28">
        <v>2</v>
      </c>
      <c r="E28">
        <f t="shared" si="5"/>
        <v>0.43179200992293687</v>
      </c>
      <c r="F28" s="11">
        <f t="shared" si="2"/>
        <v>1.5400147740568619</v>
      </c>
      <c r="G28" s="12">
        <f t="shared" si="3"/>
        <v>0.60630150256849902</v>
      </c>
      <c r="H28" s="12">
        <f t="shared" si="0"/>
        <v>0.39369849743150098</v>
      </c>
      <c r="I28" s="12">
        <f t="shared" si="4"/>
        <v>-0.93216989757134872</v>
      </c>
      <c r="L28" s="12"/>
    </row>
    <row r="29" spans="1:12" x14ac:dyDescent="0.25">
      <c r="A29">
        <v>1</v>
      </c>
      <c r="B29" s="10">
        <v>23.539688027893682</v>
      </c>
      <c r="C29">
        <v>51</v>
      </c>
      <c r="D29">
        <v>1</v>
      </c>
      <c r="E29">
        <f t="shared" si="5"/>
        <v>-1.3475387835550467E-2</v>
      </c>
      <c r="F29" s="11">
        <f t="shared" si="2"/>
        <v>0.98661499874950742</v>
      </c>
      <c r="G29" s="12">
        <f t="shared" si="3"/>
        <v>0.49663120401816208</v>
      </c>
      <c r="H29" s="12">
        <f t="shared" si="0"/>
        <v>0.49663120401816208</v>
      </c>
      <c r="I29" s="12">
        <f t="shared" si="4"/>
        <v>-0.69990757256565039</v>
      </c>
      <c r="L29" s="12"/>
    </row>
    <row r="30" spans="1:12" x14ac:dyDescent="0.25">
      <c r="A30">
        <v>1</v>
      </c>
      <c r="B30" s="10">
        <v>19.49067974727965</v>
      </c>
      <c r="C30">
        <v>55</v>
      </c>
      <c r="D30">
        <v>2</v>
      </c>
      <c r="E30">
        <f t="shared" si="5"/>
        <v>0.79969518020523278</v>
      </c>
      <c r="F30" s="11">
        <f t="shared" si="2"/>
        <v>2.2248626429460807</v>
      </c>
      <c r="G30" s="12">
        <f t="shared" si="3"/>
        <v>0.68990927344227981</v>
      </c>
      <c r="H30" s="12">
        <f t="shared" si="0"/>
        <v>0.68990927344227981</v>
      </c>
      <c r="I30" s="12">
        <f t="shared" si="4"/>
        <v>-0.37119517780091782</v>
      </c>
      <c r="L30" s="12"/>
    </row>
    <row r="31" spans="1:12" x14ac:dyDescent="0.25">
      <c r="A31">
        <v>1</v>
      </c>
      <c r="B31" s="10">
        <v>23.175115322307192</v>
      </c>
      <c r="C31">
        <v>59</v>
      </c>
      <c r="D31">
        <v>1</v>
      </c>
      <c r="E31">
        <f t="shared" si="5"/>
        <v>0.7949099560351498</v>
      </c>
      <c r="F31" s="11">
        <f t="shared" si="2"/>
        <v>2.2142416087337762</v>
      </c>
      <c r="G31" s="12">
        <f t="shared" si="3"/>
        <v>0.68888461984849303</v>
      </c>
      <c r="H31" s="12">
        <f t="shared" si="0"/>
        <v>0.68888461984849303</v>
      </c>
      <c r="I31" s="12">
        <f t="shared" si="4"/>
        <v>-0.37268148229849796</v>
      </c>
      <c r="L31" s="12"/>
    </row>
    <row r="32" spans="1:12" x14ac:dyDescent="0.25">
      <c r="A32">
        <v>1</v>
      </c>
      <c r="B32" s="10">
        <v>20.575975926815435</v>
      </c>
      <c r="C32">
        <v>47</v>
      </c>
      <c r="D32">
        <v>2</v>
      </c>
      <c r="E32">
        <f t="shared" si="5"/>
        <v>0.39677235189989446</v>
      </c>
      <c r="F32" s="11">
        <f t="shared" si="2"/>
        <v>1.4870173748368376</v>
      </c>
      <c r="G32" s="12">
        <f t="shared" si="3"/>
        <v>0.59791193655588926</v>
      </c>
      <c r="H32" s="12">
        <f t="shared" si="0"/>
        <v>0.59791193655588926</v>
      </c>
      <c r="I32" s="12">
        <f t="shared" si="4"/>
        <v>-0.51431179916027359</v>
      </c>
      <c r="L32" s="12"/>
    </row>
    <row r="33" spans="1:12" x14ac:dyDescent="0.25">
      <c r="A33">
        <v>1</v>
      </c>
      <c r="B33" s="10">
        <v>21.298642924739426</v>
      </c>
      <c r="C33">
        <v>54</v>
      </c>
      <c r="D33">
        <v>2</v>
      </c>
      <c r="E33">
        <f t="shared" si="5"/>
        <v>1.6901281461402569</v>
      </c>
      <c r="F33" s="11">
        <f t="shared" si="2"/>
        <v>5.4201752351654866</v>
      </c>
      <c r="G33" s="12">
        <f t="shared" si="3"/>
        <v>0.84424101159690168</v>
      </c>
      <c r="H33" s="12">
        <f t="shared" si="0"/>
        <v>0.84424101159690168</v>
      </c>
      <c r="I33" s="12">
        <f t="shared" si="4"/>
        <v>-0.1693172663862221</v>
      </c>
      <c r="L33" s="12"/>
    </row>
    <row r="34" spans="1:12" x14ac:dyDescent="0.25">
      <c r="A34">
        <v>0</v>
      </c>
      <c r="B34" s="10">
        <v>21.161138603529775</v>
      </c>
      <c r="C34">
        <v>56</v>
      </c>
      <c r="D34">
        <v>2</v>
      </c>
      <c r="E34">
        <f t="shared" si="5"/>
        <v>1.866142764112297</v>
      </c>
      <c r="F34" s="11">
        <f t="shared" si="2"/>
        <v>6.4633177148742567</v>
      </c>
      <c r="G34" s="12">
        <f t="shared" si="3"/>
        <v>0.86601133192989788</v>
      </c>
      <c r="H34" s="12">
        <f t="shared" si="0"/>
        <v>0.13398866807010212</v>
      </c>
      <c r="I34" s="12">
        <f t="shared" si="4"/>
        <v>-2.0100000492482146</v>
      </c>
      <c r="L34" s="12"/>
    </row>
    <row r="35" spans="1:12" x14ac:dyDescent="0.25">
      <c r="A35">
        <v>1</v>
      </c>
      <c r="B35" s="10">
        <v>21.833435938442928</v>
      </c>
      <c r="C35">
        <v>51</v>
      </c>
      <c r="D35">
        <v>2</v>
      </c>
      <c r="E35">
        <f t="shared" si="5"/>
        <v>1.6109333456595802</v>
      </c>
      <c r="F35" s="11">
        <f t="shared" si="2"/>
        <v>5.0074827597166616</v>
      </c>
      <c r="G35" s="12">
        <f t="shared" si="3"/>
        <v>0.83354092887198494</v>
      </c>
      <c r="H35" s="12">
        <f t="shared" si="0"/>
        <v>0.83354092887198494</v>
      </c>
      <c r="I35" s="12">
        <f t="shared" si="4"/>
        <v>-0.18207247317147399</v>
      </c>
      <c r="L35" s="12"/>
    </row>
    <row r="36" spans="1:12" x14ac:dyDescent="0.25">
      <c r="A36">
        <v>1</v>
      </c>
      <c r="B36" s="10">
        <v>21.725732318178594</v>
      </c>
      <c r="C36">
        <v>58</v>
      </c>
      <c r="D36">
        <v>2</v>
      </c>
      <c r="E36">
        <f t="shared" si="5"/>
        <v>2.4371416528654235</v>
      </c>
      <c r="F36" s="11">
        <f t="shared" si="2"/>
        <v>11.440293633261861</v>
      </c>
      <c r="G36" s="12">
        <f t="shared" si="3"/>
        <v>0.91961604528961594</v>
      </c>
      <c r="H36" s="12">
        <f t="shared" si="0"/>
        <v>0.91961604528961594</v>
      </c>
      <c r="I36" s="12">
        <f t="shared" si="4"/>
        <v>-8.3799038126997571E-2</v>
      </c>
      <c r="L36" s="12"/>
    </row>
    <row r="37" spans="1:12" x14ac:dyDescent="0.25">
      <c r="A37">
        <v>1</v>
      </c>
      <c r="B37" s="10">
        <v>23.547300163461237</v>
      </c>
      <c r="C37">
        <v>53</v>
      </c>
      <c r="D37">
        <v>2</v>
      </c>
      <c r="E37">
        <f t="shared" si="5"/>
        <v>2.8284854951883958</v>
      </c>
      <c r="F37" s="11">
        <f t="shared" si="2"/>
        <v>16.91981626689217</v>
      </c>
      <c r="G37" s="12">
        <f t="shared" si="3"/>
        <v>0.94419585641357529</v>
      </c>
      <c r="H37" s="12">
        <f t="shared" si="0"/>
        <v>0.94419585641357529</v>
      </c>
      <c r="I37" s="12">
        <f t="shared" si="4"/>
        <v>-5.7421659342220044E-2</v>
      </c>
      <c r="L37" s="12"/>
    </row>
    <row r="38" spans="1:12" x14ac:dyDescent="0.25">
      <c r="A38">
        <v>0</v>
      </c>
      <c r="B38" s="10">
        <v>25.058066133123944</v>
      </c>
      <c r="C38">
        <f>C34-10</f>
        <v>46</v>
      </c>
      <c r="D38">
        <v>1</v>
      </c>
      <c r="E38">
        <f t="shared" si="5"/>
        <v>0.20730085243385732</v>
      </c>
      <c r="F38" s="11">
        <f t="shared" si="2"/>
        <v>1.2303526707008638</v>
      </c>
      <c r="G38" s="12">
        <f t="shared" si="3"/>
        <v>0.55164041403113129</v>
      </c>
      <c r="H38" s="12">
        <f t="shared" si="0"/>
        <v>0.44835958596886871</v>
      </c>
      <c r="I38" s="12">
        <f t="shared" si="4"/>
        <v>-0.8021597212642555</v>
      </c>
      <c r="L38" s="12"/>
    </row>
    <row r="39" spans="1:12" x14ac:dyDescent="0.25">
      <c r="A39">
        <v>1</v>
      </c>
      <c r="B39" s="10">
        <v>26.442826965093943</v>
      </c>
      <c r="C39">
        <f>C35-10</f>
        <v>41</v>
      </c>
      <c r="D39">
        <v>2</v>
      </c>
      <c r="E39">
        <f t="shared" si="5"/>
        <v>2.9372141466792208</v>
      </c>
      <c r="F39" s="11">
        <f t="shared" si="2"/>
        <v>18.863222873615449</v>
      </c>
      <c r="G39" s="12">
        <f t="shared" si="3"/>
        <v>0.94965570258347598</v>
      </c>
      <c r="H39" s="12">
        <f t="shared" si="0"/>
        <v>0.94965570258347598</v>
      </c>
      <c r="I39" s="12">
        <f t="shared" si="4"/>
        <v>-5.1655778410129666E-2</v>
      </c>
      <c r="L39" s="12"/>
    </row>
    <row r="40" spans="1:12" x14ac:dyDescent="0.25">
      <c r="A40">
        <v>1</v>
      </c>
      <c r="B40" s="10">
        <v>25.787049583965697</v>
      </c>
      <c r="C40">
        <f>C36-10</f>
        <v>48</v>
      </c>
      <c r="D40">
        <v>1</v>
      </c>
      <c r="E40">
        <f t="shared" si="5"/>
        <v>0.87078164080470488</v>
      </c>
      <c r="F40" s="11">
        <f t="shared" si="2"/>
        <v>2.3887772897909301</v>
      </c>
      <c r="G40" s="12">
        <f t="shared" si="3"/>
        <v>0.70490831515761998</v>
      </c>
      <c r="H40" s="12">
        <f t="shared" si="0"/>
        <v>0.70490831515761998</v>
      </c>
      <c r="I40" s="12">
        <f t="shared" si="4"/>
        <v>-0.34968753404884334</v>
      </c>
      <c r="L40" s="12"/>
    </row>
    <row r="41" spans="1:12" x14ac:dyDescent="0.25">
      <c r="A41">
        <v>1</v>
      </c>
      <c r="B41" s="10">
        <v>26.179479466522807</v>
      </c>
      <c r="C41">
        <f>C37-10</f>
        <v>43</v>
      </c>
      <c r="D41">
        <v>2</v>
      </c>
      <c r="E41">
        <f t="shared" si="5"/>
        <v>3.0424322759783857</v>
      </c>
      <c r="F41" s="11">
        <f t="shared" si="2"/>
        <v>20.956152443560104</v>
      </c>
      <c r="G41" s="12">
        <f t="shared" si="3"/>
        <v>0.95445467949949003</v>
      </c>
      <c r="H41" s="12">
        <f t="shared" si="0"/>
        <v>0.95445467949949003</v>
      </c>
      <c r="I41" s="12">
        <f t="shared" si="4"/>
        <v>-4.6615117824163624E-2</v>
      </c>
      <c r="L41" s="12"/>
    </row>
    <row r="42" spans="1:12" x14ac:dyDescent="0.25">
      <c r="H42" s="12"/>
    </row>
    <row r="43" spans="1:12" x14ac:dyDescent="0.25">
      <c r="H43" s="12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23</v>
      </c>
    </row>
    <row r="5" spans="1:1" x14ac:dyDescent="0.25">
      <c r="A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K2" sqref="K2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12" ht="15.75" thickBot="1" x14ac:dyDescent="0.3">
      <c r="A1" s="1"/>
      <c r="B1" s="19" t="s">
        <v>0</v>
      </c>
      <c r="C1" s="20"/>
      <c r="D1" s="21"/>
    </row>
    <row r="2" spans="1:12" ht="30.75" thickBot="1" x14ac:dyDescent="0.3">
      <c r="A2" s="2" t="s">
        <v>1</v>
      </c>
      <c r="B2" s="2" t="s">
        <v>2</v>
      </c>
      <c r="C2" s="3" t="s">
        <v>3</v>
      </c>
      <c r="D2" s="4" t="s">
        <v>4</v>
      </c>
      <c r="F2" s="1"/>
      <c r="G2" s="5" t="s">
        <v>5</v>
      </c>
      <c r="H2" s="6">
        <f>SUM(I6:I41)</f>
        <v>-24.056945195923397</v>
      </c>
      <c r="K2">
        <f>H2-'Full model'!H2</f>
        <v>-9.896796017108942</v>
      </c>
      <c r="L2">
        <f>-2*K2</f>
        <v>19.793592034217884</v>
      </c>
    </row>
    <row r="3" spans="1:12" ht="15.75" thickBot="1" x14ac:dyDescent="0.3">
      <c r="A3" s="7">
        <v>-0.45198512406075192</v>
      </c>
      <c r="B3" s="7">
        <v>0</v>
      </c>
      <c r="C3" s="7">
        <v>0</v>
      </c>
      <c r="D3" s="8">
        <v>0</v>
      </c>
    </row>
    <row r="5" spans="1:12" ht="60.75" thickBot="1" x14ac:dyDescent="0.3">
      <c r="A5" s="9" t="s">
        <v>12</v>
      </c>
      <c r="B5" s="9" t="s">
        <v>13</v>
      </c>
      <c r="C5" s="9" t="s">
        <v>3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</row>
    <row r="6" spans="1:12" x14ac:dyDescent="0.25">
      <c r="A6">
        <v>0</v>
      </c>
      <c r="B6" s="10">
        <v>16.887653303838498</v>
      </c>
      <c r="C6">
        <v>50</v>
      </c>
      <c r="D6">
        <v>1</v>
      </c>
      <c r="E6">
        <f>Intercept+Dosage_Coeff*B6+Age_Coeff*C6+Sex_Coeff*D6</f>
        <v>-0.45198512406075192</v>
      </c>
      <c r="F6" s="11">
        <f>EXP(E6)</f>
        <v>0.63636363616146707</v>
      </c>
      <c r="G6" s="12">
        <f>F6/(1+F6)</f>
        <v>0.3888888888133874</v>
      </c>
      <c r="H6" s="12">
        <f t="shared" ref="H6:H41" si="0">IF(A6=1,G6,1-G6)</f>
        <v>0.61111111118661254</v>
      </c>
      <c r="I6" s="12">
        <f>LN(H6)</f>
        <v>-0.49247648497424634</v>
      </c>
    </row>
    <row r="7" spans="1:12" x14ac:dyDescent="0.25">
      <c r="A7">
        <v>0</v>
      </c>
      <c r="B7" s="10">
        <v>17.030502315978563</v>
      </c>
      <c r="C7">
        <v>50</v>
      </c>
      <c r="D7">
        <v>1</v>
      </c>
      <c r="E7">
        <f t="shared" ref="E7:E16" si="1">Intercept+Dosage_Coeff*B7+Age_Coeff*C7+Sex_Coeff*D7</f>
        <v>-0.45198512406075192</v>
      </c>
      <c r="F7" s="11">
        <f t="shared" ref="F7:F41" si="2">EXP(E7)</f>
        <v>0.63636363616146707</v>
      </c>
      <c r="G7" s="12">
        <f t="shared" ref="G7:G41" si="3">F7/(1+F7)</f>
        <v>0.3888888888133874</v>
      </c>
      <c r="H7" s="12">
        <f t="shared" si="0"/>
        <v>0.61111111118661254</v>
      </c>
      <c r="I7" s="12">
        <f t="shared" ref="I7:I41" si="4">LN(H7)</f>
        <v>-0.49247648497424634</v>
      </c>
    </row>
    <row r="8" spans="1:12" x14ac:dyDescent="0.25">
      <c r="A8">
        <v>0</v>
      </c>
      <c r="B8" s="10">
        <v>17.503588443485505</v>
      </c>
      <c r="C8">
        <v>47</v>
      </c>
      <c r="D8">
        <v>1</v>
      </c>
      <c r="E8">
        <f t="shared" si="1"/>
        <v>-0.45198512406075192</v>
      </c>
      <c r="F8" s="11">
        <f t="shared" si="2"/>
        <v>0.63636363616146707</v>
      </c>
      <c r="G8" s="12">
        <f t="shared" si="3"/>
        <v>0.3888888888133874</v>
      </c>
      <c r="H8" s="12">
        <f t="shared" si="0"/>
        <v>0.61111111118661254</v>
      </c>
      <c r="I8" s="12">
        <f t="shared" si="4"/>
        <v>-0.49247648497424634</v>
      </c>
    </row>
    <row r="9" spans="1:12" x14ac:dyDescent="0.25">
      <c r="A9">
        <v>0</v>
      </c>
      <c r="B9" s="10">
        <v>17.405116562100972</v>
      </c>
      <c r="C9">
        <v>49</v>
      </c>
      <c r="D9">
        <v>1</v>
      </c>
      <c r="E9">
        <f t="shared" si="1"/>
        <v>-0.45198512406075192</v>
      </c>
      <c r="F9" s="11">
        <f t="shared" si="2"/>
        <v>0.63636363616146707</v>
      </c>
      <c r="G9" s="12">
        <f t="shared" si="3"/>
        <v>0.3888888888133874</v>
      </c>
      <c r="H9" s="12">
        <f t="shared" si="0"/>
        <v>0.61111111118661254</v>
      </c>
      <c r="I9" s="12">
        <f t="shared" si="4"/>
        <v>-0.49247648497424634</v>
      </c>
    </row>
    <row r="10" spans="1:12" x14ac:dyDescent="0.25">
      <c r="A10">
        <v>0</v>
      </c>
      <c r="B10" s="10">
        <v>18.287152525949935</v>
      </c>
      <c r="C10">
        <v>42</v>
      </c>
      <c r="D10">
        <v>1</v>
      </c>
      <c r="E10">
        <f t="shared" si="1"/>
        <v>-0.45198512406075192</v>
      </c>
      <c r="F10" s="11">
        <f t="shared" si="2"/>
        <v>0.63636363616146707</v>
      </c>
      <c r="G10" s="12">
        <f t="shared" si="3"/>
        <v>0.3888888888133874</v>
      </c>
      <c r="H10" s="12">
        <f t="shared" si="0"/>
        <v>0.61111111118661254</v>
      </c>
      <c r="I10" s="12">
        <f t="shared" si="4"/>
        <v>-0.49247648497424634</v>
      </c>
    </row>
    <row r="11" spans="1:12" x14ac:dyDescent="0.25">
      <c r="A11">
        <v>0</v>
      </c>
      <c r="B11" s="10">
        <v>18.021051701747979</v>
      </c>
      <c r="C11">
        <v>47</v>
      </c>
      <c r="D11">
        <v>1</v>
      </c>
      <c r="E11">
        <f t="shared" si="1"/>
        <v>-0.45198512406075192</v>
      </c>
      <c r="F11" s="11">
        <f t="shared" si="2"/>
        <v>0.63636363616146707</v>
      </c>
      <c r="G11" s="12">
        <f t="shared" si="3"/>
        <v>0.3888888888133874</v>
      </c>
      <c r="H11" s="12">
        <f t="shared" si="0"/>
        <v>0.61111111118661254</v>
      </c>
      <c r="I11" s="12">
        <f t="shared" si="4"/>
        <v>-0.49247648497424634</v>
      </c>
      <c r="L11" s="12"/>
    </row>
    <row r="12" spans="1:12" x14ac:dyDescent="0.25">
      <c r="A12">
        <v>0</v>
      </c>
      <c r="B12" s="10">
        <v>17.862168616816685</v>
      </c>
      <c r="C12">
        <v>49</v>
      </c>
      <c r="D12">
        <v>1</v>
      </c>
      <c r="E12">
        <f t="shared" si="1"/>
        <v>-0.45198512406075192</v>
      </c>
      <c r="F12" s="11">
        <f t="shared" si="2"/>
        <v>0.63636363616146707</v>
      </c>
      <c r="G12" s="12">
        <f t="shared" si="3"/>
        <v>0.3888888888133874</v>
      </c>
      <c r="H12" s="12">
        <f t="shared" si="0"/>
        <v>0.61111111118661254</v>
      </c>
      <c r="I12" s="12">
        <f t="shared" si="4"/>
        <v>-0.49247648497424634</v>
      </c>
      <c r="L12" s="12"/>
    </row>
    <row r="13" spans="1:12" x14ac:dyDescent="0.25">
      <c r="A13">
        <v>0</v>
      </c>
      <c r="B13" s="10">
        <v>17.519136635283065</v>
      </c>
      <c r="C13">
        <v>55</v>
      </c>
      <c r="D13">
        <v>1</v>
      </c>
      <c r="E13">
        <f t="shared" si="1"/>
        <v>-0.45198512406075192</v>
      </c>
      <c r="F13" s="11">
        <f t="shared" si="2"/>
        <v>0.63636363616146707</v>
      </c>
      <c r="G13" s="12">
        <f t="shared" si="3"/>
        <v>0.3888888888133874</v>
      </c>
      <c r="H13" s="12">
        <f t="shared" si="0"/>
        <v>0.61111111118661254</v>
      </c>
      <c r="I13" s="12">
        <f t="shared" si="4"/>
        <v>-0.49247648497424634</v>
      </c>
      <c r="L13" s="12"/>
    </row>
    <row r="14" spans="1:12" x14ac:dyDescent="0.25">
      <c r="A14">
        <v>0</v>
      </c>
      <c r="B14" s="10">
        <v>18.036761853876762</v>
      </c>
      <c r="C14">
        <v>51</v>
      </c>
      <c r="D14">
        <v>1</v>
      </c>
      <c r="E14">
        <f t="shared" si="1"/>
        <v>-0.45198512406075192</v>
      </c>
      <c r="F14" s="11">
        <f t="shared" si="2"/>
        <v>0.63636363616146707</v>
      </c>
      <c r="G14" s="12">
        <f t="shared" si="3"/>
        <v>0.3888888888133874</v>
      </c>
      <c r="H14" s="12">
        <f t="shared" si="0"/>
        <v>0.61111111118661254</v>
      </c>
      <c r="I14" s="12">
        <f t="shared" si="4"/>
        <v>-0.49247648497424634</v>
      </c>
      <c r="L14" s="12"/>
    </row>
    <row r="15" spans="1:12" x14ac:dyDescent="0.25">
      <c r="A15">
        <v>0</v>
      </c>
      <c r="B15" s="10">
        <v>14.168177382246888</v>
      </c>
      <c r="C15">
        <v>52</v>
      </c>
      <c r="D15">
        <v>2</v>
      </c>
      <c r="E15">
        <f t="shared" si="1"/>
        <v>-0.45198512406075192</v>
      </c>
      <c r="F15" s="11">
        <f t="shared" si="2"/>
        <v>0.63636363616146707</v>
      </c>
      <c r="G15" s="12">
        <f t="shared" si="3"/>
        <v>0.3888888888133874</v>
      </c>
      <c r="H15" s="12">
        <f t="shared" si="0"/>
        <v>0.61111111118661254</v>
      </c>
      <c r="I15" s="12">
        <f t="shared" si="4"/>
        <v>-0.49247648497424634</v>
      </c>
      <c r="L15" s="12"/>
    </row>
    <row r="16" spans="1:12" x14ac:dyDescent="0.25">
      <c r="A16">
        <v>0</v>
      </c>
      <c r="B16" s="10">
        <v>18.158879943620082</v>
      </c>
      <c r="C16">
        <v>52</v>
      </c>
      <c r="D16">
        <v>1</v>
      </c>
      <c r="E16">
        <f t="shared" si="1"/>
        <v>-0.45198512406075192</v>
      </c>
      <c r="F16" s="11">
        <f t="shared" si="2"/>
        <v>0.63636363616146707</v>
      </c>
      <c r="G16" s="12">
        <f t="shared" si="3"/>
        <v>0.3888888888133874</v>
      </c>
      <c r="H16" s="12">
        <f t="shared" si="0"/>
        <v>0.61111111118661254</v>
      </c>
      <c r="I16" s="12">
        <f t="shared" si="4"/>
        <v>-0.49247648497424634</v>
      </c>
      <c r="L16" s="12"/>
    </row>
    <row r="17" spans="1:12" x14ac:dyDescent="0.25">
      <c r="A17">
        <v>0</v>
      </c>
      <c r="B17" s="10">
        <v>18.885919870487136</v>
      </c>
      <c r="C17">
        <v>55</v>
      </c>
      <c r="D17">
        <v>1</v>
      </c>
      <c r="E17">
        <f t="shared" ref="E17:E41" si="5">Intercept+Dosage_Coeff*B17+Age_Coeff*C17+Sex_Coeff*D17</f>
        <v>-0.45198512406075192</v>
      </c>
      <c r="F17" s="11">
        <f t="shared" si="2"/>
        <v>0.63636363616146707</v>
      </c>
      <c r="G17" s="12">
        <f t="shared" si="3"/>
        <v>0.3888888888133874</v>
      </c>
      <c r="H17" s="12">
        <f t="shared" si="0"/>
        <v>0.61111111118661254</v>
      </c>
      <c r="I17" s="12">
        <f t="shared" si="4"/>
        <v>-0.49247648497424634</v>
      </c>
      <c r="L17" s="12"/>
    </row>
    <row r="18" spans="1:12" x14ac:dyDescent="0.25">
      <c r="A18">
        <v>1</v>
      </c>
      <c r="B18" s="10">
        <v>15.733847904194725</v>
      </c>
      <c r="C18">
        <v>49</v>
      </c>
      <c r="D18">
        <v>2</v>
      </c>
      <c r="E18">
        <f t="shared" si="5"/>
        <v>-0.45198512406075192</v>
      </c>
      <c r="F18" s="11">
        <f t="shared" si="2"/>
        <v>0.63636363616146707</v>
      </c>
      <c r="G18" s="12">
        <f t="shared" si="3"/>
        <v>0.3888888888133874</v>
      </c>
      <c r="H18" s="12">
        <f t="shared" si="0"/>
        <v>0.3888888888133874</v>
      </c>
      <c r="I18" s="12">
        <f t="shared" si="4"/>
        <v>-0.9444616090349981</v>
      </c>
      <c r="L18" s="12"/>
    </row>
    <row r="19" spans="1:12" x14ac:dyDescent="0.25">
      <c r="A19">
        <v>0</v>
      </c>
      <c r="B19" s="10">
        <v>20.09398198109114</v>
      </c>
      <c r="C19">
        <v>54</v>
      </c>
      <c r="D19">
        <v>1</v>
      </c>
      <c r="E19">
        <f t="shared" si="5"/>
        <v>-0.45198512406075192</v>
      </c>
      <c r="F19" s="11">
        <f t="shared" si="2"/>
        <v>0.63636363616146707</v>
      </c>
      <c r="G19" s="12">
        <f t="shared" si="3"/>
        <v>0.3888888888133874</v>
      </c>
      <c r="H19" s="12">
        <f t="shared" si="0"/>
        <v>0.61111111118661254</v>
      </c>
      <c r="I19" s="12">
        <f t="shared" si="4"/>
        <v>-0.49247648497424634</v>
      </c>
      <c r="L19" s="12"/>
    </row>
    <row r="20" spans="1:12" x14ac:dyDescent="0.25">
      <c r="A20">
        <v>1</v>
      </c>
      <c r="B20" s="10">
        <v>19.997615584012525</v>
      </c>
      <c r="C20">
        <v>55</v>
      </c>
      <c r="D20">
        <v>1</v>
      </c>
      <c r="E20">
        <f t="shared" si="5"/>
        <v>-0.45198512406075192</v>
      </c>
      <c r="F20" s="11">
        <f t="shared" si="2"/>
        <v>0.63636363616146707</v>
      </c>
      <c r="G20" s="12">
        <f t="shared" si="3"/>
        <v>0.3888888888133874</v>
      </c>
      <c r="H20" s="12">
        <f t="shared" si="0"/>
        <v>0.3888888888133874</v>
      </c>
      <c r="I20" s="12">
        <f t="shared" si="4"/>
        <v>-0.9444616090349981</v>
      </c>
      <c r="L20" s="12"/>
    </row>
    <row r="21" spans="1:12" x14ac:dyDescent="0.25">
      <c r="A21">
        <v>0</v>
      </c>
      <c r="B21" s="10">
        <v>20.234239627931611</v>
      </c>
      <c r="C21">
        <v>53</v>
      </c>
      <c r="D21">
        <v>1</v>
      </c>
      <c r="E21">
        <f t="shared" si="5"/>
        <v>-0.45198512406075192</v>
      </c>
      <c r="F21" s="11">
        <f t="shared" si="2"/>
        <v>0.63636363616146707</v>
      </c>
      <c r="G21" s="12">
        <f t="shared" si="3"/>
        <v>0.3888888888133874</v>
      </c>
      <c r="H21" s="12">
        <f t="shared" si="0"/>
        <v>0.61111111118661254</v>
      </c>
      <c r="I21" s="12">
        <f t="shared" si="4"/>
        <v>-0.49247648497424634</v>
      </c>
      <c r="L21" s="12"/>
    </row>
    <row r="22" spans="1:12" x14ac:dyDescent="0.25">
      <c r="A22">
        <v>0</v>
      </c>
      <c r="B22" s="10">
        <v>18.168273642831107</v>
      </c>
      <c r="C22">
        <v>44</v>
      </c>
      <c r="D22">
        <v>2</v>
      </c>
      <c r="E22">
        <f t="shared" si="5"/>
        <v>-0.45198512406075192</v>
      </c>
      <c r="F22" s="11">
        <f t="shared" si="2"/>
        <v>0.63636363616146707</v>
      </c>
      <c r="G22" s="12">
        <f t="shared" si="3"/>
        <v>0.3888888888133874</v>
      </c>
      <c r="H22" s="12">
        <f t="shared" si="0"/>
        <v>0.61111111118661254</v>
      </c>
      <c r="I22" s="12">
        <f t="shared" si="4"/>
        <v>-0.49247648497424634</v>
      </c>
      <c r="L22" s="12"/>
    </row>
    <row r="23" spans="1:12" x14ac:dyDescent="0.25">
      <c r="A23">
        <v>0</v>
      </c>
      <c r="B23" s="10">
        <v>17.071640240109602</v>
      </c>
      <c r="C23">
        <v>54</v>
      </c>
      <c r="D23">
        <v>2</v>
      </c>
      <c r="E23">
        <f t="shared" si="5"/>
        <v>-0.45198512406075192</v>
      </c>
      <c r="F23" s="11">
        <f t="shared" si="2"/>
        <v>0.63636363616146707</v>
      </c>
      <c r="G23" s="12">
        <f t="shared" si="3"/>
        <v>0.3888888888133874</v>
      </c>
      <c r="H23" s="12">
        <f t="shared" si="0"/>
        <v>0.61111111118661254</v>
      </c>
      <c r="I23" s="12">
        <f t="shared" si="4"/>
        <v>-0.49247648497424634</v>
      </c>
      <c r="L23" s="12"/>
    </row>
    <row r="24" spans="1:12" x14ac:dyDescent="0.25">
      <c r="A24">
        <v>0</v>
      </c>
      <c r="B24" s="10">
        <v>21.441977817873166</v>
      </c>
      <c r="C24">
        <v>53</v>
      </c>
      <c r="D24">
        <v>1</v>
      </c>
      <c r="E24">
        <f t="shared" si="5"/>
        <v>-0.45198512406075192</v>
      </c>
      <c r="F24" s="11">
        <f t="shared" si="2"/>
        <v>0.63636363616146707</v>
      </c>
      <c r="G24" s="12">
        <f t="shared" si="3"/>
        <v>0.3888888888133874</v>
      </c>
      <c r="H24" s="12">
        <f t="shared" si="0"/>
        <v>0.61111111118661254</v>
      </c>
      <c r="I24" s="12">
        <f t="shared" si="4"/>
        <v>-0.49247648497424634</v>
      </c>
      <c r="L24" s="12"/>
    </row>
    <row r="25" spans="1:12" x14ac:dyDescent="0.25">
      <c r="A25">
        <v>0</v>
      </c>
      <c r="B25" s="10">
        <v>21.307388782625555</v>
      </c>
      <c r="C25">
        <v>56</v>
      </c>
      <c r="D25">
        <v>1</v>
      </c>
      <c r="E25">
        <f t="shared" si="5"/>
        <v>-0.45198512406075192</v>
      </c>
      <c r="F25" s="11">
        <f t="shared" si="2"/>
        <v>0.63636363616146707</v>
      </c>
      <c r="G25" s="12">
        <f t="shared" si="3"/>
        <v>0.3888888888133874</v>
      </c>
      <c r="H25" s="12">
        <f t="shared" si="0"/>
        <v>0.61111111118661254</v>
      </c>
      <c r="I25" s="12">
        <f t="shared" si="4"/>
        <v>-0.49247648497424634</v>
      </c>
      <c r="L25" s="12"/>
    </row>
    <row r="26" spans="1:12" x14ac:dyDescent="0.25">
      <c r="A26">
        <v>1</v>
      </c>
      <c r="B26" s="10">
        <v>17.915453565789566</v>
      </c>
      <c r="C26">
        <v>57</v>
      </c>
      <c r="D26">
        <v>2</v>
      </c>
      <c r="E26">
        <f t="shared" si="5"/>
        <v>-0.45198512406075192</v>
      </c>
      <c r="F26" s="11">
        <f t="shared" si="2"/>
        <v>0.63636363616146707</v>
      </c>
      <c r="G26" s="12">
        <f t="shared" si="3"/>
        <v>0.3888888888133874</v>
      </c>
      <c r="H26" s="12">
        <f t="shared" si="0"/>
        <v>0.3888888888133874</v>
      </c>
      <c r="I26" s="12">
        <f t="shared" si="4"/>
        <v>-0.9444616090349981</v>
      </c>
      <c r="L26" s="12"/>
    </row>
    <row r="27" spans="1:12" x14ac:dyDescent="0.25">
      <c r="A27">
        <v>0</v>
      </c>
      <c r="B27" s="10">
        <v>19.167244965824199</v>
      </c>
      <c r="C27">
        <v>51</v>
      </c>
      <c r="D27">
        <v>2</v>
      </c>
      <c r="E27">
        <f t="shared" si="5"/>
        <v>-0.45198512406075192</v>
      </c>
      <c r="F27" s="11">
        <f t="shared" si="2"/>
        <v>0.63636363616146707</v>
      </c>
      <c r="G27" s="12">
        <f t="shared" si="3"/>
        <v>0.3888888888133874</v>
      </c>
      <c r="H27" s="12">
        <f t="shared" si="0"/>
        <v>0.61111111118661254</v>
      </c>
      <c r="I27" s="12">
        <f t="shared" si="4"/>
        <v>-0.49247648497424634</v>
      </c>
      <c r="L27" s="12"/>
    </row>
    <row r="28" spans="1:12" x14ac:dyDescent="0.25">
      <c r="A28">
        <v>0</v>
      </c>
      <c r="B28" s="10">
        <v>19.287095610930375</v>
      </c>
      <c r="C28">
        <v>53</v>
      </c>
      <c r="D28">
        <v>2</v>
      </c>
      <c r="E28">
        <f t="shared" si="5"/>
        <v>-0.45198512406075192</v>
      </c>
      <c r="F28" s="11">
        <f t="shared" si="2"/>
        <v>0.63636363616146707</v>
      </c>
      <c r="G28" s="12">
        <f t="shared" si="3"/>
        <v>0.3888888888133874</v>
      </c>
      <c r="H28" s="12">
        <f t="shared" si="0"/>
        <v>0.61111111118661254</v>
      </c>
      <c r="I28" s="12">
        <f t="shared" si="4"/>
        <v>-0.49247648497424634</v>
      </c>
      <c r="L28" s="12"/>
    </row>
    <row r="29" spans="1:12" x14ac:dyDescent="0.25">
      <c r="A29">
        <v>1</v>
      </c>
      <c r="B29" s="10">
        <v>23.539688027893682</v>
      </c>
      <c r="C29">
        <v>51</v>
      </c>
      <c r="D29">
        <v>1</v>
      </c>
      <c r="E29">
        <f t="shared" si="5"/>
        <v>-0.45198512406075192</v>
      </c>
      <c r="F29" s="11">
        <f t="shared" si="2"/>
        <v>0.63636363616146707</v>
      </c>
      <c r="G29" s="12">
        <f t="shared" si="3"/>
        <v>0.3888888888133874</v>
      </c>
      <c r="H29" s="12">
        <f t="shared" si="0"/>
        <v>0.3888888888133874</v>
      </c>
      <c r="I29" s="12">
        <f t="shared" si="4"/>
        <v>-0.9444616090349981</v>
      </c>
      <c r="L29" s="12"/>
    </row>
    <row r="30" spans="1:12" x14ac:dyDescent="0.25">
      <c r="A30">
        <v>1</v>
      </c>
      <c r="B30" s="10">
        <v>19.49067974727965</v>
      </c>
      <c r="C30">
        <v>55</v>
      </c>
      <c r="D30">
        <v>2</v>
      </c>
      <c r="E30">
        <f t="shared" si="5"/>
        <v>-0.45198512406075192</v>
      </c>
      <c r="F30" s="11">
        <f t="shared" si="2"/>
        <v>0.63636363616146707</v>
      </c>
      <c r="G30" s="12">
        <f t="shared" si="3"/>
        <v>0.3888888888133874</v>
      </c>
      <c r="H30" s="12">
        <f t="shared" si="0"/>
        <v>0.3888888888133874</v>
      </c>
      <c r="I30" s="12">
        <f t="shared" si="4"/>
        <v>-0.9444616090349981</v>
      </c>
      <c r="L30" s="12"/>
    </row>
    <row r="31" spans="1:12" x14ac:dyDescent="0.25">
      <c r="A31">
        <v>1</v>
      </c>
      <c r="B31" s="10">
        <v>23.175115322307192</v>
      </c>
      <c r="C31">
        <v>59</v>
      </c>
      <c r="D31">
        <v>1</v>
      </c>
      <c r="E31">
        <f t="shared" si="5"/>
        <v>-0.45198512406075192</v>
      </c>
      <c r="F31" s="11">
        <f t="shared" si="2"/>
        <v>0.63636363616146707</v>
      </c>
      <c r="G31" s="12">
        <f t="shared" si="3"/>
        <v>0.3888888888133874</v>
      </c>
      <c r="H31" s="12">
        <f t="shared" si="0"/>
        <v>0.3888888888133874</v>
      </c>
      <c r="I31" s="12">
        <f t="shared" si="4"/>
        <v>-0.9444616090349981</v>
      </c>
      <c r="L31" s="12"/>
    </row>
    <row r="32" spans="1:12" x14ac:dyDescent="0.25">
      <c r="A32">
        <v>1</v>
      </c>
      <c r="B32" s="10">
        <v>20.575975926815435</v>
      </c>
      <c r="C32">
        <v>47</v>
      </c>
      <c r="D32">
        <v>2</v>
      </c>
      <c r="E32">
        <f t="shared" si="5"/>
        <v>-0.45198512406075192</v>
      </c>
      <c r="F32" s="11">
        <f t="shared" si="2"/>
        <v>0.63636363616146707</v>
      </c>
      <c r="G32" s="12">
        <f t="shared" si="3"/>
        <v>0.3888888888133874</v>
      </c>
      <c r="H32" s="12">
        <f t="shared" si="0"/>
        <v>0.3888888888133874</v>
      </c>
      <c r="I32" s="12">
        <f t="shared" si="4"/>
        <v>-0.9444616090349981</v>
      </c>
      <c r="L32" s="12"/>
    </row>
    <row r="33" spans="1:12" x14ac:dyDescent="0.25">
      <c r="A33">
        <v>1</v>
      </c>
      <c r="B33" s="10">
        <v>21.298642924739426</v>
      </c>
      <c r="C33">
        <v>54</v>
      </c>
      <c r="D33">
        <v>2</v>
      </c>
      <c r="E33">
        <f t="shared" si="5"/>
        <v>-0.45198512406075192</v>
      </c>
      <c r="F33" s="11">
        <f t="shared" si="2"/>
        <v>0.63636363616146707</v>
      </c>
      <c r="G33" s="12">
        <f t="shared" si="3"/>
        <v>0.3888888888133874</v>
      </c>
      <c r="H33" s="12">
        <f t="shared" si="0"/>
        <v>0.3888888888133874</v>
      </c>
      <c r="I33" s="12">
        <f t="shared" si="4"/>
        <v>-0.9444616090349981</v>
      </c>
      <c r="L33" s="12"/>
    </row>
    <row r="34" spans="1:12" x14ac:dyDescent="0.25">
      <c r="A34">
        <v>0</v>
      </c>
      <c r="B34" s="10">
        <v>21.161138603529775</v>
      </c>
      <c r="C34">
        <v>56</v>
      </c>
      <c r="D34">
        <v>2</v>
      </c>
      <c r="E34">
        <f t="shared" si="5"/>
        <v>-0.45198512406075192</v>
      </c>
      <c r="F34" s="11">
        <f t="shared" si="2"/>
        <v>0.63636363616146707</v>
      </c>
      <c r="G34" s="12">
        <f t="shared" si="3"/>
        <v>0.3888888888133874</v>
      </c>
      <c r="H34" s="12">
        <f t="shared" si="0"/>
        <v>0.61111111118661254</v>
      </c>
      <c r="I34" s="12">
        <f t="shared" si="4"/>
        <v>-0.49247648497424634</v>
      </c>
      <c r="L34" s="12"/>
    </row>
    <row r="35" spans="1:12" x14ac:dyDescent="0.25">
      <c r="A35">
        <v>1</v>
      </c>
      <c r="B35" s="10">
        <v>21.833435938442928</v>
      </c>
      <c r="C35">
        <v>51</v>
      </c>
      <c r="D35">
        <v>2</v>
      </c>
      <c r="E35">
        <f t="shared" si="5"/>
        <v>-0.45198512406075192</v>
      </c>
      <c r="F35" s="11">
        <f t="shared" si="2"/>
        <v>0.63636363616146707</v>
      </c>
      <c r="G35" s="12">
        <f t="shared" si="3"/>
        <v>0.3888888888133874</v>
      </c>
      <c r="H35" s="12">
        <f t="shared" si="0"/>
        <v>0.3888888888133874</v>
      </c>
      <c r="I35" s="12">
        <f t="shared" si="4"/>
        <v>-0.9444616090349981</v>
      </c>
      <c r="L35" s="12"/>
    </row>
    <row r="36" spans="1:12" x14ac:dyDescent="0.25">
      <c r="A36">
        <v>1</v>
      </c>
      <c r="B36" s="10">
        <v>21.725732318178594</v>
      </c>
      <c r="C36">
        <v>58</v>
      </c>
      <c r="D36">
        <v>2</v>
      </c>
      <c r="E36">
        <f t="shared" si="5"/>
        <v>-0.45198512406075192</v>
      </c>
      <c r="F36" s="11">
        <f t="shared" si="2"/>
        <v>0.63636363616146707</v>
      </c>
      <c r="G36" s="12">
        <f t="shared" si="3"/>
        <v>0.3888888888133874</v>
      </c>
      <c r="H36" s="12">
        <f t="shared" si="0"/>
        <v>0.3888888888133874</v>
      </c>
      <c r="I36" s="12">
        <f t="shared" si="4"/>
        <v>-0.9444616090349981</v>
      </c>
      <c r="L36" s="12"/>
    </row>
    <row r="37" spans="1:12" x14ac:dyDescent="0.25">
      <c r="A37">
        <v>1</v>
      </c>
      <c r="B37" s="10">
        <v>23.547300163461237</v>
      </c>
      <c r="C37">
        <v>53</v>
      </c>
      <c r="D37">
        <v>2</v>
      </c>
      <c r="E37">
        <f t="shared" si="5"/>
        <v>-0.45198512406075192</v>
      </c>
      <c r="F37" s="11">
        <f t="shared" si="2"/>
        <v>0.63636363616146707</v>
      </c>
      <c r="G37" s="12">
        <f t="shared" si="3"/>
        <v>0.3888888888133874</v>
      </c>
      <c r="H37" s="12">
        <f t="shared" si="0"/>
        <v>0.3888888888133874</v>
      </c>
      <c r="I37" s="12">
        <f t="shared" si="4"/>
        <v>-0.9444616090349981</v>
      </c>
      <c r="L37" s="12"/>
    </row>
    <row r="38" spans="1:12" x14ac:dyDescent="0.25">
      <c r="A38">
        <v>0</v>
      </c>
      <c r="B38" s="10">
        <v>25.058066133123944</v>
      </c>
      <c r="C38">
        <f>C34-10</f>
        <v>46</v>
      </c>
      <c r="D38">
        <v>1</v>
      </c>
      <c r="E38">
        <f t="shared" si="5"/>
        <v>-0.45198512406075192</v>
      </c>
      <c r="F38" s="11">
        <f t="shared" si="2"/>
        <v>0.63636363616146707</v>
      </c>
      <c r="G38" s="12">
        <f t="shared" si="3"/>
        <v>0.3888888888133874</v>
      </c>
      <c r="H38" s="12">
        <f t="shared" si="0"/>
        <v>0.61111111118661254</v>
      </c>
      <c r="I38" s="12">
        <f t="shared" si="4"/>
        <v>-0.49247648497424634</v>
      </c>
      <c r="L38" s="12"/>
    </row>
    <row r="39" spans="1:12" x14ac:dyDescent="0.25">
      <c r="A39">
        <v>1</v>
      </c>
      <c r="B39" s="10">
        <v>26.442826965093943</v>
      </c>
      <c r="C39">
        <f>C35-10</f>
        <v>41</v>
      </c>
      <c r="D39">
        <v>2</v>
      </c>
      <c r="E39">
        <f t="shared" si="5"/>
        <v>-0.45198512406075192</v>
      </c>
      <c r="F39" s="11">
        <f t="shared" si="2"/>
        <v>0.63636363616146707</v>
      </c>
      <c r="G39" s="12">
        <f t="shared" si="3"/>
        <v>0.3888888888133874</v>
      </c>
      <c r="H39" s="12">
        <f t="shared" si="0"/>
        <v>0.3888888888133874</v>
      </c>
      <c r="I39" s="12">
        <f t="shared" si="4"/>
        <v>-0.9444616090349981</v>
      </c>
      <c r="L39" s="12"/>
    </row>
    <row r="40" spans="1:12" x14ac:dyDescent="0.25">
      <c r="A40">
        <v>1</v>
      </c>
      <c r="B40" s="10">
        <v>25.787049583965697</v>
      </c>
      <c r="C40">
        <f>C36-10</f>
        <v>48</v>
      </c>
      <c r="D40">
        <v>1</v>
      </c>
      <c r="E40">
        <f t="shared" si="5"/>
        <v>-0.45198512406075192</v>
      </c>
      <c r="F40" s="11">
        <f t="shared" si="2"/>
        <v>0.63636363616146707</v>
      </c>
      <c r="G40" s="12">
        <f t="shared" si="3"/>
        <v>0.3888888888133874</v>
      </c>
      <c r="H40" s="12">
        <f t="shared" si="0"/>
        <v>0.3888888888133874</v>
      </c>
      <c r="I40" s="12">
        <f t="shared" si="4"/>
        <v>-0.9444616090349981</v>
      </c>
      <c r="L40" s="12"/>
    </row>
    <row r="41" spans="1:12" x14ac:dyDescent="0.25">
      <c r="A41">
        <v>1</v>
      </c>
      <c r="B41" s="10">
        <v>26.179479466522807</v>
      </c>
      <c r="C41">
        <f>C37-10</f>
        <v>43</v>
      </c>
      <c r="D41">
        <v>2</v>
      </c>
      <c r="E41">
        <f t="shared" si="5"/>
        <v>-0.45198512406075192</v>
      </c>
      <c r="F41" s="11">
        <f t="shared" si="2"/>
        <v>0.63636363616146707</v>
      </c>
      <c r="G41" s="12">
        <f t="shared" si="3"/>
        <v>0.3888888888133874</v>
      </c>
      <c r="H41" s="12">
        <f t="shared" si="0"/>
        <v>0.3888888888133874</v>
      </c>
      <c r="I41" s="12">
        <f t="shared" si="4"/>
        <v>-0.9444616090349981</v>
      </c>
      <c r="L41" s="12"/>
    </row>
    <row r="42" spans="1:12" x14ac:dyDescent="0.25">
      <c r="H42" s="12"/>
    </row>
    <row r="43" spans="1:12" x14ac:dyDescent="0.25">
      <c r="H43" s="12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5" spans="1:1" x14ac:dyDescent="0.25">
      <c r="A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3" sqref="B3"/>
    </sheetView>
  </sheetViews>
  <sheetFormatPr defaultRowHeight="15" x14ac:dyDescent="0.25"/>
  <cols>
    <col min="1" max="1" width="3.125" customWidth="1"/>
    <col min="2" max="2" width="14.75" bestFit="1" customWidth="1"/>
    <col min="3" max="3" width="11.125" bestFit="1" customWidth="1"/>
    <col min="4" max="4" width="17.75" bestFit="1" customWidth="1"/>
  </cols>
  <sheetData>
    <row r="1" spans="2:4" ht="15.75" thickBot="1" x14ac:dyDescent="0.3"/>
    <row r="2" spans="2:4" x14ac:dyDescent="0.25">
      <c r="B2" s="14" t="s">
        <v>21</v>
      </c>
      <c r="C2" s="15" t="s">
        <v>14</v>
      </c>
    </row>
    <row r="3" spans="2:4" x14ac:dyDescent="0.25">
      <c r="B3" s="2" t="s">
        <v>16</v>
      </c>
      <c r="C3" s="16">
        <f>'Restricted model'!H2</f>
        <v>-24.056945195923397</v>
      </c>
    </row>
    <row r="4" spans="2:4" ht="15.75" thickBot="1" x14ac:dyDescent="0.3">
      <c r="B4" s="17" t="s">
        <v>15</v>
      </c>
      <c r="C4" s="18">
        <f>'Full model'!H2</f>
        <v>-14.160149178814455</v>
      </c>
    </row>
    <row r="6" spans="2:4" x14ac:dyDescent="0.25">
      <c r="B6" t="s">
        <v>17</v>
      </c>
      <c r="C6">
        <f>C3-C4</f>
        <v>-9.896796017108942</v>
      </c>
    </row>
    <row r="8" spans="2:4" x14ac:dyDescent="0.25">
      <c r="B8" s="13" t="s">
        <v>18</v>
      </c>
      <c r="C8">
        <f>-2*C6</f>
        <v>19.793592034217884</v>
      </c>
    </row>
    <row r="10" spans="2:4" x14ac:dyDescent="0.25">
      <c r="B10" t="s">
        <v>20</v>
      </c>
      <c r="C10">
        <f>_xlfn.CHISQ.DIST.RT(C8,3)</f>
        <v>1.8730818148706831E-4</v>
      </c>
      <c r="D10" s="13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 t="s">
        <v>28</v>
      </c>
    </row>
    <row r="3" spans="1:1" x14ac:dyDescent="0.25">
      <c r="A3" t="s">
        <v>29</v>
      </c>
    </row>
    <row r="5" spans="1:1" x14ac:dyDescent="0.25">
      <c r="A5" t="s">
        <v>30</v>
      </c>
    </row>
    <row r="7" spans="1:1" x14ac:dyDescent="0.25">
      <c r="A7" t="s">
        <v>31</v>
      </c>
    </row>
    <row r="9" spans="1:1" x14ac:dyDescent="0.25">
      <c r="A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Full model</vt:lpstr>
      <vt:lpstr>Comments on full model</vt:lpstr>
      <vt:lpstr>Restricted model</vt:lpstr>
      <vt:lpstr>Comments on restricted model</vt:lpstr>
      <vt:lpstr>Increment in log likelihood</vt:lpstr>
      <vt:lpstr>Comment on increment</vt:lpstr>
      <vt:lpstr>'Full model'!Age_Coeff</vt:lpstr>
      <vt:lpstr>'Restricted model'!Age_Coeff</vt:lpstr>
      <vt:lpstr>'Full model'!AgeBeta</vt:lpstr>
      <vt:lpstr>'Restricted model'!AgeBeta</vt:lpstr>
      <vt:lpstr>'Full model'!Dosage_Coeff</vt:lpstr>
      <vt:lpstr>'Restricted model'!Dosage_Coeff</vt:lpstr>
      <vt:lpstr>'Full model'!IncomeBeta</vt:lpstr>
      <vt:lpstr>'Restricted model'!IncomeBeta</vt:lpstr>
      <vt:lpstr>'Full model'!Intercept</vt:lpstr>
      <vt:lpstr>'Restricted model'!Intercept</vt:lpstr>
      <vt:lpstr>'Full model'!Sex_Coeff</vt:lpstr>
      <vt:lpstr>'Restricted model'!Sex_Coeff</vt:lpstr>
      <vt:lpstr>'Full model'!ZipBeta</vt:lpstr>
      <vt:lpstr>'Restricted model'!ZipBeta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2016-10-05T22:24:40Z</dcterms:created>
  <dcterms:modified xsi:type="dcterms:W3CDTF">2016-10-06T00:16:17Z</dcterms:modified>
</cp:coreProperties>
</file>