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4\"/>
    </mc:Choice>
  </mc:AlternateContent>
  <bookViews>
    <workbookView xWindow="0" yWindow="0" windowWidth="20490" windowHeight="8115"/>
  </bookViews>
  <sheets>
    <sheet name="Using glm" sheetId="5" r:id="rId1"/>
    <sheet name="Comments on using glm" sheetId="9" r:id="rId2"/>
  </sheets>
  <definedNames>
    <definedName name="Age_Coeff" localSheetId="0">'Using glm'!$L$3</definedName>
    <definedName name="AgeBeta" localSheetId="0">'Using glm'!$L$3</definedName>
    <definedName name="Dosage_Coeff" localSheetId="0">'Using glm'!$K$3</definedName>
    <definedName name="IncomeBeta" localSheetId="0">'Using glm'!$K$3</definedName>
    <definedName name="Intercept" localSheetId="0">'Using glm'!$J$3</definedName>
    <definedName name="Sex_Coeff" localSheetId="0">'Using glm'!$M$3</definedName>
    <definedName name="solver_adj" localSheetId="0" hidden="1">'Using glm'!$J$3:$M$3</definedName>
    <definedName name="solver_cvg" localSheetId="0" hidden="1">0.000001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'Using glm'!$Q$2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ZipBeta" localSheetId="0">'Using glm'!$M$3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5" l="1"/>
  <c r="N41" i="5" s="1"/>
  <c r="O41" i="5" s="1"/>
  <c r="P41" i="5" s="1"/>
  <c r="Q41" i="5" s="1"/>
  <c r="R41" i="5" s="1"/>
  <c r="L40" i="5"/>
  <c r="N40" i="5" s="1"/>
  <c r="O40" i="5" s="1"/>
  <c r="P40" i="5" s="1"/>
  <c r="Q40" i="5" s="1"/>
  <c r="R40" i="5" s="1"/>
  <c r="Q39" i="5"/>
  <c r="R39" i="5" s="1"/>
  <c r="L39" i="5"/>
  <c r="N39" i="5" s="1"/>
  <c r="O39" i="5" s="1"/>
  <c r="P39" i="5" s="1"/>
  <c r="L38" i="5"/>
  <c r="N38" i="5" s="1"/>
  <c r="O38" i="5" s="1"/>
  <c r="P38" i="5" s="1"/>
  <c r="Q38" i="5" s="1"/>
  <c r="R38" i="5" s="1"/>
  <c r="Q37" i="5"/>
  <c r="R37" i="5" s="1"/>
  <c r="N37" i="5"/>
  <c r="O37" i="5" s="1"/>
  <c r="P37" i="5" s="1"/>
  <c r="N36" i="5"/>
  <c r="O36" i="5" s="1"/>
  <c r="P36" i="5" s="1"/>
  <c r="Q36" i="5" s="1"/>
  <c r="R36" i="5" s="1"/>
  <c r="O35" i="5"/>
  <c r="P35" i="5" s="1"/>
  <c r="Q35" i="5" s="1"/>
  <c r="R35" i="5" s="1"/>
  <c r="N35" i="5"/>
  <c r="N34" i="5"/>
  <c r="O34" i="5" s="1"/>
  <c r="P34" i="5" s="1"/>
  <c r="Q34" i="5" s="1"/>
  <c r="R34" i="5" s="1"/>
  <c r="Q33" i="5"/>
  <c r="R33" i="5" s="1"/>
  <c r="N33" i="5"/>
  <c r="O33" i="5" s="1"/>
  <c r="P33" i="5" s="1"/>
  <c r="N32" i="5"/>
  <c r="O32" i="5" s="1"/>
  <c r="P32" i="5" s="1"/>
  <c r="Q32" i="5" s="1"/>
  <c r="R32" i="5" s="1"/>
  <c r="O31" i="5"/>
  <c r="P31" i="5" s="1"/>
  <c r="Q31" i="5" s="1"/>
  <c r="R31" i="5" s="1"/>
  <c r="N31" i="5"/>
  <c r="N30" i="5"/>
  <c r="O30" i="5" s="1"/>
  <c r="P30" i="5" s="1"/>
  <c r="Q30" i="5" s="1"/>
  <c r="R30" i="5" s="1"/>
  <c r="Q29" i="5"/>
  <c r="R29" i="5" s="1"/>
  <c r="N29" i="5"/>
  <c r="O29" i="5" s="1"/>
  <c r="P29" i="5" s="1"/>
  <c r="N28" i="5"/>
  <c r="O28" i="5" s="1"/>
  <c r="P28" i="5" s="1"/>
  <c r="Q28" i="5" s="1"/>
  <c r="R28" i="5" s="1"/>
  <c r="O27" i="5"/>
  <c r="P27" i="5" s="1"/>
  <c r="Q27" i="5" s="1"/>
  <c r="R27" i="5" s="1"/>
  <c r="N27" i="5"/>
  <c r="N26" i="5"/>
  <c r="O26" i="5" s="1"/>
  <c r="P26" i="5" s="1"/>
  <c r="Q26" i="5" s="1"/>
  <c r="R26" i="5" s="1"/>
  <c r="Q25" i="5"/>
  <c r="R25" i="5" s="1"/>
  <c r="N25" i="5"/>
  <c r="O25" i="5" s="1"/>
  <c r="P25" i="5" s="1"/>
  <c r="N24" i="5"/>
  <c r="O24" i="5" s="1"/>
  <c r="P24" i="5" s="1"/>
  <c r="Q24" i="5" s="1"/>
  <c r="R24" i="5" s="1"/>
  <c r="O23" i="5"/>
  <c r="P23" i="5" s="1"/>
  <c r="Q23" i="5" s="1"/>
  <c r="R23" i="5" s="1"/>
  <c r="N23" i="5"/>
  <c r="N22" i="5"/>
  <c r="O22" i="5" s="1"/>
  <c r="P22" i="5" s="1"/>
  <c r="Q22" i="5" s="1"/>
  <c r="R22" i="5" s="1"/>
  <c r="Q21" i="5"/>
  <c r="R21" i="5" s="1"/>
  <c r="N21" i="5"/>
  <c r="O21" i="5" s="1"/>
  <c r="P21" i="5" s="1"/>
  <c r="N20" i="5"/>
  <c r="O20" i="5" s="1"/>
  <c r="P20" i="5" s="1"/>
  <c r="Q20" i="5" s="1"/>
  <c r="R20" i="5" s="1"/>
  <c r="O19" i="5"/>
  <c r="P19" i="5" s="1"/>
  <c r="Q19" i="5" s="1"/>
  <c r="R19" i="5" s="1"/>
  <c r="N19" i="5"/>
  <c r="N18" i="5"/>
  <c r="O18" i="5" s="1"/>
  <c r="P18" i="5" s="1"/>
  <c r="Q18" i="5" s="1"/>
  <c r="R18" i="5" s="1"/>
  <c r="Q17" i="5"/>
  <c r="R17" i="5" s="1"/>
  <c r="N17" i="5"/>
  <c r="O17" i="5" s="1"/>
  <c r="P17" i="5" s="1"/>
  <c r="N16" i="5"/>
  <c r="O16" i="5" s="1"/>
  <c r="P16" i="5" s="1"/>
  <c r="Q16" i="5" s="1"/>
  <c r="R16" i="5" s="1"/>
  <c r="O15" i="5"/>
  <c r="P15" i="5" s="1"/>
  <c r="Q15" i="5" s="1"/>
  <c r="R15" i="5" s="1"/>
  <c r="N15" i="5"/>
  <c r="N14" i="5"/>
  <c r="O14" i="5" s="1"/>
  <c r="P14" i="5" s="1"/>
  <c r="Q14" i="5" s="1"/>
  <c r="R14" i="5" s="1"/>
  <c r="Q13" i="5"/>
  <c r="R13" i="5" s="1"/>
  <c r="N13" i="5"/>
  <c r="O13" i="5" s="1"/>
  <c r="P13" i="5" s="1"/>
  <c r="N12" i="5"/>
  <c r="O12" i="5" s="1"/>
  <c r="P12" i="5" s="1"/>
  <c r="Q12" i="5" s="1"/>
  <c r="R12" i="5" s="1"/>
  <c r="O11" i="5"/>
  <c r="P11" i="5" s="1"/>
  <c r="Q11" i="5" s="1"/>
  <c r="R11" i="5" s="1"/>
  <c r="N11" i="5"/>
  <c r="N10" i="5"/>
  <c r="O10" i="5" s="1"/>
  <c r="P10" i="5" s="1"/>
  <c r="Q10" i="5" s="1"/>
  <c r="R10" i="5" s="1"/>
  <c r="Q9" i="5"/>
  <c r="R9" i="5" s="1"/>
  <c r="N9" i="5"/>
  <c r="O9" i="5" s="1"/>
  <c r="P9" i="5" s="1"/>
  <c r="N8" i="5"/>
  <c r="O8" i="5" s="1"/>
  <c r="P8" i="5" s="1"/>
  <c r="Q8" i="5" s="1"/>
  <c r="R8" i="5" s="1"/>
  <c r="O7" i="5"/>
  <c r="P7" i="5" s="1"/>
  <c r="Q7" i="5" s="1"/>
  <c r="R7" i="5" s="1"/>
  <c r="N7" i="5"/>
  <c r="N6" i="5"/>
  <c r="O6" i="5" s="1"/>
  <c r="P6" i="5" s="1"/>
  <c r="Q6" i="5" s="1"/>
  <c r="R6" i="5" s="1"/>
  <c r="Q2" i="5" l="1"/>
</calcChain>
</file>

<file path=xl/sharedStrings.xml><?xml version="1.0" encoding="utf-8"?>
<sst xmlns="http://schemas.openxmlformats.org/spreadsheetml/2006/main" count="26" uniqueCount="23">
  <si>
    <t>Coefficients</t>
  </si>
  <si>
    <t>Intercept</t>
  </si>
  <si>
    <t>Age</t>
  </si>
  <si>
    <t>Sum Log Likelihood:</t>
  </si>
  <si>
    <t>Flu</t>
  </si>
  <si>
    <t>Sex</t>
  </si>
  <si>
    <t>Logit</t>
  </si>
  <si>
    <t>Odds</t>
  </si>
  <si>
    <t>Predicted probability that person gets the flu</t>
  </si>
  <si>
    <t>Probability of actual outcome</t>
  </si>
  <si>
    <t>Log Likelihood</t>
  </si>
  <si>
    <t>glm is part of the stats package, and therefore loaded automatically</t>
  </si>
  <si>
    <t>glm  can analyze a variety of designs, not just logistic regression</t>
  </si>
  <si>
    <t>But it can't handle the more complex versions of those designs -- for example , it can't handle multinomial logistic regression, with more than two options in the outcome</t>
  </si>
  <si>
    <t>Therefore glm has an easier syntax than mlogit</t>
  </si>
  <si>
    <t>GLMlogit &lt;- glm(Flu ~ Dosage + Age + Sex,data=FluData,family="binomial")</t>
  </si>
  <si>
    <t>You just specifyt the logistic regressin formula you want: Flu ~ Dosage + Age + Sex</t>
  </si>
  <si>
    <t>Followed by the data frame that glm will use: data = FluiData</t>
  </si>
  <si>
    <t>Followed by the analysis family that glm should use: family = "binomial"</t>
  </si>
  <si>
    <t>Notice that the intercept and coefficients are the same as those returned by mlogit</t>
  </si>
  <si>
    <t>The Residual Deviance is -2LL. glm returns 28.32, which is -2 times the log likelihood, the same as returned by mlogit and by Excel</t>
  </si>
  <si>
    <t>The Null Deviance is a similar statistic but its value depends on which predictor or predictors you retain in the equation. The models comparison approach is generally a clearer analysis.</t>
  </si>
  <si>
    <t>Dosage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</si>
</sst>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2" xfId="0" applyBorder="1" applyAlignment="1">
      <alignment horizontal="right"/>
    </xf>
    <xf numFmtId="0" fontId="0" fillId="0" borderId="3" xfId="0" applyBorder="1"/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876300</xdr:colOff>
      <xdr:row>23</xdr:row>
      <xdr:rowOff>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6353175" cy="5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U43"/>
  <sheetViews>
    <sheetView tabSelected="1" workbookViewId="0">
      <selection activeCell="J2" sqref="J2:M2"/>
    </sheetView>
  </sheetViews>
  <sheetFormatPr defaultRowHeight="15" x14ac:dyDescent="0.25"/>
  <cols>
    <col min="9" max="9" width="12.125" customWidth="1"/>
    <col min="10" max="10" width="9.25" customWidth="1"/>
    <col min="11" max="12" width="8.25" bestFit="1" customWidth="1"/>
    <col min="13" max="13" width="6.625" customWidth="1"/>
    <col min="14" max="14" width="7.625" bestFit="1" customWidth="1"/>
    <col min="15" max="15" width="8.625" bestFit="1" customWidth="1"/>
    <col min="16" max="16" width="10.75" customWidth="1"/>
    <col min="17" max="17" width="10.375" customWidth="1"/>
    <col min="18" max="18" width="10.25" bestFit="1" customWidth="1"/>
    <col min="21" max="21" width="10.625" bestFit="1" customWidth="1"/>
  </cols>
  <sheetData>
    <row r="1" spans="10:21" ht="15.75" thickBot="1" x14ac:dyDescent="0.3">
      <c r="J1" s="1"/>
      <c r="K1" s="13" t="s">
        <v>0</v>
      </c>
      <c r="L1" s="14"/>
      <c r="M1" s="15"/>
    </row>
    <row r="2" spans="10:21" ht="15.75" thickBot="1" x14ac:dyDescent="0.3">
      <c r="J2" s="2" t="s">
        <v>1</v>
      </c>
      <c r="K2" s="2" t="s">
        <v>22</v>
      </c>
      <c r="L2" s="3" t="s">
        <v>2</v>
      </c>
      <c r="M2" s="4" t="s">
        <v>5</v>
      </c>
      <c r="O2" s="1"/>
      <c r="P2" s="5" t="s">
        <v>3</v>
      </c>
      <c r="Q2" s="6">
        <f>SUM(R6:R41)</f>
        <v>-14.160149178814455</v>
      </c>
    </row>
    <row r="3" spans="10:21" ht="15.75" thickBot="1" x14ac:dyDescent="0.3">
      <c r="J3" s="7">
        <v>-22.301642353561334</v>
      </c>
      <c r="K3" s="7">
        <v>0.5625770912435778</v>
      </c>
      <c r="L3" s="7">
        <v>0.12668569951579359</v>
      </c>
      <c r="M3" s="8">
        <v>2.5843070709066116</v>
      </c>
    </row>
    <row r="5" spans="10:21" ht="60.75" thickBot="1" x14ac:dyDescent="0.3">
      <c r="J5" s="9" t="s">
        <v>4</v>
      </c>
      <c r="K5" s="9" t="s">
        <v>22</v>
      </c>
      <c r="L5" s="9" t="s">
        <v>2</v>
      </c>
      <c r="M5" s="9" t="s">
        <v>5</v>
      </c>
      <c r="N5" s="9" t="s">
        <v>6</v>
      </c>
      <c r="O5" s="9" t="s">
        <v>7</v>
      </c>
      <c r="P5" s="9" t="s">
        <v>8</v>
      </c>
      <c r="Q5" s="9" t="s">
        <v>9</v>
      </c>
      <c r="R5" s="9" t="s">
        <v>10</v>
      </c>
    </row>
    <row r="6" spans="10:21" x14ac:dyDescent="0.25">
      <c r="J6">
        <v>0</v>
      </c>
      <c r="K6" s="10">
        <v>16.887653303838498</v>
      </c>
      <c r="L6">
        <v>50</v>
      </c>
      <c r="M6">
        <v>1</v>
      </c>
      <c r="N6">
        <f>Intercept+Dosage_Coeff*K6+Age_Coeff*L6+Sex_Coeff*M6</f>
        <v>-3.8824434332615838</v>
      </c>
      <c r="O6" s="11">
        <f>EXP(N6)</f>
        <v>2.0600427864898713E-2</v>
      </c>
      <c r="P6" s="12">
        <f>O6/(1+O6)</f>
        <v>2.0184616136204165E-2</v>
      </c>
      <c r="Q6" s="12">
        <f t="shared" ref="Q6:Q41" si="0">IF(J6=1,P6,1-P6)</f>
        <v>0.97981538386379585</v>
      </c>
      <c r="R6" s="12">
        <f>LN(Q6)</f>
        <v>-2.0391108876431856E-2</v>
      </c>
    </row>
    <row r="7" spans="10:21" x14ac:dyDescent="0.25">
      <c r="J7">
        <v>0</v>
      </c>
      <c r="K7" s="10">
        <v>17.030502315978563</v>
      </c>
      <c r="L7">
        <v>50</v>
      </c>
      <c r="M7">
        <v>1</v>
      </c>
      <c r="N7">
        <f t="shared" ref="N7:N16" si="1">Intercept+Dosage_Coeff*K7+Age_Coeff*L7+Sex_Coeff*M7</f>
        <v>-3.8020798515248075</v>
      </c>
      <c r="O7" s="11">
        <f t="shared" ref="O7:O41" si="2">EXP(N7)</f>
        <v>2.2324292324227144E-2</v>
      </c>
      <c r="P7" s="12">
        <f t="shared" ref="P7:P41" si="3">O7/(1+O7)</f>
        <v>2.1836801191012941E-2</v>
      </c>
      <c r="Q7" s="12">
        <f t="shared" si="0"/>
        <v>0.97816319880898706</v>
      </c>
      <c r="R7" s="12">
        <f t="shared" ref="R7:R41" si="4">LN(Q7)</f>
        <v>-2.207875292072127E-2</v>
      </c>
    </row>
    <row r="8" spans="10:21" x14ac:dyDescent="0.25">
      <c r="J8">
        <v>0</v>
      </c>
      <c r="K8" s="10">
        <v>17.503588443485505</v>
      </c>
      <c r="L8">
        <v>47</v>
      </c>
      <c r="M8">
        <v>1</v>
      </c>
      <c r="N8">
        <f t="shared" si="1"/>
        <v>-3.9159895325516456</v>
      </c>
      <c r="O8" s="11">
        <f t="shared" si="2"/>
        <v>1.9920826583087976E-2</v>
      </c>
      <c r="P8" s="12">
        <f t="shared" si="3"/>
        <v>1.9531738213275054E-2</v>
      </c>
      <c r="Q8" s="12">
        <f t="shared" si="0"/>
        <v>0.98046826178672497</v>
      </c>
      <c r="R8" s="12">
        <f t="shared" si="4"/>
        <v>-1.9725003286541636E-2</v>
      </c>
    </row>
    <row r="9" spans="10:21" x14ac:dyDescent="0.25">
      <c r="J9">
        <v>0</v>
      </c>
      <c r="K9" s="10">
        <v>17.405116562100972</v>
      </c>
      <c r="L9">
        <v>49</v>
      </c>
      <c r="M9">
        <v>1</v>
      </c>
      <c r="N9">
        <f t="shared" si="1"/>
        <v>-3.7180161581186524</v>
      </c>
      <c r="O9" s="11">
        <f t="shared" si="2"/>
        <v>2.428209192555399E-2</v>
      </c>
      <c r="P9" s="12">
        <f t="shared" si="3"/>
        <v>2.3706449733887216E-2</v>
      </c>
      <c r="Q9" s="12">
        <f t="shared" si="0"/>
        <v>0.97629355026611275</v>
      </c>
      <c r="R9" s="12">
        <f t="shared" si="4"/>
        <v>-2.3991969075607834E-2</v>
      </c>
    </row>
    <row r="10" spans="10:21" x14ac:dyDescent="0.25">
      <c r="J10">
        <v>0</v>
      </c>
      <c r="K10" s="10">
        <v>18.287152525949935</v>
      </c>
      <c r="L10">
        <v>42</v>
      </c>
      <c r="M10">
        <v>1</v>
      </c>
      <c r="N10">
        <f t="shared" si="1"/>
        <v>-4.1086028278148312</v>
      </c>
      <c r="O10" s="11">
        <f t="shared" si="2"/>
        <v>1.6430715034669589E-2</v>
      </c>
      <c r="P10" s="12">
        <f t="shared" si="3"/>
        <v>1.6165110707136738E-2</v>
      </c>
      <c r="Q10" s="12">
        <f t="shared" si="0"/>
        <v>0.98383488929286322</v>
      </c>
      <c r="R10" s="12">
        <f t="shared" si="4"/>
        <v>-1.6297191443194543E-2</v>
      </c>
    </row>
    <row r="11" spans="10:21" x14ac:dyDescent="0.25">
      <c r="J11">
        <v>0</v>
      </c>
      <c r="K11" s="10">
        <v>18.021051701747979</v>
      </c>
      <c r="L11">
        <v>47</v>
      </c>
      <c r="M11">
        <v>1</v>
      </c>
      <c r="N11">
        <f t="shared" si="1"/>
        <v>-3.6248765578929185</v>
      </c>
      <c r="O11" s="11">
        <f t="shared" si="2"/>
        <v>2.6652387160129718E-2</v>
      </c>
      <c r="P11" s="12">
        <f t="shared" si="3"/>
        <v>2.5960478437939555E-2</v>
      </c>
      <c r="Q11" s="12">
        <f t="shared" si="0"/>
        <v>0.97403952156206042</v>
      </c>
      <c r="R11" s="12">
        <f t="shared" si="4"/>
        <v>-2.630339961038456E-2</v>
      </c>
      <c r="U11" s="12"/>
    </row>
    <row r="12" spans="10:21" x14ac:dyDescent="0.25">
      <c r="J12">
        <v>0</v>
      </c>
      <c r="K12" s="10">
        <v>17.862168616816685</v>
      </c>
      <c r="L12">
        <v>49</v>
      </c>
      <c r="M12">
        <v>1</v>
      </c>
      <c r="N12">
        <f t="shared" si="1"/>
        <v>-3.4608891426297848</v>
      </c>
      <c r="O12" s="11">
        <f t="shared" si="2"/>
        <v>3.1401828897217855E-2</v>
      </c>
      <c r="P12" s="12">
        <f t="shared" si="3"/>
        <v>3.0445775853231632E-2</v>
      </c>
      <c r="Q12" s="12">
        <f t="shared" si="0"/>
        <v>0.9695542241467684</v>
      </c>
      <c r="R12" s="12">
        <f t="shared" si="4"/>
        <v>-3.0918875851316745E-2</v>
      </c>
      <c r="U12" s="12"/>
    </row>
    <row r="13" spans="10:21" x14ac:dyDescent="0.25">
      <c r="J13">
        <v>0</v>
      </c>
      <c r="K13" s="10">
        <v>17.519136635283065</v>
      </c>
      <c r="L13">
        <v>55</v>
      </c>
      <c r="M13">
        <v>1</v>
      </c>
      <c r="N13">
        <f t="shared" si="1"/>
        <v>-2.8937568799097284</v>
      </c>
      <c r="O13" s="11">
        <f t="shared" si="2"/>
        <v>5.536781116957664E-2</v>
      </c>
      <c r="P13" s="12">
        <f t="shared" si="3"/>
        <v>5.2463047085183588E-2</v>
      </c>
      <c r="Q13" s="12">
        <f t="shared" si="0"/>
        <v>0.94753695291481643</v>
      </c>
      <c r="R13" s="12">
        <f t="shared" si="4"/>
        <v>-5.3889342348251955E-2</v>
      </c>
      <c r="U13" s="12"/>
    </row>
    <row r="14" spans="10:21" x14ac:dyDescent="0.25">
      <c r="J14">
        <v>0</v>
      </c>
      <c r="K14" s="10">
        <v>18.036761853876762</v>
      </c>
      <c r="L14">
        <v>51</v>
      </c>
      <c r="M14">
        <v>1</v>
      </c>
      <c r="N14">
        <f t="shared" si="1"/>
        <v>-3.1092955881421394</v>
      </c>
      <c r="O14" s="11">
        <f t="shared" si="2"/>
        <v>4.4632383850096068E-2</v>
      </c>
      <c r="P14" s="12">
        <f t="shared" si="3"/>
        <v>4.2725445372082949E-2</v>
      </c>
      <c r="Q14" s="12">
        <f t="shared" si="0"/>
        <v>0.95727455462791711</v>
      </c>
      <c r="R14" s="12">
        <f t="shared" si="4"/>
        <v>-4.3665037736256331E-2</v>
      </c>
      <c r="U14" s="12"/>
    </row>
    <row r="15" spans="10:21" x14ac:dyDescent="0.25">
      <c r="J15">
        <v>0</v>
      </c>
      <c r="K15" s="10">
        <v>14.168177382246888</v>
      </c>
      <c r="L15">
        <v>52</v>
      </c>
      <c r="M15">
        <v>2</v>
      </c>
      <c r="N15">
        <f t="shared" si="1"/>
        <v>-2.5746798169993417</v>
      </c>
      <c r="O15" s="11">
        <f t="shared" si="2"/>
        <v>7.6178209862058838E-2</v>
      </c>
      <c r="P15" s="12">
        <f t="shared" si="3"/>
        <v>7.0785869072579638E-2</v>
      </c>
      <c r="Q15" s="12">
        <f t="shared" si="0"/>
        <v>0.92921413092742033</v>
      </c>
      <c r="R15" s="12">
        <f t="shared" si="4"/>
        <v>-7.3416070574074455E-2</v>
      </c>
      <c r="U15" s="12"/>
    </row>
    <row r="16" spans="10:21" x14ac:dyDescent="0.25">
      <c r="J16">
        <v>0</v>
      </c>
      <c r="K16" s="10">
        <v>18.158879943620082</v>
      </c>
      <c r="L16">
        <v>52</v>
      </c>
      <c r="M16">
        <v>1</v>
      </c>
      <c r="N16">
        <f t="shared" si="1"/>
        <v>-2.9139090489103263</v>
      </c>
      <c r="O16" s="11">
        <f t="shared" si="2"/>
        <v>5.426319724754855E-2</v>
      </c>
      <c r="P16" s="12">
        <f t="shared" si="3"/>
        <v>5.1470256563273704E-2</v>
      </c>
      <c r="Q16" s="12">
        <f t="shared" si="0"/>
        <v>0.94852974343672625</v>
      </c>
      <c r="R16" s="12">
        <f t="shared" si="4"/>
        <v>-5.2842131704714135E-2</v>
      </c>
      <c r="U16" s="12"/>
    </row>
    <row r="17" spans="10:21" x14ac:dyDescent="0.25">
      <c r="J17">
        <v>0</v>
      </c>
      <c r="K17" s="10">
        <v>18.885919870487136</v>
      </c>
      <c r="L17">
        <v>55</v>
      </c>
      <c r="M17">
        <v>1</v>
      </c>
      <c r="N17">
        <f t="shared" ref="N17:N41" si="5">Intercept+Dosage_Coeff*K17+Age_Coeff*L17+Sex_Coeff*M17</f>
        <v>-2.1248359430881343</v>
      </c>
      <c r="O17" s="11">
        <f t="shared" si="2"/>
        <v>0.11945256367800579</v>
      </c>
      <c r="P17" s="12">
        <f t="shared" si="3"/>
        <v>0.10670623084335049</v>
      </c>
      <c r="Q17" s="12">
        <f t="shared" si="0"/>
        <v>0.89329376915664949</v>
      </c>
      <c r="R17" s="12">
        <f t="shared" si="4"/>
        <v>-0.11283978338358013</v>
      </c>
      <c r="U17" s="12"/>
    </row>
    <row r="18" spans="10:21" x14ac:dyDescent="0.25">
      <c r="J18">
        <v>1</v>
      </c>
      <c r="K18" s="10">
        <v>15.733847904194725</v>
      </c>
      <c r="L18">
        <v>49</v>
      </c>
      <c r="M18">
        <v>2</v>
      </c>
      <c r="N18">
        <f t="shared" si="5"/>
        <v>-2.0739265474634943</v>
      </c>
      <c r="O18" s="11">
        <f t="shared" si="2"/>
        <v>0.12569127872401317</v>
      </c>
      <c r="P18" s="12">
        <f t="shared" si="3"/>
        <v>0.1116569712314783</v>
      </c>
      <c r="Q18" s="12">
        <f t="shared" si="0"/>
        <v>0.1116569712314783</v>
      </c>
      <c r="R18" s="12">
        <f t="shared" si="4"/>
        <v>-2.1923238643874026</v>
      </c>
      <c r="U18" s="12"/>
    </row>
    <row r="19" spans="10:21" x14ac:dyDescent="0.25">
      <c r="J19">
        <v>0</v>
      </c>
      <c r="K19" s="10">
        <v>20.09398198109114</v>
      </c>
      <c r="L19">
        <v>54</v>
      </c>
      <c r="M19">
        <v>1</v>
      </c>
      <c r="N19">
        <f t="shared" si="5"/>
        <v>-1.5718935743787505</v>
      </c>
      <c r="O19" s="11">
        <f t="shared" si="2"/>
        <v>0.2076516060806646</v>
      </c>
      <c r="P19" s="12">
        <f t="shared" si="3"/>
        <v>0.17194661526148344</v>
      </c>
      <c r="Q19" s="12">
        <f t="shared" si="0"/>
        <v>0.82805338473851653</v>
      </c>
      <c r="R19" s="12">
        <f t="shared" si="4"/>
        <v>-0.18867765235337725</v>
      </c>
      <c r="U19" s="12"/>
    </row>
    <row r="20" spans="10:21" x14ac:dyDescent="0.25">
      <c r="J20">
        <v>1</v>
      </c>
      <c r="K20" s="10">
        <v>19.997615584012525</v>
      </c>
      <c r="L20">
        <v>55</v>
      </c>
      <c r="M20">
        <v>1</v>
      </c>
      <c r="N20">
        <f t="shared" si="5"/>
        <v>-1.4994214022250669</v>
      </c>
      <c r="O20" s="11">
        <f t="shared" si="2"/>
        <v>0.22325930011905926</v>
      </c>
      <c r="P20" s="12">
        <f t="shared" si="3"/>
        <v>0.18251183546884092</v>
      </c>
      <c r="Q20" s="12">
        <f t="shared" si="0"/>
        <v>0.18251183546884092</v>
      </c>
      <c r="R20" s="12">
        <f t="shared" si="4"/>
        <v>-1.7009402561783236</v>
      </c>
      <c r="U20" s="12"/>
    </row>
    <row r="21" spans="10:21" x14ac:dyDescent="0.25">
      <c r="J21">
        <v>0</v>
      </c>
      <c r="K21" s="10">
        <v>20.234239627931611</v>
      </c>
      <c r="L21">
        <v>53</v>
      </c>
      <c r="M21">
        <v>1</v>
      </c>
      <c r="N21">
        <f t="shared" si="5"/>
        <v>-1.6196735349103624</v>
      </c>
      <c r="O21" s="11">
        <f t="shared" si="2"/>
        <v>0.19796331664726563</v>
      </c>
      <c r="P21" s="12">
        <f t="shared" si="3"/>
        <v>0.16524989863738454</v>
      </c>
      <c r="Q21" s="12">
        <f t="shared" si="0"/>
        <v>0.83475010136261552</v>
      </c>
      <c r="R21" s="12">
        <f t="shared" si="4"/>
        <v>-0.1806228787296707</v>
      </c>
      <c r="U21" s="12"/>
    </row>
    <row r="22" spans="10:21" x14ac:dyDescent="0.25">
      <c r="J22">
        <v>0</v>
      </c>
      <c r="K22" s="10">
        <v>18.168273642831107</v>
      </c>
      <c r="L22">
        <v>44</v>
      </c>
      <c r="M22">
        <v>2</v>
      </c>
      <c r="N22">
        <f t="shared" si="5"/>
        <v>-1.337802894151908</v>
      </c>
      <c r="O22" s="11">
        <f t="shared" si="2"/>
        <v>0.26242160369358108</v>
      </c>
      <c r="P22" s="12">
        <f t="shared" si="3"/>
        <v>0.20787160400756011</v>
      </c>
      <c r="Q22" s="12">
        <f t="shared" si="0"/>
        <v>0.79212839599243989</v>
      </c>
      <c r="R22" s="12">
        <f t="shared" si="4"/>
        <v>-0.23303178415504394</v>
      </c>
      <c r="U22" s="12"/>
    </row>
    <row r="23" spans="10:21" x14ac:dyDescent="0.25">
      <c r="J23">
        <v>0</v>
      </c>
      <c r="K23" s="10">
        <v>17.071640240109602</v>
      </c>
      <c r="L23">
        <v>54</v>
      </c>
      <c r="M23">
        <v>2</v>
      </c>
      <c r="N23">
        <f t="shared" si="5"/>
        <v>-0.68788672885758295</v>
      </c>
      <c r="O23" s="11">
        <f t="shared" si="2"/>
        <v>0.50263715608593551</v>
      </c>
      <c r="P23" s="12">
        <f t="shared" si="3"/>
        <v>0.33450334570136891</v>
      </c>
      <c r="Q23" s="12">
        <f t="shared" si="0"/>
        <v>0.66549665429863114</v>
      </c>
      <c r="R23" s="12">
        <f t="shared" si="4"/>
        <v>-0.40722166850952352</v>
      </c>
      <c r="U23" s="12"/>
    </row>
    <row r="24" spans="10:21" x14ac:dyDescent="0.25">
      <c r="J24">
        <v>0</v>
      </c>
      <c r="K24" s="10">
        <v>21.441977817873166</v>
      </c>
      <c r="L24">
        <v>53</v>
      </c>
      <c r="M24">
        <v>1</v>
      </c>
      <c r="N24">
        <f t="shared" si="5"/>
        <v>-0.94022769702925801</v>
      </c>
      <c r="O24" s="11">
        <f t="shared" si="2"/>
        <v>0.39053890068632907</v>
      </c>
      <c r="P24" s="12">
        <f t="shared" si="3"/>
        <v>0.2808543511393824</v>
      </c>
      <c r="Q24" s="12">
        <f t="shared" si="0"/>
        <v>0.7191456488606176</v>
      </c>
      <c r="R24" s="12">
        <f t="shared" si="4"/>
        <v>-0.32969137034250856</v>
      </c>
      <c r="U24" s="12"/>
    </row>
    <row r="25" spans="10:21" x14ac:dyDescent="0.25">
      <c r="J25">
        <v>0</v>
      </c>
      <c r="K25" s="10">
        <v>21.307388782625555</v>
      </c>
      <c r="L25">
        <v>56</v>
      </c>
      <c r="M25">
        <v>1</v>
      </c>
      <c r="N25">
        <f t="shared" si="5"/>
        <v>-0.63588730644475833</v>
      </c>
      <c r="O25" s="11">
        <f t="shared" si="2"/>
        <v>0.52946548169426799</v>
      </c>
      <c r="P25" s="12">
        <f t="shared" si="3"/>
        <v>0.34617681015445451</v>
      </c>
      <c r="Q25" s="12">
        <f t="shared" si="0"/>
        <v>0.65382318984554555</v>
      </c>
      <c r="R25" s="12">
        <f t="shared" si="4"/>
        <v>-0.42491831599473229</v>
      </c>
      <c r="U25" s="12"/>
    </row>
    <row r="26" spans="10:21" x14ac:dyDescent="0.25">
      <c r="J26">
        <v>1</v>
      </c>
      <c r="K26" s="10">
        <v>17.915453565789566</v>
      </c>
      <c r="L26">
        <v>57</v>
      </c>
      <c r="M26">
        <v>2</v>
      </c>
      <c r="N26">
        <f t="shared" si="5"/>
        <v>0.16688041600340142</v>
      </c>
      <c r="O26" s="11">
        <f t="shared" si="2"/>
        <v>1.181612954859721</v>
      </c>
      <c r="P26" s="12">
        <f t="shared" si="3"/>
        <v>0.54162355069792822</v>
      </c>
      <c r="Q26" s="12">
        <f t="shared" si="0"/>
        <v>0.54162355069792822</v>
      </c>
      <c r="R26" s="12">
        <f t="shared" si="4"/>
        <v>-0.61318407476607162</v>
      </c>
      <c r="U26" s="12"/>
    </row>
    <row r="27" spans="10:21" x14ac:dyDescent="0.25">
      <c r="J27">
        <v>0</v>
      </c>
      <c r="K27" s="10">
        <v>19.167244965824199</v>
      </c>
      <c r="L27">
        <v>51</v>
      </c>
      <c r="M27">
        <v>2</v>
      </c>
      <c r="N27">
        <f t="shared" si="5"/>
        <v>0.11099538358384997</v>
      </c>
      <c r="O27" s="11">
        <f t="shared" si="2"/>
        <v>1.1173897485064708</v>
      </c>
      <c r="P27" s="12">
        <f t="shared" si="3"/>
        <v>0.52772039219262146</v>
      </c>
      <c r="Q27" s="12">
        <f t="shared" si="0"/>
        <v>0.47227960780737854</v>
      </c>
      <c r="R27" s="12">
        <f t="shared" si="4"/>
        <v>-0.75018407936751941</v>
      </c>
      <c r="U27" s="12"/>
    </row>
    <row r="28" spans="10:21" x14ac:dyDescent="0.25">
      <c r="J28">
        <v>0</v>
      </c>
      <c r="K28" s="10">
        <v>19.287095610930375</v>
      </c>
      <c r="L28">
        <v>53</v>
      </c>
      <c r="M28">
        <v>2</v>
      </c>
      <c r="N28">
        <f t="shared" si="5"/>
        <v>0.43179200992293687</v>
      </c>
      <c r="O28" s="11">
        <f t="shared" si="2"/>
        <v>1.5400147740568619</v>
      </c>
      <c r="P28" s="12">
        <f t="shared" si="3"/>
        <v>0.60630150256849902</v>
      </c>
      <c r="Q28" s="12">
        <f t="shared" si="0"/>
        <v>0.39369849743150098</v>
      </c>
      <c r="R28" s="12">
        <f t="shared" si="4"/>
        <v>-0.93216989757134872</v>
      </c>
      <c r="U28" s="12"/>
    </row>
    <row r="29" spans="10:21" x14ac:dyDescent="0.25">
      <c r="J29">
        <v>1</v>
      </c>
      <c r="K29" s="10">
        <v>23.539688027893682</v>
      </c>
      <c r="L29">
        <v>51</v>
      </c>
      <c r="M29">
        <v>1</v>
      </c>
      <c r="N29">
        <f t="shared" si="5"/>
        <v>-1.3475387835550467E-2</v>
      </c>
      <c r="O29" s="11">
        <f t="shared" si="2"/>
        <v>0.98661499874950742</v>
      </c>
      <c r="P29" s="12">
        <f t="shared" si="3"/>
        <v>0.49663120401816208</v>
      </c>
      <c r="Q29" s="12">
        <f t="shared" si="0"/>
        <v>0.49663120401816208</v>
      </c>
      <c r="R29" s="12">
        <f t="shared" si="4"/>
        <v>-0.69990757256565039</v>
      </c>
      <c r="U29" s="12"/>
    </row>
    <row r="30" spans="10:21" x14ac:dyDescent="0.25">
      <c r="J30">
        <v>1</v>
      </c>
      <c r="K30" s="10">
        <v>19.49067974727965</v>
      </c>
      <c r="L30">
        <v>55</v>
      </c>
      <c r="M30">
        <v>2</v>
      </c>
      <c r="N30">
        <f t="shared" si="5"/>
        <v>0.79969518020523278</v>
      </c>
      <c r="O30" s="11">
        <f t="shared" si="2"/>
        <v>2.2248626429460807</v>
      </c>
      <c r="P30" s="12">
        <f t="shared" si="3"/>
        <v>0.68990927344227981</v>
      </c>
      <c r="Q30" s="12">
        <f t="shared" si="0"/>
        <v>0.68990927344227981</v>
      </c>
      <c r="R30" s="12">
        <f t="shared" si="4"/>
        <v>-0.37119517780091782</v>
      </c>
      <c r="U30" s="12"/>
    </row>
    <row r="31" spans="10:21" x14ac:dyDescent="0.25">
      <c r="J31">
        <v>1</v>
      </c>
      <c r="K31" s="10">
        <v>23.175115322307192</v>
      </c>
      <c r="L31">
        <v>59</v>
      </c>
      <c r="M31">
        <v>1</v>
      </c>
      <c r="N31">
        <f t="shared" si="5"/>
        <v>0.7949099560351498</v>
      </c>
      <c r="O31" s="11">
        <f t="shared" si="2"/>
        <v>2.2142416087337762</v>
      </c>
      <c r="P31" s="12">
        <f t="shared" si="3"/>
        <v>0.68888461984849303</v>
      </c>
      <c r="Q31" s="12">
        <f t="shared" si="0"/>
        <v>0.68888461984849303</v>
      </c>
      <c r="R31" s="12">
        <f t="shared" si="4"/>
        <v>-0.37268148229849796</v>
      </c>
      <c r="U31" s="12"/>
    </row>
    <row r="32" spans="10:21" x14ac:dyDescent="0.25">
      <c r="J32">
        <v>1</v>
      </c>
      <c r="K32" s="10">
        <v>20.575975926815435</v>
      </c>
      <c r="L32">
        <v>47</v>
      </c>
      <c r="M32">
        <v>2</v>
      </c>
      <c r="N32">
        <f t="shared" si="5"/>
        <v>0.39677235189989446</v>
      </c>
      <c r="O32" s="11">
        <f t="shared" si="2"/>
        <v>1.4870173748368376</v>
      </c>
      <c r="P32" s="12">
        <f t="shared" si="3"/>
        <v>0.59791193655588926</v>
      </c>
      <c r="Q32" s="12">
        <f t="shared" si="0"/>
        <v>0.59791193655588926</v>
      </c>
      <c r="R32" s="12">
        <f t="shared" si="4"/>
        <v>-0.51431179916027359</v>
      </c>
      <c r="U32" s="12"/>
    </row>
    <row r="33" spans="10:21" x14ac:dyDescent="0.25">
      <c r="J33">
        <v>1</v>
      </c>
      <c r="K33" s="10">
        <v>21.298642924739426</v>
      </c>
      <c r="L33">
        <v>54</v>
      </c>
      <c r="M33">
        <v>2</v>
      </c>
      <c r="N33">
        <f t="shared" si="5"/>
        <v>1.6901281461402569</v>
      </c>
      <c r="O33" s="11">
        <f t="shared" si="2"/>
        <v>5.4201752351654866</v>
      </c>
      <c r="P33" s="12">
        <f t="shared" si="3"/>
        <v>0.84424101159690168</v>
      </c>
      <c r="Q33" s="12">
        <f t="shared" si="0"/>
        <v>0.84424101159690168</v>
      </c>
      <c r="R33" s="12">
        <f t="shared" si="4"/>
        <v>-0.1693172663862221</v>
      </c>
      <c r="U33" s="12"/>
    </row>
    <row r="34" spans="10:21" x14ac:dyDescent="0.25">
      <c r="J34">
        <v>0</v>
      </c>
      <c r="K34" s="10">
        <v>21.161138603529775</v>
      </c>
      <c r="L34">
        <v>56</v>
      </c>
      <c r="M34">
        <v>2</v>
      </c>
      <c r="N34">
        <f t="shared" si="5"/>
        <v>1.866142764112297</v>
      </c>
      <c r="O34" s="11">
        <f t="shared" si="2"/>
        <v>6.4633177148742567</v>
      </c>
      <c r="P34" s="12">
        <f t="shared" si="3"/>
        <v>0.86601133192989788</v>
      </c>
      <c r="Q34" s="12">
        <f t="shared" si="0"/>
        <v>0.13398866807010212</v>
      </c>
      <c r="R34" s="12">
        <f t="shared" si="4"/>
        <v>-2.0100000492482146</v>
      </c>
      <c r="U34" s="12"/>
    </row>
    <row r="35" spans="10:21" x14ac:dyDescent="0.25">
      <c r="J35">
        <v>1</v>
      </c>
      <c r="K35" s="10">
        <v>21.833435938442928</v>
      </c>
      <c r="L35">
        <v>51</v>
      </c>
      <c r="M35">
        <v>2</v>
      </c>
      <c r="N35">
        <f t="shared" si="5"/>
        <v>1.6109333456595802</v>
      </c>
      <c r="O35" s="11">
        <f t="shared" si="2"/>
        <v>5.0074827597166616</v>
      </c>
      <c r="P35" s="12">
        <f t="shared" si="3"/>
        <v>0.83354092887198494</v>
      </c>
      <c r="Q35" s="12">
        <f t="shared" si="0"/>
        <v>0.83354092887198494</v>
      </c>
      <c r="R35" s="12">
        <f t="shared" si="4"/>
        <v>-0.18207247317147399</v>
      </c>
      <c r="U35" s="12"/>
    </row>
    <row r="36" spans="10:21" x14ac:dyDescent="0.25">
      <c r="J36">
        <v>1</v>
      </c>
      <c r="K36" s="10">
        <v>21.725732318178594</v>
      </c>
      <c r="L36">
        <v>58</v>
      </c>
      <c r="M36">
        <v>2</v>
      </c>
      <c r="N36">
        <f t="shared" si="5"/>
        <v>2.4371416528654235</v>
      </c>
      <c r="O36" s="11">
        <f t="shared" si="2"/>
        <v>11.440293633261861</v>
      </c>
      <c r="P36" s="12">
        <f t="shared" si="3"/>
        <v>0.91961604528961594</v>
      </c>
      <c r="Q36" s="12">
        <f t="shared" si="0"/>
        <v>0.91961604528961594</v>
      </c>
      <c r="R36" s="12">
        <f t="shared" si="4"/>
        <v>-8.3799038126997571E-2</v>
      </c>
      <c r="U36" s="12"/>
    </row>
    <row r="37" spans="10:21" x14ac:dyDescent="0.25">
      <c r="J37">
        <v>1</v>
      </c>
      <c r="K37" s="10">
        <v>23.547300163461237</v>
      </c>
      <c r="L37">
        <v>53</v>
      </c>
      <c r="M37">
        <v>2</v>
      </c>
      <c r="N37">
        <f t="shared" si="5"/>
        <v>2.8284854951883958</v>
      </c>
      <c r="O37" s="11">
        <f t="shared" si="2"/>
        <v>16.91981626689217</v>
      </c>
      <c r="P37" s="12">
        <f t="shared" si="3"/>
        <v>0.94419585641357529</v>
      </c>
      <c r="Q37" s="12">
        <f t="shared" si="0"/>
        <v>0.94419585641357529</v>
      </c>
      <c r="R37" s="12">
        <f t="shared" si="4"/>
        <v>-5.7421659342220044E-2</v>
      </c>
      <c r="U37" s="12"/>
    </row>
    <row r="38" spans="10:21" x14ac:dyDescent="0.25">
      <c r="J38">
        <v>0</v>
      </c>
      <c r="K38" s="10">
        <v>25.058066133123944</v>
      </c>
      <c r="L38">
        <f>L34-10</f>
        <v>46</v>
      </c>
      <c r="M38">
        <v>1</v>
      </c>
      <c r="N38">
        <f t="shared" si="5"/>
        <v>0.20730085243385732</v>
      </c>
      <c r="O38" s="11">
        <f t="shared" si="2"/>
        <v>1.2303526707008638</v>
      </c>
      <c r="P38" s="12">
        <f t="shared" si="3"/>
        <v>0.55164041403113129</v>
      </c>
      <c r="Q38" s="12">
        <f t="shared" si="0"/>
        <v>0.44835958596886871</v>
      </c>
      <c r="R38" s="12">
        <f t="shared" si="4"/>
        <v>-0.8021597212642555</v>
      </c>
      <c r="U38" s="12"/>
    </row>
    <row r="39" spans="10:21" x14ac:dyDescent="0.25">
      <c r="J39">
        <v>1</v>
      </c>
      <c r="K39" s="10">
        <v>26.442826965093943</v>
      </c>
      <c r="L39">
        <f>L35-10</f>
        <v>41</v>
      </c>
      <c r="M39">
        <v>2</v>
      </c>
      <c r="N39">
        <f t="shared" si="5"/>
        <v>2.9372141466792208</v>
      </c>
      <c r="O39" s="11">
        <f t="shared" si="2"/>
        <v>18.863222873615449</v>
      </c>
      <c r="P39" s="12">
        <f t="shared" si="3"/>
        <v>0.94965570258347598</v>
      </c>
      <c r="Q39" s="12">
        <f t="shared" si="0"/>
        <v>0.94965570258347598</v>
      </c>
      <c r="R39" s="12">
        <f t="shared" si="4"/>
        <v>-5.1655778410129666E-2</v>
      </c>
      <c r="U39" s="12"/>
    </row>
    <row r="40" spans="10:21" x14ac:dyDescent="0.25">
      <c r="J40">
        <v>1</v>
      </c>
      <c r="K40" s="10">
        <v>25.787049583965697</v>
      </c>
      <c r="L40">
        <f>L36-10</f>
        <v>48</v>
      </c>
      <c r="M40">
        <v>1</v>
      </c>
      <c r="N40">
        <f t="shared" si="5"/>
        <v>0.87078164080470488</v>
      </c>
      <c r="O40" s="11">
        <f t="shared" si="2"/>
        <v>2.3887772897909301</v>
      </c>
      <c r="P40" s="12">
        <f t="shared" si="3"/>
        <v>0.70490831515761998</v>
      </c>
      <c r="Q40" s="12">
        <f t="shared" si="0"/>
        <v>0.70490831515761998</v>
      </c>
      <c r="R40" s="12">
        <f t="shared" si="4"/>
        <v>-0.34968753404884334</v>
      </c>
      <c r="U40" s="12"/>
    </row>
    <row r="41" spans="10:21" x14ac:dyDescent="0.25">
      <c r="J41">
        <v>1</v>
      </c>
      <c r="K41" s="10">
        <v>26.179479466522807</v>
      </c>
      <c r="L41">
        <f>L37-10</f>
        <v>43</v>
      </c>
      <c r="M41">
        <v>2</v>
      </c>
      <c r="N41">
        <f t="shared" si="5"/>
        <v>3.0424322759783857</v>
      </c>
      <c r="O41" s="11">
        <f t="shared" si="2"/>
        <v>20.956152443560104</v>
      </c>
      <c r="P41" s="12">
        <f t="shared" si="3"/>
        <v>0.95445467949949003</v>
      </c>
      <c r="Q41" s="12">
        <f t="shared" si="0"/>
        <v>0.95445467949949003</v>
      </c>
      <c r="R41" s="12">
        <f t="shared" si="4"/>
        <v>-4.6615117824163624E-2</v>
      </c>
      <c r="U41" s="12"/>
    </row>
    <row r="42" spans="10:21" x14ac:dyDescent="0.25">
      <c r="Q42" s="12"/>
    </row>
    <row r="43" spans="10:21" x14ac:dyDescent="0.25">
      <c r="Q43" s="12"/>
    </row>
  </sheetData>
  <mergeCells count="1">
    <mergeCell ref="K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0" sqref="A20"/>
    </sheetView>
  </sheetViews>
  <sheetFormatPr defaultRowHeight="15" x14ac:dyDescent="0.25"/>
  <sheetData>
    <row r="1" spans="1:2" x14ac:dyDescent="0.25">
      <c r="A1" t="s">
        <v>11</v>
      </c>
    </row>
    <row r="3" spans="1:2" x14ac:dyDescent="0.25">
      <c r="A3" t="s">
        <v>12</v>
      </c>
    </row>
    <row r="4" spans="1:2" x14ac:dyDescent="0.25">
      <c r="B4" t="s">
        <v>13</v>
      </c>
    </row>
    <row r="5" spans="1:2" x14ac:dyDescent="0.25">
      <c r="B5" t="s">
        <v>14</v>
      </c>
    </row>
    <row r="7" spans="1:2" x14ac:dyDescent="0.25">
      <c r="A7" t="s">
        <v>15</v>
      </c>
    </row>
    <row r="9" spans="1:2" x14ac:dyDescent="0.25">
      <c r="A9" t="s">
        <v>16</v>
      </c>
    </row>
    <row r="11" spans="1:2" x14ac:dyDescent="0.25">
      <c r="A11" t="s">
        <v>17</v>
      </c>
    </row>
    <row r="13" spans="1:2" x14ac:dyDescent="0.25">
      <c r="A13" t="s">
        <v>18</v>
      </c>
    </row>
    <row r="15" spans="1:2" x14ac:dyDescent="0.25">
      <c r="A15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Using glm</vt:lpstr>
      <vt:lpstr>Comments on using glm</vt:lpstr>
      <vt:lpstr>'Using glm'!Age_Coeff</vt:lpstr>
      <vt:lpstr>'Using glm'!AgeBeta</vt:lpstr>
      <vt:lpstr>'Using glm'!Dosage_Coeff</vt:lpstr>
      <vt:lpstr>'Using glm'!IncomeBeta</vt:lpstr>
      <vt:lpstr>'Using glm'!Intercept</vt:lpstr>
      <vt:lpstr>'Using glm'!Sex_Coeff</vt:lpstr>
      <vt:lpstr>'Using glm'!ZipBeta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2016-10-06T19:33:46Z</dcterms:created>
  <dcterms:modified xsi:type="dcterms:W3CDTF">2016-10-08T00:44:43Z</dcterms:modified>
</cp:coreProperties>
</file>