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gProfile\data\0.Work\20220816CheckWeightFramasVn\info\"/>
    </mc:Choice>
  </mc:AlternateContent>
  <xr:revisionPtr revIDLastSave="0" documentId="13_ncr:1_{7209DA5C-7A6E-4138-A576-1F122D4A4D25}" xr6:coauthVersionLast="47" xr6:coauthVersionMax="47" xr10:uidLastSave="{00000000-0000-0000-0000-000000000000}"/>
  <bookViews>
    <workbookView xWindow="-120" yWindow="-120" windowWidth="29040" windowHeight="15990" xr2:uid="{A838D810-C279-4F01-A225-2932AA3258C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O27" i="1"/>
  <c r="X43" i="1"/>
  <c r="V43" i="1"/>
  <c r="U43" i="1"/>
  <c r="AA39" i="1"/>
  <c r="AA38" i="1"/>
  <c r="X39" i="1"/>
  <c r="W39" i="1"/>
  <c r="V39" i="1"/>
  <c r="U39" i="1"/>
  <c r="V38" i="1"/>
  <c r="X38" i="1" s="1"/>
  <c r="U38" i="1"/>
  <c r="W38" i="1" s="1"/>
  <c r="U42" i="1" l="1"/>
  <c r="X42" i="1" s="1"/>
  <c r="V42" i="1"/>
  <c r="L39" i="1" l="1"/>
  <c r="H42" i="1"/>
  <c r="I42" i="1"/>
  <c r="M17" i="1"/>
  <c r="M29" i="1" l="1"/>
  <c r="N30" i="1" s="1"/>
  <c r="O30" i="1" s="1"/>
  <c r="L25" i="1"/>
  <c r="L26" i="1" s="1"/>
  <c r="L27" i="1" s="1"/>
  <c r="K25" i="1"/>
  <c r="K26" i="1" s="1"/>
  <c r="K27" i="1" s="1"/>
  <c r="J25" i="1"/>
  <c r="J26" i="1" s="1"/>
  <c r="J27" i="1" s="1"/>
  <c r="I25" i="1"/>
  <c r="I26" i="1" s="1"/>
  <c r="I27" i="1" s="1"/>
  <c r="H25" i="1"/>
  <c r="H26" i="1" s="1"/>
  <c r="H27" i="1" s="1"/>
  <c r="M27" i="1" l="1"/>
  <c r="Q30" i="1"/>
  <c r="P30" i="1"/>
  <c r="N31" i="1"/>
  <c r="O31" i="1" s="1"/>
  <c r="O34" i="1" s="1"/>
  <c r="Q31" i="1" l="1"/>
  <c r="P31" i="1"/>
</calcChain>
</file>

<file path=xl/sharedStrings.xml><?xml version="1.0" encoding="utf-8"?>
<sst xmlns="http://schemas.openxmlformats.org/spreadsheetml/2006/main" count="118" uniqueCount="78">
  <si>
    <t>WL
ITEM&amp;SIZE</t>
  </si>
  <si>
    <t>Item</t>
  </si>
  <si>
    <t>Metal in Item</t>
  </si>
  <si>
    <t>Color</t>
  </si>
  <si>
    <t>Printing</t>
  </si>
  <si>
    <t>Date</t>
  </si>
  <si>
    <t>Size</t>
  </si>
  <si>
    <t>Shot 1</t>
  </si>
  <si>
    <t>Shot 2</t>
  </si>
  <si>
    <t>Shot 3</t>
  </si>
  <si>
    <t>Shot 4</t>
  </si>
  <si>
    <t>Shot 5</t>
  </si>
  <si>
    <t>Ave Weight 1Prs (g)</t>
  </si>
  <si>
    <t>Ave Weight 1Prs (kg)</t>
  </si>
  <si>
    <t>Box
Qty 
(BX1)
(prs)</t>
  </si>
  <si>
    <t>Box
Qty 
(BX2)
(prs)</t>
  </si>
  <si>
    <t>Box
Qty 
(BX3)
(prs)</t>
  </si>
  <si>
    <t>Box
Qty 
(BX4)
(prs)</t>
  </si>
  <si>
    <t>Box 
Weight 
(BX1)
(g)</t>
  </si>
  <si>
    <t>Box 
Weight 
(BX2)
(g)</t>
  </si>
  <si>
    <t>Box 
Weight 
(BX3)
(g)</t>
  </si>
  <si>
    <t>Box 
Weight 
(BX4)
(g)</t>
  </si>
  <si>
    <t>Partition
Qty 
(prs)</t>
  </si>
  <si>
    <t>Plasic bag
Qty 
(prs)</t>
  </si>
  <si>
    <t>Wrap sheet
Qty (prs)</t>
  </si>
  <si>
    <t>Plasic bag
Type
(cm x cm)</t>
  </si>
  <si>
    <t>Wrap sheet
(cm x cm)</t>
  </si>
  <si>
    <t>Plasic bag
Weight
(g)</t>
  </si>
  <si>
    <t>Wrap sheet
Weight
(g)</t>
  </si>
  <si>
    <t>Total box weight
(BX1) (kg)</t>
  </si>
  <si>
    <t>Total box weight
(BX2) (kg)</t>
  </si>
  <si>
    <t>Total box weight
(BX3) (kg)</t>
  </si>
  <si>
    <t>Total box weight
(BX4) (kg)</t>
  </si>
  <si>
    <t>6112012204-*-2551</t>
  </si>
  <si>
    <t>Outsole Freak #18502</t>
  </si>
  <si>
    <t>28x45</t>
  </si>
  <si>
    <t>6112012204-*-2601</t>
  </si>
  <si>
    <t>6112012204-*-2651</t>
  </si>
  <si>
    <t>6112012204-*-2701</t>
  </si>
  <si>
    <t>6112012204-*-2751</t>
  </si>
  <si>
    <t>6112012204-*-2801</t>
  </si>
  <si>
    <t>6112012204-*-2851</t>
  </si>
  <si>
    <t>6112012204-*-2901</t>
  </si>
  <si>
    <t>6112012204-*-2951</t>
  </si>
  <si>
    <t>6112012204-*-3001</t>
  </si>
  <si>
    <t>30x50</t>
  </si>
  <si>
    <t>6112012204-*-3051</t>
  </si>
  <si>
    <t>6112012204-*-3101</t>
  </si>
  <si>
    <t>6112012204-*-3151</t>
  </si>
  <si>
    <t>6112012204-*-3201</t>
  </si>
  <si>
    <t>6112012204-*-3251</t>
  </si>
  <si>
    <t>12T</t>
  </si>
  <si>
    <t>6112012204-*-3301</t>
  </si>
  <si>
    <t>6112012204-*-3451</t>
  </si>
  <si>
    <t>6112012204-*-3501</t>
  </si>
  <si>
    <t>6112012204-*-3601</t>
  </si>
  <si>
    <t>6112012204-*-3701</t>
  </si>
  <si>
    <t>Tolerance (T)</t>
  </si>
  <si>
    <t>NW</t>
  </si>
  <si>
    <t>NW+BW</t>
  </si>
  <si>
    <t>GW</t>
  </si>
  <si>
    <t>GW+T1</t>
  </si>
  <si>
    <t>GW-T1</t>
  </si>
  <si>
    <t>NW + T</t>
  </si>
  <si>
    <t>NW - T</t>
  </si>
  <si>
    <t>max</t>
  </si>
  <si>
    <t>min</t>
  </si>
  <si>
    <t>Avg</t>
  </si>
  <si>
    <t>Qty</t>
  </si>
  <si>
    <t>shank</t>
  </si>
  <si>
    <t>os</t>
  </si>
  <si>
    <t>qty</t>
  </si>
  <si>
    <t>GWm</t>
  </si>
  <si>
    <t>Gwmax</t>
  </si>
  <si>
    <t>nwmin</t>
  </si>
  <si>
    <t>nwmax</t>
  </si>
  <si>
    <t>realGW</t>
  </si>
  <si>
    <t>RNW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</si>
</sst>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\-mmm\-yy;@"/>
    <numFmt numFmtId="165" formatCode="0.000%"/>
    <numFmt numFmtId="166" formatCode="0.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venir"/>
      <family val="2"/>
    </font>
    <font>
      <b/>
      <sz val="10"/>
      <name val="Avenir"/>
      <family val="2"/>
    </font>
    <font>
      <b/>
      <sz val="10"/>
      <color theme="0"/>
      <name val="Avenir"/>
      <family val="2"/>
    </font>
    <font>
      <sz val="11"/>
      <color theme="1"/>
      <name val="Avenir"/>
      <family val="2"/>
    </font>
    <font>
      <sz val="10"/>
      <color theme="1"/>
      <name val="Avenir"/>
      <family val="2"/>
    </font>
    <font>
      <sz val="10"/>
      <name val="Verdana"/>
      <family val="2"/>
    </font>
    <font>
      <sz val="10"/>
      <name val="Avenir"/>
      <family val="2"/>
    </font>
    <font>
      <sz val="10"/>
      <color rgb="FF0070C0"/>
      <name val="Avenir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" fontId="3" fillId="0" borderId="2" xfId="3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1" xfId="1" quotePrefix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6" fillId="0" borderId="1" xfId="0" applyNumberFormat="1" applyFont="1" applyBorder="1"/>
    <xf numFmtId="0" fontId="8" fillId="0" borderId="1" xfId="3" quotePrefix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/>
    <xf numFmtId="0" fontId="6" fillId="7" borderId="4" xfId="0" applyFont="1" applyFill="1" applyBorder="1"/>
    <xf numFmtId="0" fontId="6" fillId="7" borderId="4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" fontId="3" fillId="7" borderId="2" xfId="3" applyNumberFormat="1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1" quotePrefix="1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2" fontId="6" fillId="7" borderId="1" xfId="0" applyNumberFormat="1" applyFont="1" applyFill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65" fontId="6" fillId="0" borderId="1" xfId="2" applyNumberFormat="1" applyFont="1" applyBorder="1" applyAlignment="1">
      <alignment horizontal="center" vertical="center"/>
    </xf>
    <xf numFmtId="166" fontId="3" fillId="0" borderId="2" xfId="2" applyNumberFormat="1" applyFont="1" applyFill="1" applyBorder="1" applyAlignment="1">
      <alignment horizontal="center" vertical="center"/>
    </xf>
    <xf numFmtId="166" fontId="6" fillId="0" borderId="1" xfId="2" applyNumberFormat="1" applyFont="1" applyBorder="1" applyAlignment="1">
      <alignment horizontal="center" vertical="center"/>
    </xf>
    <xf numFmtId="166" fontId="3" fillId="7" borderId="2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" fontId="2" fillId="9" borderId="1" xfId="0" applyNumberFormat="1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166" fontId="0" fillId="0" borderId="0" xfId="2" applyNumberFormat="1" applyFont="1"/>
  </cellXfs>
  <cellStyles count="4">
    <cellStyle name="Comma" xfId="1" builtinId="3"/>
    <cellStyle name="Normal" xfId="0" builtinId="0"/>
    <cellStyle name="Normal 2" xfId="3" xr:uid="{26B6E083-C3C2-408A-917D-563B4D34CC4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4DC6-E424-4FF4-8706-03083621C4ED}">
  <dimension ref="A1:AG44"/>
  <sheetViews>
    <sheetView tabSelected="1" topLeftCell="A10" workbookViewId="0">
      <selection activeCell="M32" sqref="M32"/>
    </sheetView>
  </sheetViews>
  <sheetFormatPr defaultRowHeight="15"/>
  <cols>
    <col min="9" max="9" width="10.140625" bestFit="1" customWidth="1"/>
    <col min="14" max="14" width="13.140625" bestFit="1" customWidth="1"/>
    <col min="20" max="20" width="12" bestFit="1" customWidth="1"/>
  </cols>
  <sheetData>
    <row r="1" spans="1:33" ht="63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</row>
    <row r="2" spans="1:33">
      <c r="A2" s="13" t="s">
        <v>33</v>
      </c>
      <c r="B2" s="14" t="s">
        <v>34</v>
      </c>
      <c r="C2" s="15">
        <v>0</v>
      </c>
      <c r="D2" s="14"/>
      <c r="E2" s="14"/>
      <c r="F2" s="16">
        <v>44728</v>
      </c>
      <c r="G2" s="17">
        <v>5.5</v>
      </c>
      <c r="H2" s="17">
        <v>153.91</v>
      </c>
      <c r="I2" s="17">
        <v>153.94999999999999</v>
      </c>
      <c r="J2" s="17">
        <v>153</v>
      </c>
      <c r="K2" s="17">
        <v>152.94999999999999</v>
      </c>
      <c r="L2" s="17">
        <v>152.01</v>
      </c>
      <c r="M2" s="18">
        <v>153.16399999999999</v>
      </c>
      <c r="N2" s="19">
        <v>0.15316399999999999</v>
      </c>
      <c r="O2" s="20">
        <v>45</v>
      </c>
      <c r="P2" s="17">
        <v>18</v>
      </c>
      <c r="Q2" s="21">
        <v>0</v>
      </c>
      <c r="R2" s="21">
        <v>0</v>
      </c>
      <c r="S2" s="22">
        <v>950</v>
      </c>
      <c r="T2" s="22">
        <v>720</v>
      </c>
      <c r="U2" s="22">
        <v>390</v>
      </c>
      <c r="V2" s="22">
        <v>320</v>
      </c>
      <c r="W2" s="23"/>
      <c r="X2" s="23">
        <v>3</v>
      </c>
      <c r="Y2" s="23"/>
      <c r="Z2" s="24" t="s">
        <v>35</v>
      </c>
      <c r="AA2" s="24"/>
      <c r="AB2" s="25">
        <v>8.31</v>
      </c>
      <c r="AC2" s="25">
        <v>0</v>
      </c>
      <c r="AD2" s="26">
        <v>6.8923800000000002</v>
      </c>
      <c r="AE2" s="26">
        <v>2.7569520000000001</v>
      </c>
      <c r="AF2" s="26">
        <v>0</v>
      </c>
      <c r="AG2" s="26">
        <v>0</v>
      </c>
    </row>
    <row r="3" spans="1:33">
      <c r="A3" s="13" t="s">
        <v>36</v>
      </c>
      <c r="B3" s="14" t="s">
        <v>34</v>
      </c>
      <c r="C3" s="15">
        <v>0</v>
      </c>
      <c r="D3" s="14"/>
      <c r="E3" s="14"/>
      <c r="F3" s="16">
        <v>44728</v>
      </c>
      <c r="G3" s="17">
        <v>6</v>
      </c>
      <c r="H3" s="17">
        <v>144.91999999999999</v>
      </c>
      <c r="I3" s="17">
        <v>144.88</v>
      </c>
      <c r="J3" s="17">
        <v>144.94999999999999</v>
      </c>
      <c r="K3" s="17">
        <v>144.93</v>
      </c>
      <c r="L3" s="17">
        <v>144.9</v>
      </c>
      <c r="M3" s="18">
        <v>144.916</v>
      </c>
      <c r="N3" s="19">
        <v>0.14491599999999999</v>
      </c>
      <c r="O3" s="20">
        <v>45</v>
      </c>
      <c r="P3" s="17">
        <v>18</v>
      </c>
      <c r="Q3" s="21">
        <v>0</v>
      </c>
      <c r="R3" s="21">
        <v>0</v>
      </c>
      <c r="S3" s="22">
        <v>950</v>
      </c>
      <c r="T3" s="22">
        <v>720</v>
      </c>
      <c r="U3" s="22">
        <v>390</v>
      </c>
      <c r="V3" s="22">
        <v>320</v>
      </c>
      <c r="W3" s="23"/>
      <c r="X3" s="23">
        <v>3</v>
      </c>
      <c r="Y3" s="23"/>
      <c r="Z3" s="24" t="s">
        <v>35</v>
      </c>
      <c r="AA3" s="24"/>
      <c r="AB3" s="25">
        <v>8.31</v>
      </c>
      <c r="AC3" s="25">
        <v>0</v>
      </c>
      <c r="AD3" s="26">
        <v>6.5212199999999996</v>
      </c>
      <c r="AE3" s="26">
        <v>2.6084879999999999</v>
      </c>
      <c r="AF3" s="26">
        <v>0</v>
      </c>
      <c r="AG3" s="26">
        <v>0</v>
      </c>
    </row>
    <row r="4" spans="1:33">
      <c r="A4" s="13" t="s">
        <v>37</v>
      </c>
      <c r="B4" s="14" t="s">
        <v>34</v>
      </c>
      <c r="C4" s="15">
        <v>0</v>
      </c>
      <c r="D4" s="14"/>
      <c r="E4" s="14"/>
      <c r="F4" s="16">
        <v>44739</v>
      </c>
      <c r="G4" s="17">
        <v>6.5</v>
      </c>
      <c r="H4" s="17">
        <v>167.5</v>
      </c>
      <c r="I4" s="17">
        <v>167.53</v>
      </c>
      <c r="J4" s="17">
        <v>167.49</v>
      </c>
      <c r="K4" s="17">
        <v>167.55</v>
      </c>
      <c r="L4" s="17">
        <v>167.6</v>
      </c>
      <c r="M4" s="18">
        <v>167.53399999999999</v>
      </c>
      <c r="N4" s="19">
        <v>0.16753399999999999</v>
      </c>
      <c r="O4" s="20">
        <v>45</v>
      </c>
      <c r="P4" s="17">
        <v>18</v>
      </c>
      <c r="Q4" s="21">
        <v>0</v>
      </c>
      <c r="R4" s="21">
        <v>0</v>
      </c>
      <c r="S4" s="22">
        <v>950</v>
      </c>
      <c r="T4" s="22">
        <v>720</v>
      </c>
      <c r="U4" s="22">
        <v>390</v>
      </c>
      <c r="V4" s="22">
        <v>320</v>
      </c>
      <c r="W4" s="23"/>
      <c r="X4" s="23">
        <v>3</v>
      </c>
      <c r="Y4" s="23"/>
      <c r="Z4" s="24" t="s">
        <v>35</v>
      </c>
      <c r="AA4" s="24"/>
      <c r="AB4" s="25">
        <v>8.31</v>
      </c>
      <c r="AC4" s="25">
        <v>0</v>
      </c>
      <c r="AD4" s="26">
        <v>7.5390299999999995</v>
      </c>
      <c r="AE4" s="26">
        <v>3.015612</v>
      </c>
      <c r="AF4" s="26">
        <v>0</v>
      </c>
      <c r="AG4" s="26">
        <v>0</v>
      </c>
    </row>
    <row r="5" spans="1:33">
      <c r="A5" s="13" t="s">
        <v>38</v>
      </c>
      <c r="B5" s="14" t="s">
        <v>34</v>
      </c>
      <c r="C5" s="15">
        <v>0</v>
      </c>
      <c r="D5" s="14"/>
      <c r="E5" s="14"/>
      <c r="F5" s="16">
        <v>44803</v>
      </c>
      <c r="G5" s="17">
        <v>7</v>
      </c>
      <c r="H5" s="17">
        <v>158.44</v>
      </c>
      <c r="I5" s="17">
        <v>158.63</v>
      </c>
      <c r="J5" s="17">
        <v>158.66</v>
      </c>
      <c r="K5" s="17">
        <v>158.84</v>
      </c>
      <c r="L5" s="17">
        <v>158.41999999999999</v>
      </c>
      <c r="M5" s="18">
        <v>158.59800000000001</v>
      </c>
      <c r="N5" s="19">
        <v>0.15859800000000002</v>
      </c>
      <c r="O5" s="20">
        <v>45</v>
      </c>
      <c r="P5" s="17">
        <v>18</v>
      </c>
      <c r="Q5" s="21">
        <v>0</v>
      </c>
      <c r="R5" s="21">
        <v>0</v>
      </c>
      <c r="S5" s="22">
        <v>950</v>
      </c>
      <c r="T5" s="22">
        <v>720</v>
      </c>
      <c r="U5" s="22">
        <v>390</v>
      </c>
      <c r="V5" s="22">
        <v>320</v>
      </c>
      <c r="W5" s="23"/>
      <c r="X5" s="23">
        <v>3</v>
      </c>
      <c r="Y5" s="23"/>
      <c r="Z5" s="24" t="s">
        <v>35</v>
      </c>
      <c r="AA5" s="24"/>
      <c r="AB5" s="25">
        <v>8.31</v>
      </c>
      <c r="AC5" s="25">
        <v>0</v>
      </c>
      <c r="AD5" s="26">
        <v>7.1369100000000003</v>
      </c>
      <c r="AE5" s="26">
        <v>2.8547640000000003</v>
      </c>
      <c r="AF5" s="26">
        <v>0</v>
      </c>
      <c r="AG5" s="26">
        <v>0</v>
      </c>
    </row>
    <row r="6" spans="1:33">
      <c r="A6" s="13" t="s">
        <v>39</v>
      </c>
      <c r="B6" s="14" t="s">
        <v>34</v>
      </c>
      <c r="C6" s="15">
        <v>0</v>
      </c>
      <c r="D6" s="14"/>
      <c r="E6" s="14"/>
      <c r="F6" s="16">
        <v>44728</v>
      </c>
      <c r="G6" s="17">
        <v>7.5</v>
      </c>
      <c r="H6" s="17">
        <v>151.85</v>
      </c>
      <c r="I6" s="17">
        <v>151.80000000000001</v>
      </c>
      <c r="J6" s="17">
        <v>151.83000000000001</v>
      </c>
      <c r="K6" s="17">
        <v>151.81</v>
      </c>
      <c r="L6" s="17">
        <v>151.79</v>
      </c>
      <c r="M6" s="18">
        <v>151.81599999999997</v>
      </c>
      <c r="N6" s="19">
        <v>0.15181599999999998</v>
      </c>
      <c r="O6" s="20">
        <v>36</v>
      </c>
      <c r="P6" s="17">
        <v>18</v>
      </c>
      <c r="Q6" s="21">
        <v>0</v>
      </c>
      <c r="R6" s="21">
        <v>0</v>
      </c>
      <c r="S6" s="22">
        <v>950</v>
      </c>
      <c r="T6" s="22">
        <v>720</v>
      </c>
      <c r="U6" s="22">
        <v>390</v>
      </c>
      <c r="V6" s="22">
        <v>320</v>
      </c>
      <c r="W6" s="23"/>
      <c r="X6" s="23">
        <v>3</v>
      </c>
      <c r="Y6" s="23"/>
      <c r="Z6" s="24" t="s">
        <v>35</v>
      </c>
      <c r="AA6" s="24"/>
      <c r="AB6" s="25">
        <v>8.31</v>
      </c>
      <c r="AC6" s="25">
        <v>0</v>
      </c>
      <c r="AD6" s="26">
        <v>5.4653759999999991</v>
      </c>
      <c r="AE6" s="26">
        <v>2.7326879999999996</v>
      </c>
      <c r="AF6" s="26">
        <v>0</v>
      </c>
      <c r="AG6" s="26">
        <v>0</v>
      </c>
    </row>
    <row r="7" spans="1:33">
      <c r="A7" s="13" t="s">
        <v>40</v>
      </c>
      <c r="B7" s="14" t="s">
        <v>34</v>
      </c>
      <c r="C7" s="15">
        <v>0</v>
      </c>
      <c r="D7" s="14"/>
      <c r="E7" s="14"/>
      <c r="F7" s="16">
        <v>44719</v>
      </c>
      <c r="G7" s="27">
        <v>8</v>
      </c>
      <c r="H7" s="28">
        <v>169.05</v>
      </c>
      <c r="I7" s="28">
        <v>165.76</v>
      </c>
      <c r="J7" s="28">
        <v>166.11</v>
      </c>
      <c r="K7" s="28">
        <v>165.84</v>
      </c>
      <c r="L7" s="28">
        <v>169.17</v>
      </c>
      <c r="M7" s="18">
        <v>167.18599999999998</v>
      </c>
      <c r="N7" s="19">
        <v>0.16718599999999997</v>
      </c>
      <c r="O7" s="20">
        <v>36</v>
      </c>
      <c r="P7" s="17">
        <v>18</v>
      </c>
      <c r="Q7" s="21">
        <v>0</v>
      </c>
      <c r="R7" s="21">
        <v>0</v>
      </c>
      <c r="S7" s="22">
        <v>950</v>
      </c>
      <c r="T7" s="22">
        <v>720</v>
      </c>
      <c r="U7" s="22">
        <v>390</v>
      </c>
      <c r="V7" s="22">
        <v>320</v>
      </c>
      <c r="W7" s="23"/>
      <c r="X7" s="23">
        <v>3</v>
      </c>
      <c r="Y7" s="23"/>
      <c r="Z7" s="24" t="s">
        <v>35</v>
      </c>
      <c r="AA7" s="24"/>
      <c r="AB7" s="25">
        <v>8.31</v>
      </c>
      <c r="AC7" s="25">
        <v>0</v>
      </c>
      <c r="AD7" s="26">
        <v>6.0186959999999994</v>
      </c>
      <c r="AE7" s="26">
        <v>3.0093479999999997</v>
      </c>
      <c r="AF7" s="26">
        <v>0</v>
      </c>
      <c r="AG7" s="26">
        <v>0</v>
      </c>
    </row>
    <row r="8" spans="1:33">
      <c r="A8" s="13" t="s">
        <v>41</v>
      </c>
      <c r="B8" s="14" t="s">
        <v>34</v>
      </c>
      <c r="C8" s="15">
        <v>0</v>
      </c>
      <c r="D8" s="14"/>
      <c r="E8" s="14"/>
      <c r="F8" s="16">
        <v>44719</v>
      </c>
      <c r="G8" s="27">
        <v>8.5</v>
      </c>
      <c r="H8" s="28">
        <v>170.04</v>
      </c>
      <c r="I8" s="28">
        <v>172.97</v>
      </c>
      <c r="J8" s="28">
        <v>173.13</v>
      </c>
      <c r="K8" s="28">
        <v>171.68</v>
      </c>
      <c r="L8" s="28">
        <v>171.5</v>
      </c>
      <c r="M8" s="18">
        <v>171.86399999999998</v>
      </c>
      <c r="N8" s="19">
        <v>0.17186399999999999</v>
      </c>
      <c r="O8" s="20">
        <v>36</v>
      </c>
      <c r="P8" s="17">
        <v>18</v>
      </c>
      <c r="Q8" s="21">
        <v>0</v>
      </c>
      <c r="R8" s="21">
        <v>0</v>
      </c>
      <c r="S8" s="22">
        <v>950</v>
      </c>
      <c r="T8" s="22">
        <v>720</v>
      </c>
      <c r="U8" s="22">
        <v>390</v>
      </c>
      <c r="V8" s="22">
        <v>320</v>
      </c>
      <c r="W8" s="23"/>
      <c r="X8" s="23">
        <v>3</v>
      </c>
      <c r="Y8" s="23"/>
      <c r="Z8" s="24" t="s">
        <v>35</v>
      </c>
      <c r="AA8" s="24"/>
      <c r="AB8" s="25">
        <v>8.31</v>
      </c>
      <c r="AC8" s="25">
        <v>0</v>
      </c>
      <c r="AD8" s="26">
        <v>6.1871039999999997</v>
      </c>
      <c r="AE8" s="26">
        <v>3.0935519999999999</v>
      </c>
      <c r="AF8" s="26">
        <v>0</v>
      </c>
      <c r="AG8" s="26">
        <v>0</v>
      </c>
    </row>
    <row r="9" spans="1:33">
      <c r="A9" s="13" t="s">
        <v>42</v>
      </c>
      <c r="B9" s="14" t="s">
        <v>34</v>
      </c>
      <c r="C9" s="15">
        <v>0</v>
      </c>
      <c r="D9" s="14"/>
      <c r="E9" s="14"/>
      <c r="F9" s="16">
        <v>44728</v>
      </c>
      <c r="G9" s="17">
        <v>9</v>
      </c>
      <c r="H9" s="17">
        <v>163.13</v>
      </c>
      <c r="I9" s="17">
        <v>163.15</v>
      </c>
      <c r="J9" s="17">
        <v>163.19999999999999</v>
      </c>
      <c r="K9" s="17">
        <v>163.22999999999999</v>
      </c>
      <c r="L9" s="17">
        <v>163</v>
      </c>
      <c r="M9" s="18">
        <v>163.142</v>
      </c>
      <c r="N9" s="19">
        <v>0.16314200000000001</v>
      </c>
      <c r="O9" s="20">
        <v>36</v>
      </c>
      <c r="P9" s="17">
        <v>18</v>
      </c>
      <c r="Q9" s="21">
        <v>0</v>
      </c>
      <c r="R9" s="21">
        <v>0</v>
      </c>
      <c r="S9" s="22">
        <v>950</v>
      </c>
      <c r="T9" s="22">
        <v>720</v>
      </c>
      <c r="U9" s="22">
        <v>390</v>
      </c>
      <c r="V9" s="22">
        <v>320</v>
      </c>
      <c r="W9" s="23"/>
      <c r="X9" s="23">
        <v>3</v>
      </c>
      <c r="Y9" s="23"/>
      <c r="Z9" s="24" t="s">
        <v>35</v>
      </c>
      <c r="AA9" s="24"/>
      <c r="AB9" s="25">
        <v>8.31</v>
      </c>
      <c r="AC9" s="25">
        <v>0</v>
      </c>
      <c r="AD9" s="26">
        <v>5.8731120000000008</v>
      </c>
      <c r="AE9" s="26">
        <v>2.9365560000000004</v>
      </c>
      <c r="AF9" s="26">
        <v>0</v>
      </c>
      <c r="AG9" s="26">
        <v>0</v>
      </c>
    </row>
    <row r="10" spans="1:33">
      <c r="A10" s="13" t="s">
        <v>43</v>
      </c>
      <c r="B10" s="14" t="s">
        <v>34</v>
      </c>
      <c r="C10" s="15">
        <v>0</v>
      </c>
      <c r="D10" s="14"/>
      <c r="E10" s="14"/>
      <c r="F10" s="16">
        <v>44719</v>
      </c>
      <c r="G10" s="17">
        <v>9.5</v>
      </c>
      <c r="H10" s="17">
        <v>175.2</v>
      </c>
      <c r="I10" s="17">
        <v>175.19</v>
      </c>
      <c r="J10" s="17">
        <v>175.29</v>
      </c>
      <c r="K10" s="17">
        <v>175.3</v>
      </c>
      <c r="L10" s="17">
        <v>175.24</v>
      </c>
      <c r="M10" s="18">
        <v>175.244</v>
      </c>
      <c r="N10" s="19">
        <v>0.17524400000000001</v>
      </c>
      <c r="O10" s="20">
        <v>36</v>
      </c>
      <c r="P10" s="17">
        <v>18</v>
      </c>
      <c r="Q10" s="21">
        <v>0</v>
      </c>
      <c r="R10" s="21">
        <v>0</v>
      </c>
      <c r="S10" s="22">
        <v>950</v>
      </c>
      <c r="T10" s="22">
        <v>720</v>
      </c>
      <c r="U10" s="22">
        <v>390</v>
      </c>
      <c r="V10" s="22">
        <v>320</v>
      </c>
      <c r="W10" s="23"/>
      <c r="X10" s="23">
        <v>3</v>
      </c>
      <c r="Y10" s="23"/>
      <c r="Z10" s="24" t="s">
        <v>35</v>
      </c>
      <c r="AA10" s="24"/>
      <c r="AB10" s="25">
        <v>8.31</v>
      </c>
      <c r="AC10" s="25">
        <v>0</v>
      </c>
      <c r="AD10" s="26">
        <v>6.3087840000000002</v>
      </c>
      <c r="AE10" s="26">
        <v>3.1543920000000001</v>
      </c>
      <c r="AF10" s="26">
        <v>0</v>
      </c>
      <c r="AG10" s="26">
        <v>0</v>
      </c>
    </row>
    <row r="11" spans="1:33">
      <c r="A11" s="13" t="s">
        <v>44</v>
      </c>
      <c r="B11" s="14" t="s">
        <v>34</v>
      </c>
      <c r="C11" s="15">
        <v>0</v>
      </c>
      <c r="D11" s="14"/>
      <c r="E11" s="14"/>
      <c r="F11" s="16">
        <v>44719</v>
      </c>
      <c r="G11" s="17">
        <v>10</v>
      </c>
      <c r="H11" s="17">
        <v>185.93</v>
      </c>
      <c r="I11" s="17">
        <v>185.58</v>
      </c>
      <c r="J11" s="17">
        <v>185.01</v>
      </c>
      <c r="K11" s="17">
        <v>184.84</v>
      </c>
      <c r="L11" s="17">
        <v>184.92</v>
      </c>
      <c r="M11" s="18">
        <v>185.256</v>
      </c>
      <c r="N11" s="19">
        <v>0.185256</v>
      </c>
      <c r="O11" s="20">
        <v>30</v>
      </c>
      <c r="P11" s="17">
        <v>15</v>
      </c>
      <c r="Q11" s="21">
        <v>0</v>
      </c>
      <c r="R11" s="21">
        <v>0</v>
      </c>
      <c r="S11" s="22">
        <v>950</v>
      </c>
      <c r="T11" s="22">
        <v>720</v>
      </c>
      <c r="U11" s="22">
        <v>390</v>
      </c>
      <c r="V11" s="22">
        <v>320</v>
      </c>
      <c r="W11" s="23"/>
      <c r="X11" s="23">
        <v>3</v>
      </c>
      <c r="Y11" s="23"/>
      <c r="Z11" s="24" t="s">
        <v>45</v>
      </c>
      <c r="AA11" s="24"/>
      <c r="AB11" s="25">
        <v>10.31</v>
      </c>
      <c r="AC11" s="25">
        <v>0</v>
      </c>
      <c r="AD11" s="26">
        <v>5.5576800000000004</v>
      </c>
      <c r="AE11" s="26">
        <v>2.7788400000000002</v>
      </c>
      <c r="AF11" s="26">
        <v>0</v>
      </c>
      <c r="AG11" s="26">
        <v>0</v>
      </c>
    </row>
    <row r="12" spans="1:33">
      <c r="A12" s="13" t="s">
        <v>46</v>
      </c>
      <c r="B12" s="14" t="s">
        <v>34</v>
      </c>
      <c r="C12" s="15">
        <v>0</v>
      </c>
      <c r="D12" s="14"/>
      <c r="E12" s="14"/>
      <c r="F12" s="16">
        <v>44728</v>
      </c>
      <c r="G12" s="17">
        <v>10.5</v>
      </c>
      <c r="H12" s="17">
        <v>177.21</v>
      </c>
      <c r="I12" s="17">
        <v>177.18</v>
      </c>
      <c r="J12" s="17">
        <v>177.19</v>
      </c>
      <c r="K12" s="17">
        <v>177.23</v>
      </c>
      <c r="L12" s="17">
        <v>177.21</v>
      </c>
      <c r="M12" s="18">
        <v>177.20400000000001</v>
      </c>
      <c r="N12" s="19">
        <v>0.177204</v>
      </c>
      <c r="O12" s="20">
        <v>30</v>
      </c>
      <c r="P12" s="17">
        <v>15</v>
      </c>
      <c r="Q12" s="21">
        <v>0</v>
      </c>
      <c r="R12" s="21">
        <v>0</v>
      </c>
      <c r="S12" s="22">
        <v>950</v>
      </c>
      <c r="T12" s="22">
        <v>720</v>
      </c>
      <c r="U12" s="22">
        <v>390</v>
      </c>
      <c r="V12" s="22">
        <v>320</v>
      </c>
      <c r="W12" s="23"/>
      <c r="X12" s="23">
        <v>3</v>
      </c>
      <c r="Y12" s="23"/>
      <c r="Z12" s="24" t="s">
        <v>45</v>
      </c>
      <c r="AA12" s="24"/>
      <c r="AB12" s="25">
        <v>10.31</v>
      </c>
      <c r="AC12" s="25">
        <v>0</v>
      </c>
      <c r="AD12" s="26">
        <v>5.3161199999999997</v>
      </c>
      <c r="AE12" s="26">
        <v>2.6580599999999999</v>
      </c>
      <c r="AF12" s="26">
        <v>0</v>
      </c>
      <c r="AG12" s="26">
        <v>0</v>
      </c>
    </row>
    <row r="13" spans="1:33">
      <c r="A13" s="13" t="s">
        <v>47</v>
      </c>
      <c r="B13" s="14" t="s">
        <v>34</v>
      </c>
      <c r="C13" s="15">
        <v>0</v>
      </c>
      <c r="D13" s="14"/>
      <c r="E13" s="14"/>
      <c r="F13" s="16">
        <v>44728</v>
      </c>
      <c r="G13" s="17">
        <v>11</v>
      </c>
      <c r="H13" s="17">
        <v>183.9</v>
      </c>
      <c r="I13" s="17">
        <v>183.87</v>
      </c>
      <c r="J13" s="17">
        <v>183.93</v>
      </c>
      <c r="K13" s="17">
        <v>183.91</v>
      </c>
      <c r="L13" s="17">
        <v>183.85</v>
      </c>
      <c r="M13" s="18">
        <v>183.892</v>
      </c>
      <c r="N13" s="19">
        <v>0.183892</v>
      </c>
      <c r="O13" s="20">
        <v>30</v>
      </c>
      <c r="P13" s="17">
        <v>15</v>
      </c>
      <c r="Q13" s="21">
        <v>0</v>
      </c>
      <c r="R13" s="21">
        <v>0</v>
      </c>
      <c r="S13" s="22">
        <v>950</v>
      </c>
      <c r="T13" s="22">
        <v>720</v>
      </c>
      <c r="U13" s="22">
        <v>390</v>
      </c>
      <c r="V13" s="22">
        <v>320</v>
      </c>
      <c r="W13" s="23"/>
      <c r="X13" s="23">
        <v>3</v>
      </c>
      <c r="Y13" s="23"/>
      <c r="Z13" s="24" t="s">
        <v>45</v>
      </c>
      <c r="AA13" s="24"/>
      <c r="AB13" s="25">
        <v>10.31</v>
      </c>
      <c r="AC13" s="25">
        <v>0</v>
      </c>
      <c r="AD13" s="26">
        <v>5.5167599999999997</v>
      </c>
      <c r="AE13" s="26">
        <v>2.7583799999999998</v>
      </c>
      <c r="AF13" s="26">
        <v>0</v>
      </c>
      <c r="AG13" s="26">
        <v>0</v>
      </c>
    </row>
    <row r="14" spans="1:33">
      <c r="A14" s="13" t="s">
        <v>48</v>
      </c>
      <c r="B14" s="14" t="s">
        <v>34</v>
      </c>
      <c r="C14" s="15">
        <v>0</v>
      </c>
      <c r="D14" s="14"/>
      <c r="E14" s="14"/>
      <c r="F14" s="16">
        <v>44728</v>
      </c>
      <c r="G14" s="17">
        <v>11.5</v>
      </c>
      <c r="H14" s="17">
        <v>203.64</v>
      </c>
      <c r="I14" s="17">
        <v>203.77</v>
      </c>
      <c r="J14" s="17">
        <v>203.5</v>
      </c>
      <c r="K14" s="17">
        <v>210.67</v>
      </c>
      <c r="L14" s="17">
        <v>210.6</v>
      </c>
      <c r="M14" s="18">
        <v>206.43599999999998</v>
      </c>
      <c r="N14" s="19">
        <v>0.20643599999999998</v>
      </c>
      <c r="O14" s="20">
        <v>24</v>
      </c>
      <c r="P14" s="17">
        <v>12</v>
      </c>
      <c r="Q14" s="21">
        <v>0</v>
      </c>
      <c r="R14" s="21">
        <v>0</v>
      </c>
      <c r="S14" s="22">
        <v>950</v>
      </c>
      <c r="T14" s="22">
        <v>720</v>
      </c>
      <c r="U14" s="22">
        <v>390</v>
      </c>
      <c r="V14" s="22">
        <v>320</v>
      </c>
      <c r="W14" s="23"/>
      <c r="X14" s="23">
        <v>3</v>
      </c>
      <c r="Y14" s="23"/>
      <c r="Z14" s="24" t="s">
        <v>45</v>
      </c>
      <c r="AA14" s="24"/>
      <c r="AB14" s="25">
        <v>10.31</v>
      </c>
      <c r="AC14" s="25">
        <v>0</v>
      </c>
      <c r="AD14" s="26">
        <v>4.9544639999999998</v>
      </c>
      <c r="AE14" s="26">
        <v>2.4772319999999999</v>
      </c>
      <c r="AF14" s="26">
        <v>0</v>
      </c>
      <c r="AG14" s="26">
        <v>0</v>
      </c>
    </row>
    <row r="15" spans="1:33">
      <c r="A15" s="13" t="s">
        <v>49</v>
      </c>
      <c r="B15" s="14" t="s">
        <v>34</v>
      </c>
      <c r="C15" s="15">
        <v>0</v>
      </c>
      <c r="D15" s="14"/>
      <c r="E15" s="14"/>
      <c r="F15" s="16">
        <v>44832</v>
      </c>
      <c r="G15" s="17">
        <v>12</v>
      </c>
      <c r="H15" s="17">
        <v>187.24</v>
      </c>
      <c r="I15" s="17">
        <v>186.15</v>
      </c>
      <c r="J15" s="17">
        <v>186.93</v>
      </c>
      <c r="K15" s="17">
        <v>187.17</v>
      </c>
      <c r="L15" s="17">
        <v>187.2</v>
      </c>
      <c r="M15" s="18">
        <v>186.93799999999996</v>
      </c>
      <c r="N15" s="19">
        <v>0.18693799999999997</v>
      </c>
      <c r="O15" s="20">
        <v>24</v>
      </c>
      <c r="P15" s="17">
        <v>12</v>
      </c>
      <c r="Q15" s="21">
        <v>0</v>
      </c>
      <c r="R15" s="21">
        <v>0</v>
      </c>
      <c r="S15" s="22">
        <v>950</v>
      </c>
      <c r="T15" s="22">
        <v>720</v>
      </c>
      <c r="U15" s="22">
        <v>390</v>
      </c>
      <c r="V15" s="22">
        <v>320</v>
      </c>
      <c r="W15" s="23"/>
      <c r="X15" s="23">
        <v>3</v>
      </c>
      <c r="Y15" s="23"/>
      <c r="Z15" s="24" t="s">
        <v>45</v>
      </c>
      <c r="AA15" s="24"/>
      <c r="AB15" s="25">
        <v>10.31</v>
      </c>
      <c r="AC15" s="25">
        <v>0</v>
      </c>
      <c r="AD15" s="26">
        <v>4.4865119999999994</v>
      </c>
      <c r="AE15" s="26">
        <v>2.2432559999999997</v>
      </c>
      <c r="AF15" s="26">
        <v>0</v>
      </c>
      <c r="AG15" s="26">
        <v>0</v>
      </c>
    </row>
    <row r="16" spans="1:33">
      <c r="A16" s="13" t="s">
        <v>50</v>
      </c>
      <c r="B16" s="14" t="s">
        <v>34</v>
      </c>
      <c r="C16" s="15">
        <v>0</v>
      </c>
      <c r="D16" s="14"/>
      <c r="E16" s="14"/>
      <c r="F16" s="29">
        <v>44854</v>
      </c>
      <c r="G16" s="23" t="s">
        <v>51</v>
      </c>
      <c r="H16" s="17">
        <v>198.82</v>
      </c>
      <c r="I16" s="17">
        <v>198.82</v>
      </c>
      <c r="J16" s="17">
        <v>198.82</v>
      </c>
      <c r="K16" s="17">
        <v>198.82</v>
      </c>
      <c r="L16" s="17">
        <v>198.82</v>
      </c>
      <c r="M16" s="18">
        <v>198.82</v>
      </c>
      <c r="N16" s="19">
        <v>0.19882</v>
      </c>
      <c r="O16" s="20">
        <v>24</v>
      </c>
      <c r="P16" s="17">
        <v>12</v>
      </c>
      <c r="Q16" s="21">
        <v>0</v>
      </c>
      <c r="R16" s="21">
        <v>0</v>
      </c>
      <c r="S16" s="22">
        <v>950</v>
      </c>
      <c r="T16" s="22">
        <v>720</v>
      </c>
      <c r="U16" s="22">
        <v>390</v>
      </c>
      <c r="V16" s="22">
        <v>320</v>
      </c>
      <c r="W16" s="23"/>
      <c r="X16" s="23">
        <v>3</v>
      </c>
      <c r="Y16" s="23"/>
      <c r="Z16" s="24" t="s">
        <v>45</v>
      </c>
      <c r="AA16" s="24"/>
      <c r="AB16" s="25">
        <v>10.31</v>
      </c>
      <c r="AC16" s="25">
        <v>0</v>
      </c>
      <c r="AD16" s="26">
        <v>4.7716799999999999</v>
      </c>
      <c r="AE16" s="26">
        <v>2.38584</v>
      </c>
      <c r="AF16" s="26">
        <v>0</v>
      </c>
      <c r="AG16" s="26">
        <v>0</v>
      </c>
    </row>
    <row r="17" spans="1:33">
      <c r="A17" s="30" t="s">
        <v>52</v>
      </c>
      <c r="B17" s="31" t="s">
        <v>34</v>
      </c>
      <c r="C17" s="32">
        <v>0</v>
      </c>
      <c r="D17" s="31"/>
      <c r="E17" s="31"/>
      <c r="F17" s="33">
        <v>44739</v>
      </c>
      <c r="G17" s="34">
        <v>13</v>
      </c>
      <c r="H17" s="34">
        <v>229.87</v>
      </c>
      <c r="I17" s="34">
        <v>229.99</v>
      </c>
      <c r="J17" s="34">
        <v>230</v>
      </c>
      <c r="K17" s="34">
        <v>229.79</v>
      </c>
      <c r="L17" s="34">
        <v>229.89</v>
      </c>
      <c r="M17" s="35">
        <f>AVERAGE(H17:L17)</f>
        <v>229.90799999999999</v>
      </c>
      <c r="N17" s="36">
        <v>0.22990799999999997</v>
      </c>
      <c r="O17" s="37">
        <v>24</v>
      </c>
      <c r="P17" s="38">
        <v>12</v>
      </c>
      <c r="Q17" s="39">
        <v>0</v>
      </c>
      <c r="R17" s="39">
        <v>0</v>
      </c>
      <c r="S17" s="40">
        <v>950</v>
      </c>
      <c r="T17" s="40">
        <v>720</v>
      </c>
      <c r="U17" s="40">
        <v>390</v>
      </c>
      <c r="V17" s="40">
        <v>320</v>
      </c>
      <c r="W17" s="38"/>
      <c r="X17" s="38">
        <v>3</v>
      </c>
      <c r="Y17" s="38"/>
      <c r="Z17" s="41" t="s">
        <v>45</v>
      </c>
      <c r="AA17" s="41"/>
      <c r="AB17" s="42">
        <v>10.31</v>
      </c>
      <c r="AC17" s="42">
        <v>0</v>
      </c>
      <c r="AD17" s="43">
        <v>5.5177919999999991</v>
      </c>
      <c r="AE17" s="43">
        <v>2.7588959999999996</v>
      </c>
      <c r="AF17" s="43">
        <v>0</v>
      </c>
      <c r="AG17" s="43">
        <v>0</v>
      </c>
    </row>
    <row r="18" spans="1:33">
      <c r="A18" s="13" t="s">
        <v>53</v>
      </c>
      <c r="B18" s="14" t="s">
        <v>34</v>
      </c>
      <c r="C18" s="15">
        <v>0</v>
      </c>
      <c r="D18" s="14"/>
      <c r="E18" s="14"/>
      <c r="F18" s="16">
        <v>44728</v>
      </c>
      <c r="G18" s="17">
        <v>14.5</v>
      </c>
      <c r="H18" s="17">
        <v>224.51</v>
      </c>
      <c r="I18" s="17">
        <v>224.59</v>
      </c>
      <c r="J18" s="17">
        <v>224.48</v>
      </c>
      <c r="K18" s="17">
        <v>224.55</v>
      </c>
      <c r="L18" s="17">
        <v>224.67</v>
      </c>
      <c r="M18" s="18">
        <v>224.56000000000003</v>
      </c>
      <c r="N18" s="19">
        <v>0.22456000000000004</v>
      </c>
      <c r="O18" s="23">
        <v>24</v>
      </c>
      <c r="P18" s="23">
        <v>12</v>
      </c>
      <c r="Q18" s="21">
        <v>0</v>
      </c>
      <c r="R18" s="21">
        <v>0</v>
      </c>
      <c r="S18" s="22">
        <v>950</v>
      </c>
      <c r="T18" s="22">
        <v>720</v>
      </c>
      <c r="U18" s="22">
        <v>390</v>
      </c>
      <c r="V18" s="22">
        <v>320</v>
      </c>
      <c r="W18" s="23"/>
      <c r="X18" s="23">
        <v>3</v>
      </c>
      <c r="Y18" s="23"/>
      <c r="Z18" s="24" t="s">
        <v>45</v>
      </c>
      <c r="AA18" s="24"/>
      <c r="AB18" s="25">
        <v>10.31</v>
      </c>
      <c r="AC18" s="25">
        <v>0</v>
      </c>
      <c r="AD18" s="26">
        <v>5.3894400000000005</v>
      </c>
      <c r="AE18" s="26">
        <v>2.6947200000000002</v>
      </c>
      <c r="AF18" s="26">
        <v>0</v>
      </c>
      <c r="AG18" s="26">
        <v>0</v>
      </c>
    </row>
    <row r="19" spans="1:33">
      <c r="A19" s="13" t="s">
        <v>54</v>
      </c>
      <c r="B19" s="14" t="s">
        <v>34</v>
      </c>
      <c r="C19" s="15">
        <v>0</v>
      </c>
      <c r="D19" s="14"/>
      <c r="E19" s="14"/>
      <c r="F19" s="16">
        <v>44744</v>
      </c>
      <c r="G19" s="17">
        <v>15</v>
      </c>
      <c r="H19" s="17">
        <v>228.5</v>
      </c>
      <c r="I19" s="17">
        <v>228.55</v>
      </c>
      <c r="J19" s="17">
        <v>228.53</v>
      </c>
      <c r="K19" s="17">
        <v>228.59</v>
      </c>
      <c r="L19" s="17">
        <v>228.49</v>
      </c>
      <c r="M19" s="18">
        <v>228.53200000000001</v>
      </c>
      <c r="N19" s="19">
        <v>0.22853200000000001</v>
      </c>
      <c r="O19" s="23">
        <v>24</v>
      </c>
      <c r="P19" s="23">
        <v>12</v>
      </c>
      <c r="Q19" s="21">
        <v>0</v>
      </c>
      <c r="R19" s="21">
        <v>0</v>
      </c>
      <c r="S19" s="22">
        <v>950</v>
      </c>
      <c r="T19" s="22">
        <v>720</v>
      </c>
      <c r="U19" s="22">
        <v>390</v>
      </c>
      <c r="V19" s="22">
        <v>320</v>
      </c>
      <c r="W19" s="23"/>
      <c r="X19" s="23">
        <v>3</v>
      </c>
      <c r="Y19" s="23"/>
      <c r="Z19" s="24" t="s">
        <v>45</v>
      </c>
      <c r="AA19" s="24"/>
      <c r="AB19" s="25">
        <v>10.31</v>
      </c>
      <c r="AC19" s="25">
        <v>0</v>
      </c>
      <c r="AD19" s="26">
        <v>5.4847680000000008</v>
      </c>
      <c r="AE19" s="26">
        <v>2.7423840000000004</v>
      </c>
      <c r="AF19" s="26">
        <v>0</v>
      </c>
      <c r="AG19" s="26">
        <v>0</v>
      </c>
    </row>
    <row r="20" spans="1:33">
      <c r="A20" s="13" t="s">
        <v>55</v>
      </c>
      <c r="B20" s="14" t="s">
        <v>34</v>
      </c>
      <c r="C20" s="15">
        <v>0</v>
      </c>
      <c r="D20" s="14"/>
      <c r="E20" s="14"/>
      <c r="F20" s="16">
        <v>44744</v>
      </c>
      <c r="G20" s="17">
        <v>16</v>
      </c>
      <c r="H20" s="17">
        <v>233.2</v>
      </c>
      <c r="I20" s="17">
        <v>234.7</v>
      </c>
      <c r="J20" s="17">
        <v>234.8</v>
      </c>
      <c r="K20" s="17">
        <v>233.2</v>
      </c>
      <c r="L20" s="17">
        <v>234.7</v>
      </c>
      <c r="M20" s="18">
        <v>234.12000000000003</v>
      </c>
      <c r="N20" s="19">
        <v>0.23412000000000002</v>
      </c>
      <c r="O20" s="23">
        <v>18</v>
      </c>
      <c r="P20" s="23">
        <v>9</v>
      </c>
      <c r="Q20" s="21">
        <v>0</v>
      </c>
      <c r="R20" s="21">
        <v>0</v>
      </c>
      <c r="S20" s="22">
        <v>950</v>
      </c>
      <c r="T20" s="22">
        <v>720</v>
      </c>
      <c r="U20" s="22">
        <v>390</v>
      </c>
      <c r="V20" s="22">
        <v>320</v>
      </c>
      <c r="W20" s="23"/>
      <c r="X20" s="23">
        <v>3</v>
      </c>
      <c r="Y20" s="23"/>
      <c r="Z20" s="24" t="s">
        <v>45</v>
      </c>
      <c r="AA20" s="24"/>
      <c r="AB20" s="25">
        <v>10.31</v>
      </c>
      <c r="AC20" s="25">
        <v>0</v>
      </c>
      <c r="AD20" s="26">
        <v>4.2141600000000006</v>
      </c>
      <c r="AE20" s="26">
        <v>2.1070800000000003</v>
      </c>
      <c r="AF20" s="26">
        <v>0</v>
      </c>
      <c r="AG20" s="26">
        <v>0</v>
      </c>
    </row>
    <row r="21" spans="1:33">
      <c r="A21" s="13" t="s">
        <v>56</v>
      </c>
      <c r="B21" s="14" t="s">
        <v>34</v>
      </c>
      <c r="C21" s="15">
        <v>0</v>
      </c>
      <c r="D21" s="14"/>
      <c r="E21" s="14"/>
      <c r="F21" s="16">
        <v>44744</v>
      </c>
      <c r="G21" s="17">
        <v>17</v>
      </c>
      <c r="H21" s="17">
        <v>258.48</v>
      </c>
      <c r="I21" s="17">
        <v>258.45</v>
      </c>
      <c r="J21" s="17">
        <v>258.5</v>
      </c>
      <c r="K21" s="17">
        <v>258.51</v>
      </c>
      <c r="L21" s="17">
        <v>258.60000000000002</v>
      </c>
      <c r="M21" s="18">
        <v>258.50799999999998</v>
      </c>
      <c r="N21" s="19">
        <v>0.25850799999999996</v>
      </c>
      <c r="O21" s="23">
        <v>18</v>
      </c>
      <c r="P21" s="23">
        <v>9</v>
      </c>
      <c r="Q21" s="21">
        <v>0</v>
      </c>
      <c r="R21" s="21">
        <v>0</v>
      </c>
      <c r="S21" s="22">
        <v>950</v>
      </c>
      <c r="T21" s="22">
        <v>720</v>
      </c>
      <c r="U21" s="22">
        <v>390</v>
      </c>
      <c r="V21" s="22">
        <v>320</v>
      </c>
      <c r="W21" s="23"/>
      <c r="X21" s="23">
        <v>3</v>
      </c>
      <c r="Y21" s="23"/>
      <c r="Z21" s="24" t="s">
        <v>45</v>
      </c>
      <c r="AA21" s="24"/>
      <c r="AB21" s="25">
        <v>10.31</v>
      </c>
      <c r="AC21" s="25">
        <v>0</v>
      </c>
      <c r="AD21" s="26">
        <v>4.6531439999999993</v>
      </c>
      <c r="AE21" s="26">
        <v>2.3265719999999996</v>
      </c>
      <c r="AF21" s="26">
        <v>0</v>
      </c>
      <c r="AG21" s="26">
        <v>0</v>
      </c>
    </row>
    <row r="22" spans="1:33">
      <c r="A22" s="44"/>
      <c r="B22" s="14"/>
      <c r="C22" s="15"/>
      <c r="D22" s="14"/>
      <c r="E22" s="14"/>
      <c r="F22" s="16"/>
      <c r="G22" s="17"/>
      <c r="H22" s="17"/>
      <c r="I22" s="17"/>
      <c r="J22" s="17"/>
      <c r="K22" s="17"/>
      <c r="L22" s="17"/>
      <c r="M22" s="45"/>
      <c r="N22" s="45"/>
      <c r="O22" s="23"/>
      <c r="P22" s="23"/>
      <c r="Q22" s="23"/>
      <c r="R22" s="17"/>
      <c r="S22" s="23"/>
      <c r="T22" s="23"/>
      <c r="U22" s="23"/>
      <c r="V22" s="23"/>
      <c r="W22" s="23"/>
      <c r="X22" s="23"/>
      <c r="Y22" s="23"/>
      <c r="Z22" s="24"/>
      <c r="AA22" s="24"/>
      <c r="AB22" s="25">
        <v>0</v>
      </c>
      <c r="AC22" s="25">
        <v>0</v>
      </c>
      <c r="AD22" s="26">
        <v>0</v>
      </c>
      <c r="AE22" s="26">
        <v>0</v>
      </c>
      <c r="AF22" s="26">
        <v>0</v>
      </c>
      <c r="AG22" s="26">
        <v>0</v>
      </c>
    </row>
    <row r="25" spans="1:33">
      <c r="H25" s="46">
        <f>M17-H17</f>
        <v>3.7999999999982492E-2</v>
      </c>
      <c r="I25" s="46">
        <f>M17-I17</f>
        <v>-8.2000000000022055E-2</v>
      </c>
      <c r="J25" s="46">
        <f>M17-J17</f>
        <v>-9.200000000001296E-2</v>
      </c>
      <c r="K25" s="46">
        <f>M17-K17</f>
        <v>0.117999999999995</v>
      </c>
      <c r="L25" s="46">
        <f>M17-L17</f>
        <v>1.8000000000000682E-2</v>
      </c>
      <c r="M25" s="18"/>
      <c r="N25" s="45"/>
      <c r="O25" s="23"/>
      <c r="P25" s="23"/>
      <c r="Q25" s="23"/>
    </row>
    <row r="26" spans="1:33">
      <c r="H26" s="47">
        <f>H25/H17</f>
        <v>1.6531082785914861E-4</v>
      </c>
      <c r="I26" s="47">
        <f>I25/I17</f>
        <v>-3.565372407496937E-4</v>
      </c>
      <c r="J26" s="47">
        <f t="shared" ref="J26:L26" si="0">J25/J17</f>
        <v>-4.0000000000005634E-4</v>
      </c>
      <c r="K26" s="47">
        <f t="shared" si="0"/>
        <v>5.1351233735147308E-4</v>
      </c>
      <c r="L26" s="47">
        <f t="shared" si="0"/>
        <v>7.8298316586196374E-5</v>
      </c>
      <c r="M26" s="48"/>
      <c r="N26" s="45"/>
      <c r="O26" s="23"/>
      <c r="P26" s="23"/>
      <c r="Q26" s="23"/>
    </row>
    <row r="27" spans="1:33">
      <c r="H27" s="49">
        <f>ABS(H26)</f>
        <v>1.6531082785914861E-4</v>
      </c>
      <c r="I27" s="49">
        <f t="shared" ref="I27:L27" si="1">ABS(I26)</f>
        <v>3.565372407496937E-4</v>
      </c>
      <c r="J27" s="49">
        <f t="shared" si="1"/>
        <v>4.0000000000005634E-4</v>
      </c>
      <c r="K27" s="49">
        <f t="shared" si="1"/>
        <v>5.1351233735147308E-4</v>
      </c>
      <c r="L27" s="49">
        <f t="shared" si="1"/>
        <v>7.8298316586196374E-5</v>
      </c>
      <c r="M27" s="50">
        <f t="shared" ref="M27" si="2">AVERAGE(H27:L27)</f>
        <v>3.0273174450931361E-4</v>
      </c>
      <c r="N27" s="51" t="s">
        <v>57</v>
      </c>
      <c r="O27" s="23">
        <f>M29*M27</f>
        <v>1.6704107979995344</v>
      </c>
      <c r="P27" s="23"/>
      <c r="Q27" s="23"/>
    </row>
    <row r="28" spans="1:33">
      <c r="H28" s="52"/>
      <c r="I28" s="52"/>
      <c r="J28" s="52"/>
      <c r="K28" s="52"/>
      <c r="L28" s="52"/>
      <c r="M28" s="18"/>
      <c r="N28" s="45"/>
      <c r="O28" s="23"/>
      <c r="P28" s="23"/>
      <c r="Q28" s="23"/>
    </row>
    <row r="29" spans="1:33">
      <c r="H29" s="52"/>
      <c r="I29" s="52"/>
      <c r="J29" s="52"/>
      <c r="K29" s="52"/>
      <c r="L29" s="52" t="s">
        <v>58</v>
      </c>
      <c r="M29" s="18">
        <f>24*M17</f>
        <v>5517.7919999999995</v>
      </c>
      <c r="N29" s="53" t="s">
        <v>59</v>
      </c>
      <c r="O29" s="54" t="s">
        <v>60</v>
      </c>
      <c r="P29" s="55" t="s">
        <v>61</v>
      </c>
      <c r="Q29" s="55" t="s">
        <v>62</v>
      </c>
    </row>
    <row r="30" spans="1:33">
      <c r="H30" s="52"/>
      <c r="I30" s="52"/>
      <c r="J30" s="52"/>
      <c r="K30" s="52"/>
      <c r="L30" s="52" t="s">
        <v>63</v>
      </c>
      <c r="M30" s="18">
        <f>M29+O27</f>
        <v>5519.4624107979989</v>
      </c>
      <c r="N30" s="56">
        <f>M30+950</f>
        <v>6469.4624107979989</v>
      </c>
      <c r="O30" s="54">
        <f>N30+(8*10.31)</f>
        <v>6551.9424107979985</v>
      </c>
      <c r="P30" s="55">
        <f>O30*1.05</f>
        <v>6879.5395313378986</v>
      </c>
      <c r="Q30" s="55">
        <f>O30*0.95</f>
        <v>6224.3452902580984</v>
      </c>
    </row>
    <row r="31" spans="1:33">
      <c r="H31" s="57"/>
      <c r="I31" s="57"/>
      <c r="J31" s="57"/>
      <c r="K31" s="57"/>
      <c r="L31" s="17" t="s">
        <v>64</v>
      </c>
      <c r="M31" s="18">
        <f>M29-O27</f>
        <v>5516.121589202</v>
      </c>
      <c r="N31" s="56">
        <f>M31+950</f>
        <v>6466.121589202</v>
      </c>
      <c r="O31" s="54">
        <f>N31+(8*10.31)</f>
        <v>6548.6015892019996</v>
      </c>
      <c r="P31" s="55">
        <f>O31*1.05</f>
        <v>6876.0316686620999</v>
      </c>
      <c r="Q31" s="55">
        <f>O31*0.95</f>
        <v>6221.1715097418992</v>
      </c>
    </row>
    <row r="34" spans="8:27">
      <c r="O34">
        <f>O30-O31</f>
        <v>3.340821595998932</v>
      </c>
    </row>
    <row r="37" spans="8:27">
      <c r="R37" t="s">
        <v>65</v>
      </c>
      <c r="S37" t="s">
        <v>66</v>
      </c>
      <c r="T37" t="s">
        <v>71</v>
      </c>
      <c r="U37" t="s">
        <v>75</v>
      </c>
      <c r="V37" t="s">
        <v>74</v>
      </c>
      <c r="W37" t="s">
        <v>73</v>
      </c>
      <c r="X37" t="s">
        <v>72</v>
      </c>
      <c r="Z37" t="s">
        <v>76</v>
      </c>
      <c r="AA37" t="s">
        <v>77</v>
      </c>
    </row>
    <row r="38" spans="8:27">
      <c r="H38" t="s">
        <v>65</v>
      </c>
      <c r="I38" t="s">
        <v>66</v>
      </c>
      <c r="J38" t="s">
        <v>67</v>
      </c>
      <c r="K38" t="s">
        <v>68</v>
      </c>
      <c r="L38" t="s">
        <v>58</v>
      </c>
      <c r="Q38" t="s">
        <v>69</v>
      </c>
      <c r="R38">
        <v>2.2000000000000002</v>
      </c>
      <c r="S38">
        <v>1.8</v>
      </c>
      <c r="T38">
        <v>500</v>
      </c>
      <c r="U38">
        <f>T38*R38</f>
        <v>1100</v>
      </c>
      <c r="V38">
        <f>T38*S38</f>
        <v>900</v>
      </c>
      <c r="W38">
        <f>U38+850</f>
        <v>1950</v>
      </c>
      <c r="X38">
        <f>V38+850</f>
        <v>1750</v>
      </c>
      <c r="Z38">
        <v>4800</v>
      </c>
      <c r="AA38">
        <f>Z38-850</f>
        <v>3950</v>
      </c>
    </row>
    <row r="39" spans="8:27">
      <c r="H39">
        <v>230</v>
      </c>
      <c r="I39">
        <v>229.79</v>
      </c>
      <c r="J39">
        <v>229.91</v>
      </c>
      <c r="K39">
        <v>24</v>
      </c>
      <c r="L39">
        <f>J39*K39</f>
        <v>5517.84</v>
      </c>
      <c r="Q39" t="s">
        <v>70</v>
      </c>
      <c r="R39">
        <v>320</v>
      </c>
      <c r="S39">
        <v>305</v>
      </c>
      <c r="T39">
        <v>25</v>
      </c>
      <c r="U39">
        <f>T39*R39</f>
        <v>8000</v>
      </c>
      <c r="V39">
        <f>T39*S39</f>
        <v>7625</v>
      </c>
      <c r="W39">
        <f>U39+850</f>
        <v>8850</v>
      </c>
      <c r="X39">
        <f>V39+850</f>
        <v>8475</v>
      </c>
      <c r="Z39">
        <v>8325</v>
      </c>
      <c r="AA39">
        <f>Z39-850</f>
        <v>7475</v>
      </c>
    </row>
    <row r="42" spans="8:27">
      <c r="H42" s="58">
        <f>ABS((H39-J39)/H39)</f>
        <v>3.9130434782610178E-4</v>
      </c>
      <c r="I42" s="58">
        <f>ABS((I39-J39)/I39)</f>
        <v>5.2221593628967559E-4</v>
      </c>
      <c r="U42">
        <f>U38*0.05</f>
        <v>55</v>
      </c>
      <c r="V42">
        <f>V38*0.05</f>
        <v>45</v>
      </c>
      <c r="X42">
        <f>U42/R38</f>
        <v>24.999999999999996</v>
      </c>
    </row>
    <row r="43" spans="8:27">
      <c r="U43">
        <f>U39*0.05</f>
        <v>400</v>
      </c>
      <c r="V43">
        <f>V39*0.05</f>
        <v>381.25</v>
      </c>
      <c r="X43">
        <f>U43/R39</f>
        <v>1.25</v>
      </c>
    </row>
    <row r="44" spans="8:27">
      <c r="H4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Cong</dc:creator>
  <cp:lastModifiedBy>Nguyen Dinh Cong</cp:lastModifiedBy>
  <dcterms:created xsi:type="dcterms:W3CDTF">2022-11-03T04:10:08Z</dcterms:created>
  <dcterms:modified xsi:type="dcterms:W3CDTF">2022-11-03T09:20:24Z</dcterms:modified>
</cp:coreProperties>
</file>