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oogle Drive\Project\"/>
    </mc:Choice>
  </mc:AlternateContent>
  <bookViews>
    <workbookView xWindow="0" yWindow="0" windowWidth="20490" windowHeight="8220" activeTab="2"/>
  </bookViews>
  <sheets>
    <sheet name="CUTTER PC (Server)" sheetId="5" r:id="rId1"/>
    <sheet name="SF PC" sheetId="6" r:id="rId2"/>
    <sheet name="SLITTER PC" sheetId="11" r:id="rId3"/>
    <sheet name="LED" sheetId="9" r:id="rId4"/>
    <sheet name="Parameter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1" l="1"/>
  <c r="V8" i="11" s="1"/>
  <c r="T4" i="11"/>
  <c r="T3" i="11"/>
  <c r="U17" i="9" l="1"/>
  <c r="U18" i="9" s="1"/>
  <c r="U19" i="9" s="1"/>
  <c r="U20" i="9" s="1"/>
  <c r="U21" i="9" s="1"/>
  <c r="U22" i="9" s="1"/>
  <c r="U23" i="9" s="1"/>
  <c r="U24" i="9" s="1"/>
  <c r="U25" i="9" s="1"/>
  <c r="U18" i="8"/>
  <c r="U19" i="8" s="1"/>
  <c r="U20" i="8" s="1"/>
  <c r="U21" i="8" s="1"/>
  <c r="U22" i="8" s="1"/>
  <c r="U23" i="8" s="1"/>
  <c r="U24" i="8" s="1"/>
  <c r="U25" i="8" s="1"/>
  <c r="U17" i="8"/>
  <c r="R18" i="8"/>
  <c r="R19" i="8" s="1"/>
  <c r="R20" i="8" s="1"/>
  <c r="R21" i="8" s="1"/>
  <c r="R22" i="8" s="1"/>
  <c r="R23" i="8" s="1"/>
  <c r="R24" i="8" s="1"/>
  <c r="R25" i="8" s="1"/>
  <c r="R17" i="8"/>
  <c r="L18" i="8"/>
  <c r="L19" i="8" s="1"/>
  <c r="L20" i="8" s="1"/>
  <c r="L21" i="8" s="1"/>
  <c r="L22" i="8" s="1"/>
  <c r="L23" i="8" s="1"/>
  <c r="L24" i="8" s="1"/>
  <c r="L25" i="8" s="1"/>
  <c r="L17" i="8"/>
  <c r="F18" i="8"/>
  <c r="F19" i="8" s="1"/>
  <c r="F20" i="8" s="1"/>
  <c r="F21" i="8" s="1"/>
  <c r="F22" i="8" s="1"/>
  <c r="F23" i="8" s="1"/>
  <c r="F24" i="8" s="1"/>
  <c r="F25" i="8" s="1"/>
  <c r="F17" i="8"/>
  <c r="R6" i="8"/>
  <c r="R7" i="8" s="1"/>
  <c r="R8" i="8" s="1"/>
  <c r="R9" i="8" s="1"/>
  <c r="R10" i="8" s="1"/>
  <c r="R11" i="8" s="1"/>
  <c r="R12" i="8" s="1"/>
  <c r="R13" i="8" s="1"/>
  <c r="R5" i="8"/>
  <c r="L6" i="8"/>
  <c r="L7" i="8" s="1"/>
  <c r="L8" i="8" s="1"/>
  <c r="L9" i="8" s="1"/>
  <c r="L10" i="8" s="1"/>
  <c r="L11" i="8" s="1"/>
  <c r="L12" i="8" s="1"/>
  <c r="L13" i="8" s="1"/>
  <c r="L5" i="8"/>
  <c r="F6" i="8"/>
  <c r="F7" i="8" s="1"/>
  <c r="F8" i="8" s="1"/>
  <c r="F9" i="8" s="1"/>
  <c r="F10" i="8" s="1"/>
  <c r="F11" i="8" s="1"/>
  <c r="F12" i="8" s="1"/>
  <c r="F13" i="8" s="1"/>
  <c r="F5" i="8"/>
  <c r="X6" i="11" l="1"/>
  <c r="V4" i="11"/>
  <c r="V5" i="11" s="1"/>
  <c r="J7" i="6"/>
  <c r="X6" i="6" l="1"/>
  <c r="K28" i="6" l="1"/>
  <c r="I28" i="6"/>
  <c r="K33" i="6"/>
  <c r="K32" i="6"/>
  <c r="I33" i="6"/>
  <c r="I32" i="6"/>
  <c r="I31" i="6"/>
  <c r="K31" i="6"/>
  <c r="K30" i="6"/>
  <c r="I30" i="6"/>
  <c r="K29" i="6"/>
  <c r="I29" i="6"/>
  <c r="J8" i="6"/>
  <c r="G8" i="6"/>
  <c r="E8" i="6"/>
  <c r="G7" i="6"/>
  <c r="E7" i="6"/>
  <c r="J6" i="6"/>
  <c r="G6" i="6"/>
  <c r="E6" i="6"/>
  <c r="J5" i="6"/>
  <c r="G5" i="6"/>
  <c r="E5" i="6"/>
  <c r="I40" i="6"/>
  <c r="I39" i="6"/>
  <c r="P22" i="6"/>
  <c r="P21" i="6"/>
  <c r="P20" i="6"/>
  <c r="P19" i="6"/>
  <c r="P18" i="6"/>
  <c r="P17" i="6"/>
  <c r="P16" i="6"/>
  <c r="P15" i="6"/>
  <c r="K12" i="6"/>
  <c r="I12" i="6"/>
  <c r="C11" i="6"/>
  <c r="T4" i="6"/>
  <c r="T3" i="6"/>
  <c r="K39" i="6" s="1"/>
  <c r="I28" i="5" l="1"/>
  <c r="I29" i="5"/>
  <c r="I30" i="5"/>
  <c r="I37" i="5"/>
  <c r="I38" i="5"/>
  <c r="I39" i="5"/>
  <c r="I40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L8" i="5"/>
  <c r="L7" i="5"/>
  <c r="W11" i="6" l="1"/>
  <c r="K11" i="6"/>
  <c r="I11" i="6"/>
  <c r="U11" i="6"/>
  <c r="F8" i="5"/>
  <c r="F7" i="5"/>
  <c r="D8" i="5"/>
  <c r="D7" i="5"/>
  <c r="B8" i="5"/>
  <c r="B7" i="5"/>
  <c r="N2" i="6" l="1"/>
  <c r="V3" i="6"/>
  <c r="B5" i="5"/>
  <c r="T3" i="5"/>
  <c r="T4" i="5"/>
  <c r="L5" i="5"/>
  <c r="F5" i="5"/>
  <c r="M5" i="5" s="1"/>
  <c r="D5" i="5"/>
  <c r="E11" i="5" s="1"/>
  <c r="U11" i="5" s="1"/>
  <c r="P22" i="5"/>
  <c r="P21" i="5"/>
  <c r="P20" i="5"/>
  <c r="P19" i="5"/>
  <c r="P18" i="5"/>
  <c r="P17" i="5"/>
  <c r="P16" i="5"/>
  <c r="P15" i="5"/>
  <c r="C11" i="5" s="1"/>
  <c r="K12" i="5"/>
  <c r="I12" i="5"/>
  <c r="V4" i="6" l="1"/>
  <c r="V5" i="6" s="1"/>
  <c r="V7" i="6" s="1"/>
  <c r="V8" i="6" s="1"/>
  <c r="K40" i="6"/>
  <c r="G11" i="5"/>
  <c r="I11" i="5"/>
  <c r="V3" i="5" l="1"/>
  <c r="V4" i="5" s="1"/>
  <c r="V5" i="5" s="1"/>
  <c r="V6" i="5" s="1"/>
  <c r="V7" i="5" s="1"/>
  <c r="V8" i="5" s="1"/>
  <c r="N2" i="5"/>
  <c r="K11" i="5"/>
  <c r="W11" i="5"/>
</calcChain>
</file>

<file path=xl/comments1.xml><?xml version="1.0" encoding="utf-8"?>
<comments xmlns="http://schemas.openxmlformats.org/spreadsheetml/2006/main">
  <authors>
    <author>Admin</author>
  </authors>
  <commentList>
    <comment ref="X6" authorId="0" shapeId="0">
      <text>
        <r>
          <rPr>
            <b/>
            <sz val="9"/>
            <color indexed="81"/>
            <rFont val="Tahoma"/>
            <charset val="1"/>
          </rPr>
          <t>Computer tính toán 
Máy cắt - Sóng E
Nếu khác ID thì 
Máy cắt =0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X6" authorId="0" shapeId="0">
      <text>
        <r>
          <rPr>
            <b/>
            <sz val="9"/>
            <color indexed="81"/>
            <rFont val="Tahoma"/>
            <charset val="1"/>
          </rPr>
          <t>Computer tính toán 
Máy cắt - Sóng E
Nếu khác ID thì 
Máy cắt =0</t>
        </r>
      </text>
    </comment>
  </commentList>
</comments>
</file>

<file path=xl/sharedStrings.xml><?xml version="1.0" encoding="utf-8"?>
<sst xmlns="http://schemas.openxmlformats.org/spreadsheetml/2006/main" count="687" uniqueCount="191">
  <si>
    <t>Stt</t>
  </si>
  <si>
    <t>Sóng</t>
  </si>
  <si>
    <t>KT150</t>
  </si>
  <si>
    <t>Rộng</t>
  </si>
  <si>
    <t>Cánh</t>
  </si>
  <si>
    <t>Cao</t>
  </si>
  <si>
    <t>CA125</t>
  </si>
  <si>
    <t>TL140</t>
  </si>
  <si>
    <t>CA150</t>
  </si>
  <si>
    <t>WT140</t>
  </si>
  <si>
    <t>B</t>
  </si>
  <si>
    <t>C</t>
  </si>
  <si>
    <t>E</t>
  </si>
  <si>
    <t>EBC</t>
  </si>
  <si>
    <t>EC</t>
  </si>
  <si>
    <t>EB</t>
  </si>
  <si>
    <t>SS110</t>
  </si>
  <si>
    <t>N150</t>
  </si>
  <si>
    <t>N220</t>
  </si>
  <si>
    <t>Mã</t>
  </si>
  <si>
    <t>Xả</t>
  </si>
  <si>
    <t>HEINEKEN 2</t>
  </si>
  <si>
    <t>TIGER 458</t>
  </si>
  <si>
    <t>KIM TIN 111</t>
  </si>
  <si>
    <t>COCA 987</t>
  </si>
  <si>
    <t>ANH CUONG</t>
  </si>
  <si>
    <t>2*500+100+300</t>
  </si>
  <si>
    <t>Có chống thấm trong</t>
  </si>
  <si>
    <t>chạy vừa đủ số lượng</t>
  </si>
  <si>
    <t>Chú ý bị xướt giấy mặt</t>
  </si>
  <si>
    <t>Lằng</t>
  </si>
  <si>
    <t>Còn lại</t>
  </si>
  <si>
    <t>Dừng</t>
  </si>
  <si>
    <t>Chạy</t>
  </si>
  <si>
    <t>Ca</t>
  </si>
  <si>
    <t>TK</t>
  </si>
  <si>
    <t>Số Dừng</t>
  </si>
  <si>
    <t>XM145</t>
  </si>
  <si>
    <t>SG110</t>
  </si>
  <si>
    <t>Sóng - E</t>
  </si>
  <si>
    <t>Sóng - C</t>
  </si>
  <si>
    <t>BE</t>
  </si>
  <si>
    <t>Cắt tấm</t>
  </si>
  <si>
    <t>Máy Mền</t>
  </si>
  <si>
    <t>S.L</t>
  </si>
  <si>
    <t>Dài</t>
  </si>
  <si>
    <t>Pallet</t>
  </si>
  <si>
    <t>SL Lỗi</t>
  </si>
  <si>
    <t>% Lỗi</t>
  </si>
  <si>
    <t>Số mét</t>
  </si>
  <si>
    <t>Số mét Đạt</t>
  </si>
  <si>
    <t>Số mét Lỗi</t>
  </si>
  <si>
    <t>Ghi chú</t>
  </si>
  <si>
    <t>S.L Còn lại</t>
  </si>
  <si>
    <t>SL Đạt</t>
  </si>
  <si>
    <t>Tốc độ TB</t>
  </si>
  <si>
    <t>M2 đạt</t>
  </si>
  <si>
    <t>M2 lỗi</t>
  </si>
  <si>
    <t>111110</t>
  </si>
  <si>
    <t>Tổng</t>
  </si>
  <si>
    <t>Khổ</t>
  </si>
  <si>
    <t>CẮT TẤM</t>
  </si>
  <si>
    <t>Phút</t>
  </si>
  <si>
    <t>Thời gian</t>
  </si>
  <si>
    <t>KINH DO 1245</t>
  </si>
  <si>
    <t>Dài cắt</t>
  </si>
  <si>
    <t>S.L Cắt</t>
  </si>
  <si>
    <t>Máy xả</t>
  </si>
  <si>
    <t>F2 / Đơn hàng</t>
  </si>
  <si>
    <t>F3 / Giấy cuộn</t>
  </si>
  <si>
    <t>F4 / Sản xuất</t>
  </si>
  <si>
    <t>F5 / Cài đặt</t>
  </si>
  <si>
    <t>F6 / PLC</t>
  </si>
  <si>
    <t>TRẠM</t>
  </si>
  <si>
    <t>TỐC ĐỘ</t>
  </si>
  <si>
    <t>ĐỔI ĐƠN</t>
  </si>
  <si>
    <t>DÀN</t>
  </si>
  <si>
    <t>Sóng - B</t>
  </si>
  <si>
    <t>PLC</t>
  </si>
  <si>
    <t>PC</t>
  </si>
  <si>
    <t>1W</t>
  </si>
  <si>
    <t>BIT</t>
  </si>
  <si>
    <t>RUN</t>
  </si>
  <si>
    <t>STOP</t>
  </si>
  <si>
    <t>R2000</t>
  </si>
  <si>
    <t>R2001</t>
  </si>
  <si>
    <t>R2002</t>
  </si>
  <si>
    <t>R2003</t>
  </si>
  <si>
    <t>R2004</t>
  </si>
  <si>
    <t>R2005</t>
  </si>
  <si>
    <t>R2006</t>
  </si>
  <si>
    <t>R2007</t>
  </si>
  <si>
    <t>R2008</t>
  </si>
  <si>
    <t>R2010</t>
  </si>
  <si>
    <t>R2011</t>
  </si>
  <si>
    <t>R2012</t>
  </si>
  <si>
    <t>R2013</t>
  </si>
  <si>
    <t>R2014</t>
  </si>
  <si>
    <t>M1000</t>
  </si>
  <si>
    <t>M1001</t>
  </si>
  <si>
    <t>M1002</t>
  </si>
  <si>
    <t>M1003</t>
  </si>
  <si>
    <t>M1004</t>
  </si>
  <si>
    <t>R2015</t>
  </si>
  <si>
    <t>&lt;-&gt;</t>
  </si>
  <si>
    <t>SETTING</t>
  </si>
  <si>
    <t>R2016</t>
  </si>
  <si>
    <t>R2017</t>
  </si>
  <si>
    <t>R2018</t>
  </si>
  <si>
    <t>R2019</t>
  </si>
  <si>
    <t>R2020</t>
  </si>
  <si>
    <t>Mặt</t>
  </si>
  <si>
    <t>H. Tại</t>
  </si>
  <si>
    <t>K. Tiếp</t>
  </si>
  <si>
    <t>Khổ rộng</t>
  </si>
  <si>
    <t>Loại giấy</t>
  </si>
  <si>
    <t>Chiều dài</t>
  </si>
  <si>
    <t>Đổi giấy</t>
  </si>
  <si>
    <t>MÁY SÓNG E</t>
  </si>
  <si>
    <t>M</t>
  </si>
  <si>
    <t>MÁY XẢ</t>
  </si>
  <si>
    <t>Xả</t>
  </si>
  <si>
    <t>Lằng</t>
  </si>
  <si>
    <t>Spare</t>
  </si>
  <si>
    <t>Hệ số sóng</t>
  </si>
  <si>
    <t>+ / - Lỗi</t>
  </si>
  <si>
    <t>F6 / Đổi đơn</t>
  </si>
  <si>
    <t>SG130</t>
  </si>
  <si>
    <t>CUTTER</t>
  </si>
  <si>
    <t>Setting 1</t>
  </si>
  <si>
    <t>Setting 2</t>
  </si>
  <si>
    <t>Setting 3</t>
  </si>
  <si>
    <t>Setting 4</t>
  </si>
  <si>
    <t>Setting 5</t>
  </si>
  <si>
    <t>Setting 6</t>
  </si>
  <si>
    <t>Setting 7</t>
  </si>
  <si>
    <t>Setting 8</t>
  </si>
  <si>
    <t>Setting 9</t>
  </si>
  <si>
    <t>Setting 10</t>
  </si>
  <si>
    <t>SLITTER</t>
  </si>
  <si>
    <t>DF</t>
  </si>
  <si>
    <t>SF 1</t>
  </si>
  <si>
    <t>SF 2</t>
  </si>
  <si>
    <t>SF 3</t>
  </si>
  <si>
    <t>F5</t>
  </si>
  <si>
    <t>F6</t>
  </si>
  <si>
    <t>F7</t>
  </si>
  <si>
    <t>F8</t>
  </si>
  <si>
    <t>F9</t>
  </si>
  <si>
    <t>F10</t>
  </si>
  <si>
    <t>LED MONITOR</t>
  </si>
  <si>
    <t>F11</t>
  </si>
  <si>
    <t>F12</t>
  </si>
  <si>
    <t>Tăng tốc</t>
  </si>
  <si>
    <t>Giảm tốc</t>
  </si>
  <si>
    <t>Ngừng máy</t>
  </si>
  <si>
    <t>Cong lên</t>
  </si>
  <si>
    <t>Cong xuống</t>
  </si>
  <si>
    <t>Không keo</t>
  </si>
  <si>
    <t>Không dính</t>
  </si>
  <si>
    <t>HỢP PHÁT PACKAGING</t>
  </si>
  <si>
    <t>ALPHA SOLUTION</t>
  </si>
  <si>
    <t>"TĐ"</t>
  </si>
  <si>
    <t>(Tốc độ)</t>
  </si>
  <si>
    <t>"TB"</t>
  </si>
  <si>
    <t>(T.Độ trung bình)</t>
  </si>
  <si>
    <t>"CL"</t>
  </si>
  <si>
    <t>(Mét còn lại)</t>
  </si>
  <si>
    <t>"M"</t>
  </si>
  <si>
    <t>(Tổng mét Ca sx)</t>
  </si>
  <si>
    <t>"%"</t>
  </si>
  <si>
    <t>(% Lỗi)</t>
  </si>
  <si>
    <t>"NM"</t>
  </si>
  <si>
    <t>"SX"</t>
  </si>
  <si>
    <t>(T.Gian chạy)</t>
  </si>
  <si>
    <t>"N"</t>
  </si>
  <si>
    <t>(Số lần dừng)</t>
  </si>
  <si>
    <t>(T.Gian dừng)</t>
  </si>
  <si>
    <t>Text 1</t>
  </si>
  <si>
    <t>Text 2</t>
  </si>
  <si>
    <t>Text 3</t>
  </si>
  <si>
    <t>CL</t>
  </si>
  <si>
    <t>"MT"</t>
  </si>
  <si>
    <t>MT</t>
  </si>
  <si>
    <t>%</t>
  </si>
  <si>
    <t>T.Độ</t>
  </si>
  <si>
    <t>A</t>
  </si>
  <si>
    <t>AB</t>
  </si>
  <si>
    <t>Nắp</t>
  </si>
  <si>
    <t>Máy I</t>
  </si>
  <si>
    <t>Máy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</si>
</sst>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&quot;-&quot;??_);_(@_)"/>
    <numFmt numFmtId="165" formatCode="[h]:mm:ss;@"/>
    <numFmt numFmtId="166" formatCode="#,##0;[Red]#,##0"/>
    <numFmt numFmtId="167" formatCode="[$-F400]h:mm:ss\ AM/PM"/>
    <numFmt numFmtId="168" formatCode="h:mm:ss;@"/>
    <numFmt numFmtId="169" formatCode="0;[Red]0"/>
    <numFmt numFmtId="170" formatCode="#,##0.0"/>
    <numFmt numFmtId="171" formatCode="#,##0.0;[Red]#,##0.0"/>
  </numFmts>
  <fonts count="26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sz val="12"/>
      <color theme="4" tint="-0.499984740745262"/>
      <name val="Times New Roman"/>
      <family val="1"/>
    </font>
    <font>
      <sz val="12"/>
      <color rgb="FF002060"/>
      <name val="Times New Roman"/>
      <family val="1"/>
    </font>
    <font>
      <sz val="12"/>
      <color theme="8"/>
      <name val="Times New Roman"/>
      <family val="1"/>
    </font>
    <font>
      <b/>
      <sz val="12"/>
      <color rgb="FF002060"/>
      <name val="Times New Roman"/>
      <family val="1"/>
    </font>
    <font>
      <b/>
      <sz val="12"/>
      <color theme="0"/>
      <name val="Times New Roman"/>
      <family val="1"/>
    </font>
    <font>
      <b/>
      <sz val="16"/>
      <color rgb="FF002060"/>
      <name val="Times New Roman"/>
      <family val="1"/>
    </font>
    <font>
      <b/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6"/>
      <name val="Times New Roman"/>
      <family val="1"/>
    </font>
    <font>
      <i/>
      <sz val="16"/>
      <color theme="3"/>
      <name val="Times New Roman"/>
      <family val="1"/>
    </font>
    <font>
      <b/>
      <sz val="20"/>
      <color rgb="FFFF0000"/>
      <name val="Times New Roman"/>
      <family val="1"/>
    </font>
    <font>
      <b/>
      <sz val="26"/>
      <color rgb="FFFF0000"/>
      <name val="Times New Roman"/>
      <family val="1"/>
    </font>
    <font>
      <b/>
      <sz val="16"/>
      <color theme="0"/>
      <name val="Times New Roman"/>
      <family val="1"/>
    </font>
    <font>
      <b/>
      <sz val="48"/>
      <color rgb="FFFF0000"/>
      <name val="Times New Roman"/>
      <family val="1"/>
    </font>
    <font>
      <b/>
      <sz val="16"/>
      <color theme="3"/>
      <name val="Times New Roman"/>
      <family val="1"/>
    </font>
    <font>
      <sz val="16"/>
      <color rgb="FF002060"/>
      <name val="Times New Roman"/>
      <family val="1"/>
    </font>
    <font>
      <b/>
      <sz val="16"/>
      <color rgb="FFFF0000"/>
      <name val="Times New Roman"/>
      <family val="1"/>
    </font>
    <font>
      <b/>
      <sz val="9"/>
      <color indexed="81"/>
      <name val="Tahoma"/>
      <charset val="1"/>
    </font>
    <font>
      <b/>
      <sz val="12"/>
      <color rgb="FFFF0000"/>
      <name val="Times New Roman"/>
      <family val="1"/>
    </font>
    <font>
      <b/>
      <sz val="200"/>
      <color rgb="FFFF0000"/>
      <name val="Times New Roman"/>
      <family val="1"/>
    </font>
    <font>
      <b/>
      <sz val="80"/>
      <color rgb="FFFF0000"/>
      <name val="Times New Roman"/>
      <family val="1"/>
    </font>
    <font>
      <b/>
      <sz val="50"/>
      <color rgb="FFFF0000"/>
      <name val="Times New Roman"/>
      <family val="1"/>
    </font>
    <font>
      <b/>
      <sz val="180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6">
    <xf numFmtId="0" fontId="0" fillId="0" borderId="0" xfId="0"/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164" fontId="0" fillId="8" borderId="2" xfId="1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3" fontId="9" fillId="9" borderId="15" xfId="1" applyNumberFormat="1" applyFon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166" fontId="2" fillId="8" borderId="28" xfId="1" applyNumberFormat="1" applyFont="1" applyFill="1" applyBorder="1" applyAlignment="1">
      <alignment horizontal="center" vertical="center"/>
    </xf>
    <xf numFmtId="164" fontId="2" fillId="8" borderId="28" xfId="1" applyNumberFormat="1" applyFont="1" applyFill="1" applyBorder="1" applyAlignment="1">
      <alignment horizontal="center" vertical="center"/>
    </xf>
    <xf numFmtId="49" fontId="10" fillId="9" borderId="13" xfId="1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4" fontId="0" fillId="3" borderId="9" xfId="1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10" borderId="0" xfId="0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169" fontId="15" fillId="11" borderId="0" xfId="0" applyNumberFormat="1" applyFont="1" applyFill="1" applyAlignment="1">
      <alignment horizontal="right" vertical="center"/>
    </xf>
    <xf numFmtId="169" fontId="15" fillId="11" borderId="0" xfId="0" applyNumberFormat="1" applyFont="1" applyFill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center" vertical="center"/>
    </xf>
    <xf numFmtId="3" fontId="11" fillId="2" borderId="11" xfId="0" applyNumberFormat="1" applyFont="1" applyFill="1" applyBorder="1" applyAlignment="1">
      <alignment vertical="center"/>
    </xf>
    <xf numFmtId="0" fontId="8" fillId="12" borderId="12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3" fontId="8" fillId="8" borderId="1" xfId="0" applyNumberFormat="1" applyFont="1" applyFill="1" applyBorder="1" applyAlignment="1">
      <alignment vertical="center"/>
    </xf>
    <xf numFmtId="3" fontId="8" fillId="8" borderId="16" xfId="0" applyNumberFormat="1" applyFont="1" applyFill="1" applyBorder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57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170" fontId="12" fillId="14" borderId="14" xfId="0" applyNumberFormat="1" applyFont="1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6" fillId="11" borderId="53" xfId="0" applyFont="1" applyFill="1" applyBorder="1" applyAlignment="1">
      <alignment horizontal="center" vertical="center"/>
    </xf>
    <xf numFmtId="0" fontId="0" fillId="12" borderId="3" xfId="0" applyFill="1" applyBorder="1" applyAlignment="1">
      <alignment vertical="center"/>
    </xf>
    <xf numFmtId="0" fontId="0" fillId="12" borderId="47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11" borderId="36" xfId="0" applyFill="1" applyBorder="1" applyAlignment="1">
      <alignment horizontal="center" vertical="center"/>
    </xf>
    <xf numFmtId="0" fontId="0" fillId="11" borderId="71" xfId="0" applyFill="1" applyBorder="1" applyAlignment="1">
      <alignment horizontal="center" vertical="center"/>
    </xf>
    <xf numFmtId="0" fontId="22" fillId="11" borderId="55" xfId="0" applyFont="1" applyFill="1" applyBorder="1" applyAlignment="1">
      <alignment vertical="center"/>
    </xf>
    <xf numFmtId="0" fontId="23" fillId="11" borderId="0" xfId="0" applyFont="1" applyFill="1" applyBorder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2" fillId="8" borderId="29" xfId="0" applyFont="1" applyFill="1" applyBorder="1" applyAlignment="1">
      <alignment horizontal="left" vertical="center"/>
    </xf>
    <xf numFmtId="0" fontId="2" fillId="8" borderId="30" xfId="0" applyFont="1" applyFill="1" applyBorder="1" applyAlignment="1">
      <alignment horizontal="left" vertical="center"/>
    </xf>
    <xf numFmtId="3" fontId="9" fillId="9" borderId="18" xfId="1" applyNumberFormat="1" applyFont="1" applyFill="1" applyBorder="1" applyAlignment="1">
      <alignment horizontal="center" vertical="center"/>
    </xf>
    <xf numFmtId="3" fontId="9" fillId="9" borderId="19" xfId="1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165" fontId="9" fillId="9" borderId="18" xfId="1" applyNumberFormat="1" applyFont="1" applyFill="1" applyBorder="1" applyAlignment="1">
      <alignment horizontal="center" vertical="center"/>
    </xf>
    <xf numFmtId="165" fontId="9" fillId="9" borderId="19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3" fontId="10" fillId="9" borderId="3" xfId="1" applyNumberFormat="1" applyFont="1" applyFill="1" applyBorder="1" applyAlignment="1">
      <alignment horizontal="center" vertical="center"/>
    </xf>
    <xf numFmtId="3" fontId="10" fillId="9" borderId="4" xfId="1" applyNumberFormat="1" applyFont="1" applyFill="1" applyBorder="1" applyAlignment="1">
      <alignment horizontal="center" vertical="center"/>
    </xf>
    <xf numFmtId="165" fontId="10" fillId="9" borderId="3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3" fontId="10" fillId="9" borderId="5" xfId="1" applyNumberFormat="1" applyFont="1" applyFill="1" applyBorder="1" applyAlignment="1">
      <alignment horizontal="center" vertical="center"/>
    </xf>
    <xf numFmtId="3" fontId="10" fillId="9" borderId="6" xfId="1" applyNumberFormat="1" applyFont="1" applyFill="1" applyBorder="1" applyAlignment="1">
      <alignment horizontal="center" vertical="center"/>
    </xf>
    <xf numFmtId="0" fontId="0" fillId="3" borderId="23" xfId="0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0" fontId="0" fillId="8" borderId="23" xfId="0" applyFill="1" applyBorder="1" applyAlignment="1">
      <alignment horizontal="left" vertical="center"/>
    </xf>
    <xf numFmtId="0" fontId="0" fillId="8" borderId="24" xfId="0" applyFill="1" applyBorder="1" applyAlignment="1">
      <alignment horizontal="left" vertical="center"/>
    </xf>
    <xf numFmtId="3" fontId="10" fillId="9" borderId="1" xfId="1" applyNumberFormat="1" applyFont="1" applyFill="1" applyBorder="1" applyAlignment="1">
      <alignment horizontal="center" vertical="center"/>
    </xf>
    <xf numFmtId="3" fontId="10" fillId="9" borderId="14" xfId="1" applyNumberFormat="1" applyFont="1" applyFill="1" applyBorder="1" applyAlignment="1">
      <alignment horizontal="center" vertical="center"/>
    </xf>
    <xf numFmtId="3" fontId="9" fillId="9" borderId="16" xfId="1" applyNumberFormat="1" applyFont="1" applyFill="1" applyBorder="1" applyAlignment="1">
      <alignment horizontal="center" vertical="center"/>
    </xf>
    <xf numFmtId="3" fontId="9" fillId="9" borderId="17" xfId="1" applyNumberFormat="1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8" fillId="13" borderId="20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0" fontId="8" fillId="13" borderId="11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2" fontId="9" fillId="9" borderId="18" xfId="1" applyNumberFormat="1" applyFont="1" applyFill="1" applyBorder="1" applyAlignment="1">
      <alignment horizontal="center" vertical="center"/>
    </xf>
    <xf numFmtId="2" fontId="9" fillId="9" borderId="19" xfId="1" applyNumberFormat="1" applyFont="1" applyFill="1" applyBorder="1" applyAlignment="1">
      <alignment horizontal="center" vertical="center"/>
    </xf>
    <xf numFmtId="2" fontId="10" fillId="9" borderId="5" xfId="1" applyNumberFormat="1" applyFont="1" applyFill="1" applyBorder="1" applyAlignment="1">
      <alignment horizontal="center" vertical="center"/>
    </xf>
    <xf numFmtId="2" fontId="10" fillId="9" borderId="6" xfId="1" applyNumberFormat="1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12" fillId="9" borderId="16" xfId="0" applyFont="1" applyFill="1" applyBorder="1" applyAlignment="1">
      <alignment horizontal="center" vertical="center"/>
    </xf>
    <xf numFmtId="3" fontId="8" fillId="2" borderId="11" xfId="1" applyNumberFormat="1" applyFont="1" applyFill="1" applyBorder="1" applyAlignment="1">
      <alignment horizontal="center" vertical="center"/>
    </xf>
    <xf numFmtId="3" fontId="8" fillId="2" borderId="12" xfId="1" applyNumberFormat="1" applyFont="1" applyFill="1" applyBorder="1" applyAlignment="1">
      <alignment horizontal="center" vertical="center"/>
    </xf>
    <xf numFmtId="3" fontId="14" fillId="8" borderId="33" xfId="0" applyNumberFormat="1" applyFont="1" applyFill="1" applyBorder="1" applyAlignment="1">
      <alignment horizontal="center" vertical="center"/>
    </xf>
    <xf numFmtId="3" fontId="14" fillId="8" borderId="37" xfId="0" applyNumberFormat="1" applyFont="1" applyFill="1" applyBorder="1" applyAlignment="1">
      <alignment horizontal="center" vertical="center"/>
    </xf>
    <xf numFmtId="3" fontId="14" fillId="8" borderId="43" xfId="0" applyNumberFormat="1" applyFont="1" applyFill="1" applyBorder="1" applyAlignment="1">
      <alignment horizontal="center" vertical="center"/>
    </xf>
    <xf numFmtId="3" fontId="14" fillId="8" borderId="42" xfId="0" applyNumberFormat="1" applyFont="1" applyFill="1" applyBorder="1" applyAlignment="1">
      <alignment horizontal="center" vertical="center"/>
    </xf>
    <xf numFmtId="170" fontId="12" fillId="9" borderId="1" xfId="1" applyNumberFormat="1" applyFont="1" applyFill="1" applyBorder="1" applyAlignment="1">
      <alignment horizontal="center" vertical="center"/>
    </xf>
    <xf numFmtId="170" fontId="12" fillId="9" borderId="16" xfId="0" applyNumberFormat="1" applyFont="1" applyFill="1" applyBorder="1" applyAlignment="1">
      <alignment horizontal="center" vertical="center"/>
    </xf>
    <xf numFmtId="3" fontId="14" fillId="15" borderId="33" xfId="0" applyNumberFormat="1" applyFont="1" applyFill="1" applyBorder="1" applyAlignment="1">
      <alignment horizontal="center" vertical="center"/>
    </xf>
    <xf numFmtId="3" fontId="14" fillId="15" borderId="37" xfId="0" applyNumberFormat="1" applyFont="1" applyFill="1" applyBorder="1" applyAlignment="1">
      <alignment horizontal="center" vertical="center"/>
    </xf>
    <xf numFmtId="3" fontId="14" fillId="15" borderId="43" xfId="0" applyNumberFormat="1" applyFont="1" applyFill="1" applyBorder="1" applyAlignment="1">
      <alignment horizontal="center" vertical="center"/>
    </xf>
    <xf numFmtId="3" fontId="14" fillId="15" borderId="42" xfId="0" applyNumberFormat="1" applyFont="1" applyFill="1" applyBorder="1" applyAlignment="1">
      <alignment horizontal="center" vertical="center"/>
    </xf>
    <xf numFmtId="0" fontId="8" fillId="8" borderId="46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3" fontId="8" fillId="8" borderId="3" xfId="0" applyNumberFormat="1" applyFont="1" applyFill="1" applyBorder="1" applyAlignment="1">
      <alignment horizontal="center" vertical="center"/>
    </xf>
    <xf numFmtId="3" fontId="8" fillId="8" borderId="4" xfId="0" applyNumberFormat="1" applyFont="1" applyFill="1" applyBorder="1" applyAlignment="1">
      <alignment horizontal="center" vertical="center"/>
    </xf>
    <xf numFmtId="0" fontId="8" fillId="8" borderId="48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3" fontId="8" fillId="8" borderId="18" xfId="0" applyNumberFormat="1" applyFont="1" applyFill="1" applyBorder="1" applyAlignment="1">
      <alignment horizontal="center" vertical="center"/>
    </xf>
    <xf numFmtId="3" fontId="8" fillId="8" borderId="19" xfId="0" applyNumberFormat="1" applyFont="1" applyFill="1" applyBorder="1" applyAlignment="1">
      <alignment horizontal="center" vertical="center"/>
    </xf>
    <xf numFmtId="3" fontId="8" fillId="8" borderId="47" xfId="0" applyNumberFormat="1" applyFont="1" applyFill="1" applyBorder="1" applyAlignment="1">
      <alignment horizontal="center" vertical="center"/>
    </xf>
    <xf numFmtId="3" fontId="8" fillId="8" borderId="49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3" fontId="16" fillId="8" borderId="33" xfId="0" applyNumberFormat="1" applyFont="1" applyFill="1" applyBorder="1" applyAlignment="1">
      <alignment horizontal="center" vertical="center"/>
    </xf>
    <xf numFmtId="3" fontId="16" fillId="8" borderId="36" xfId="0" applyNumberFormat="1" applyFont="1" applyFill="1" applyBorder="1" applyAlignment="1">
      <alignment horizontal="center" vertical="center"/>
    </xf>
    <xf numFmtId="3" fontId="16" fillId="8" borderId="45" xfId="0" applyNumberFormat="1" applyFont="1" applyFill="1" applyBorder="1" applyAlignment="1">
      <alignment horizontal="center" vertical="center"/>
    </xf>
    <xf numFmtId="3" fontId="16" fillId="8" borderId="34" xfId="0" applyNumberFormat="1" applyFont="1" applyFill="1" applyBorder="1" applyAlignment="1">
      <alignment horizontal="center" vertical="center"/>
    </xf>
    <xf numFmtId="3" fontId="16" fillId="8" borderId="0" xfId="0" applyNumberFormat="1" applyFont="1" applyFill="1" applyBorder="1" applyAlignment="1">
      <alignment horizontal="center" vertical="center"/>
    </xf>
    <xf numFmtId="3" fontId="16" fillId="8" borderId="50" xfId="0" applyNumberFormat="1" applyFont="1" applyFill="1" applyBorder="1" applyAlignment="1">
      <alignment horizontal="center" vertical="center"/>
    </xf>
    <xf numFmtId="3" fontId="16" fillId="8" borderId="35" xfId="0" applyNumberFormat="1" applyFont="1" applyFill="1" applyBorder="1" applyAlignment="1">
      <alignment horizontal="center" vertical="center"/>
    </xf>
    <xf numFmtId="3" fontId="16" fillId="8" borderId="38" xfId="0" applyNumberFormat="1" applyFont="1" applyFill="1" applyBorder="1" applyAlignment="1">
      <alignment horizontal="center" vertical="center"/>
    </xf>
    <xf numFmtId="3" fontId="16" fillId="8" borderId="51" xfId="0" applyNumberFormat="1" applyFont="1" applyFill="1" applyBorder="1" applyAlignment="1">
      <alignment horizontal="center" vertical="center"/>
    </xf>
    <xf numFmtId="3" fontId="13" fillId="8" borderId="39" xfId="0" applyNumberFormat="1" applyFont="1" applyFill="1" applyBorder="1" applyAlignment="1">
      <alignment horizontal="center" vertical="center"/>
    </xf>
    <xf numFmtId="3" fontId="13" fillId="8" borderId="44" xfId="0" applyNumberFormat="1" applyFont="1" applyFill="1" applyBorder="1" applyAlignment="1">
      <alignment horizontal="center" vertical="center"/>
    </xf>
    <xf numFmtId="168" fontId="15" fillId="11" borderId="0" xfId="0" applyNumberFormat="1" applyFont="1" applyFill="1" applyAlignment="1">
      <alignment horizontal="center" vertical="center"/>
    </xf>
    <xf numFmtId="0" fontId="7" fillId="10" borderId="0" xfId="0" quotePrefix="1" applyFont="1" applyFill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3" fillId="8" borderId="40" xfId="0" applyFont="1" applyFill="1" applyBorder="1" applyAlignment="1">
      <alignment horizontal="center" vertical="center"/>
    </xf>
    <xf numFmtId="0" fontId="13" fillId="8" borderId="37" xfId="0" applyFont="1" applyFill="1" applyBorder="1" applyAlignment="1">
      <alignment horizontal="center" vertical="center"/>
    </xf>
    <xf numFmtId="0" fontId="13" fillId="8" borderId="41" xfId="0" applyFont="1" applyFill="1" applyBorder="1" applyAlignment="1">
      <alignment horizontal="center" vertical="center"/>
    </xf>
    <xf numFmtId="0" fontId="13" fillId="8" borderId="42" xfId="0" applyFont="1" applyFill="1" applyBorder="1" applyAlignment="1">
      <alignment horizontal="center" vertical="center"/>
    </xf>
    <xf numFmtId="3" fontId="0" fillId="11" borderId="0" xfId="0" applyNumberFormat="1" applyFill="1" applyBorder="1" applyAlignment="1">
      <alignment horizontal="center" vertical="center"/>
    </xf>
    <xf numFmtId="166" fontId="0" fillId="11" borderId="0" xfId="0" applyNumberFormat="1" applyFill="1" applyBorder="1" applyAlignment="1">
      <alignment horizontal="center" vertical="center"/>
    </xf>
    <xf numFmtId="170" fontId="0" fillId="11" borderId="0" xfId="0" applyNumberFormat="1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3" fontId="0" fillId="11" borderId="0" xfId="0" applyNumberFormat="1" applyFill="1" applyAlignment="1">
      <alignment horizontal="center" vertical="center"/>
    </xf>
    <xf numFmtId="0" fontId="8" fillId="4" borderId="63" xfId="0" applyFont="1" applyFill="1" applyBorder="1" applyAlignment="1">
      <alignment horizontal="center" vertical="center"/>
    </xf>
    <xf numFmtId="0" fontId="8" fillId="4" borderId="64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170" fontId="12" fillId="14" borderId="1" xfId="1" applyNumberFormat="1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3" fontId="18" fillId="8" borderId="18" xfId="0" applyNumberFormat="1" applyFont="1" applyFill="1" applyBorder="1" applyAlignment="1">
      <alignment horizontal="center" vertical="center"/>
    </xf>
    <xf numFmtId="3" fontId="18" fillId="8" borderId="19" xfId="0" applyNumberFormat="1" applyFont="1" applyFill="1" applyBorder="1" applyAlignment="1">
      <alignment horizontal="center" vertical="center"/>
    </xf>
    <xf numFmtId="171" fontId="0" fillId="11" borderId="0" xfId="0" applyNumberFormat="1" applyFill="1" applyBorder="1" applyAlignment="1">
      <alignment horizontal="center" vertical="center"/>
    </xf>
    <xf numFmtId="3" fontId="10" fillId="8" borderId="3" xfId="0" applyNumberFormat="1" applyFont="1" applyFill="1" applyBorder="1" applyAlignment="1">
      <alignment horizontal="center" vertical="center"/>
    </xf>
    <xf numFmtId="3" fontId="10" fillId="8" borderId="4" xfId="0" applyNumberFormat="1" applyFont="1" applyFill="1" applyBorder="1" applyAlignment="1">
      <alignment horizontal="center" vertical="center"/>
    </xf>
    <xf numFmtId="3" fontId="18" fillId="8" borderId="3" xfId="0" applyNumberFormat="1" applyFont="1" applyFill="1" applyBorder="1" applyAlignment="1">
      <alignment horizontal="center" vertical="center"/>
    </xf>
    <xf numFmtId="3" fontId="18" fillId="8" borderId="4" xfId="0" applyNumberFormat="1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3" fontId="18" fillId="8" borderId="47" xfId="0" applyNumberFormat="1" applyFont="1" applyFill="1" applyBorder="1" applyAlignment="1">
      <alignment horizontal="center" vertical="center"/>
    </xf>
    <xf numFmtId="3" fontId="18" fillId="14" borderId="3" xfId="0" applyNumberFormat="1" applyFont="1" applyFill="1" applyBorder="1" applyAlignment="1">
      <alignment horizontal="center" vertical="center"/>
    </xf>
    <xf numFmtId="3" fontId="18" fillId="14" borderId="47" xfId="0" applyNumberFormat="1" applyFont="1" applyFill="1" applyBorder="1" applyAlignment="1">
      <alignment horizontal="center" vertical="center"/>
    </xf>
    <xf numFmtId="3" fontId="18" fillId="14" borderId="4" xfId="0" applyNumberFormat="1" applyFont="1" applyFill="1" applyBorder="1" applyAlignment="1">
      <alignment horizontal="center" vertical="center"/>
    </xf>
    <xf numFmtId="3" fontId="10" fillId="8" borderId="47" xfId="0" applyNumberFormat="1" applyFont="1" applyFill="1" applyBorder="1" applyAlignment="1">
      <alignment horizontal="center" vertical="center"/>
    </xf>
    <xf numFmtId="3" fontId="10" fillId="14" borderId="3" xfId="0" applyNumberFormat="1" applyFont="1" applyFill="1" applyBorder="1" applyAlignment="1">
      <alignment horizontal="center" vertical="center"/>
    </xf>
    <xf numFmtId="3" fontId="10" fillId="14" borderId="47" xfId="0" applyNumberFormat="1" applyFont="1" applyFill="1" applyBorder="1" applyAlignment="1">
      <alignment horizontal="center" vertical="center"/>
    </xf>
    <xf numFmtId="3" fontId="10" fillId="14" borderId="4" xfId="0" applyNumberFormat="1" applyFont="1" applyFill="1" applyBorder="1" applyAlignment="1">
      <alignment horizontal="center" vertical="center"/>
    </xf>
    <xf numFmtId="3" fontId="18" fillId="8" borderId="49" xfId="0" applyNumberFormat="1" applyFont="1" applyFill="1" applyBorder="1" applyAlignment="1">
      <alignment horizontal="center" vertical="center"/>
    </xf>
    <xf numFmtId="3" fontId="18" fillId="14" borderId="18" xfId="0" applyNumberFormat="1" applyFont="1" applyFill="1" applyBorder="1" applyAlignment="1">
      <alignment horizontal="center" vertical="center"/>
    </xf>
    <xf numFmtId="3" fontId="18" fillId="14" borderId="49" xfId="0" applyNumberFormat="1" applyFont="1" applyFill="1" applyBorder="1" applyAlignment="1">
      <alignment horizontal="center" vertical="center"/>
    </xf>
    <xf numFmtId="3" fontId="18" fillId="14" borderId="19" xfId="0" applyNumberFormat="1" applyFont="1" applyFill="1" applyBorder="1" applyAlignment="1">
      <alignment horizontal="center" vertical="center"/>
    </xf>
    <xf numFmtId="171" fontId="16" fillId="14" borderId="33" xfId="0" applyNumberFormat="1" applyFont="1" applyFill="1" applyBorder="1" applyAlignment="1">
      <alignment horizontal="center" vertical="center"/>
    </xf>
    <xf numFmtId="171" fontId="16" fillId="14" borderId="36" xfId="0" applyNumberFormat="1" applyFont="1" applyFill="1" applyBorder="1" applyAlignment="1">
      <alignment horizontal="center" vertical="center"/>
    </xf>
    <xf numFmtId="171" fontId="16" fillId="14" borderId="45" xfId="0" applyNumberFormat="1" applyFont="1" applyFill="1" applyBorder="1" applyAlignment="1">
      <alignment horizontal="center" vertical="center"/>
    </xf>
    <xf numFmtId="171" fontId="16" fillId="14" borderId="43" xfId="0" applyNumberFormat="1" applyFont="1" applyFill="1" applyBorder="1" applyAlignment="1">
      <alignment horizontal="center" vertical="center"/>
    </xf>
    <xf numFmtId="171" fontId="16" fillId="14" borderId="65" xfId="0" applyNumberFormat="1" applyFont="1" applyFill="1" applyBorder="1" applyAlignment="1">
      <alignment horizontal="center" vertical="center"/>
    </xf>
    <xf numFmtId="171" fontId="16" fillId="14" borderId="66" xfId="0" applyNumberFormat="1" applyFont="1" applyFill="1" applyBorder="1" applyAlignment="1">
      <alignment horizontal="center" vertical="center"/>
    </xf>
    <xf numFmtId="171" fontId="16" fillId="14" borderId="35" xfId="0" applyNumberFormat="1" applyFont="1" applyFill="1" applyBorder="1" applyAlignment="1">
      <alignment horizontal="center" vertical="center"/>
    </xf>
    <xf numFmtId="171" fontId="16" fillId="14" borderId="38" xfId="0" applyNumberFormat="1" applyFont="1" applyFill="1" applyBorder="1" applyAlignment="1">
      <alignment horizontal="center" vertical="center"/>
    </xf>
    <xf numFmtId="171" fontId="16" fillId="14" borderId="51" xfId="0" applyNumberFormat="1" applyFont="1" applyFill="1" applyBorder="1" applyAlignment="1">
      <alignment horizontal="center" vertical="center"/>
    </xf>
    <xf numFmtId="3" fontId="8" fillId="4" borderId="20" xfId="1" applyNumberFormat="1" applyFont="1" applyFill="1" applyBorder="1" applyAlignment="1">
      <alignment horizontal="center" vertical="center"/>
    </xf>
    <xf numFmtId="3" fontId="8" fillId="4" borderId="64" xfId="1" applyNumberFormat="1" applyFont="1" applyFill="1" applyBorder="1" applyAlignment="1">
      <alignment horizontal="center" vertical="center"/>
    </xf>
    <xf numFmtId="3" fontId="8" fillId="4" borderId="21" xfId="1" applyNumberFormat="1" applyFont="1" applyFill="1" applyBorder="1" applyAlignment="1">
      <alignment horizontal="center" vertical="center"/>
    </xf>
    <xf numFmtId="3" fontId="8" fillId="4" borderId="11" xfId="1" applyNumberFormat="1" applyFont="1" applyFill="1" applyBorder="1" applyAlignment="1">
      <alignment horizontal="center" vertical="center"/>
    </xf>
    <xf numFmtId="3" fontId="8" fillId="4" borderId="12" xfId="1" applyNumberFormat="1" applyFont="1" applyFill="1" applyBorder="1" applyAlignment="1">
      <alignment horizontal="center" vertical="center"/>
    </xf>
    <xf numFmtId="3" fontId="8" fillId="8" borderId="39" xfId="0" applyNumberFormat="1" applyFont="1" applyFill="1" applyBorder="1" applyAlignment="1">
      <alignment horizontal="center" vertical="center"/>
    </xf>
    <xf numFmtId="3" fontId="8" fillId="8" borderId="68" xfId="0" applyNumberFormat="1" applyFont="1" applyFill="1" applyBorder="1" applyAlignment="1">
      <alignment horizontal="center" vertical="center"/>
    </xf>
    <xf numFmtId="3" fontId="8" fillId="8" borderId="33" xfId="0" applyNumberFormat="1" applyFont="1" applyFill="1" applyBorder="1" applyAlignment="1">
      <alignment horizontal="center" vertical="center"/>
    </xf>
    <xf numFmtId="3" fontId="8" fillId="8" borderId="37" xfId="0" applyNumberFormat="1" applyFont="1" applyFill="1" applyBorder="1" applyAlignment="1">
      <alignment horizontal="center" vertical="center"/>
    </xf>
    <xf numFmtId="3" fontId="8" fillId="8" borderId="35" xfId="0" applyNumberFormat="1" applyFont="1" applyFill="1" applyBorder="1" applyAlignment="1">
      <alignment horizontal="center" vertical="center"/>
    </xf>
    <xf numFmtId="3" fontId="8" fillId="8" borderId="67" xfId="0" applyNumberFormat="1" applyFont="1" applyFill="1" applyBorder="1" applyAlignment="1">
      <alignment horizontal="center" vertical="center"/>
    </xf>
    <xf numFmtId="3" fontId="8" fillId="8" borderId="43" xfId="0" applyNumberFormat="1" applyFont="1" applyFill="1" applyBorder="1" applyAlignment="1">
      <alignment horizontal="center" vertical="center"/>
    </xf>
    <xf numFmtId="3" fontId="8" fillId="8" borderId="42" xfId="0" applyNumberFormat="1" applyFont="1" applyFill="1" applyBorder="1" applyAlignment="1">
      <alignment horizontal="center" vertical="center"/>
    </xf>
    <xf numFmtId="3" fontId="8" fillId="8" borderId="44" xfId="0" applyNumberFormat="1" applyFont="1" applyFill="1" applyBorder="1" applyAlignment="1">
      <alignment horizontal="center" vertical="center"/>
    </xf>
    <xf numFmtId="0" fontId="8" fillId="8" borderId="74" xfId="0" applyFont="1" applyFill="1" applyBorder="1" applyAlignment="1">
      <alignment horizontal="center" vertical="center"/>
    </xf>
    <xf numFmtId="3" fontId="13" fillId="8" borderId="33" xfId="0" applyNumberFormat="1" applyFont="1" applyFill="1" applyBorder="1" applyAlignment="1">
      <alignment horizontal="center" vertical="center"/>
    </xf>
    <xf numFmtId="3" fontId="13" fillId="8" borderId="37" xfId="0" applyNumberFormat="1" applyFont="1" applyFill="1" applyBorder="1" applyAlignment="1">
      <alignment horizontal="center" vertical="center"/>
    </xf>
    <xf numFmtId="3" fontId="13" fillId="8" borderId="43" xfId="0" applyNumberFormat="1" applyFont="1" applyFill="1" applyBorder="1" applyAlignment="1">
      <alignment horizontal="center" vertical="center"/>
    </xf>
    <xf numFmtId="3" fontId="13" fillId="8" borderId="42" xfId="0" applyNumberFormat="1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/>
    </xf>
    <xf numFmtId="0" fontId="8" fillId="8" borderId="67" xfId="0" applyFont="1" applyFill="1" applyBorder="1" applyAlignment="1">
      <alignment horizontal="center" vertical="center"/>
    </xf>
    <xf numFmtId="0" fontId="19" fillId="8" borderId="43" xfId="0" applyFont="1" applyFill="1" applyBorder="1" applyAlignment="1">
      <alignment horizontal="center" vertical="center"/>
    </xf>
    <xf numFmtId="0" fontId="19" fillId="8" borderId="42" xfId="0" applyFont="1" applyFill="1" applyBorder="1" applyAlignment="1">
      <alignment horizontal="center" vertical="center"/>
    </xf>
    <xf numFmtId="0" fontId="23" fillId="11" borderId="0" xfId="0" applyFont="1" applyFill="1" applyBorder="1" applyAlignment="1">
      <alignment horizontal="center" vertical="center"/>
    </xf>
    <xf numFmtId="0" fontId="23" fillId="11" borderId="65" xfId="0" applyFont="1" applyFill="1" applyBorder="1" applyAlignment="1">
      <alignment horizontal="center" vertical="center"/>
    </xf>
    <xf numFmtId="0" fontId="24" fillId="11" borderId="55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4" fillId="11" borderId="72" xfId="0" applyFont="1" applyFill="1" applyBorder="1" applyAlignment="1">
      <alignment horizontal="center" vertical="center"/>
    </xf>
    <xf numFmtId="0" fontId="24" fillId="11" borderId="65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24" fillId="11" borderId="52" xfId="0" applyFont="1" applyFill="1" applyBorder="1" applyAlignment="1">
      <alignment horizontal="center" vertical="center"/>
    </xf>
    <xf numFmtId="0" fontId="24" fillId="11" borderId="53" xfId="0" applyFont="1" applyFill="1" applyBorder="1" applyAlignment="1">
      <alignment horizontal="center" vertical="center"/>
    </xf>
    <xf numFmtId="0" fontId="24" fillId="11" borderId="54" xfId="0" applyFont="1" applyFill="1" applyBorder="1" applyAlignment="1">
      <alignment horizontal="center" vertical="center"/>
    </xf>
    <xf numFmtId="0" fontId="24" fillId="11" borderId="56" xfId="0" applyFont="1" applyFill="1" applyBorder="1" applyAlignment="1">
      <alignment horizontal="center" vertical="center"/>
    </xf>
    <xf numFmtId="0" fontId="25" fillId="11" borderId="69" xfId="0" applyFont="1" applyFill="1" applyBorder="1" applyAlignment="1">
      <alignment horizontal="right" vertical="center"/>
    </xf>
    <xf numFmtId="0" fontId="25" fillId="11" borderId="36" xfId="0" applyFont="1" applyFill="1" applyBorder="1" applyAlignment="1">
      <alignment horizontal="right" vertical="center"/>
    </xf>
    <xf numFmtId="0" fontId="25" fillId="11" borderId="55" xfId="0" applyFont="1" applyFill="1" applyBorder="1" applyAlignment="1">
      <alignment horizontal="right" vertical="center"/>
    </xf>
    <xf numFmtId="0" fontId="25" fillId="11" borderId="0" xfId="0" applyFont="1" applyFill="1" applyBorder="1" applyAlignment="1">
      <alignment horizontal="right" vertical="center"/>
    </xf>
    <xf numFmtId="0" fontId="23" fillId="11" borderId="36" xfId="0" applyFont="1" applyFill="1" applyBorder="1" applyAlignment="1">
      <alignment horizontal="right" vertical="center"/>
    </xf>
    <xf numFmtId="0" fontId="23" fillId="11" borderId="0" xfId="0" applyFont="1" applyFill="1" applyBorder="1" applyAlignment="1">
      <alignment horizontal="right" vertical="center"/>
    </xf>
    <xf numFmtId="0" fontId="24" fillId="11" borderId="36" xfId="0" applyFont="1" applyFill="1" applyBorder="1" applyAlignment="1">
      <alignment horizontal="center" vertical="center"/>
    </xf>
    <xf numFmtId="0" fontId="24" fillId="11" borderId="70" xfId="0" applyFon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168" fontId="24" fillId="11" borderId="69" xfId="0" applyNumberFormat="1" applyFont="1" applyFill="1" applyBorder="1" applyAlignment="1">
      <alignment horizontal="center" vertical="center"/>
    </xf>
    <xf numFmtId="168" fontId="24" fillId="11" borderId="36" xfId="0" applyNumberFormat="1" applyFont="1" applyFill="1" applyBorder="1" applyAlignment="1">
      <alignment horizontal="center" vertical="center"/>
    </xf>
    <xf numFmtId="168" fontId="24" fillId="11" borderId="55" xfId="0" applyNumberFormat="1" applyFont="1" applyFill="1" applyBorder="1" applyAlignment="1">
      <alignment horizontal="center" vertical="center"/>
    </xf>
    <xf numFmtId="168" fontId="24" fillId="11" borderId="0" xfId="0" applyNumberFormat="1" applyFont="1" applyFill="1" applyBorder="1" applyAlignment="1">
      <alignment horizontal="center" vertical="center"/>
    </xf>
    <xf numFmtId="168" fontId="24" fillId="11" borderId="57" xfId="0" applyNumberFormat="1" applyFont="1" applyFill="1" applyBorder="1" applyAlignment="1">
      <alignment horizontal="center" vertical="center"/>
    </xf>
    <xf numFmtId="168" fontId="24" fillId="11" borderId="58" xfId="0" applyNumberFormat="1" applyFont="1" applyFill="1" applyBorder="1" applyAlignment="1">
      <alignment horizontal="center" vertical="center"/>
    </xf>
    <xf numFmtId="0" fontId="24" fillId="11" borderId="58" xfId="0" applyFont="1" applyFill="1" applyBorder="1" applyAlignment="1">
      <alignment horizontal="center" vertical="center"/>
    </xf>
    <xf numFmtId="21" fontId="24" fillId="11" borderId="36" xfId="0" applyNumberFormat="1" applyFont="1" applyFill="1" applyBorder="1" applyAlignment="1">
      <alignment horizontal="center" vertical="center"/>
    </xf>
    <xf numFmtId="0" fontId="24" fillId="11" borderId="59" xfId="0" applyFont="1" applyFill="1" applyBorder="1" applyAlignment="1">
      <alignment horizontal="center" vertical="center"/>
    </xf>
    <xf numFmtId="0" fontId="23" fillId="11" borderId="65" xfId="0" applyFont="1" applyFill="1" applyBorder="1" applyAlignment="1">
      <alignment horizontal="right" vertical="center"/>
    </xf>
    <xf numFmtId="0" fontId="24" fillId="11" borderId="73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0</xdr:row>
      <xdr:rowOff>268941</xdr:rowOff>
    </xdr:from>
    <xdr:to>
      <xdr:col>9</xdr:col>
      <xdr:colOff>539554</xdr:colOff>
      <xdr:row>2</xdr:row>
      <xdr:rowOff>26354</xdr:rowOff>
    </xdr:to>
    <xdr:sp macro="" textlink="">
      <xdr:nvSpPr>
        <xdr:cNvPr id="11" name="TextBox 10"/>
        <xdr:cNvSpPr txBox="1"/>
      </xdr:nvSpPr>
      <xdr:spPr>
        <a:xfrm flipH="1">
          <a:off x="2958353" y="560294"/>
          <a:ext cx="3329819" cy="340119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</a:rPr>
            <a:t>55%</a:t>
          </a:r>
        </a:p>
      </xdr:txBody>
    </xdr:sp>
    <xdr:clientData/>
  </xdr:twoCellAnchor>
  <xdr:twoCellAnchor>
    <xdr:from>
      <xdr:col>9</xdr:col>
      <xdr:colOff>528340</xdr:colOff>
      <xdr:row>1</xdr:row>
      <xdr:rowOff>5416</xdr:rowOff>
    </xdr:from>
    <xdr:to>
      <xdr:col>13</xdr:col>
      <xdr:colOff>42333</xdr:colOff>
      <xdr:row>2</xdr:row>
      <xdr:rowOff>26355</xdr:rowOff>
    </xdr:to>
    <xdr:sp macro="" textlink="">
      <xdr:nvSpPr>
        <xdr:cNvPr id="20" name="TextBox 19"/>
        <xdr:cNvSpPr txBox="1"/>
      </xdr:nvSpPr>
      <xdr:spPr>
        <a:xfrm flipH="1">
          <a:off x="5671840" y="164166"/>
          <a:ext cx="1757660" cy="31727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116417</xdr:colOff>
      <xdr:row>23</xdr:row>
      <xdr:rowOff>21167</xdr:rowOff>
    </xdr:from>
    <xdr:to>
      <xdr:col>22</xdr:col>
      <xdr:colOff>402167</xdr:colOff>
      <xdr:row>23</xdr:row>
      <xdr:rowOff>296334</xdr:rowOff>
    </xdr:to>
    <xdr:sp macro="" textlink="">
      <xdr:nvSpPr>
        <xdr:cNvPr id="4" name="TextBox 3"/>
        <xdr:cNvSpPr txBox="1"/>
      </xdr:nvSpPr>
      <xdr:spPr>
        <a:xfrm>
          <a:off x="13231609" y="7025705"/>
          <a:ext cx="285750" cy="275167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1"/>
            <a:t>Tx</a:t>
          </a:r>
        </a:p>
      </xdr:txBody>
    </xdr:sp>
    <xdr:clientData/>
  </xdr:twoCellAnchor>
  <xdr:twoCellAnchor>
    <xdr:from>
      <xdr:col>23</xdr:col>
      <xdr:colOff>139173</xdr:colOff>
      <xdr:row>23</xdr:row>
      <xdr:rowOff>19450</xdr:rowOff>
    </xdr:from>
    <xdr:to>
      <xdr:col>23</xdr:col>
      <xdr:colOff>431269</xdr:colOff>
      <xdr:row>23</xdr:row>
      <xdr:rowOff>294617</xdr:rowOff>
    </xdr:to>
    <xdr:sp macro="" textlink="">
      <xdr:nvSpPr>
        <xdr:cNvPr id="21" name="TextBox 20"/>
        <xdr:cNvSpPr txBox="1"/>
      </xdr:nvSpPr>
      <xdr:spPr>
        <a:xfrm>
          <a:off x="13818538" y="7023988"/>
          <a:ext cx="292096" cy="275167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1"/>
            <a:t>Rx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0</xdr:row>
      <xdr:rowOff>268941</xdr:rowOff>
    </xdr:from>
    <xdr:to>
      <xdr:col>9</xdr:col>
      <xdr:colOff>539554</xdr:colOff>
      <xdr:row>2</xdr:row>
      <xdr:rowOff>26354</xdr:rowOff>
    </xdr:to>
    <xdr:sp macro="" textlink="">
      <xdr:nvSpPr>
        <xdr:cNvPr id="2" name="TextBox 1"/>
        <xdr:cNvSpPr txBox="1"/>
      </xdr:nvSpPr>
      <xdr:spPr>
        <a:xfrm flipH="1">
          <a:off x="2211481" y="164166"/>
          <a:ext cx="3414423" cy="319388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</a:rPr>
            <a:t>65%</a:t>
          </a:r>
        </a:p>
      </xdr:txBody>
    </xdr:sp>
    <xdr:clientData/>
  </xdr:twoCellAnchor>
  <xdr:twoCellAnchor>
    <xdr:from>
      <xdr:col>9</xdr:col>
      <xdr:colOff>528340</xdr:colOff>
      <xdr:row>1</xdr:row>
      <xdr:rowOff>5416</xdr:rowOff>
    </xdr:from>
    <xdr:to>
      <xdr:col>13</xdr:col>
      <xdr:colOff>42333</xdr:colOff>
      <xdr:row>2</xdr:row>
      <xdr:rowOff>26355</xdr:rowOff>
    </xdr:to>
    <xdr:sp macro="" textlink="">
      <xdr:nvSpPr>
        <xdr:cNvPr id="3" name="TextBox 2"/>
        <xdr:cNvSpPr txBox="1"/>
      </xdr:nvSpPr>
      <xdr:spPr>
        <a:xfrm flipH="1">
          <a:off x="5614690" y="167341"/>
          <a:ext cx="1761893" cy="316214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116417</xdr:colOff>
      <xdr:row>23</xdr:row>
      <xdr:rowOff>21167</xdr:rowOff>
    </xdr:from>
    <xdr:to>
      <xdr:col>22</xdr:col>
      <xdr:colOff>402167</xdr:colOff>
      <xdr:row>23</xdr:row>
      <xdr:rowOff>296334</xdr:rowOff>
    </xdr:to>
    <xdr:sp macro="" textlink="">
      <xdr:nvSpPr>
        <xdr:cNvPr id="4" name="TextBox 3"/>
        <xdr:cNvSpPr txBox="1"/>
      </xdr:nvSpPr>
      <xdr:spPr>
        <a:xfrm>
          <a:off x="12613217" y="6250517"/>
          <a:ext cx="285750" cy="275167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1"/>
            <a:t>Tx</a:t>
          </a:r>
        </a:p>
      </xdr:txBody>
    </xdr:sp>
    <xdr:clientData/>
  </xdr:twoCellAnchor>
  <xdr:twoCellAnchor>
    <xdr:from>
      <xdr:col>23</xdr:col>
      <xdr:colOff>139173</xdr:colOff>
      <xdr:row>23</xdr:row>
      <xdr:rowOff>19450</xdr:rowOff>
    </xdr:from>
    <xdr:to>
      <xdr:col>23</xdr:col>
      <xdr:colOff>431269</xdr:colOff>
      <xdr:row>23</xdr:row>
      <xdr:rowOff>294617</xdr:rowOff>
    </xdr:to>
    <xdr:sp macro="" textlink="">
      <xdr:nvSpPr>
        <xdr:cNvPr id="5" name="TextBox 4"/>
        <xdr:cNvSpPr txBox="1"/>
      </xdr:nvSpPr>
      <xdr:spPr>
        <a:xfrm>
          <a:off x="13197948" y="6248800"/>
          <a:ext cx="292096" cy="275167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1"/>
            <a:t>Rx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137582</xdr:colOff>
      <xdr:row>10</xdr:row>
      <xdr:rowOff>63501</xdr:rowOff>
    </xdr:from>
    <xdr:to>
      <xdr:col>24</xdr:col>
      <xdr:colOff>31749</xdr:colOff>
      <xdr:row>21</xdr:row>
      <xdr:rowOff>84668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62" t="31254" r="6202" b="31415"/>
        <a:stretch/>
      </xdr:blipFill>
      <xdr:spPr>
        <a:xfrm>
          <a:off x="137582" y="2984501"/>
          <a:ext cx="13673667" cy="273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131232</xdr:colOff>
      <xdr:row>21</xdr:row>
      <xdr:rowOff>186642</xdr:rowOff>
    </xdr:from>
    <xdr:to>
      <xdr:col>24</xdr:col>
      <xdr:colOff>25399</xdr:colOff>
      <xdr:row>30</xdr:row>
      <xdr:rowOff>250142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62" t="31254" r="6202" b="31415"/>
        <a:stretch/>
      </xdr:blipFill>
      <xdr:spPr>
        <a:xfrm>
          <a:off x="131232" y="5722348"/>
          <a:ext cx="13666196" cy="2685676"/>
        </a:xfrm>
        <a:prstGeom prst="rect">
          <a:avLst/>
        </a:prstGeom>
      </xdr:spPr>
    </xdr:pic>
    <xdr:clientData/>
  </xdr:twoCellAnchor>
  <xdr:twoCellAnchor>
    <xdr:from>
      <xdr:col>1</xdr:col>
      <xdr:colOff>84665</xdr:colOff>
      <xdr:row>13</xdr:row>
      <xdr:rowOff>179917</xdr:rowOff>
    </xdr:from>
    <xdr:to>
      <xdr:col>3</xdr:col>
      <xdr:colOff>74082</xdr:colOff>
      <xdr:row>15</xdr:row>
      <xdr:rowOff>190501</xdr:rowOff>
    </xdr:to>
    <xdr:sp macro="" textlink="">
      <xdr:nvSpPr>
        <xdr:cNvPr id="8" name="TextBox 7"/>
        <xdr:cNvSpPr txBox="1"/>
      </xdr:nvSpPr>
      <xdr:spPr>
        <a:xfrm>
          <a:off x="222248" y="3439584"/>
          <a:ext cx="1492251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8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MÁY </a:t>
          </a:r>
          <a:r>
            <a:rPr lang="en-US" sz="18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</a:t>
          </a:r>
          <a:endParaRPr lang="en-US" sz="18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62253</xdr:colOff>
      <xdr:row>23</xdr:row>
      <xdr:rowOff>11829</xdr:rowOff>
    </xdr:from>
    <xdr:to>
      <xdr:col>3</xdr:col>
      <xdr:colOff>51670</xdr:colOff>
      <xdr:row>25</xdr:row>
      <xdr:rowOff>22413</xdr:rowOff>
    </xdr:to>
    <xdr:sp macro="" textlink="">
      <xdr:nvSpPr>
        <xdr:cNvPr id="12" name="TextBox 11"/>
        <xdr:cNvSpPr txBox="1"/>
      </xdr:nvSpPr>
      <xdr:spPr>
        <a:xfrm>
          <a:off x="196724" y="6130241"/>
          <a:ext cx="1491005" cy="593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8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MÁY </a:t>
          </a:r>
          <a:r>
            <a:rPr lang="en-US" sz="1800" b="1" baseline="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II</a:t>
          </a:r>
          <a:endParaRPr lang="en-US" sz="18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>
          <a:defRPr sz="10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showGridLines="0" zoomScale="90" zoomScaleNormal="90" workbookViewId="0">
      <selection activeCell="B4" sqref="B4:C4"/>
    </sheetView>
  </sheetViews>
  <sheetFormatPr defaultRowHeight="23.25" customHeight="1" x14ac:dyDescent="0.25"/>
  <cols>
    <col min="1" max="1" width="1.75" style="1" customWidth="1"/>
    <col min="2" max="2" width="12.375" style="1" customWidth="1"/>
    <col min="3" max="6" width="7.375" style="1" customWidth="1"/>
    <col min="7" max="7" width="8.375" style="1" customWidth="1"/>
    <col min="8" max="15" width="7.375" style="1" customWidth="1"/>
    <col min="16" max="16" width="8.75" style="1" customWidth="1"/>
    <col min="17" max="24" width="7.375" style="1" customWidth="1"/>
    <col min="25" max="25" width="1.75" style="1" customWidth="1"/>
    <col min="26" max="36" width="9" style="36"/>
    <col min="37" max="16384" width="9" style="1"/>
  </cols>
  <sheetData>
    <row r="1" spans="1:36" ht="12.75" customHeight="1" thickBot="1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0"/>
      <c r="Y1" s="39"/>
      <c r="Z1" s="39"/>
      <c r="AA1" s="39"/>
      <c r="AB1" s="39"/>
    </row>
    <row r="2" spans="1:36" ht="23.25" customHeight="1" thickTop="1" x14ac:dyDescent="0.25">
      <c r="A2" s="39"/>
      <c r="B2" s="49" t="s">
        <v>63</v>
      </c>
      <c r="C2" s="167">
        <v>0.28642361111111109</v>
      </c>
      <c r="D2" s="167"/>
      <c r="M2" s="35"/>
      <c r="N2" s="41">
        <f>I11/M11</f>
        <v>1.4036764705882359</v>
      </c>
      <c r="O2" s="42" t="s">
        <v>62</v>
      </c>
      <c r="P2" s="39"/>
      <c r="Q2" s="39"/>
      <c r="R2" s="125" t="s">
        <v>73</v>
      </c>
      <c r="S2" s="126"/>
      <c r="T2" s="126" t="s">
        <v>74</v>
      </c>
      <c r="U2" s="126"/>
      <c r="V2" s="126" t="s">
        <v>75</v>
      </c>
      <c r="W2" s="126"/>
      <c r="X2" s="48" t="s">
        <v>76</v>
      </c>
      <c r="Y2" s="39"/>
      <c r="Z2" s="39"/>
      <c r="AA2" s="39"/>
      <c r="AB2" s="39"/>
    </row>
    <row r="3" spans="1:36" ht="23.25" customHeight="1" thickBot="1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127" t="s">
        <v>42</v>
      </c>
      <c r="S3" s="128"/>
      <c r="T3" s="129">
        <f>T5</f>
        <v>120</v>
      </c>
      <c r="U3" s="129"/>
      <c r="V3" s="139">
        <f>I11</f>
        <v>95.450000000000045</v>
      </c>
      <c r="W3" s="139"/>
      <c r="X3" s="44"/>
      <c r="Y3" s="39"/>
      <c r="Z3" s="39"/>
      <c r="AA3" s="39"/>
      <c r="AB3" s="39"/>
    </row>
    <row r="4" spans="1:36" ht="25.5" customHeight="1" thickTop="1" x14ac:dyDescent="0.25">
      <c r="A4" s="39"/>
      <c r="B4" s="179" t="s">
        <v>61</v>
      </c>
      <c r="C4" s="180"/>
      <c r="D4" s="180" t="s">
        <v>65</v>
      </c>
      <c r="E4" s="180"/>
      <c r="F4" s="180" t="s">
        <v>66</v>
      </c>
      <c r="G4" s="180"/>
      <c r="H4" s="133" t="s">
        <v>54</v>
      </c>
      <c r="I4" s="133"/>
      <c r="J4" s="133" t="s">
        <v>47</v>
      </c>
      <c r="K4" s="133"/>
      <c r="L4" s="47" t="s">
        <v>46</v>
      </c>
      <c r="M4" s="133" t="s">
        <v>53</v>
      </c>
      <c r="N4" s="133"/>
      <c r="O4" s="133"/>
      <c r="P4" s="134"/>
      <c r="Q4" s="39"/>
      <c r="R4" s="127" t="s">
        <v>67</v>
      </c>
      <c r="S4" s="128"/>
      <c r="T4" s="129">
        <f>T5</f>
        <v>120</v>
      </c>
      <c r="U4" s="129"/>
      <c r="V4" s="139">
        <f>V3-5.5</f>
        <v>89.950000000000045</v>
      </c>
      <c r="W4" s="139"/>
      <c r="X4" s="44"/>
      <c r="Y4" s="39"/>
      <c r="Z4" s="39"/>
      <c r="AA4" s="39"/>
      <c r="AB4" s="39"/>
    </row>
    <row r="5" spans="1:36" ht="25.5" customHeight="1" x14ac:dyDescent="0.25">
      <c r="A5" s="39"/>
      <c r="B5" s="181">
        <f>B15</f>
        <v>111110</v>
      </c>
      <c r="C5" s="182"/>
      <c r="D5" s="141">
        <f>N15</f>
        <v>1150</v>
      </c>
      <c r="E5" s="142"/>
      <c r="F5" s="135">
        <f>O15</f>
        <v>900</v>
      </c>
      <c r="G5" s="136"/>
      <c r="H5" s="135">
        <v>817</v>
      </c>
      <c r="I5" s="136"/>
      <c r="J5" s="135">
        <v>7</v>
      </c>
      <c r="K5" s="136"/>
      <c r="L5" s="165">
        <f>Q15</f>
        <v>350</v>
      </c>
      <c r="M5" s="156">
        <f>F5-H5+J5</f>
        <v>90</v>
      </c>
      <c r="N5" s="157"/>
      <c r="O5" s="157"/>
      <c r="P5" s="158"/>
      <c r="Q5" s="39"/>
      <c r="R5" s="127" t="s">
        <v>43</v>
      </c>
      <c r="S5" s="128"/>
      <c r="T5" s="129">
        <v>120</v>
      </c>
      <c r="U5" s="129"/>
      <c r="V5" s="139">
        <f>V4-20</f>
        <v>69.950000000000045</v>
      </c>
      <c r="W5" s="139"/>
      <c r="X5" s="44"/>
      <c r="Y5" s="39"/>
      <c r="Z5" s="39"/>
      <c r="AA5" s="39"/>
      <c r="AB5" s="39"/>
    </row>
    <row r="6" spans="1:36" ht="25.5" customHeight="1" x14ac:dyDescent="0.25">
      <c r="A6" s="39"/>
      <c r="B6" s="183"/>
      <c r="C6" s="184"/>
      <c r="D6" s="143"/>
      <c r="E6" s="144"/>
      <c r="F6" s="137"/>
      <c r="G6" s="138"/>
      <c r="H6" s="137"/>
      <c r="I6" s="138"/>
      <c r="J6" s="137"/>
      <c r="K6" s="138"/>
      <c r="L6" s="166"/>
      <c r="M6" s="159"/>
      <c r="N6" s="160"/>
      <c r="O6" s="160"/>
      <c r="P6" s="161"/>
      <c r="Q6" s="39"/>
      <c r="R6" s="127" t="s">
        <v>39</v>
      </c>
      <c r="S6" s="128"/>
      <c r="T6" s="129">
        <v>118</v>
      </c>
      <c r="U6" s="129"/>
      <c r="V6" s="139">
        <f>V5-X6</f>
        <v>41.950000000000045</v>
      </c>
      <c r="W6" s="139"/>
      <c r="X6" s="44">
        <v>28</v>
      </c>
      <c r="Y6" s="39"/>
      <c r="Z6" s="39"/>
      <c r="AA6" s="39"/>
      <c r="AB6" s="39"/>
    </row>
    <row r="7" spans="1:36" ht="25.5" customHeight="1" x14ac:dyDescent="0.25">
      <c r="A7" s="39"/>
      <c r="B7" s="145">
        <f>B16</f>
        <v>111120</v>
      </c>
      <c r="C7" s="146"/>
      <c r="D7" s="147">
        <f>N16</f>
        <v>1250</v>
      </c>
      <c r="E7" s="148"/>
      <c r="F7" s="147">
        <f>O16</f>
        <v>1650</v>
      </c>
      <c r="G7" s="148"/>
      <c r="H7" s="147"/>
      <c r="I7" s="153"/>
      <c r="J7" s="153"/>
      <c r="K7" s="153"/>
      <c r="L7" s="51">
        <f>Q16</f>
        <v>400</v>
      </c>
      <c r="M7" s="159"/>
      <c r="N7" s="160"/>
      <c r="O7" s="160"/>
      <c r="P7" s="161"/>
      <c r="Q7" s="39"/>
      <c r="R7" s="127" t="s">
        <v>77</v>
      </c>
      <c r="S7" s="128"/>
      <c r="T7" s="129">
        <v>127</v>
      </c>
      <c r="U7" s="129"/>
      <c r="V7" s="139">
        <f t="shared" ref="V7:V8" si="0">V6-X7</f>
        <v>5.9500000000000455</v>
      </c>
      <c r="W7" s="139"/>
      <c r="X7" s="44">
        <v>36</v>
      </c>
      <c r="Y7" s="39"/>
      <c r="Z7" s="39"/>
      <c r="AA7" s="39"/>
      <c r="AB7" s="39"/>
    </row>
    <row r="8" spans="1:36" ht="25.5" customHeight="1" thickBot="1" x14ac:dyDescent="0.3">
      <c r="A8" s="39"/>
      <c r="B8" s="149">
        <f>B17</f>
        <v>111130</v>
      </c>
      <c r="C8" s="150"/>
      <c r="D8" s="151">
        <f>N17</f>
        <v>1800</v>
      </c>
      <c r="E8" s="152"/>
      <c r="F8" s="151">
        <f>O17</f>
        <v>450</v>
      </c>
      <c r="G8" s="152"/>
      <c r="H8" s="151"/>
      <c r="I8" s="154"/>
      <c r="J8" s="154"/>
      <c r="K8" s="154"/>
      <c r="L8" s="52">
        <f>Q17</f>
        <v>380</v>
      </c>
      <c r="M8" s="162"/>
      <c r="N8" s="163"/>
      <c r="O8" s="163"/>
      <c r="P8" s="164"/>
      <c r="Q8" s="39"/>
      <c r="R8" s="130" t="s">
        <v>40</v>
      </c>
      <c r="S8" s="131"/>
      <c r="T8" s="132">
        <v>132</v>
      </c>
      <c r="U8" s="132"/>
      <c r="V8" s="140">
        <f t="shared" si="0"/>
        <v>-39.049999999999955</v>
      </c>
      <c r="W8" s="140"/>
      <c r="X8" s="45">
        <v>45</v>
      </c>
      <c r="Y8" s="39"/>
      <c r="Z8" s="39"/>
      <c r="AA8" s="39"/>
      <c r="AB8" s="39"/>
    </row>
    <row r="9" spans="1:36" ht="7.5" customHeight="1" thickTop="1" thickBot="1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36" s="8" customFormat="1" ht="23.25" customHeight="1" thickTop="1" x14ac:dyDescent="0.25">
      <c r="A10" s="40"/>
      <c r="B10" s="46" t="s">
        <v>35</v>
      </c>
      <c r="C10" s="117" t="s">
        <v>49</v>
      </c>
      <c r="D10" s="118"/>
      <c r="E10" s="117" t="s">
        <v>50</v>
      </c>
      <c r="F10" s="118"/>
      <c r="G10" s="117" t="s">
        <v>51</v>
      </c>
      <c r="H10" s="118"/>
      <c r="I10" s="117" t="s">
        <v>31</v>
      </c>
      <c r="J10" s="118"/>
      <c r="K10" s="117" t="s">
        <v>48</v>
      </c>
      <c r="L10" s="118"/>
      <c r="M10" s="117" t="s">
        <v>55</v>
      </c>
      <c r="N10" s="118"/>
      <c r="O10" s="117" t="s">
        <v>33</v>
      </c>
      <c r="P10" s="118"/>
      <c r="Q10" s="117" t="s">
        <v>32</v>
      </c>
      <c r="R10" s="118"/>
      <c r="S10" s="117" t="s">
        <v>36</v>
      </c>
      <c r="T10" s="118"/>
      <c r="U10" s="117" t="s">
        <v>56</v>
      </c>
      <c r="V10" s="118"/>
      <c r="W10" s="119" t="s">
        <v>57</v>
      </c>
      <c r="X10" s="120"/>
      <c r="Y10" s="40"/>
      <c r="Z10" s="40"/>
      <c r="AA10" s="40"/>
      <c r="AB10" s="40"/>
      <c r="AC10" s="37"/>
      <c r="AD10" s="37"/>
      <c r="AE10" s="37"/>
      <c r="AF10" s="37"/>
      <c r="AG10" s="37"/>
      <c r="AH10" s="37"/>
      <c r="AI10" s="37"/>
      <c r="AJ10" s="37"/>
    </row>
    <row r="11" spans="1:36" s="2" customFormat="1" ht="23.25" customHeight="1" x14ac:dyDescent="0.25">
      <c r="A11" s="39"/>
      <c r="B11" s="20" t="s">
        <v>58</v>
      </c>
      <c r="C11" s="101">
        <f>P15</f>
        <v>1035</v>
      </c>
      <c r="D11" s="102"/>
      <c r="E11" s="105">
        <f>H5*D5/1000</f>
        <v>939.55</v>
      </c>
      <c r="F11" s="106"/>
      <c r="G11" s="105">
        <f>J5*D5/1000</f>
        <v>8.0500000000000007</v>
      </c>
      <c r="H11" s="106"/>
      <c r="I11" s="105">
        <f>C11-E11</f>
        <v>95.450000000000045</v>
      </c>
      <c r="J11" s="106"/>
      <c r="K11" s="123">
        <f>G11/(E11+G11)*100</f>
        <v>0.84951456310679629</v>
      </c>
      <c r="L11" s="124"/>
      <c r="M11" s="101">
        <v>68</v>
      </c>
      <c r="N11" s="102"/>
      <c r="O11" s="103">
        <v>2.0856481481481479E-2</v>
      </c>
      <c r="P11" s="104"/>
      <c r="Q11" s="103">
        <v>2.9166666666666668E-3</v>
      </c>
      <c r="R11" s="104"/>
      <c r="S11" s="101">
        <v>1</v>
      </c>
      <c r="T11" s="102"/>
      <c r="U11" s="105">
        <f>E11*F15/1000</f>
        <v>1691.19</v>
      </c>
      <c r="V11" s="106"/>
      <c r="W11" s="111">
        <f>G11*F15/1000</f>
        <v>14.490000000000002</v>
      </c>
      <c r="X11" s="112"/>
      <c r="Y11" s="39"/>
      <c r="Z11" s="39"/>
      <c r="AA11" s="39"/>
      <c r="AB11" s="39"/>
      <c r="AC11" s="36"/>
      <c r="AD11" s="36"/>
      <c r="AE11" s="36"/>
      <c r="AF11" s="36"/>
      <c r="AG11" s="36"/>
      <c r="AH11" s="36"/>
      <c r="AI11" s="36"/>
      <c r="AJ11" s="36"/>
    </row>
    <row r="12" spans="1:36" s="2" customFormat="1" ht="23.25" customHeight="1" thickBot="1" x14ac:dyDescent="0.3">
      <c r="A12" s="39"/>
      <c r="B12" s="10" t="s">
        <v>34</v>
      </c>
      <c r="C12" s="93">
        <v>150000</v>
      </c>
      <c r="D12" s="94"/>
      <c r="E12" s="93">
        <v>145015</v>
      </c>
      <c r="F12" s="94"/>
      <c r="G12" s="93">
        <v>891</v>
      </c>
      <c r="H12" s="94"/>
      <c r="I12" s="93">
        <f>C12-E12</f>
        <v>4985</v>
      </c>
      <c r="J12" s="94"/>
      <c r="K12" s="121">
        <f>G12/(E12+G12)*100</f>
        <v>0.61066714185845683</v>
      </c>
      <c r="L12" s="122"/>
      <c r="M12" s="93">
        <v>81</v>
      </c>
      <c r="N12" s="94"/>
      <c r="O12" s="97">
        <v>0.48339120370370375</v>
      </c>
      <c r="P12" s="98"/>
      <c r="Q12" s="97">
        <v>4.445601851851852E-2</v>
      </c>
      <c r="R12" s="98"/>
      <c r="S12" s="93">
        <v>6</v>
      </c>
      <c r="T12" s="94"/>
      <c r="U12" s="93">
        <v>245000</v>
      </c>
      <c r="V12" s="94"/>
      <c r="W12" s="113">
        <v>1337</v>
      </c>
      <c r="X12" s="114"/>
      <c r="Y12" s="39"/>
      <c r="Z12" s="39"/>
      <c r="AA12" s="39"/>
      <c r="AB12" s="39"/>
      <c r="AC12" s="36"/>
      <c r="AD12" s="36"/>
      <c r="AE12" s="36"/>
      <c r="AF12" s="36"/>
      <c r="AG12" s="36"/>
      <c r="AH12" s="36"/>
      <c r="AI12" s="36"/>
      <c r="AJ12" s="36"/>
    </row>
    <row r="13" spans="1:36" ht="8.25" customHeight="1" thickTop="1" thickBot="1" x14ac:dyDescent="0.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36" s="8" customFormat="1" ht="23.25" customHeight="1" thickTop="1" x14ac:dyDescent="0.25">
      <c r="A14" s="40"/>
      <c r="B14" s="34" t="s">
        <v>0</v>
      </c>
      <c r="C14" s="175" t="s">
        <v>19</v>
      </c>
      <c r="D14" s="176"/>
      <c r="E14" s="12" t="s">
        <v>1</v>
      </c>
      <c r="F14" s="12" t="s">
        <v>60</v>
      </c>
      <c r="G14" s="64" t="s">
        <v>119</v>
      </c>
      <c r="H14" s="95" t="s">
        <v>12</v>
      </c>
      <c r="I14" s="96"/>
      <c r="J14" s="95" t="s">
        <v>10</v>
      </c>
      <c r="K14" s="96"/>
      <c r="L14" s="95" t="s">
        <v>11</v>
      </c>
      <c r="M14" s="96"/>
      <c r="N14" s="13" t="s">
        <v>45</v>
      </c>
      <c r="O14" s="13" t="s">
        <v>44</v>
      </c>
      <c r="P14" s="13" t="s">
        <v>59</v>
      </c>
      <c r="Q14" s="13" t="s">
        <v>46</v>
      </c>
      <c r="R14" s="14" t="s">
        <v>20</v>
      </c>
      <c r="S14" s="14" t="s">
        <v>3</v>
      </c>
      <c r="T14" s="14" t="s">
        <v>4</v>
      </c>
      <c r="U14" s="14" t="s">
        <v>5</v>
      </c>
      <c r="V14" s="14" t="s">
        <v>30</v>
      </c>
      <c r="W14" s="115" t="s">
        <v>52</v>
      </c>
      <c r="X14" s="116"/>
      <c r="Y14" s="40"/>
      <c r="Z14" s="40"/>
      <c r="AA14" s="40"/>
      <c r="AB14" s="40"/>
      <c r="AC14" s="37"/>
      <c r="AD14" s="37"/>
      <c r="AE14" s="37"/>
      <c r="AF14" s="37"/>
      <c r="AG14" s="37"/>
      <c r="AH14" s="37"/>
      <c r="AI14" s="37"/>
      <c r="AJ14" s="37"/>
    </row>
    <row r="15" spans="1:36" s="9" customFormat="1" ht="23.25" customHeight="1" x14ac:dyDescent="0.25">
      <c r="A15" s="43"/>
      <c r="B15" s="16">
        <v>111110</v>
      </c>
      <c r="C15" s="177" t="s">
        <v>64</v>
      </c>
      <c r="D15" s="178"/>
      <c r="E15" s="17" t="s">
        <v>13</v>
      </c>
      <c r="F15" s="17">
        <v>1800</v>
      </c>
      <c r="G15" s="17" t="s">
        <v>9</v>
      </c>
      <c r="H15" s="17" t="s">
        <v>6</v>
      </c>
      <c r="I15" s="17" t="s">
        <v>7</v>
      </c>
      <c r="J15" s="17" t="s">
        <v>8</v>
      </c>
      <c r="K15" s="17" t="s">
        <v>7</v>
      </c>
      <c r="L15" s="17" t="s">
        <v>8</v>
      </c>
      <c r="M15" s="17" t="s">
        <v>2</v>
      </c>
      <c r="N15" s="17">
        <v>1150</v>
      </c>
      <c r="O15" s="18">
        <v>900</v>
      </c>
      <c r="P15" s="19">
        <f t="shared" ref="P15:P22" si="1">O15*N15/1000</f>
        <v>1035</v>
      </c>
      <c r="Q15" s="19">
        <v>350</v>
      </c>
      <c r="R15" s="17">
        <v>3</v>
      </c>
      <c r="S15" s="17">
        <v>550</v>
      </c>
      <c r="T15" s="17">
        <v>100</v>
      </c>
      <c r="U15" s="17">
        <v>350</v>
      </c>
      <c r="V15" s="17">
        <v>1</v>
      </c>
      <c r="W15" s="91" t="s">
        <v>27</v>
      </c>
      <c r="X15" s="92"/>
      <c r="Y15" s="43"/>
      <c r="Z15" s="43"/>
      <c r="AA15" s="43"/>
      <c r="AB15" s="43"/>
      <c r="AC15" s="38"/>
      <c r="AD15" s="38"/>
      <c r="AE15" s="38"/>
      <c r="AF15" s="38"/>
      <c r="AG15" s="38"/>
      <c r="AH15" s="38"/>
      <c r="AI15" s="38"/>
      <c r="AJ15" s="38"/>
    </row>
    <row r="16" spans="1:36" s="2" customFormat="1" ht="23.25" customHeight="1" x14ac:dyDescent="0.25">
      <c r="A16" s="39"/>
      <c r="B16" s="21">
        <v>111120</v>
      </c>
      <c r="C16" s="169" t="s">
        <v>21</v>
      </c>
      <c r="D16" s="170"/>
      <c r="E16" s="22" t="s">
        <v>41</v>
      </c>
      <c r="F16" s="22">
        <v>1800</v>
      </c>
      <c r="G16" s="22" t="s">
        <v>9</v>
      </c>
      <c r="H16" s="23" t="s">
        <v>6</v>
      </c>
      <c r="I16" s="23" t="s">
        <v>7</v>
      </c>
      <c r="J16" s="24" t="s">
        <v>8</v>
      </c>
      <c r="K16" s="24" t="s">
        <v>7</v>
      </c>
      <c r="L16" s="25"/>
      <c r="M16" s="25"/>
      <c r="N16" s="22">
        <v>1250</v>
      </c>
      <c r="O16" s="26">
        <v>1650</v>
      </c>
      <c r="P16" s="27">
        <f t="shared" si="1"/>
        <v>2062.5</v>
      </c>
      <c r="Q16" s="27">
        <v>400</v>
      </c>
      <c r="R16" s="22">
        <v>4</v>
      </c>
      <c r="S16" s="22">
        <v>440</v>
      </c>
      <c r="T16" s="22">
        <v>100</v>
      </c>
      <c r="U16" s="22">
        <v>240</v>
      </c>
      <c r="V16" s="22">
        <v>1</v>
      </c>
      <c r="W16" s="107"/>
      <c r="X16" s="108"/>
      <c r="Y16" s="39"/>
      <c r="Z16" s="39"/>
      <c r="AA16" s="39"/>
      <c r="AB16" s="39"/>
      <c r="AC16" s="36"/>
      <c r="AD16" s="36"/>
      <c r="AE16" s="36"/>
      <c r="AF16" s="36"/>
      <c r="AG16" s="36"/>
      <c r="AH16" s="36"/>
      <c r="AI16" s="36"/>
      <c r="AJ16" s="36"/>
    </row>
    <row r="17" spans="1:41" s="2" customFormat="1" ht="23.25" customHeight="1" x14ac:dyDescent="0.25">
      <c r="A17" s="39"/>
      <c r="B17" s="15">
        <v>111130</v>
      </c>
      <c r="C17" s="171" t="s">
        <v>22</v>
      </c>
      <c r="D17" s="172"/>
      <c r="E17" s="3" t="s">
        <v>14</v>
      </c>
      <c r="F17" s="3">
        <v>1600</v>
      </c>
      <c r="G17" s="3" t="s">
        <v>9</v>
      </c>
      <c r="H17" s="4" t="s">
        <v>6</v>
      </c>
      <c r="I17" s="4" t="s">
        <v>7</v>
      </c>
      <c r="J17" s="6"/>
      <c r="K17" s="6"/>
      <c r="L17" s="7" t="s">
        <v>8</v>
      </c>
      <c r="M17" s="7" t="s">
        <v>2</v>
      </c>
      <c r="N17" s="3">
        <v>1800</v>
      </c>
      <c r="O17" s="3">
        <v>450</v>
      </c>
      <c r="P17" s="5">
        <f t="shared" si="1"/>
        <v>810</v>
      </c>
      <c r="Q17" s="5">
        <v>380</v>
      </c>
      <c r="R17" s="3">
        <v>2</v>
      </c>
      <c r="S17" s="3">
        <v>750</v>
      </c>
      <c r="T17" s="3">
        <v>200</v>
      </c>
      <c r="U17" s="3">
        <v>350</v>
      </c>
      <c r="V17" s="3">
        <v>2</v>
      </c>
      <c r="W17" s="109"/>
      <c r="X17" s="110"/>
      <c r="Y17" s="39"/>
      <c r="Z17" s="39"/>
      <c r="AA17" s="39"/>
      <c r="AB17" s="39"/>
      <c r="AC17" s="36"/>
      <c r="AD17" s="36"/>
      <c r="AE17" s="36"/>
      <c r="AF17" s="36"/>
      <c r="AG17" s="36"/>
      <c r="AH17" s="36"/>
      <c r="AI17" s="36"/>
      <c r="AJ17" s="36"/>
    </row>
    <row r="18" spans="1:41" s="2" customFormat="1" ht="23.25" customHeight="1" x14ac:dyDescent="0.25">
      <c r="A18" s="39"/>
      <c r="B18" s="21">
        <v>111140</v>
      </c>
      <c r="C18" s="169" t="s">
        <v>23</v>
      </c>
      <c r="D18" s="170"/>
      <c r="E18" s="22" t="s">
        <v>15</v>
      </c>
      <c r="F18" s="22">
        <v>1600</v>
      </c>
      <c r="G18" s="22" t="s">
        <v>9</v>
      </c>
      <c r="H18" s="23" t="s">
        <v>38</v>
      </c>
      <c r="I18" s="23" t="s">
        <v>7</v>
      </c>
      <c r="J18" s="24" t="s">
        <v>8</v>
      </c>
      <c r="K18" s="24" t="s">
        <v>7</v>
      </c>
      <c r="L18" s="25"/>
      <c r="M18" s="25"/>
      <c r="N18" s="22">
        <v>1500</v>
      </c>
      <c r="O18" s="26">
        <v>4000</v>
      </c>
      <c r="P18" s="27">
        <f t="shared" si="1"/>
        <v>6000</v>
      </c>
      <c r="Q18" s="27">
        <v>450</v>
      </c>
      <c r="R18" s="22">
        <v>3</v>
      </c>
      <c r="S18" s="22">
        <v>500</v>
      </c>
      <c r="T18" s="22">
        <v>50</v>
      </c>
      <c r="U18" s="22">
        <v>400</v>
      </c>
      <c r="V18" s="22">
        <v>2</v>
      </c>
      <c r="W18" s="107" t="s">
        <v>28</v>
      </c>
      <c r="X18" s="108"/>
      <c r="Y18" s="39"/>
      <c r="Z18" s="39"/>
      <c r="AA18" s="39"/>
      <c r="AB18" s="39"/>
      <c r="AC18" s="36"/>
      <c r="AD18" s="36"/>
      <c r="AE18" s="36"/>
      <c r="AF18" s="36"/>
      <c r="AG18" s="36"/>
      <c r="AH18" s="36"/>
      <c r="AI18" s="36"/>
      <c r="AJ18" s="36"/>
    </row>
    <row r="19" spans="1:41" s="2" customFormat="1" ht="23.25" customHeight="1" x14ac:dyDescent="0.25">
      <c r="A19" s="39"/>
      <c r="B19" s="15">
        <v>111150</v>
      </c>
      <c r="C19" s="171" t="s">
        <v>24</v>
      </c>
      <c r="D19" s="172"/>
      <c r="E19" s="3" t="s">
        <v>12</v>
      </c>
      <c r="F19" s="3">
        <v>1600</v>
      </c>
      <c r="G19" s="3" t="s">
        <v>16</v>
      </c>
      <c r="H19" s="4" t="s">
        <v>38</v>
      </c>
      <c r="I19" s="4" t="s">
        <v>7</v>
      </c>
      <c r="J19" s="6"/>
      <c r="K19" s="6"/>
      <c r="L19" s="7"/>
      <c r="M19" s="7"/>
      <c r="N19" s="3">
        <v>600</v>
      </c>
      <c r="O19" s="11">
        <v>1300</v>
      </c>
      <c r="P19" s="5">
        <f t="shared" si="1"/>
        <v>780</v>
      </c>
      <c r="Q19" s="5">
        <v>700</v>
      </c>
      <c r="R19" s="3">
        <v>2</v>
      </c>
      <c r="S19" s="3">
        <v>500</v>
      </c>
      <c r="T19" s="3">
        <v>100</v>
      </c>
      <c r="U19" s="3">
        <v>300</v>
      </c>
      <c r="V19" s="3">
        <v>2</v>
      </c>
      <c r="W19" s="109" t="s">
        <v>29</v>
      </c>
      <c r="X19" s="110"/>
      <c r="Y19" s="39"/>
      <c r="Z19" s="39"/>
      <c r="AA19" s="39"/>
      <c r="AB19" s="39"/>
      <c r="AC19" s="36"/>
      <c r="AD19" s="36"/>
      <c r="AE19" s="36"/>
      <c r="AF19" s="36"/>
      <c r="AG19" s="36"/>
      <c r="AH19" s="36"/>
      <c r="AI19" s="36"/>
      <c r="AJ19" s="36"/>
    </row>
    <row r="20" spans="1:41" s="2" customFormat="1" ht="23.25" customHeight="1" x14ac:dyDescent="0.25">
      <c r="A20" s="39"/>
      <c r="B20" s="21">
        <v>111160</v>
      </c>
      <c r="C20" s="169">
        <v>4582246</v>
      </c>
      <c r="D20" s="170"/>
      <c r="E20" s="22" t="s">
        <v>10</v>
      </c>
      <c r="F20" s="22">
        <v>1600</v>
      </c>
      <c r="G20" s="22" t="s">
        <v>16</v>
      </c>
      <c r="H20" s="23"/>
      <c r="I20" s="23"/>
      <c r="J20" s="24" t="s">
        <v>8</v>
      </c>
      <c r="K20" s="24" t="s">
        <v>7</v>
      </c>
      <c r="L20" s="25"/>
      <c r="M20" s="25"/>
      <c r="N20" s="22">
        <v>1500</v>
      </c>
      <c r="O20" s="22">
        <v>800</v>
      </c>
      <c r="P20" s="27">
        <f t="shared" si="1"/>
        <v>1200</v>
      </c>
      <c r="Q20" s="27">
        <v>600</v>
      </c>
      <c r="R20" s="22">
        <v>1</v>
      </c>
      <c r="S20" s="22">
        <v>500</v>
      </c>
      <c r="T20" s="22">
        <v>100</v>
      </c>
      <c r="U20" s="22">
        <v>300</v>
      </c>
      <c r="V20" s="22">
        <v>3</v>
      </c>
      <c r="W20" s="107"/>
      <c r="X20" s="108"/>
      <c r="Y20" s="39"/>
      <c r="Z20" s="39"/>
      <c r="AA20" s="39"/>
      <c r="AB20" s="39"/>
      <c r="AC20" s="36"/>
      <c r="AD20" s="36"/>
      <c r="AE20" s="36"/>
      <c r="AF20" s="36"/>
      <c r="AG20" s="36"/>
      <c r="AH20" s="36"/>
      <c r="AI20" s="36"/>
      <c r="AJ20" s="36"/>
    </row>
    <row r="21" spans="1:41" s="2" customFormat="1" ht="23.25" customHeight="1" x14ac:dyDescent="0.25">
      <c r="A21" s="39"/>
      <c r="B21" s="15">
        <v>111170</v>
      </c>
      <c r="C21" s="171" t="s">
        <v>26</v>
      </c>
      <c r="D21" s="172"/>
      <c r="E21" s="3" t="s">
        <v>11</v>
      </c>
      <c r="F21" s="3">
        <v>1500</v>
      </c>
      <c r="G21" s="3" t="s">
        <v>17</v>
      </c>
      <c r="H21" s="4"/>
      <c r="I21" s="4"/>
      <c r="J21" s="6"/>
      <c r="K21" s="6"/>
      <c r="L21" s="7" t="s">
        <v>8</v>
      </c>
      <c r="M21" s="7" t="s">
        <v>2</v>
      </c>
      <c r="N21" s="3">
        <v>1500</v>
      </c>
      <c r="O21" s="3">
        <v>550</v>
      </c>
      <c r="P21" s="5">
        <f t="shared" si="1"/>
        <v>825</v>
      </c>
      <c r="Q21" s="5">
        <v>500</v>
      </c>
      <c r="R21" s="3">
        <v>2</v>
      </c>
      <c r="S21" s="3">
        <v>500</v>
      </c>
      <c r="T21" s="3">
        <v>100</v>
      </c>
      <c r="U21" s="3">
        <v>300</v>
      </c>
      <c r="V21" s="3">
        <v>3</v>
      </c>
      <c r="W21" s="109"/>
      <c r="X21" s="110"/>
      <c r="Y21" s="39"/>
      <c r="Z21" s="39"/>
      <c r="AA21" s="39"/>
      <c r="AB21" s="39"/>
      <c r="AC21" s="36"/>
      <c r="AD21" s="36"/>
      <c r="AE21" s="36"/>
      <c r="AF21" s="36"/>
      <c r="AG21" s="36"/>
      <c r="AH21" s="36"/>
      <c r="AI21" s="36"/>
      <c r="AJ21" s="36"/>
    </row>
    <row r="22" spans="1:41" s="2" customFormat="1" ht="23.25" customHeight="1" thickBot="1" x14ac:dyDescent="0.3">
      <c r="A22" s="39"/>
      <c r="B22" s="28">
        <v>111180</v>
      </c>
      <c r="C22" s="173" t="s">
        <v>25</v>
      </c>
      <c r="D22" s="174"/>
      <c r="E22" s="29" t="s">
        <v>13</v>
      </c>
      <c r="F22" s="29">
        <v>1400</v>
      </c>
      <c r="G22" s="29" t="s">
        <v>18</v>
      </c>
      <c r="H22" s="30" t="s">
        <v>37</v>
      </c>
      <c r="I22" s="30" t="s">
        <v>7</v>
      </c>
      <c r="J22" s="31" t="s">
        <v>8</v>
      </c>
      <c r="K22" s="31" t="s">
        <v>7</v>
      </c>
      <c r="L22" s="32" t="s">
        <v>8</v>
      </c>
      <c r="M22" s="32" t="s">
        <v>2</v>
      </c>
      <c r="N22" s="29">
        <v>1500</v>
      </c>
      <c r="O22" s="29">
        <v>420</v>
      </c>
      <c r="P22" s="33">
        <f t="shared" si="1"/>
        <v>630</v>
      </c>
      <c r="Q22" s="33">
        <v>350</v>
      </c>
      <c r="R22" s="29">
        <v>3</v>
      </c>
      <c r="S22" s="29">
        <v>500</v>
      </c>
      <c r="T22" s="29">
        <v>100</v>
      </c>
      <c r="U22" s="29">
        <v>300</v>
      </c>
      <c r="V22" s="29">
        <v>3</v>
      </c>
      <c r="W22" s="99"/>
      <c r="X22" s="100"/>
      <c r="Y22" s="39"/>
      <c r="Z22" s="39"/>
      <c r="AA22" s="39"/>
      <c r="AB22" s="39"/>
      <c r="AC22" s="36"/>
      <c r="AD22" s="36"/>
      <c r="AE22" s="36"/>
      <c r="AF22" s="36"/>
      <c r="AG22" s="36"/>
      <c r="AH22" s="36"/>
      <c r="AI22" s="36"/>
      <c r="AJ22" s="36"/>
    </row>
    <row r="23" spans="1:41" ht="9" customHeight="1" thickTop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 spans="1:41" ht="24.75" customHeight="1" x14ac:dyDescent="0.25">
      <c r="A24" s="39"/>
      <c r="B24" s="39"/>
      <c r="C24" s="168" t="s">
        <v>125</v>
      </c>
      <c r="D24" s="155"/>
      <c r="E24" s="39"/>
      <c r="F24" s="39"/>
      <c r="G24" s="155" t="s">
        <v>69</v>
      </c>
      <c r="H24" s="155"/>
      <c r="I24" s="39"/>
      <c r="J24" s="39"/>
      <c r="K24" s="155" t="s">
        <v>70</v>
      </c>
      <c r="L24" s="155"/>
      <c r="M24" s="39"/>
      <c r="N24" s="39"/>
      <c r="O24" s="155" t="s">
        <v>71</v>
      </c>
      <c r="P24" s="155"/>
      <c r="Q24" s="39"/>
      <c r="R24" s="39"/>
      <c r="S24" s="155" t="s">
        <v>126</v>
      </c>
      <c r="T24" s="155"/>
      <c r="U24" s="39"/>
      <c r="V24" s="39"/>
      <c r="W24" s="39"/>
      <c r="X24" s="39"/>
      <c r="Y24" s="39"/>
      <c r="Z24" s="39"/>
      <c r="AA24" s="39"/>
      <c r="AB24" s="39"/>
    </row>
    <row r="25" spans="1:41" ht="13.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</row>
    <row r="26" spans="1:41" s="36" customFormat="1" ht="23.25" customHeight="1" thickBot="1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</row>
    <row r="27" spans="1:41" s="36" customFormat="1" ht="23.25" customHeight="1" x14ac:dyDescent="0.25">
      <c r="A27" s="39"/>
      <c r="B27" s="54"/>
      <c r="C27" s="55"/>
      <c r="D27" s="55"/>
      <c r="E27" s="55"/>
      <c r="F27" s="55"/>
      <c r="G27" s="55"/>
      <c r="H27" s="55"/>
      <c r="I27" s="55"/>
      <c r="J27" s="55"/>
      <c r="K27" s="188"/>
      <c r="L27" s="188"/>
      <c r="M27" s="55"/>
      <c r="N27" s="57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</row>
    <row r="28" spans="1:41" s="36" customFormat="1" ht="23.25" customHeight="1" x14ac:dyDescent="0.25">
      <c r="A28" s="39"/>
      <c r="B28" s="58">
        <v>1</v>
      </c>
      <c r="C28" s="59" t="s">
        <v>84</v>
      </c>
      <c r="D28" s="87" t="s">
        <v>78</v>
      </c>
      <c r="E28" s="87"/>
      <c r="F28" s="59" t="s">
        <v>104</v>
      </c>
      <c r="G28" s="87" t="s">
        <v>79</v>
      </c>
      <c r="H28" s="87"/>
      <c r="I28" s="87" t="str">
        <f>D4</f>
        <v>Dài cắt</v>
      </c>
      <c r="J28" s="87"/>
      <c r="K28" s="185">
        <f>D5</f>
        <v>1150</v>
      </c>
      <c r="L28" s="185"/>
      <c r="M28" s="87" t="s">
        <v>80</v>
      </c>
      <c r="N28" s="88"/>
      <c r="O28" s="86"/>
      <c r="P28" s="86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</row>
    <row r="29" spans="1:41" s="36" customFormat="1" ht="23.25" customHeight="1" x14ac:dyDescent="0.25">
      <c r="A29" s="39"/>
      <c r="B29" s="58">
        <v>2</v>
      </c>
      <c r="C29" s="59" t="s">
        <v>85</v>
      </c>
      <c r="D29" s="87" t="s">
        <v>78</v>
      </c>
      <c r="E29" s="87"/>
      <c r="F29" s="59" t="s">
        <v>104</v>
      </c>
      <c r="G29" s="87" t="s">
        <v>79</v>
      </c>
      <c r="H29" s="87"/>
      <c r="I29" s="185" t="str">
        <f>F4</f>
        <v>S.L Cắt</v>
      </c>
      <c r="J29" s="87"/>
      <c r="K29" s="186">
        <f>F5</f>
        <v>900</v>
      </c>
      <c r="L29" s="186"/>
      <c r="M29" s="87" t="s">
        <v>80</v>
      </c>
      <c r="N29" s="88"/>
      <c r="O29" s="189"/>
      <c r="P29" s="86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</row>
    <row r="30" spans="1:41" s="36" customFormat="1" ht="23.25" customHeight="1" x14ac:dyDescent="0.25">
      <c r="A30" s="39"/>
      <c r="B30" s="58">
        <v>3</v>
      </c>
      <c r="C30" s="59" t="s">
        <v>86</v>
      </c>
      <c r="D30" s="87" t="s">
        <v>78</v>
      </c>
      <c r="E30" s="87"/>
      <c r="F30" s="59" t="s">
        <v>104</v>
      </c>
      <c r="G30" s="87" t="s">
        <v>79</v>
      </c>
      <c r="H30" s="87"/>
      <c r="I30" s="185" t="str">
        <f>L4</f>
        <v>Pallet</v>
      </c>
      <c r="J30" s="87"/>
      <c r="K30" s="186">
        <f>L5</f>
        <v>350</v>
      </c>
      <c r="L30" s="186"/>
      <c r="M30" s="87" t="s">
        <v>80</v>
      </c>
      <c r="N30" s="88"/>
      <c r="O30" s="189"/>
      <c r="P30" s="86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</row>
    <row r="31" spans="1:41" s="36" customFormat="1" ht="23.25" customHeight="1" x14ac:dyDescent="0.25">
      <c r="A31" s="39"/>
      <c r="B31" s="58">
        <v>4</v>
      </c>
      <c r="C31" s="59" t="s">
        <v>87</v>
      </c>
      <c r="D31" s="87" t="s">
        <v>78</v>
      </c>
      <c r="E31" s="87"/>
      <c r="F31" s="59" t="s">
        <v>104</v>
      </c>
      <c r="G31" s="87" t="s">
        <v>79</v>
      </c>
      <c r="H31" s="87"/>
      <c r="I31" s="87" t="s">
        <v>65</v>
      </c>
      <c r="J31" s="87"/>
      <c r="K31" s="185">
        <f>D7</f>
        <v>1250</v>
      </c>
      <c r="L31" s="185"/>
      <c r="M31" s="87" t="s">
        <v>80</v>
      </c>
      <c r="N31" s="88"/>
      <c r="O31" s="86"/>
      <c r="P31" s="86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</row>
    <row r="32" spans="1:41" s="36" customFormat="1" ht="23.25" customHeight="1" x14ac:dyDescent="0.25">
      <c r="A32" s="39"/>
      <c r="B32" s="58">
        <v>5</v>
      </c>
      <c r="C32" s="59" t="s">
        <v>88</v>
      </c>
      <c r="D32" s="87" t="s">
        <v>78</v>
      </c>
      <c r="E32" s="87"/>
      <c r="F32" s="59" t="s">
        <v>104</v>
      </c>
      <c r="G32" s="87" t="s">
        <v>79</v>
      </c>
      <c r="H32" s="87"/>
      <c r="I32" s="185" t="s">
        <v>66</v>
      </c>
      <c r="J32" s="87"/>
      <c r="K32" s="185">
        <f>F7</f>
        <v>1650</v>
      </c>
      <c r="L32" s="185"/>
      <c r="M32" s="87" t="s">
        <v>80</v>
      </c>
      <c r="N32" s="88"/>
      <c r="O32" s="189"/>
      <c r="P32" s="86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</row>
    <row r="33" spans="1:41" s="36" customFormat="1" ht="23.25" customHeight="1" x14ac:dyDescent="0.25">
      <c r="A33" s="39"/>
      <c r="B33" s="58">
        <v>6</v>
      </c>
      <c r="C33" s="59" t="s">
        <v>89</v>
      </c>
      <c r="D33" s="87" t="s">
        <v>78</v>
      </c>
      <c r="E33" s="87"/>
      <c r="F33" s="59" t="s">
        <v>104</v>
      </c>
      <c r="G33" s="87" t="s">
        <v>79</v>
      </c>
      <c r="H33" s="87"/>
      <c r="I33" s="185" t="s">
        <v>46</v>
      </c>
      <c r="J33" s="87"/>
      <c r="K33" s="185">
        <f>L7</f>
        <v>400</v>
      </c>
      <c r="L33" s="185"/>
      <c r="M33" s="87" t="s">
        <v>80</v>
      </c>
      <c r="N33" s="88"/>
      <c r="O33" s="189"/>
      <c r="P33" s="86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</row>
    <row r="34" spans="1:41" s="36" customFormat="1" ht="23.25" customHeight="1" x14ac:dyDescent="0.25">
      <c r="A34" s="39"/>
      <c r="B34" s="58">
        <v>7</v>
      </c>
      <c r="C34" s="59" t="s">
        <v>90</v>
      </c>
      <c r="D34" s="87" t="s">
        <v>78</v>
      </c>
      <c r="E34" s="87"/>
      <c r="F34" s="59" t="s">
        <v>104</v>
      </c>
      <c r="G34" s="87" t="s">
        <v>79</v>
      </c>
      <c r="H34" s="87"/>
      <c r="I34" s="87" t="s">
        <v>65</v>
      </c>
      <c r="J34" s="87"/>
      <c r="K34" s="185">
        <f>D8</f>
        <v>1800</v>
      </c>
      <c r="L34" s="185"/>
      <c r="M34" s="87" t="s">
        <v>80</v>
      </c>
      <c r="N34" s="88"/>
      <c r="O34" s="86"/>
      <c r="P34" s="86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</row>
    <row r="35" spans="1:41" s="36" customFormat="1" ht="23.25" customHeight="1" x14ac:dyDescent="0.25">
      <c r="A35" s="39"/>
      <c r="B35" s="58">
        <v>8</v>
      </c>
      <c r="C35" s="59" t="s">
        <v>91</v>
      </c>
      <c r="D35" s="87" t="s">
        <v>78</v>
      </c>
      <c r="E35" s="87"/>
      <c r="F35" s="59" t="s">
        <v>104</v>
      </c>
      <c r="G35" s="87" t="s">
        <v>79</v>
      </c>
      <c r="H35" s="87"/>
      <c r="I35" s="185" t="s">
        <v>66</v>
      </c>
      <c r="J35" s="87"/>
      <c r="K35" s="185">
        <f>F8</f>
        <v>450</v>
      </c>
      <c r="L35" s="185"/>
      <c r="M35" s="87" t="s">
        <v>80</v>
      </c>
      <c r="N35" s="88"/>
      <c r="O35" s="189"/>
      <c r="P35" s="86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</row>
    <row r="36" spans="1:41" s="36" customFormat="1" ht="23.25" customHeight="1" x14ac:dyDescent="0.25">
      <c r="A36" s="39"/>
      <c r="B36" s="58">
        <v>9</v>
      </c>
      <c r="C36" s="59" t="s">
        <v>92</v>
      </c>
      <c r="D36" s="87" t="s">
        <v>78</v>
      </c>
      <c r="E36" s="87"/>
      <c r="F36" s="59" t="s">
        <v>104</v>
      </c>
      <c r="G36" s="87" t="s">
        <v>79</v>
      </c>
      <c r="H36" s="87"/>
      <c r="I36" s="185" t="s">
        <v>46</v>
      </c>
      <c r="J36" s="87"/>
      <c r="K36" s="185">
        <f>L8</f>
        <v>380</v>
      </c>
      <c r="L36" s="185"/>
      <c r="M36" s="87" t="s">
        <v>80</v>
      </c>
      <c r="N36" s="88"/>
      <c r="O36" s="189"/>
      <c r="P36" s="86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</row>
    <row r="37" spans="1:41" s="36" customFormat="1" ht="23.25" customHeight="1" x14ac:dyDescent="0.25">
      <c r="A37" s="39"/>
      <c r="B37" s="58">
        <v>10</v>
      </c>
      <c r="C37" s="59" t="s">
        <v>93</v>
      </c>
      <c r="D37" s="87" t="s">
        <v>78</v>
      </c>
      <c r="E37" s="87"/>
      <c r="F37" s="59" t="s">
        <v>104</v>
      </c>
      <c r="G37" s="87" t="s">
        <v>79</v>
      </c>
      <c r="H37" s="87"/>
      <c r="I37" s="185" t="str">
        <f>H4</f>
        <v>SL Đạt</v>
      </c>
      <c r="J37" s="87"/>
      <c r="K37" s="185">
        <f>H5</f>
        <v>817</v>
      </c>
      <c r="L37" s="185"/>
      <c r="M37" s="87" t="s">
        <v>80</v>
      </c>
      <c r="N37" s="88"/>
      <c r="O37" s="189"/>
      <c r="P37" s="86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</row>
    <row r="38" spans="1:41" s="36" customFormat="1" ht="23.25" customHeight="1" x14ac:dyDescent="0.25">
      <c r="A38" s="39"/>
      <c r="B38" s="58">
        <v>11</v>
      </c>
      <c r="C38" s="59" t="s">
        <v>94</v>
      </c>
      <c r="D38" s="87" t="s">
        <v>78</v>
      </c>
      <c r="E38" s="87"/>
      <c r="F38" s="59" t="s">
        <v>104</v>
      </c>
      <c r="G38" s="87" t="s">
        <v>79</v>
      </c>
      <c r="H38" s="87"/>
      <c r="I38" s="185" t="str">
        <f>J4</f>
        <v>SL Lỗi</v>
      </c>
      <c r="J38" s="87"/>
      <c r="K38" s="185">
        <f>J5</f>
        <v>7</v>
      </c>
      <c r="L38" s="185"/>
      <c r="M38" s="87" t="s">
        <v>80</v>
      </c>
      <c r="N38" s="88"/>
      <c r="O38" s="189"/>
      <c r="P38" s="86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</row>
    <row r="39" spans="1:41" s="36" customFormat="1" ht="23.25" customHeight="1" x14ac:dyDescent="0.25">
      <c r="A39" s="39"/>
      <c r="B39" s="58">
        <v>12</v>
      </c>
      <c r="C39" s="59" t="s">
        <v>95</v>
      </c>
      <c r="D39" s="87" t="s">
        <v>78</v>
      </c>
      <c r="E39" s="87"/>
      <c r="F39" s="59" t="s">
        <v>104</v>
      </c>
      <c r="G39" s="87" t="s">
        <v>79</v>
      </c>
      <c r="H39" s="87"/>
      <c r="I39" s="87" t="str">
        <f>T2</f>
        <v>TỐC ĐỘ</v>
      </c>
      <c r="J39" s="87"/>
      <c r="K39" s="87">
        <f>T3</f>
        <v>120</v>
      </c>
      <c r="L39" s="87"/>
      <c r="M39" s="87" t="s">
        <v>80</v>
      </c>
      <c r="N39" s="88"/>
      <c r="O39" s="86"/>
      <c r="P39" s="86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</row>
    <row r="40" spans="1:41" s="36" customFormat="1" ht="23.25" customHeight="1" x14ac:dyDescent="0.25">
      <c r="A40" s="39"/>
      <c r="B40" s="58">
        <v>13</v>
      </c>
      <c r="C40" s="59" t="s">
        <v>96</v>
      </c>
      <c r="D40" s="87" t="s">
        <v>78</v>
      </c>
      <c r="E40" s="87"/>
      <c r="F40" s="59" t="s">
        <v>104</v>
      </c>
      <c r="G40" s="87" t="s">
        <v>79</v>
      </c>
      <c r="H40" s="87"/>
      <c r="I40" s="87" t="str">
        <f>V2</f>
        <v>ĐỔI ĐƠN</v>
      </c>
      <c r="J40" s="87"/>
      <c r="K40" s="187">
        <f>V3</f>
        <v>95.450000000000045</v>
      </c>
      <c r="L40" s="187"/>
      <c r="M40" s="87" t="s">
        <v>80</v>
      </c>
      <c r="N40" s="88"/>
      <c r="O40" s="86"/>
      <c r="P40" s="86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</row>
    <row r="41" spans="1:41" s="36" customFormat="1" ht="23.25" customHeight="1" x14ac:dyDescent="0.25">
      <c r="A41" s="39"/>
      <c r="B41" s="58">
        <v>14</v>
      </c>
      <c r="C41" s="59" t="s">
        <v>97</v>
      </c>
      <c r="D41" s="87" t="s">
        <v>78</v>
      </c>
      <c r="E41" s="87"/>
      <c r="F41" s="59" t="s">
        <v>104</v>
      </c>
      <c r="G41" s="87" t="s">
        <v>79</v>
      </c>
      <c r="H41" s="87"/>
      <c r="I41" s="87" t="s">
        <v>123</v>
      </c>
      <c r="J41" s="87"/>
      <c r="K41" s="87"/>
      <c r="L41" s="87"/>
      <c r="M41" s="87" t="s">
        <v>80</v>
      </c>
      <c r="N41" s="88"/>
      <c r="O41" s="86"/>
      <c r="P41" s="86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</row>
    <row r="42" spans="1:41" s="36" customFormat="1" ht="23.25" customHeight="1" x14ac:dyDescent="0.25">
      <c r="A42" s="39"/>
      <c r="B42" s="58">
        <v>15</v>
      </c>
      <c r="C42" s="59" t="s">
        <v>103</v>
      </c>
      <c r="D42" s="87" t="s">
        <v>78</v>
      </c>
      <c r="E42" s="87"/>
      <c r="F42" s="59" t="s">
        <v>104</v>
      </c>
      <c r="G42" s="87" t="s">
        <v>79</v>
      </c>
      <c r="H42" s="87"/>
      <c r="I42" s="87" t="s">
        <v>123</v>
      </c>
      <c r="J42" s="87"/>
      <c r="K42" s="87"/>
      <c r="L42" s="87"/>
      <c r="M42" s="87" t="s">
        <v>80</v>
      </c>
      <c r="N42" s="88"/>
      <c r="O42" s="86"/>
      <c r="P42" s="86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</row>
    <row r="43" spans="1:41" s="36" customFormat="1" ht="23.25" customHeight="1" x14ac:dyDescent="0.25">
      <c r="A43" s="50"/>
      <c r="B43" s="58">
        <v>16</v>
      </c>
      <c r="C43" s="59" t="s">
        <v>106</v>
      </c>
      <c r="D43" s="87" t="s">
        <v>78</v>
      </c>
      <c r="E43" s="87"/>
      <c r="F43" s="59" t="s">
        <v>104</v>
      </c>
      <c r="G43" s="87" t="s">
        <v>79</v>
      </c>
      <c r="H43" s="87"/>
      <c r="I43" s="87" t="s">
        <v>105</v>
      </c>
      <c r="J43" s="87"/>
      <c r="K43" s="59"/>
      <c r="L43" s="59"/>
      <c r="M43" s="87" t="s">
        <v>80</v>
      </c>
      <c r="N43" s="88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</row>
    <row r="44" spans="1:41" s="36" customFormat="1" ht="23.25" customHeight="1" x14ac:dyDescent="0.25">
      <c r="A44" s="50"/>
      <c r="B44" s="58">
        <v>17</v>
      </c>
      <c r="C44" s="59" t="s">
        <v>107</v>
      </c>
      <c r="D44" s="87" t="s">
        <v>78</v>
      </c>
      <c r="E44" s="87"/>
      <c r="F44" s="59" t="s">
        <v>104</v>
      </c>
      <c r="G44" s="87" t="s">
        <v>79</v>
      </c>
      <c r="H44" s="87"/>
      <c r="I44" s="87" t="s">
        <v>105</v>
      </c>
      <c r="J44" s="87"/>
      <c r="K44" s="59"/>
      <c r="L44" s="59"/>
      <c r="M44" s="87" t="s">
        <v>80</v>
      </c>
      <c r="N44" s="88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</row>
    <row r="45" spans="1:41" s="36" customFormat="1" ht="23.25" customHeight="1" x14ac:dyDescent="0.25">
      <c r="A45" s="50"/>
      <c r="B45" s="58">
        <v>18</v>
      </c>
      <c r="C45" s="59" t="s">
        <v>108</v>
      </c>
      <c r="D45" s="87" t="s">
        <v>78</v>
      </c>
      <c r="E45" s="87"/>
      <c r="F45" s="59" t="s">
        <v>104</v>
      </c>
      <c r="G45" s="87" t="s">
        <v>79</v>
      </c>
      <c r="H45" s="87"/>
      <c r="I45" s="87" t="s">
        <v>105</v>
      </c>
      <c r="J45" s="87"/>
      <c r="K45" s="59"/>
      <c r="L45" s="59"/>
      <c r="M45" s="87" t="s">
        <v>80</v>
      </c>
      <c r="N45" s="88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</row>
    <row r="46" spans="1:41" s="36" customFormat="1" ht="23.25" customHeight="1" x14ac:dyDescent="0.25">
      <c r="A46" s="50"/>
      <c r="B46" s="58">
        <v>19</v>
      </c>
      <c r="C46" s="59" t="s">
        <v>109</v>
      </c>
      <c r="D46" s="87" t="s">
        <v>78</v>
      </c>
      <c r="E46" s="87"/>
      <c r="F46" s="59" t="s">
        <v>104</v>
      </c>
      <c r="G46" s="87" t="s">
        <v>79</v>
      </c>
      <c r="H46" s="87"/>
      <c r="I46" s="87" t="s">
        <v>105</v>
      </c>
      <c r="J46" s="87"/>
      <c r="K46" s="59"/>
      <c r="L46" s="59"/>
      <c r="M46" s="87" t="s">
        <v>80</v>
      </c>
      <c r="N46" s="88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</row>
    <row r="47" spans="1:41" s="36" customFormat="1" ht="23.25" customHeight="1" x14ac:dyDescent="0.25">
      <c r="A47" s="50"/>
      <c r="B47" s="58">
        <v>20</v>
      </c>
      <c r="C47" s="59" t="s">
        <v>110</v>
      </c>
      <c r="D47" s="87" t="s">
        <v>78</v>
      </c>
      <c r="E47" s="87"/>
      <c r="F47" s="59" t="s">
        <v>104</v>
      </c>
      <c r="G47" s="87" t="s">
        <v>79</v>
      </c>
      <c r="H47" s="87"/>
      <c r="I47" s="87" t="s">
        <v>105</v>
      </c>
      <c r="J47" s="87"/>
      <c r="K47" s="59"/>
      <c r="L47" s="59"/>
      <c r="M47" s="87" t="s">
        <v>80</v>
      </c>
      <c r="N47" s="88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</row>
    <row r="48" spans="1:41" s="36" customFormat="1" ht="23.25" customHeight="1" x14ac:dyDescent="0.25">
      <c r="A48" s="39"/>
      <c r="B48" s="58">
        <v>21</v>
      </c>
      <c r="C48" s="59" t="s">
        <v>98</v>
      </c>
      <c r="D48" s="87" t="s">
        <v>78</v>
      </c>
      <c r="E48" s="87"/>
      <c r="F48" s="59" t="s">
        <v>104</v>
      </c>
      <c r="G48" s="87" t="s">
        <v>79</v>
      </c>
      <c r="H48" s="87"/>
      <c r="I48" s="87" t="s">
        <v>82</v>
      </c>
      <c r="J48" s="87"/>
      <c r="K48" s="87">
        <v>1</v>
      </c>
      <c r="L48" s="87"/>
      <c r="M48" s="87" t="s">
        <v>81</v>
      </c>
      <c r="N48" s="88"/>
      <c r="O48" s="86"/>
      <c r="P48" s="86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</row>
    <row r="49" spans="1:41" s="36" customFormat="1" ht="23.25" customHeight="1" x14ac:dyDescent="0.25">
      <c r="A49" s="39"/>
      <c r="B49" s="58">
        <v>22</v>
      </c>
      <c r="C49" s="59" t="s">
        <v>99</v>
      </c>
      <c r="D49" s="87" t="s">
        <v>78</v>
      </c>
      <c r="E49" s="87"/>
      <c r="F49" s="59" t="s">
        <v>104</v>
      </c>
      <c r="G49" s="87" t="s">
        <v>79</v>
      </c>
      <c r="H49" s="87"/>
      <c r="I49" s="87" t="s">
        <v>83</v>
      </c>
      <c r="J49" s="87"/>
      <c r="K49" s="87">
        <v>0</v>
      </c>
      <c r="L49" s="87"/>
      <c r="M49" s="87" t="s">
        <v>81</v>
      </c>
      <c r="N49" s="88"/>
      <c r="O49" s="86"/>
      <c r="P49" s="86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</row>
    <row r="50" spans="1:41" s="36" customFormat="1" ht="23.25" customHeight="1" x14ac:dyDescent="0.25">
      <c r="A50" s="39"/>
      <c r="B50" s="58">
        <v>23</v>
      </c>
      <c r="C50" s="59" t="s">
        <v>100</v>
      </c>
      <c r="D50" s="87" t="s">
        <v>78</v>
      </c>
      <c r="E50" s="87"/>
      <c r="F50" s="59" t="s">
        <v>104</v>
      </c>
      <c r="G50" s="87" t="s">
        <v>79</v>
      </c>
      <c r="H50" s="87"/>
      <c r="I50" s="87" t="s">
        <v>123</v>
      </c>
      <c r="J50" s="87"/>
      <c r="K50" s="87"/>
      <c r="L50" s="87"/>
      <c r="M50" s="87" t="s">
        <v>81</v>
      </c>
      <c r="N50" s="88"/>
      <c r="O50" s="86"/>
      <c r="P50" s="86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</row>
    <row r="51" spans="1:41" s="36" customFormat="1" ht="23.25" customHeight="1" x14ac:dyDescent="0.25">
      <c r="A51" s="39"/>
      <c r="B51" s="58">
        <v>24</v>
      </c>
      <c r="C51" s="59" t="s">
        <v>101</v>
      </c>
      <c r="D51" s="87" t="s">
        <v>78</v>
      </c>
      <c r="E51" s="87"/>
      <c r="F51" s="59" t="s">
        <v>104</v>
      </c>
      <c r="G51" s="87" t="s">
        <v>79</v>
      </c>
      <c r="H51" s="87"/>
      <c r="I51" s="87" t="s">
        <v>123</v>
      </c>
      <c r="J51" s="87"/>
      <c r="K51" s="87"/>
      <c r="L51" s="87"/>
      <c r="M51" s="87" t="s">
        <v>81</v>
      </c>
      <c r="N51" s="88"/>
      <c r="O51" s="86"/>
      <c r="P51" s="86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</row>
    <row r="52" spans="1:41" s="36" customFormat="1" ht="23.25" customHeight="1" x14ac:dyDescent="0.25">
      <c r="A52" s="39"/>
      <c r="B52" s="58">
        <v>25</v>
      </c>
      <c r="C52" s="59" t="s">
        <v>102</v>
      </c>
      <c r="D52" s="87" t="s">
        <v>78</v>
      </c>
      <c r="E52" s="87"/>
      <c r="F52" s="59" t="s">
        <v>104</v>
      </c>
      <c r="G52" s="87" t="s">
        <v>79</v>
      </c>
      <c r="H52" s="87"/>
      <c r="I52" s="87" t="s">
        <v>123</v>
      </c>
      <c r="J52" s="87"/>
      <c r="K52" s="87"/>
      <c r="L52" s="87"/>
      <c r="M52" s="87" t="s">
        <v>81</v>
      </c>
      <c r="N52" s="88"/>
      <c r="O52" s="86"/>
      <c r="P52" s="86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</row>
    <row r="53" spans="1:41" s="36" customFormat="1" ht="23.25" customHeight="1" thickBot="1" x14ac:dyDescent="0.3">
      <c r="A53" s="50"/>
      <c r="B53" s="61"/>
      <c r="C53" s="62"/>
      <c r="D53" s="89"/>
      <c r="E53" s="89"/>
      <c r="F53" s="62"/>
      <c r="G53" s="89"/>
      <c r="H53" s="89"/>
      <c r="I53" s="89"/>
      <c r="J53" s="89"/>
      <c r="K53" s="89"/>
      <c r="L53" s="89"/>
      <c r="M53" s="89"/>
      <c r="N53" s="90"/>
      <c r="O53" s="86"/>
      <c r="P53" s="86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</row>
    <row r="54" spans="1:41" s="36" customFormat="1" ht="23.25" customHeight="1" x14ac:dyDescent="0.25">
      <c r="A54" s="50"/>
      <c r="B54" s="50"/>
      <c r="C54" s="50"/>
      <c r="D54" s="86"/>
      <c r="E54" s="86"/>
      <c r="F54" s="50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</row>
    <row r="55" spans="1:41" s="36" customFormat="1" ht="23.25" customHeight="1" x14ac:dyDescent="0.25">
      <c r="A55" s="50"/>
      <c r="B55" s="50"/>
      <c r="C55" s="50"/>
      <c r="D55" s="86"/>
      <c r="E55" s="86"/>
      <c r="F55" s="50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</row>
    <row r="56" spans="1:41" s="36" customFormat="1" ht="23.25" customHeight="1" x14ac:dyDescent="0.25">
      <c r="A56" s="50"/>
      <c r="B56" s="50"/>
      <c r="C56" s="50"/>
      <c r="D56" s="86"/>
      <c r="E56" s="86"/>
      <c r="F56" s="50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</row>
    <row r="57" spans="1:41" s="36" customFormat="1" ht="23.25" customHeight="1" x14ac:dyDescent="0.25">
      <c r="A57" s="50"/>
      <c r="B57" s="50"/>
      <c r="C57" s="50"/>
      <c r="D57" s="86"/>
      <c r="E57" s="86"/>
      <c r="F57" s="50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</row>
    <row r="58" spans="1:41" s="36" customFormat="1" ht="23.25" customHeight="1" x14ac:dyDescent="0.25">
      <c r="A58" s="50"/>
      <c r="B58" s="50"/>
      <c r="C58" s="50"/>
      <c r="D58" s="86"/>
      <c r="E58" s="86"/>
      <c r="F58" s="50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</row>
    <row r="59" spans="1:41" s="36" customFormat="1" ht="23.25" customHeight="1" x14ac:dyDescent="0.25">
      <c r="A59" s="50"/>
      <c r="B59" s="50"/>
      <c r="C59" s="50"/>
      <c r="D59" s="86"/>
      <c r="E59" s="86"/>
      <c r="F59" s="50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</row>
    <row r="60" spans="1:41" s="36" customFormat="1" ht="23.25" customHeight="1" x14ac:dyDescent="0.25">
      <c r="A60" s="50"/>
      <c r="B60" s="50"/>
      <c r="C60" s="50"/>
      <c r="D60" s="86"/>
      <c r="E60" s="86"/>
      <c r="F60" s="50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</row>
    <row r="61" spans="1:41" s="36" customFormat="1" ht="23.25" customHeight="1" x14ac:dyDescent="0.25">
      <c r="A61" s="50"/>
      <c r="B61" s="50"/>
      <c r="C61" s="50"/>
      <c r="D61" s="86"/>
      <c r="E61" s="86"/>
      <c r="F61" s="50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</row>
    <row r="62" spans="1:41" s="36" customFormat="1" ht="23.25" customHeight="1" x14ac:dyDescent="0.25">
      <c r="A62" s="50"/>
      <c r="B62" s="50"/>
      <c r="C62" s="50"/>
      <c r="D62" s="86"/>
      <c r="E62" s="86"/>
      <c r="F62" s="50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</row>
    <row r="63" spans="1:41" s="36" customFormat="1" ht="23.25" customHeight="1" x14ac:dyDescent="0.25">
      <c r="A63" s="50"/>
      <c r="B63" s="50"/>
      <c r="C63" s="50"/>
      <c r="D63" s="86"/>
      <c r="E63" s="86"/>
      <c r="F63" s="50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</row>
  </sheetData>
  <mergeCells count="309">
    <mergeCell ref="O51:P51"/>
    <mergeCell ref="O52:P52"/>
    <mergeCell ref="M49:N49"/>
    <mergeCell ref="M50:N50"/>
    <mergeCell ref="M51:N51"/>
    <mergeCell ref="O37:P37"/>
    <mergeCell ref="O38:P38"/>
    <mergeCell ref="O39:P39"/>
    <mergeCell ref="O40:P40"/>
    <mergeCell ref="O41:P41"/>
    <mergeCell ref="O42:P42"/>
    <mergeCell ref="O48:P48"/>
    <mergeCell ref="O49:P49"/>
    <mergeCell ref="O50:P50"/>
    <mergeCell ref="M52:N52"/>
    <mergeCell ref="M41:N41"/>
    <mergeCell ref="M42:N42"/>
    <mergeCell ref="M48:N48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I51:J51"/>
    <mergeCell ref="I52:J52"/>
    <mergeCell ref="D51:E51"/>
    <mergeCell ref="G51:H51"/>
    <mergeCell ref="K51:L51"/>
    <mergeCell ref="D52:E52"/>
    <mergeCell ref="G52:H52"/>
    <mergeCell ref="K52:L52"/>
    <mergeCell ref="I36:J36"/>
    <mergeCell ref="I37:J37"/>
    <mergeCell ref="I38:J38"/>
    <mergeCell ref="I39:J39"/>
    <mergeCell ref="I40:J40"/>
    <mergeCell ref="I41:J41"/>
    <mergeCell ref="I42:J42"/>
    <mergeCell ref="I48:J48"/>
    <mergeCell ref="I49:J49"/>
    <mergeCell ref="D48:E48"/>
    <mergeCell ref="G48:H48"/>
    <mergeCell ref="K48:L48"/>
    <mergeCell ref="D49:E49"/>
    <mergeCell ref="G49:H49"/>
    <mergeCell ref="K49:L49"/>
    <mergeCell ref="D50:E50"/>
    <mergeCell ref="M28:N28"/>
    <mergeCell ref="M29:N29"/>
    <mergeCell ref="M30:N30"/>
    <mergeCell ref="M31:N31"/>
    <mergeCell ref="M32:N32"/>
    <mergeCell ref="M33:N33"/>
    <mergeCell ref="M34:N34"/>
    <mergeCell ref="K24:L24"/>
    <mergeCell ref="I50:J50"/>
    <mergeCell ref="K27:L27"/>
    <mergeCell ref="I28:J28"/>
    <mergeCell ref="I29:J29"/>
    <mergeCell ref="I30:J30"/>
    <mergeCell ref="I31:J31"/>
    <mergeCell ref="I32:J32"/>
    <mergeCell ref="I33:J33"/>
    <mergeCell ref="I34:J34"/>
    <mergeCell ref="I35:J35"/>
    <mergeCell ref="M35:N35"/>
    <mergeCell ref="M36:N36"/>
    <mergeCell ref="M37:N37"/>
    <mergeCell ref="M38:N38"/>
    <mergeCell ref="M39:N39"/>
    <mergeCell ref="M40:N40"/>
    <mergeCell ref="G50:H50"/>
    <mergeCell ref="K50:L50"/>
    <mergeCell ref="D40:E40"/>
    <mergeCell ref="G40:H40"/>
    <mergeCell ref="K40:L40"/>
    <mergeCell ref="D41:E41"/>
    <mergeCell ref="G41:H41"/>
    <mergeCell ref="K41:L41"/>
    <mergeCell ref="D42:E42"/>
    <mergeCell ref="G42:H42"/>
    <mergeCell ref="K42:L42"/>
    <mergeCell ref="D46:E46"/>
    <mergeCell ref="G46:H46"/>
    <mergeCell ref="D47:E47"/>
    <mergeCell ref="G47:H47"/>
    <mergeCell ref="D37:E37"/>
    <mergeCell ref="G37:H37"/>
    <mergeCell ref="K37:L37"/>
    <mergeCell ref="D38:E38"/>
    <mergeCell ref="G38:H38"/>
    <mergeCell ref="K38:L38"/>
    <mergeCell ref="D39:E39"/>
    <mergeCell ref="G39:H39"/>
    <mergeCell ref="K39:L39"/>
    <mergeCell ref="D34:E34"/>
    <mergeCell ref="G34:H34"/>
    <mergeCell ref="K34:L34"/>
    <mergeCell ref="D35:E35"/>
    <mergeCell ref="G35:H35"/>
    <mergeCell ref="K35:L35"/>
    <mergeCell ref="D36:E36"/>
    <mergeCell ref="G36:H36"/>
    <mergeCell ref="K36:L36"/>
    <mergeCell ref="D31:E31"/>
    <mergeCell ref="G31:H31"/>
    <mergeCell ref="K31:L31"/>
    <mergeCell ref="D32:E32"/>
    <mergeCell ref="G32:H32"/>
    <mergeCell ref="K32:L32"/>
    <mergeCell ref="D33:E33"/>
    <mergeCell ref="G33:H33"/>
    <mergeCell ref="K33:L33"/>
    <mergeCell ref="D28:E28"/>
    <mergeCell ref="G28:H28"/>
    <mergeCell ref="K28:L28"/>
    <mergeCell ref="D29:E29"/>
    <mergeCell ref="G29:H29"/>
    <mergeCell ref="K29:L29"/>
    <mergeCell ref="D30:E30"/>
    <mergeCell ref="G30:H30"/>
    <mergeCell ref="K30:L30"/>
    <mergeCell ref="S24:T24"/>
    <mergeCell ref="O24:P24"/>
    <mergeCell ref="M5:P8"/>
    <mergeCell ref="J5:K6"/>
    <mergeCell ref="L5:L6"/>
    <mergeCell ref="C2:D2"/>
    <mergeCell ref="C24:D24"/>
    <mergeCell ref="G24:H24"/>
    <mergeCell ref="C18:D18"/>
    <mergeCell ref="C19:D19"/>
    <mergeCell ref="C20:D20"/>
    <mergeCell ref="C21:D21"/>
    <mergeCell ref="C22:D22"/>
    <mergeCell ref="C12:D12"/>
    <mergeCell ref="C14:D14"/>
    <mergeCell ref="C15:D15"/>
    <mergeCell ref="C16:D16"/>
    <mergeCell ref="C17:D17"/>
    <mergeCell ref="C10:D10"/>
    <mergeCell ref="C11:D11"/>
    <mergeCell ref="B4:C4"/>
    <mergeCell ref="D4:E4"/>
    <mergeCell ref="F4:G4"/>
    <mergeCell ref="B5:C6"/>
    <mergeCell ref="D5:E6"/>
    <mergeCell ref="F5:G6"/>
    <mergeCell ref="B7:C7"/>
    <mergeCell ref="D7:E7"/>
    <mergeCell ref="F7:G7"/>
    <mergeCell ref="B8:C8"/>
    <mergeCell ref="D8:E8"/>
    <mergeCell ref="F8:G8"/>
    <mergeCell ref="H4:I4"/>
    <mergeCell ref="H7:K7"/>
    <mergeCell ref="H8:K8"/>
    <mergeCell ref="J4:K4"/>
    <mergeCell ref="R2:S2"/>
    <mergeCell ref="T2:U2"/>
    <mergeCell ref="R5:S5"/>
    <mergeCell ref="T5:U5"/>
    <mergeCell ref="R8:S8"/>
    <mergeCell ref="T8:U8"/>
    <mergeCell ref="M4:P4"/>
    <mergeCell ref="H5:I6"/>
    <mergeCell ref="V2:W2"/>
    <mergeCell ref="R3:S3"/>
    <mergeCell ref="T3:U3"/>
    <mergeCell ref="V3:W3"/>
    <mergeCell ref="T4:U4"/>
    <mergeCell ref="V4:W4"/>
    <mergeCell ref="R4:S4"/>
    <mergeCell ref="T7:U7"/>
    <mergeCell ref="V5:W5"/>
    <mergeCell ref="R6:S6"/>
    <mergeCell ref="T6:U6"/>
    <mergeCell ref="V6:W6"/>
    <mergeCell ref="V7:W7"/>
    <mergeCell ref="R7:S7"/>
    <mergeCell ref="V8:W8"/>
    <mergeCell ref="U10:V10"/>
    <mergeCell ref="W10:X10"/>
    <mergeCell ref="E12:F12"/>
    <mergeCell ref="G12:H12"/>
    <mergeCell ref="I12:J12"/>
    <mergeCell ref="K12:L12"/>
    <mergeCell ref="M12:N12"/>
    <mergeCell ref="E11:F11"/>
    <mergeCell ref="G11:H11"/>
    <mergeCell ref="I11:J11"/>
    <mergeCell ref="K11:L11"/>
    <mergeCell ref="O10:P10"/>
    <mergeCell ref="Q10:R10"/>
    <mergeCell ref="S10:T10"/>
    <mergeCell ref="S11:T11"/>
    <mergeCell ref="E10:F10"/>
    <mergeCell ref="G10:H10"/>
    <mergeCell ref="I10:J10"/>
    <mergeCell ref="K10:L10"/>
    <mergeCell ref="M10:N10"/>
    <mergeCell ref="Q11:R11"/>
    <mergeCell ref="W15:X15"/>
    <mergeCell ref="S12:T12"/>
    <mergeCell ref="H14:I14"/>
    <mergeCell ref="J14:K14"/>
    <mergeCell ref="L14:M14"/>
    <mergeCell ref="O12:P12"/>
    <mergeCell ref="Q12:R12"/>
    <mergeCell ref="W22:X22"/>
    <mergeCell ref="M11:N11"/>
    <mergeCell ref="O11:P11"/>
    <mergeCell ref="U11:V11"/>
    <mergeCell ref="U12:V12"/>
    <mergeCell ref="W16:X16"/>
    <mergeCell ref="W17:X17"/>
    <mergeCell ref="W18:X18"/>
    <mergeCell ref="W19:X19"/>
    <mergeCell ref="W20:X20"/>
    <mergeCell ref="W21:X21"/>
    <mergeCell ref="W11:X11"/>
    <mergeCell ref="W12:X12"/>
    <mergeCell ref="W14:X14"/>
    <mergeCell ref="D53:E53"/>
    <mergeCell ref="G53:H53"/>
    <mergeCell ref="I53:J53"/>
    <mergeCell ref="K53:L53"/>
    <mergeCell ref="M53:N53"/>
    <mergeCell ref="O53:P53"/>
    <mergeCell ref="D54:E54"/>
    <mergeCell ref="G54:H54"/>
    <mergeCell ref="I54:J54"/>
    <mergeCell ref="K54:L54"/>
    <mergeCell ref="M54:N54"/>
    <mergeCell ref="O54:P54"/>
    <mergeCell ref="D55:E55"/>
    <mergeCell ref="G55:H55"/>
    <mergeCell ref="I55:J55"/>
    <mergeCell ref="K55:L55"/>
    <mergeCell ref="M55:N55"/>
    <mergeCell ref="O55:P55"/>
    <mergeCell ref="D56:E56"/>
    <mergeCell ref="G56:H56"/>
    <mergeCell ref="I56:J56"/>
    <mergeCell ref="K56:L56"/>
    <mergeCell ref="M56:N56"/>
    <mergeCell ref="O56:P56"/>
    <mergeCell ref="M60:N60"/>
    <mergeCell ref="O60:P60"/>
    <mergeCell ref="D57:E57"/>
    <mergeCell ref="G57:H57"/>
    <mergeCell ref="I57:J57"/>
    <mergeCell ref="K57:L57"/>
    <mergeCell ref="M57:N57"/>
    <mergeCell ref="O57:P57"/>
    <mergeCell ref="D58:E58"/>
    <mergeCell ref="G58:H58"/>
    <mergeCell ref="I58:J58"/>
    <mergeCell ref="K58:L58"/>
    <mergeCell ref="M58:N58"/>
    <mergeCell ref="O58:P58"/>
    <mergeCell ref="D59:E59"/>
    <mergeCell ref="G59:H59"/>
    <mergeCell ref="I59:J59"/>
    <mergeCell ref="K59:L59"/>
    <mergeCell ref="M59:N59"/>
    <mergeCell ref="O59:P59"/>
    <mergeCell ref="D60:E60"/>
    <mergeCell ref="G60:H60"/>
    <mergeCell ref="I60:J60"/>
    <mergeCell ref="K60:L60"/>
    <mergeCell ref="I61:J61"/>
    <mergeCell ref="K61:L61"/>
    <mergeCell ref="M61:N61"/>
    <mergeCell ref="O61:P61"/>
    <mergeCell ref="D62:E62"/>
    <mergeCell ref="G62:H62"/>
    <mergeCell ref="I62:J62"/>
    <mergeCell ref="K62:L62"/>
    <mergeCell ref="M62:N62"/>
    <mergeCell ref="O62:P62"/>
    <mergeCell ref="D63:E63"/>
    <mergeCell ref="G63:H63"/>
    <mergeCell ref="I63:J63"/>
    <mergeCell ref="K63:L63"/>
    <mergeCell ref="M63:N63"/>
    <mergeCell ref="O63:P63"/>
    <mergeCell ref="I43:J43"/>
    <mergeCell ref="I44:J44"/>
    <mergeCell ref="I46:J46"/>
    <mergeCell ref="I45:J45"/>
    <mergeCell ref="I47:J47"/>
    <mergeCell ref="M43:N43"/>
    <mergeCell ref="M44:N44"/>
    <mergeCell ref="M45:N45"/>
    <mergeCell ref="M46:N46"/>
    <mergeCell ref="M47:N47"/>
    <mergeCell ref="D43:E43"/>
    <mergeCell ref="G43:H43"/>
    <mergeCell ref="D44:E44"/>
    <mergeCell ref="G44:H44"/>
    <mergeCell ref="D45:E45"/>
    <mergeCell ref="G45:H45"/>
    <mergeCell ref="D61:E61"/>
    <mergeCell ref="G61:H61"/>
  </mergeCells>
  <pageMargins left="0.7" right="0.7" top="0.75" bottom="0.75" header="0.3" footer="0.3"/>
  <pageSetup orientation="portrait" r:id="rId1"/>
  <ignoredErrors>
    <ignoredError sqref="B1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3"/>
  <sheetViews>
    <sheetView showGridLines="0" zoomScale="90" zoomScaleNormal="90" workbookViewId="0">
      <selection activeCell="E12" sqref="E12:F12"/>
    </sheetView>
  </sheetViews>
  <sheetFormatPr defaultRowHeight="23.25" customHeight="1" x14ac:dyDescent="0.25"/>
  <cols>
    <col min="1" max="1" width="1.75" style="1" customWidth="1"/>
    <col min="2" max="2" width="12.375" style="1" customWidth="1"/>
    <col min="3" max="6" width="7.375" style="1" customWidth="1"/>
    <col min="7" max="7" width="8.375" style="1" customWidth="1"/>
    <col min="8" max="15" width="7.375" style="1" customWidth="1"/>
    <col min="16" max="16" width="8.75" style="1" customWidth="1"/>
    <col min="17" max="23" width="7.375" style="1" customWidth="1"/>
    <col min="24" max="24" width="9.75" style="1" customWidth="1"/>
    <col min="25" max="25" width="1.75" style="1" customWidth="1"/>
    <col min="26" max="36" width="9" style="36"/>
    <col min="37" max="16384" width="9" style="1"/>
  </cols>
  <sheetData>
    <row r="1" spans="1:36" ht="12.75" customHeight="1" thickBot="1" x14ac:dyDescent="0.3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40"/>
      <c r="Y1" s="53"/>
      <c r="Z1" s="53"/>
      <c r="AA1" s="53"/>
      <c r="AB1" s="53"/>
    </row>
    <row r="2" spans="1:36" ht="23.25" customHeight="1" thickTop="1" x14ac:dyDescent="0.25">
      <c r="A2" s="53"/>
      <c r="B2" s="49" t="s">
        <v>63</v>
      </c>
      <c r="C2" s="167">
        <v>0.28642361111111109</v>
      </c>
      <c r="D2" s="167"/>
      <c r="M2" s="35"/>
      <c r="N2" s="41">
        <f>I11/M11</f>
        <v>4.3088235294117645</v>
      </c>
      <c r="O2" s="42" t="s">
        <v>62</v>
      </c>
      <c r="P2" s="53"/>
      <c r="Q2" s="53"/>
      <c r="R2" s="125" t="s">
        <v>73</v>
      </c>
      <c r="S2" s="126"/>
      <c r="T2" s="126" t="s">
        <v>74</v>
      </c>
      <c r="U2" s="126"/>
      <c r="V2" s="126" t="s">
        <v>75</v>
      </c>
      <c r="W2" s="126"/>
      <c r="X2" s="48" t="s">
        <v>76</v>
      </c>
      <c r="Y2" s="53"/>
      <c r="Z2" s="53"/>
      <c r="AA2" s="53"/>
      <c r="AB2" s="53"/>
    </row>
    <row r="3" spans="1:36" ht="23.25" customHeight="1" thickBo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127" t="s">
        <v>42</v>
      </c>
      <c r="S3" s="128"/>
      <c r="T3" s="129">
        <f>T5</f>
        <v>120</v>
      </c>
      <c r="U3" s="129"/>
      <c r="V3" s="139">
        <f>I11</f>
        <v>293</v>
      </c>
      <c r="W3" s="139"/>
      <c r="X3" s="44">
        <v>0</v>
      </c>
      <c r="Y3" s="53"/>
      <c r="Z3" s="53"/>
      <c r="AA3" s="53"/>
      <c r="AB3" s="53"/>
    </row>
    <row r="4" spans="1:36" ht="25.5" customHeight="1" thickTop="1" x14ac:dyDescent="0.25">
      <c r="A4" s="53"/>
      <c r="B4" s="190" t="s">
        <v>118</v>
      </c>
      <c r="C4" s="191"/>
      <c r="D4" s="192"/>
      <c r="E4" s="193" t="s">
        <v>114</v>
      </c>
      <c r="F4" s="192"/>
      <c r="G4" s="231" t="s">
        <v>115</v>
      </c>
      <c r="H4" s="232"/>
      <c r="I4" s="233"/>
      <c r="J4" s="231" t="s">
        <v>116</v>
      </c>
      <c r="K4" s="232"/>
      <c r="L4" s="233"/>
      <c r="M4" s="234" t="s">
        <v>117</v>
      </c>
      <c r="N4" s="234"/>
      <c r="O4" s="234"/>
      <c r="P4" s="235"/>
      <c r="Q4" s="53"/>
      <c r="R4" s="127" t="s">
        <v>67</v>
      </c>
      <c r="S4" s="128"/>
      <c r="T4" s="129">
        <f>T5</f>
        <v>120</v>
      </c>
      <c r="U4" s="129"/>
      <c r="V4" s="139">
        <f>V3-5.5</f>
        <v>287.5</v>
      </c>
      <c r="W4" s="139"/>
      <c r="X4" s="44"/>
      <c r="Y4" s="53"/>
      <c r="Z4" s="53"/>
      <c r="AA4" s="53"/>
      <c r="AB4" s="53"/>
    </row>
    <row r="5" spans="1:36" ht="25.5" customHeight="1" x14ac:dyDescent="0.25">
      <c r="A5" s="53"/>
      <c r="B5" s="196" t="s">
        <v>1</v>
      </c>
      <c r="C5" s="198" t="s">
        <v>112</v>
      </c>
      <c r="D5" s="199"/>
      <c r="E5" s="204">
        <f>F15</f>
        <v>1800</v>
      </c>
      <c r="F5" s="205"/>
      <c r="G5" s="204" t="str">
        <f>H15</f>
        <v>CA125</v>
      </c>
      <c r="H5" s="214"/>
      <c r="I5" s="205"/>
      <c r="J5" s="215">
        <f>(P15+P16)*1.2</f>
        <v>3717</v>
      </c>
      <c r="K5" s="216"/>
      <c r="L5" s="217"/>
      <c r="M5" s="222">
        <v>985</v>
      </c>
      <c r="N5" s="223"/>
      <c r="O5" s="223"/>
      <c r="P5" s="224"/>
      <c r="Q5" s="53"/>
      <c r="R5" s="127" t="s">
        <v>43</v>
      </c>
      <c r="S5" s="128"/>
      <c r="T5" s="129">
        <v>120</v>
      </c>
      <c r="U5" s="129"/>
      <c r="V5" s="139">
        <f>V4-20</f>
        <v>267.5</v>
      </c>
      <c r="W5" s="139"/>
      <c r="X5" s="44"/>
      <c r="Y5" s="53"/>
      <c r="Z5" s="53"/>
      <c r="AA5" s="53"/>
      <c r="AB5" s="53"/>
    </row>
    <row r="6" spans="1:36" ht="25.5" customHeight="1" x14ac:dyDescent="0.25">
      <c r="A6" s="53"/>
      <c r="B6" s="208"/>
      <c r="C6" s="209" t="s">
        <v>113</v>
      </c>
      <c r="D6" s="146"/>
      <c r="E6" s="206">
        <f>F17</f>
        <v>1800</v>
      </c>
      <c r="F6" s="207"/>
      <c r="G6" s="206" t="str">
        <f>H17</f>
        <v>SG130</v>
      </c>
      <c r="H6" s="210"/>
      <c r="I6" s="207"/>
      <c r="J6" s="211">
        <f>P17*1.2</f>
        <v>972</v>
      </c>
      <c r="K6" s="212"/>
      <c r="L6" s="213"/>
      <c r="M6" s="225"/>
      <c r="N6" s="226"/>
      <c r="O6" s="226"/>
      <c r="P6" s="227"/>
      <c r="Q6" s="53"/>
      <c r="R6" s="127" t="s">
        <v>39</v>
      </c>
      <c r="S6" s="128"/>
      <c r="T6" s="194">
        <v>118</v>
      </c>
      <c r="U6" s="194"/>
      <c r="V6" s="195">
        <v>190</v>
      </c>
      <c r="W6" s="195"/>
      <c r="X6" s="66">
        <f>V3-V6</f>
        <v>103</v>
      </c>
      <c r="Y6" s="53"/>
      <c r="Z6" s="53"/>
      <c r="AA6" s="53"/>
      <c r="AB6" s="53"/>
    </row>
    <row r="7" spans="1:36" ht="25.5" customHeight="1" x14ac:dyDescent="0.25">
      <c r="A7" s="53"/>
      <c r="B7" s="196" t="s">
        <v>111</v>
      </c>
      <c r="C7" s="198" t="s">
        <v>112</v>
      </c>
      <c r="D7" s="199"/>
      <c r="E7" s="204">
        <f>F15</f>
        <v>1800</v>
      </c>
      <c r="F7" s="205"/>
      <c r="G7" s="204" t="str">
        <f>I15</f>
        <v>TL140</v>
      </c>
      <c r="H7" s="214"/>
      <c r="I7" s="205"/>
      <c r="J7" s="215">
        <f>P15+P16+P17</f>
        <v>3907.5</v>
      </c>
      <c r="K7" s="216"/>
      <c r="L7" s="217"/>
      <c r="M7" s="222">
        <v>1215</v>
      </c>
      <c r="N7" s="223"/>
      <c r="O7" s="223"/>
      <c r="P7" s="224"/>
      <c r="Q7" s="53"/>
      <c r="R7" s="127" t="s">
        <v>77</v>
      </c>
      <c r="S7" s="128"/>
      <c r="T7" s="129">
        <v>127</v>
      </c>
      <c r="U7" s="129"/>
      <c r="V7" s="139">
        <f t="shared" ref="V7:V8" si="0">V6-X7</f>
        <v>154</v>
      </c>
      <c r="W7" s="139"/>
      <c r="X7" s="44">
        <v>36</v>
      </c>
      <c r="Y7" s="53"/>
      <c r="Z7" s="53"/>
      <c r="AA7" s="53"/>
      <c r="AB7" s="53"/>
    </row>
    <row r="8" spans="1:36" ht="25.5" customHeight="1" thickBot="1" x14ac:dyDescent="0.3">
      <c r="A8" s="53"/>
      <c r="B8" s="197"/>
      <c r="C8" s="200" t="s">
        <v>113</v>
      </c>
      <c r="D8" s="150"/>
      <c r="E8" s="201">
        <f>F17</f>
        <v>1800</v>
      </c>
      <c r="F8" s="202"/>
      <c r="G8" s="201" t="str">
        <f>I17</f>
        <v>TL140</v>
      </c>
      <c r="H8" s="218"/>
      <c r="I8" s="202"/>
      <c r="J8" s="219">
        <f>P18+P19</f>
        <v>6780</v>
      </c>
      <c r="K8" s="220"/>
      <c r="L8" s="221"/>
      <c r="M8" s="228"/>
      <c r="N8" s="229"/>
      <c r="O8" s="229"/>
      <c r="P8" s="230"/>
      <c r="Q8" s="53"/>
      <c r="R8" s="130" t="s">
        <v>40</v>
      </c>
      <c r="S8" s="131"/>
      <c r="T8" s="132">
        <v>132</v>
      </c>
      <c r="U8" s="132"/>
      <c r="V8" s="140">
        <f t="shared" si="0"/>
        <v>109</v>
      </c>
      <c r="W8" s="140"/>
      <c r="X8" s="45">
        <v>45</v>
      </c>
      <c r="Y8" s="53"/>
      <c r="Z8" s="53"/>
      <c r="AA8" s="53"/>
      <c r="AB8" s="53"/>
    </row>
    <row r="9" spans="1:36" ht="7.5" customHeight="1" thickTop="1" thickBot="1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 spans="1:36" s="8" customFormat="1" ht="23.25" customHeight="1" thickTop="1" x14ac:dyDescent="0.25">
      <c r="A10" s="40"/>
      <c r="B10" s="46" t="s">
        <v>35</v>
      </c>
      <c r="C10" s="117" t="s">
        <v>49</v>
      </c>
      <c r="D10" s="118"/>
      <c r="E10" s="117" t="s">
        <v>50</v>
      </c>
      <c r="F10" s="118"/>
      <c r="G10" s="117" t="s">
        <v>51</v>
      </c>
      <c r="H10" s="118"/>
      <c r="I10" s="117" t="s">
        <v>31</v>
      </c>
      <c r="J10" s="118"/>
      <c r="K10" s="117" t="s">
        <v>48</v>
      </c>
      <c r="L10" s="118"/>
      <c r="M10" s="117" t="s">
        <v>55</v>
      </c>
      <c r="N10" s="118"/>
      <c r="O10" s="117" t="s">
        <v>33</v>
      </c>
      <c r="P10" s="118"/>
      <c r="Q10" s="117" t="s">
        <v>32</v>
      </c>
      <c r="R10" s="118"/>
      <c r="S10" s="117" t="s">
        <v>36</v>
      </c>
      <c r="T10" s="118"/>
      <c r="U10" s="117" t="s">
        <v>56</v>
      </c>
      <c r="V10" s="118"/>
      <c r="W10" s="119" t="s">
        <v>57</v>
      </c>
      <c r="X10" s="120"/>
      <c r="Y10" s="40"/>
      <c r="Z10" s="40"/>
      <c r="AA10" s="40"/>
      <c r="AB10" s="40"/>
      <c r="AC10" s="37"/>
      <c r="AD10" s="37"/>
      <c r="AE10" s="37"/>
      <c r="AF10" s="37"/>
      <c r="AG10" s="37"/>
      <c r="AH10" s="37"/>
      <c r="AI10" s="37"/>
      <c r="AJ10" s="37"/>
    </row>
    <row r="11" spans="1:36" s="2" customFormat="1" ht="23.25" customHeight="1" x14ac:dyDescent="0.25">
      <c r="A11" s="53"/>
      <c r="B11" s="20" t="s">
        <v>58</v>
      </c>
      <c r="C11" s="101">
        <f>P15</f>
        <v>1035</v>
      </c>
      <c r="D11" s="102"/>
      <c r="E11" s="105">
        <v>742</v>
      </c>
      <c r="F11" s="106"/>
      <c r="G11" s="105">
        <v>12</v>
      </c>
      <c r="H11" s="106"/>
      <c r="I11" s="105">
        <f>C11-E11</f>
        <v>293</v>
      </c>
      <c r="J11" s="106"/>
      <c r="K11" s="123">
        <f>G11/(E11+G11)*100</f>
        <v>1.5915119363395225</v>
      </c>
      <c r="L11" s="124"/>
      <c r="M11" s="101">
        <v>68</v>
      </c>
      <c r="N11" s="102"/>
      <c r="O11" s="103">
        <v>2.0856481481481479E-2</v>
      </c>
      <c r="P11" s="104"/>
      <c r="Q11" s="103">
        <v>2.9166666666666668E-3</v>
      </c>
      <c r="R11" s="104"/>
      <c r="S11" s="101">
        <v>1</v>
      </c>
      <c r="T11" s="102"/>
      <c r="U11" s="105">
        <f>E11*F15/1000</f>
        <v>1335.6</v>
      </c>
      <c r="V11" s="106"/>
      <c r="W11" s="111">
        <f>G11*F15/1000</f>
        <v>21.6</v>
      </c>
      <c r="X11" s="112"/>
      <c r="Y11" s="53"/>
      <c r="Z11" s="53"/>
      <c r="AA11" s="53"/>
      <c r="AB11" s="53"/>
      <c r="AC11" s="36"/>
      <c r="AD11" s="36"/>
      <c r="AE11" s="36"/>
      <c r="AF11" s="36"/>
      <c r="AG11" s="36"/>
      <c r="AH11" s="36"/>
      <c r="AI11" s="36"/>
      <c r="AJ11" s="36"/>
    </row>
    <row r="12" spans="1:36" s="2" customFormat="1" ht="23.25" customHeight="1" thickBot="1" x14ac:dyDescent="0.3">
      <c r="A12" s="53"/>
      <c r="B12" s="10" t="s">
        <v>34</v>
      </c>
      <c r="C12" s="93">
        <v>150000</v>
      </c>
      <c r="D12" s="94"/>
      <c r="E12" s="93">
        <v>145015</v>
      </c>
      <c r="F12" s="94"/>
      <c r="G12" s="93">
        <v>891</v>
      </c>
      <c r="H12" s="94"/>
      <c r="I12" s="93">
        <f>C12-E12</f>
        <v>4985</v>
      </c>
      <c r="J12" s="94"/>
      <c r="K12" s="121">
        <f>G12/(E12+G12)*100</f>
        <v>0.61066714185845683</v>
      </c>
      <c r="L12" s="122"/>
      <c r="M12" s="93">
        <v>81</v>
      </c>
      <c r="N12" s="94"/>
      <c r="O12" s="97">
        <v>0.48339120370370375</v>
      </c>
      <c r="P12" s="98"/>
      <c r="Q12" s="97">
        <v>4.445601851851852E-2</v>
      </c>
      <c r="R12" s="98"/>
      <c r="S12" s="93">
        <v>6</v>
      </c>
      <c r="T12" s="94"/>
      <c r="U12" s="93">
        <v>245000</v>
      </c>
      <c r="V12" s="94"/>
      <c r="W12" s="113">
        <v>1337</v>
      </c>
      <c r="X12" s="114"/>
      <c r="Y12" s="53"/>
      <c r="Z12" s="53"/>
      <c r="AA12" s="53"/>
      <c r="AB12" s="53"/>
      <c r="AC12" s="36"/>
      <c r="AD12" s="36"/>
      <c r="AE12" s="36"/>
      <c r="AF12" s="36"/>
      <c r="AG12" s="36"/>
      <c r="AH12" s="36"/>
      <c r="AI12" s="36"/>
      <c r="AJ12" s="36"/>
    </row>
    <row r="13" spans="1:36" ht="8.25" customHeight="1" thickTop="1" thickBot="1" x14ac:dyDescent="0.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</row>
    <row r="14" spans="1:36" s="8" customFormat="1" ht="23.25" customHeight="1" thickTop="1" x14ac:dyDescent="0.25">
      <c r="A14" s="40"/>
      <c r="B14" s="34" t="s">
        <v>0</v>
      </c>
      <c r="C14" s="175" t="s">
        <v>19</v>
      </c>
      <c r="D14" s="176"/>
      <c r="E14" s="12" t="s">
        <v>1</v>
      </c>
      <c r="F14" s="12" t="s">
        <v>60</v>
      </c>
      <c r="G14" s="64" t="s">
        <v>119</v>
      </c>
      <c r="H14" s="95" t="s">
        <v>12</v>
      </c>
      <c r="I14" s="96"/>
      <c r="J14" s="95" t="s">
        <v>10</v>
      </c>
      <c r="K14" s="96"/>
      <c r="L14" s="95" t="s">
        <v>11</v>
      </c>
      <c r="M14" s="96"/>
      <c r="N14" s="13" t="s">
        <v>45</v>
      </c>
      <c r="O14" s="13" t="s">
        <v>44</v>
      </c>
      <c r="P14" s="13" t="s">
        <v>59</v>
      </c>
      <c r="Q14" s="13" t="s">
        <v>46</v>
      </c>
      <c r="R14" s="14" t="s">
        <v>20</v>
      </c>
      <c r="S14" s="14" t="s">
        <v>3</v>
      </c>
      <c r="T14" s="14" t="s">
        <v>4</v>
      </c>
      <c r="U14" s="14" t="s">
        <v>5</v>
      </c>
      <c r="V14" s="14" t="s">
        <v>30</v>
      </c>
      <c r="W14" s="115" t="s">
        <v>52</v>
      </c>
      <c r="X14" s="116"/>
      <c r="Y14" s="40"/>
      <c r="Z14" s="40"/>
      <c r="AA14" s="40"/>
      <c r="AB14" s="40"/>
      <c r="AC14" s="37"/>
      <c r="AD14" s="37"/>
      <c r="AE14" s="37"/>
      <c r="AF14" s="37"/>
      <c r="AG14" s="37"/>
      <c r="AH14" s="37"/>
      <c r="AI14" s="37"/>
      <c r="AJ14" s="37"/>
    </row>
    <row r="15" spans="1:36" s="9" customFormat="1" ht="23.25" customHeight="1" x14ac:dyDescent="0.25">
      <c r="A15" s="43"/>
      <c r="B15" s="65">
        <v>111110</v>
      </c>
      <c r="C15" s="177" t="s">
        <v>64</v>
      </c>
      <c r="D15" s="178"/>
      <c r="E15" s="17" t="s">
        <v>13</v>
      </c>
      <c r="F15" s="73">
        <v>1800</v>
      </c>
      <c r="G15" s="73" t="s">
        <v>9</v>
      </c>
      <c r="H15" s="73" t="s">
        <v>6</v>
      </c>
      <c r="I15" s="73" t="s">
        <v>7</v>
      </c>
      <c r="J15" s="17" t="s">
        <v>8</v>
      </c>
      <c r="K15" s="17" t="s">
        <v>7</v>
      </c>
      <c r="L15" s="17" t="s">
        <v>8</v>
      </c>
      <c r="M15" s="17" t="s">
        <v>2</v>
      </c>
      <c r="N15" s="17">
        <v>1150</v>
      </c>
      <c r="O15" s="18">
        <v>900</v>
      </c>
      <c r="P15" s="19">
        <f t="shared" ref="P15:P22" si="1">O15*N15/1000</f>
        <v>1035</v>
      </c>
      <c r="Q15" s="19">
        <v>350</v>
      </c>
      <c r="R15" s="17">
        <v>3</v>
      </c>
      <c r="S15" s="17">
        <v>550</v>
      </c>
      <c r="T15" s="17">
        <v>100</v>
      </c>
      <c r="U15" s="17">
        <v>350</v>
      </c>
      <c r="V15" s="17">
        <v>1</v>
      </c>
      <c r="W15" s="91" t="s">
        <v>27</v>
      </c>
      <c r="X15" s="92"/>
      <c r="Y15" s="43"/>
      <c r="Z15" s="43"/>
      <c r="AA15" s="43"/>
      <c r="AB15" s="43"/>
      <c r="AC15" s="38"/>
      <c r="AD15" s="38"/>
      <c r="AE15" s="38"/>
      <c r="AF15" s="38"/>
      <c r="AG15" s="38"/>
      <c r="AH15" s="38"/>
      <c r="AI15" s="38"/>
      <c r="AJ15" s="38"/>
    </row>
    <row r="16" spans="1:36" s="2" customFormat="1" ht="23.25" customHeight="1" x14ac:dyDescent="0.25">
      <c r="A16" s="53"/>
      <c r="B16" s="21">
        <v>111120</v>
      </c>
      <c r="C16" s="169" t="s">
        <v>21</v>
      </c>
      <c r="D16" s="170"/>
      <c r="E16" s="22" t="s">
        <v>41</v>
      </c>
      <c r="F16" s="74">
        <v>1800</v>
      </c>
      <c r="G16" s="74" t="s">
        <v>9</v>
      </c>
      <c r="H16" s="75" t="s">
        <v>6</v>
      </c>
      <c r="I16" s="75" t="s">
        <v>7</v>
      </c>
      <c r="J16" s="24" t="s">
        <v>8</v>
      </c>
      <c r="K16" s="24" t="s">
        <v>7</v>
      </c>
      <c r="L16" s="25"/>
      <c r="M16" s="25"/>
      <c r="N16" s="22">
        <v>1250</v>
      </c>
      <c r="O16" s="26">
        <v>1650</v>
      </c>
      <c r="P16" s="27">
        <f t="shared" si="1"/>
        <v>2062.5</v>
      </c>
      <c r="Q16" s="27">
        <v>400</v>
      </c>
      <c r="R16" s="22">
        <v>4</v>
      </c>
      <c r="S16" s="22">
        <v>440</v>
      </c>
      <c r="T16" s="22">
        <v>100</v>
      </c>
      <c r="U16" s="22">
        <v>240</v>
      </c>
      <c r="V16" s="22">
        <v>1</v>
      </c>
      <c r="W16" s="107"/>
      <c r="X16" s="108"/>
      <c r="Y16" s="53"/>
      <c r="Z16" s="53"/>
      <c r="AA16" s="53"/>
      <c r="AB16" s="53"/>
      <c r="AC16" s="36"/>
      <c r="AD16" s="36"/>
      <c r="AE16" s="36"/>
      <c r="AF16" s="36"/>
      <c r="AG16" s="36"/>
      <c r="AH16" s="36"/>
      <c r="AI16" s="36"/>
      <c r="AJ16" s="36"/>
    </row>
    <row r="17" spans="1:41" s="2" customFormat="1" ht="23.25" customHeight="1" x14ac:dyDescent="0.25">
      <c r="A17" s="53"/>
      <c r="B17" s="15">
        <v>111130</v>
      </c>
      <c r="C17" s="171" t="s">
        <v>22</v>
      </c>
      <c r="D17" s="172"/>
      <c r="E17" s="3" t="s">
        <v>14</v>
      </c>
      <c r="F17" s="74">
        <v>1800</v>
      </c>
      <c r="G17" s="74" t="s">
        <v>9</v>
      </c>
      <c r="H17" s="76" t="s">
        <v>127</v>
      </c>
      <c r="I17" s="75" t="s">
        <v>7</v>
      </c>
      <c r="J17" s="6"/>
      <c r="K17" s="6"/>
      <c r="L17" s="7" t="s">
        <v>8</v>
      </c>
      <c r="M17" s="7" t="s">
        <v>2</v>
      </c>
      <c r="N17" s="3">
        <v>1800</v>
      </c>
      <c r="O17" s="3">
        <v>450</v>
      </c>
      <c r="P17" s="5">
        <f t="shared" si="1"/>
        <v>810</v>
      </c>
      <c r="Q17" s="5">
        <v>380</v>
      </c>
      <c r="R17" s="3">
        <v>2</v>
      </c>
      <c r="S17" s="3">
        <v>750</v>
      </c>
      <c r="T17" s="3">
        <v>200</v>
      </c>
      <c r="U17" s="3">
        <v>350</v>
      </c>
      <c r="V17" s="3">
        <v>2</v>
      </c>
      <c r="W17" s="109"/>
      <c r="X17" s="110"/>
      <c r="Y17" s="53"/>
      <c r="Z17" s="53"/>
      <c r="AA17" s="53"/>
      <c r="AB17" s="53"/>
      <c r="AC17" s="36"/>
      <c r="AD17" s="36"/>
      <c r="AE17" s="36"/>
      <c r="AF17" s="36"/>
      <c r="AG17" s="36"/>
      <c r="AH17" s="36"/>
      <c r="AI17" s="36"/>
      <c r="AJ17" s="36"/>
    </row>
    <row r="18" spans="1:41" s="2" customFormat="1" ht="23.25" customHeight="1" x14ac:dyDescent="0.25">
      <c r="A18" s="53"/>
      <c r="B18" s="21">
        <v>111140</v>
      </c>
      <c r="C18" s="169" t="s">
        <v>23</v>
      </c>
      <c r="D18" s="170"/>
      <c r="E18" s="22" t="s">
        <v>15</v>
      </c>
      <c r="F18" s="22">
        <v>1600</v>
      </c>
      <c r="G18" s="22" t="s">
        <v>9</v>
      </c>
      <c r="H18" s="23" t="s">
        <v>38</v>
      </c>
      <c r="I18" s="23" t="s">
        <v>7</v>
      </c>
      <c r="J18" s="24" t="s">
        <v>8</v>
      </c>
      <c r="K18" s="24" t="s">
        <v>7</v>
      </c>
      <c r="L18" s="25"/>
      <c r="M18" s="25"/>
      <c r="N18" s="22">
        <v>1500</v>
      </c>
      <c r="O18" s="26">
        <v>4000</v>
      </c>
      <c r="P18" s="27">
        <f t="shared" si="1"/>
        <v>6000</v>
      </c>
      <c r="Q18" s="27">
        <v>450</v>
      </c>
      <c r="R18" s="22">
        <v>3</v>
      </c>
      <c r="S18" s="22">
        <v>500</v>
      </c>
      <c r="T18" s="22">
        <v>50</v>
      </c>
      <c r="U18" s="22">
        <v>400</v>
      </c>
      <c r="V18" s="22">
        <v>2</v>
      </c>
      <c r="W18" s="107" t="s">
        <v>28</v>
      </c>
      <c r="X18" s="108"/>
      <c r="Y18" s="53"/>
      <c r="Z18" s="53"/>
      <c r="AA18" s="53"/>
      <c r="AB18" s="53"/>
      <c r="AC18" s="36"/>
      <c r="AD18" s="36"/>
      <c r="AE18" s="36"/>
      <c r="AF18" s="36"/>
      <c r="AG18" s="36"/>
      <c r="AH18" s="36"/>
      <c r="AI18" s="36"/>
      <c r="AJ18" s="36"/>
    </row>
    <row r="19" spans="1:41" s="2" customFormat="1" ht="23.25" customHeight="1" x14ac:dyDescent="0.25">
      <c r="A19" s="53"/>
      <c r="B19" s="15">
        <v>111150</v>
      </c>
      <c r="C19" s="171" t="s">
        <v>24</v>
      </c>
      <c r="D19" s="172"/>
      <c r="E19" s="3" t="s">
        <v>12</v>
      </c>
      <c r="F19" s="3">
        <v>1600</v>
      </c>
      <c r="G19" s="3" t="s">
        <v>16</v>
      </c>
      <c r="H19" s="4" t="s">
        <v>38</v>
      </c>
      <c r="I19" s="4" t="s">
        <v>7</v>
      </c>
      <c r="J19" s="6"/>
      <c r="K19" s="6"/>
      <c r="L19" s="7"/>
      <c r="M19" s="7"/>
      <c r="N19" s="3">
        <v>600</v>
      </c>
      <c r="O19" s="11">
        <v>1300</v>
      </c>
      <c r="P19" s="5">
        <f t="shared" si="1"/>
        <v>780</v>
      </c>
      <c r="Q19" s="5">
        <v>700</v>
      </c>
      <c r="R19" s="3">
        <v>2</v>
      </c>
      <c r="S19" s="3">
        <v>500</v>
      </c>
      <c r="T19" s="3">
        <v>100</v>
      </c>
      <c r="U19" s="3">
        <v>300</v>
      </c>
      <c r="V19" s="3">
        <v>2</v>
      </c>
      <c r="W19" s="109" t="s">
        <v>29</v>
      </c>
      <c r="X19" s="110"/>
      <c r="Y19" s="53"/>
      <c r="Z19" s="53"/>
      <c r="AA19" s="53"/>
      <c r="AB19" s="53"/>
      <c r="AC19" s="36"/>
      <c r="AD19" s="36"/>
      <c r="AE19" s="36"/>
      <c r="AF19" s="36"/>
      <c r="AG19" s="36"/>
      <c r="AH19" s="36"/>
      <c r="AI19" s="36"/>
      <c r="AJ19" s="36"/>
    </row>
    <row r="20" spans="1:41" s="2" customFormat="1" ht="23.25" customHeight="1" x14ac:dyDescent="0.25">
      <c r="A20" s="53"/>
      <c r="B20" s="21">
        <v>111160</v>
      </c>
      <c r="C20" s="169">
        <v>4582246</v>
      </c>
      <c r="D20" s="170"/>
      <c r="E20" s="22" t="s">
        <v>10</v>
      </c>
      <c r="F20" s="22">
        <v>1600</v>
      </c>
      <c r="G20" s="22" t="s">
        <v>16</v>
      </c>
      <c r="H20" s="23"/>
      <c r="I20" s="23"/>
      <c r="J20" s="24" t="s">
        <v>8</v>
      </c>
      <c r="K20" s="24" t="s">
        <v>7</v>
      </c>
      <c r="L20" s="25"/>
      <c r="M20" s="25"/>
      <c r="N20" s="22">
        <v>1500</v>
      </c>
      <c r="O20" s="22">
        <v>800</v>
      </c>
      <c r="P20" s="27">
        <f t="shared" si="1"/>
        <v>1200</v>
      </c>
      <c r="Q20" s="27">
        <v>600</v>
      </c>
      <c r="R20" s="22">
        <v>1</v>
      </c>
      <c r="S20" s="22">
        <v>500</v>
      </c>
      <c r="T20" s="22">
        <v>100</v>
      </c>
      <c r="U20" s="22">
        <v>300</v>
      </c>
      <c r="V20" s="22">
        <v>3</v>
      </c>
      <c r="W20" s="107"/>
      <c r="X20" s="108"/>
      <c r="Y20" s="53"/>
      <c r="Z20" s="53"/>
      <c r="AA20" s="53"/>
      <c r="AB20" s="53"/>
      <c r="AC20" s="36"/>
      <c r="AD20" s="36"/>
      <c r="AE20" s="36"/>
      <c r="AF20" s="36"/>
      <c r="AG20" s="36"/>
      <c r="AH20" s="36"/>
      <c r="AI20" s="36"/>
      <c r="AJ20" s="36"/>
    </row>
    <row r="21" spans="1:41" s="2" customFormat="1" ht="23.25" customHeight="1" x14ac:dyDescent="0.25">
      <c r="A21" s="53"/>
      <c r="B21" s="15">
        <v>111170</v>
      </c>
      <c r="C21" s="171" t="s">
        <v>26</v>
      </c>
      <c r="D21" s="172"/>
      <c r="E21" s="3" t="s">
        <v>11</v>
      </c>
      <c r="F21" s="3">
        <v>1500</v>
      </c>
      <c r="G21" s="3" t="s">
        <v>17</v>
      </c>
      <c r="H21" s="4"/>
      <c r="I21" s="4"/>
      <c r="J21" s="6"/>
      <c r="K21" s="6"/>
      <c r="L21" s="7" t="s">
        <v>8</v>
      </c>
      <c r="M21" s="7" t="s">
        <v>2</v>
      </c>
      <c r="N21" s="3">
        <v>1500</v>
      </c>
      <c r="O21" s="3">
        <v>550</v>
      </c>
      <c r="P21" s="5">
        <f t="shared" si="1"/>
        <v>825</v>
      </c>
      <c r="Q21" s="5">
        <v>500</v>
      </c>
      <c r="R21" s="3">
        <v>2</v>
      </c>
      <c r="S21" s="3">
        <v>500</v>
      </c>
      <c r="T21" s="3">
        <v>100</v>
      </c>
      <c r="U21" s="3">
        <v>300</v>
      </c>
      <c r="V21" s="3">
        <v>3</v>
      </c>
      <c r="W21" s="109"/>
      <c r="X21" s="110"/>
      <c r="Y21" s="53"/>
      <c r="Z21" s="53"/>
      <c r="AA21" s="53"/>
      <c r="AB21" s="53"/>
      <c r="AC21" s="36"/>
      <c r="AD21" s="36"/>
      <c r="AE21" s="36"/>
      <c r="AF21" s="36"/>
      <c r="AG21" s="36"/>
      <c r="AH21" s="36"/>
      <c r="AI21" s="36"/>
      <c r="AJ21" s="36"/>
    </row>
    <row r="22" spans="1:41" s="2" customFormat="1" ht="23.25" customHeight="1" thickBot="1" x14ac:dyDescent="0.3">
      <c r="A22" s="53"/>
      <c r="B22" s="28">
        <v>111180</v>
      </c>
      <c r="C22" s="173" t="s">
        <v>25</v>
      </c>
      <c r="D22" s="174"/>
      <c r="E22" s="29" t="s">
        <v>13</v>
      </c>
      <c r="F22" s="29">
        <v>1400</v>
      </c>
      <c r="G22" s="29" t="s">
        <v>18</v>
      </c>
      <c r="H22" s="30" t="s">
        <v>37</v>
      </c>
      <c r="I22" s="30" t="s">
        <v>7</v>
      </c>
      <c r="J22" s="31" t="s">
        <v>8</v>
      </c>
      <c r="K22" s="31" t="s">
        <v>7</v>
      </c>
      <c r="L22" s="32" t="s">
        <v>8</v>
      </c>
      <c r="M22" s="32" t="s">
        <v>2</v>
      </c>
      <c r="N22" s="29">
        <v>1500</v>
      </c>
      <c r="O22" s="29">
        <v>420</v>
      </c>
      <c r="P22" s="33">
        <f t="shared" si="1"/>
        <v>630</v>
      </c>
      <c r="Q22" s="33">
        <v>350</v>
      </c>
      <c r="R22" s="29">
        <v>3</v>
      </c>
      <c r="S22" s="29">
        <v>500</v>
      </c>
      <c r="T22" s="29">
        <v>100</v>
      </c>
      <c r="U22" s="29">
        <v>300</v>
      </c>
      <c r="V22" s="29">
        <v>3</v>
      </c>
      <c r="W22" s="99"/>
      <c r="X22" s="100"/>
      <c r="Y22" s="53"/>
      <c r="Z22" s="53"/>
      <c r="AA22" s="53"/>
      <c r="AB22" s="53"/>
      <c r="AC22" s="36"/>
      <c r="AD22" s="36"/>
      <c r="AE22" s="36"/>
      <c r="AF22" s="36"/>
      <c r="AG22" s="36"/>
      <c r="AH22" s="36"/>
      <c r="AI22" s="36"/>
      <c r="AJ22" s="36"/>
    </row>
    <row r="23" spans="1:41" ht="9" customHeight="1" thickTop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spans="1:41" ht="24.75" customHeight="1" x14ac:dyDescent="0.25">
      <c r="A24" s="53"/>
      <c r="B24" s="53"/>
      <c r="C24" s="155" t="s">
        <v>68</v>
      </c>
      <c r="D24" s="155"/>
      <c r="E24" s="53"/>
      <c r="F24" s="53"/>
      <c r="G24" s="155" t="s">
        <v>69</v>
      </c>
      <c r="H24" s="155"/>
      <c r="I24" s="53"/>
      <c r="J24" s="53"/>
      <c r="K24" s="155" t="s">
        <v>70</v>
      </c>
      <c r="L24" s="155"/>
      <c r="M24" s="53"/>
      <c r="N24" s="53"/>
      <c r="O24" s="155" t="s">
        <v>71</v>
      </c>
      <c r="P24" s="155"/>
      <c r="Q24" s="53"/>
      <c r="R24" s="53"/>
      <c r="S24" s="155" t="s">
        <v>72</v>
      </c>
      <c r="T24" s="155"/>
      <c r="U24" s="53"/>
      <c r="V24" s="53"/>
      <c r="W24" s="53"/>
      <c r="X24" s="53"/>
      <c r="Y24" s="53"/>
      <c r="Z24" s="53"/>
      <c r="AA24" s="53"/>
      <c r="AB24" s="53"/>
    </row>
    <row r="25" spans="1:41" ht="13.5" customHeigh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 spans="1:41" s="36" customFormat="1" ht="23.25" customHeight="1" thickBot="1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</row>
    <row r="27" spans="1:41" s="36" customFormat="1" ht="23.25" customHeight="1" x14ac:dyDescent="0.25">
      <c r="A27" s="53"/>
      <c r="B27" s="54"/>
      <c r="C27" s="56"/>
      <c r="D27" s="56"/>
      <c r="E27" s="56"/>
      <c r="F27" s="56"/>
      <c r="G27" s="56"/>
      <c r="H27" s="56"/>
      <c r="I27" s="56"/>
      <c r="J27" s="56"/>
      <c r="K27" s="188"/>
      <c r="L27" s="188"/>
      <c r="M27" s="56"/>
      <c r="N27" s="57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</row>
    <row r="28" spans="1:41" s="36" customFormat="1" ht="23.25" customHeight="1" x14ac:dyDescent="0.25">
      <c r="A28" s="53"/>
      <c r="B28" s="58">
        <v>1</v>
      </c>
      <c r="C28" s="60" t="s">
        <v>84</v>
      </c>
      <c r="D28" s="87" t="s">
        <v>78</v>
      </c>
      <c r="E28" s="87"/>
      <c r="F28" s="60" t="s">
        <v>104</v>
      </c>
      <c r="G28" s="87" t="s">
        <v>79</v>
      </c>
      <c r="H28" s="87"/>
      <c r="I28" s="87" t="str">
        <f>C10</f>
        <v>Số mét</v>
      </c>
      <c r="J28" s="87"/>
      <c r="K28" s="185">
        <f>C11</f>
        <v>1035</v>
      </c>
      <c r="L28" s="185"/>
      <c r="M28" s="87" t="s">
        <v>80</v>
      </c>
      <c r="N28" s="88"/>
      <c r="O28" s="86"/>
      <c r="P28" s="86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</row>
    <row r="29" spans="1:41" s="36" customFormat="1" ht="23.25" customHeight="1" x14ac:dyDescent="0.25">
      <c r="A29" s="53"/>
      <c r="B29" s="58">
        <v>2</v>
      </c>
      <c r="C29" s="60" t="s">
        <v>85</v>
      </c>
      <c r="D29" s="87" t="s">
        <v>78</v>
      </c>
      <c r="E29" s="87"/>
      <c r="F29" s="60" t="s">
        <v>104</v>
      </c>
      <c r="G29" s="87" t="s">
        <v>79</v>
      </c>
      <c r="H29" s="87"/>
      <c r="I29" s="185" t="str">
        <f>E10</f>
        <v>Số mét Đạt</v>
      </c>
      <c r="J29" s="87"/>
      <c r="K29" s="186">
        <f>E11</f>
        <v>742</v>
      </c>
      <c r="L29" s="186"/>
      <c r="M29" s="87" t="s">
        <v>80</v>
      </c>
      <c r="N29" s="88"/>
      <c r="O29" s="189"/>
      <c r="P29" s="86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</row>
    <row r="30" spans="1:41" s="36" customFormat="1" ht="23.25" customHeight="1" x14ac:dyDescent="0.25">
      <c r="A30" s="53"/>
      <c r="B30" s="58">
        <v>3</v>
      </c>
      <c r="C30" s="60" t="s">
        <v>86</v>
      </c>
      <c r="D30" s="87" t="s">
        <v>78</v>
      </c>
      <c r="E30" s="87"/>
      <c r="F30" s="60" t="s">
        <v>104</v>
      </c>
      <c r="G30" s="87" t="s">
        <v>79</v>
      </c>
      <c r="H30" s="87"/>
      <c r="I30" s="185" t="str">
        <f>J4</f>
        <v>Chiều dài</v>
      </c>
      <c r="J30" s="87"/>
      <c r="K30" s="186">
        <f>J5</f>
        <v>3717</v>
      </c>
      <c r="L30" s="186"/>
      <c r="M30" s="87" t="s">
        <v>80</v>
      </c>
      <c r="N30" s="88"/>
      <c r="O30" s="189"/>
      <c r="P30" s="86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</row>
    <row r="31" spans="1:41" s="36" customFormat="1" ht="23.25" customHeight="1" x14ac:dyDescent="0.25">
      <c r="A31" s="53"/>
      <c r="B31" s="58">
        <v>4</v>
      </c>
      <c r="C31" s="60" t="s">
        <v>87</v>
      </c>
      <c r="D31" s="87" t="s">
        <v>78</v>
      </c>
      <c r="E31" s="87"/>
      <c r="F31" s="60" t="s">
        <v>104</v>
      </c>
      <c r="G31" s="87" t="s">
        <v>79</v>
      </c>
      <c r="H31" s="87"/>
      <c r="I31" s="185" t="str">
        <f>J4</f>
        <v>Chiều dài</v>
      </c>
      <c r="J31" s="87"/>
      <c r="K31" s="185">
        <f>J6</f>
        <v>972</v>
      </c>
      <c r="L31" s="185"/>
      <c r="M31" s="87" t="s">
        <v>80</v>
      </c>
      <c r="N31" s="88"/>
      <c r="O31" s="86"/>
      <c r="P31" s="86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1" s="36" customFormat="1" ht="23.25" customHeight="1" x14ac:dyDescent="0.25">
      <c r="A32" s="53"/>
      <c r="B32" s="58">
        <v>5</v>
      </c>
      <c r="C32" s="60" t="s">
        <v>88</v>
      </c>
      <c r="D32" s="87" t="s">
        <v>78</v>
      </c>
      <c r="E32" s="87"/>
      <c r="F32" s="60" t="s">
        <v>104</v>
      </c>
      <c r="G32" s="87" t="s">
        <v>79</v>
      </c>
      <c r="H32" s="87"/>
      <c r="I32" s="185" t="str">
        <f>J4</f>
        <v>Chiều dài</v>
      </c>
      <c r="J32" s="87"/>
      <c r="K32" s="185">
        <f>J7</f>
        <v>3907.5</v>
      </c>
      <c r="L32" s="185"/>
      <c r="M32" s="87" t="s">
        <v>80</v>
      </c>
      <c r="N32" s="88"/>
      <c r="O32" s="189"/>
      <c r="P32" s="86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</row>
    <row r="33" spans="1:41" s="36" customFormat="1" ht="23.25" customHeight="1" x14ac:dyDescent="0.25">
      <c r="A33" s="53"/>
      <c r="B33" s="58">
        <v>6</v>
      </c>
      <c r="C33" s="60" t="s">
        <v>89</v>
      </c>
      <c r="D33" s="87" t="s">
        <v>78</v>
      </c>
      <c r="E33" s="87"/>
      <c r="F33" s="60" t="s">
        <v>104</v>
      </c>
      <c r="G33" s="87" t="s">
        <v>79</v>
      </c>
      <c r="H33" s="87"/>
      <c r="I33" s="185" t="str">
        <f>J4</f>
        <v>Chiều dài</v>
      </c>
      <c r="J33" s="87"/>
      <c r="K33" s="185">
        <f>J8</f>
        <v>6780</v>
      </c>
      <c r="L33" s="185"/>
      <c r="M33" s="87" t="s">
        <v>80</v>
      </c>
      <c r="N33" s="88"/>
      <c r="O33" s="189"/>
      <c r="P33" s="86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</row>
    <row r="34" spans="1:41" s="36" customFormat="1" ht="23.25" customHeight="1" x14ac:dyDescent="0.25">
      <c r="A34" s="53"/>
      <c r="B34" s="58">
        <v>7</v>
      </c>
      <c r="C34" s="60" t="s">
        <v>90</v>
      </c>
      <c r="D34" s="87" t="s">
        <v>78</v>
      </c>
      <c r="E34" s="87"/>
      <c r="F34" s="60" t="s">
        <v>104</v>
      </c>
      <c r="G34" s="87" t="s">
        <v>79</v>
      </c>
      <c r="H34" s="87"/>
      <c r="I34" s="87" t="s">
        <v>124</v>
      </c>
      <c r="J34" s="87"/>
      <c r="K34" s="203">
        <v>1.2</v>
      </c>
      <c r="L34" s="203"/>
      <c r="M34" s="87" t="s">
        <v>80</v>
      </c>
      <c r="N34" s="88"/>
      <c r="O34" s="86"/>
      <c r="P34" s="86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</row>
    <row r="35" spans="1:41" s="36" customFormat="1" ht="23.25" customHeight="1" x14ac:dyDescent="0.25">
      <c r="A35" s="53"/>
      <c r="B35" s="58">
        <v>8</v>
      </c>
      <c r="C35" s="60" t="s">
        <v>91</v>
      </c>
      <c r="D35" s="87" t="s">
        <v>78</v>
      </c>
      <c r="E35" s="87"/>
      <c r="F35" s="60" t="s">
        <v>104</v>
      </c>
      <c r="G35" s="87" t="s">
        <v>79</v>
      </c>
      <c r="H35" s="87"/>
      <c r="I35" s="87" t="s">
        <v>123</v>
      </c>
      <c r="J35" s="87"/>
      <c r="K35" s="185"/>
      <c r="L35" s="185"/>
      <c r="M35" s="87" t="s">
        <v>80</v>
      </c>
      <c r="N35" s="88"/>
      <c r="O35" s="189"/>
      <c r="P35" s="86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</row>
    <row r="36" spans="1:41" s="36" customFormat="1" ht="23.25" customHeight="1" x14ac:dyDescent="0.25">
      <c r="A36" s="53"/>
      <c r="B36" s="58">
        <v>9</v>
      </c>
      <c r="C36" s="60" t="s">
        <v>92</v>
      </c>
      <c r="D36" s="87" t="s">
        <v>78</v>
      </c>
      <c r="E36" s="87"/>
      <c r="F36" s="60" t="s">
        <v>104</v>
      </c>
      <c r="G36" s="87" t="s">
        <v>79</v>
      </c>
      <c r="H36" s="87"/>
      <c r="I36" s="87" t="s">
        <v>123</v>
      </c>
      <c r="J36" s="87"/>
      <c r="K36" s="185"/>
      <c r="L36" s="185"/>
      <c r="M36" s="87" t="s">
        <v>80</v>
      </c>
      <c r="N36" s="88"/>
      <c r="O36" s="189"/>
      <c r="P36" s="86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</row>
    <row r="37" spans="1:41" s="36" customFormat="1" ht="23.25" customHeight="1" x14ac:dyDescent="0.25">
      <c r="A37" s="53"/>
      <c r="B37" s="58">
        <v>10</v>
      </c>
      <c r="C37" s="60" t="s">
        <v>93</v>
      </c>
      <c r="D37" s="87" t="s">
        <v>78</v>
      </c>
      <c r="E37" s="87"/>
      <c r="F37" s="60" t="s">
        <v>104</v>
      </c>
      <c r="G37" s="87" t="s">
        <v>79</v>
      </c>
      <c r="H37" s="87"/>
      <c r="I37" s="87" t="s">
        <v>123</v>
      </c>
      <c r="J37" s="87"/>
      <c r="K37" s="185"/>
      <c r="L37" s="185"/>
      <c r="M37" s="87" t="s">
        <v>80</v>
      </c>
      <c r="N37" s="88"/>
      <c r="O37" s="189"/>
      <c r="P37" s="86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</row>
    <row r="38" spans="1:41" s="36" customFormat="1" ht="23.25" customHeight="1" x14ac:dyDescent="0.25">
      <c r="A38" s="53"/>
      <c r="B38" s="58">
        <v>11</v>
      </c>
      <c r="C38" s="60" t="s">
        <v>94</v>
      </c>
      <c r="D38" s="87" t="s">
        <v>78</v>
      </c>
      <c r="E38" s="87"/>
      <c r="F38" s="60" t="s">
        <v>104</v>
      </c>
      <c r="G38" s="87" t="s">
        <v>79</v>
      </c>
      <c r="H38" s="87"/>
      <c r="I38" s="87" t="s">
        <v>123</v>
      </c>
      <c r="J38" s="87"/>
      <c r="K38" s="185"/>
      <c r="L38" s="185"/>
      <c r="M38" s="87" t="s">
        <v>80</v>
      </c>
      <c r="N38" s="88"/>
      <c r="O38" s="189"/>
      <c r="P38" s="86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</row>
    <row r="39" spans="1:41" s="36" customFormat="1" ht="23.25" customHeight="1" x14ac:dyDescent="0.25">
      <c r="A39" s="53"/>
      <c r="B39" s="58">
        <v>12</v>
      </c>
      <c r="C39" s="60" t="s">
        <v>95</v>
      </c>
      <c r="D39" s="87" t="s">
        <v>78</v>
      </c>
      <c r="E39" s="87"/>
      <c r="F39" s="60" t="s">
        <v>104</v>
      </c>
      <c r="G39" s="87" t="s">
        <v>79</v>
      </c>
      <c r="H39" s="87"/>
      <c r="I39" s="87" t="str">
        <f>T2</f>
        <v>TỐC ĐỘ</v>
      </c>
      <c r="J39" s="87"/>
      <c r="K39" s="87">
        <f>T3</f>
        <v>120</v>
      </c>
      <c r="L39" s="87"/>
      <c r="M39" s="87" t="s">
        <v>80</v>
      </c>
      <c r="N39" s="88"/>
      <c r="O39" s="86"/>
      <c r="P39" s="86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</row>
    <row r="40" spans="1:41" s="36" customFormat="1" ht="23.25" customHeight="1" x14ac:dyDescent="0.25">
      <c r="A40" s="53"/>
      <c r="B40" s="58">
        <v>13</v>
      </c>
      <c r="C40" s="60" t="s">
        <v>96</v>
      </c>
      <c r="D40" s="87" t="s">
        <v>78</v>
      </c>
      <c r="E40" s="87"/>
      <c r="F40" s="60" t="s">
        <v>104</v>
      </c>
      <c r="G40" s="87" t="s">
        <v>79</v>
      </c>
      <c r="H40" s="87"/>
      <c r="I40" s="87" t="str">
        <f>V2</f>
        <v>ĐỔI ĐƠN</v>
      </c>
      <c r="J40" s="87"/>
      <c r="K40" s="187">
        <f>V3</f>
        <v>293</v>
      </c>
      <c r="L40" s="187"/>
      <c r="M40" s="87" t="s">
        <v>80</v>
      </c>
      <c r="N40" s="88"/>
      <c r="O40" s="86"/>
      <c r="P40" s="86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</row>
    <row r="41" spans="1:41" s="36" customFormat="1" ht="23.25" customHeight="1" x14ac:dyDescent="0.25">
      <c r="A41" s="53"/>
      <c r="B41" s="58">
        <v>14</v>
      </c>
      <c r="C41" s="60" t="s">
        <v>97</v>
      </c>
      <c r="D41" s="87" t="s">
        <v>78</v>
      </c>
      <c r="E41" s="87"/>
      <c r="F41" s="60" t="s">
        <v>104</v>
      </c>
      <c r="G41" s="87" t="s">
        <v>79</v>
      </c>
      <c r="H41" s="87"/>
      <c r="I41" s="87" t="s">
        <v>123</v>
      </c>
      <c r="J41" s="87"/>
      <c r="K41" s="87"/>
      <c r="L41" s="87"/>
      <c r="M41" s="87" t="s">
        <v>80</v>
      </c>
      <c r="N41" s="88"/>
      <c r="O41" s="86"/>
      <c r="P41" s="86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</row>
    <row r="42" spans="1:41" s="36" customFormat="1" ht="23.25" customHeight="1" x14ac:dyDescent="0.25">
      <c r="A42" s="53"/>
      <c r="B42" s="58">
        <v>15</v>
      </c>
      <c r="C42" s="60" t="s">
        <v>103</v>
      </c>
      <c r="D42" s="87" t="s">
        <v>78</v>
      </c>
      <c r="E42" s="87"/>
      <c r="F42" s="60" t="s">
        <v>104</v>
      </c>
      <c r="G42" s="87" t="s">
        <v>79</v>
      </c>
      <c r="H42" s="87"/>
      <c r="I42" s="87" t="s">
        <v>123</v>
      </c>
      <c r="J42" s="87"/>
      <c r="K42" s="87"/>
      <c r="L42" s="87"/>
      <c r="M42" s="87" t="s">
        <v>80</v>
      </c>
      <c r="N42" s="88"/>
      <c r="O42" s="86"/>
      <c r="P42" s="86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</row>
    <row r="43" spans="1:41" s="36" customFormat="1" ht="23.25" customHeight="1" x14ac:dyDescent="0.25">
      <c r="A43" s="53"/>
      <c r="B43" s="58">
        <v>16</v>
      </c>
      <c r="C43" s="60" t="s">
        <v>106</v>
      </c>
      <c r="D43" s="87" t="s">
        <v>78</v>
      </c>
      <c r="E43" s="87"/>
      <c r="F43" s="60" t="s">
        <v>104</v>
      </c>
      <c r="G43" s="87" t="s">
        <v>79</v>
      </c>
      <c r="H43" s="87"/>
      <c r="I43" s="87" t="s">
        <v>105</v>
      </c>
      <c r="J43" s="87"/>
      <c r="K43" s="60"/>
      <c r="L43" s="60"/>
      <c r="M43" s="87" t="s">
        <v>80</v>
      </c>
      <c r="N43" s="88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</row>
    <row r="44" spans="1:41" s="36" customFormat="1" ht="23.25" customHeight="1" x14ac:dyDescent="0.25">
      <c r="A44" s="53"/>
      <c r="B44" s="58">
        <v>17</v>
      </c>
      <c r="C44" s="60" t="s">
        <v>107</v>
      </c>
      <c r="D44" s="87" t="s">
        <v>78</v>
      </c>
      <c r="E44" s="87"/>
      <c r="F44" s="60" t="s">
        <v>104</v>
      </c>
      <c r="G44" s="87" t="s">
        <v>79</v>
      </c>
      <c r="H44" s="87"/>
      <c r="I44" s="87" t="s">
        <v>105</v>
      </c>
      <c r="J44" s="87"/>
      <c r="K44" s="60"/>
      <c r="L44" s="60"/>
      <c r="M44" s="87" t="s">
        <v>80</v>
      </c>
      <c r="N44" s="88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</row>
    <row r="45" spans="1:41" s="36" customFormat="1" ht="23.25" customHeight="1" x14ac:dyDescent="0.25">
      <c r="A45" s="53"/>
      <c r="B45" s="58">
        <v>18</v>
      </c>
      <c r="C45" s="60" t="s">
        <v>108</v>
      </c>
      <c r="D45" s="87" t="s">
        <v>78</v>
      </c>
      <c r="E45" s="87"/>
      <c r="F45" s="60" t="s">
        <v>104</v>
      </c>
      <c r="G45" s="87" t="s">
        <v>79</v>
      </c>
      <c r="H45" s="87"/>
      <c r="I45" s="87" t="s">
        <v>105</v>
      </c>
      <c r="J45" s="87"/>
      <c r="K45" s="60"/>
      <c r="L45" s="60"/>
      <c r="M45" s="87" t="s">
        <v>80</v>
      </c>
      <c r="N45" s="88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</row>
    <row r="46" spans="1:41" s="36" customFormat="1" ht="23.25" customHeight="1" x14ac:dyDescent="0.25">
      <c r="A46" s="53"/>
      <c r="B46" s="58">
        <v>19</v>
      </c>
      <c r="C46" s="60" t="s">
        <v>109</v>
      </c>
      <c r="D46" s="87" t="s">
        <v>78</v>
      </c>
      <c r="E46" s="87"/>
      <c r="F46" s="60" t="s">
        <v>104</v>
      </c>
      <c r="G46" s="87" t="s">
        <v>79</v>
      </c>
      <c r="H46" s="87"/>
      <c r="I46" s="87" t="s">
        <v>105</v>
      </c>
      <c r="J46" s="87"/>
      <c r="K46" s="60"/>
      <c r="L46" s="60"/>
      <c r="M46" s="87" t="s">
        <v>80</v>
      </c>
      <c r="N46" s="88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</row>
    <row r="47" spans="1:41" s="36" customFormat="1" ht="23.25" customHeight="1" x14ac:dyDescent="0.25">
      <c r="A47" s="53"/>
      <c r="B47" s="58">
        <v>20</v>
      </c>
      <c r="C47" s="60" t="s">
        <v>110</v>
      </c>
      <c r="D47" s="87" t="s">
        <v>78</v>
      </c>
      <c r="E47" s="87"/>
      <c r="F47" s="60" t="s">
        <v>104</v>
      </c>
      <c r="G47" s="87" t="s">
        <v>79</v>
      </c>
      <c r="H47" s="87"/>
      <c r="I47" s="87" t="s">
        <v>105</v>
      </c>
      <c r="J47" s="87"/>
      <c r="K47" s="60"/>
      <c r="L47" s="60"/>
      <c r="M47" s="87" t="s">
        <v>80</v>
      </c>
      <c r="N47" s="88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</row>
    <row r="48" spans="1:41" s="36" customFormat="1" ht="23.25" customHeight="1" x14ac:dyDescent="0.25">
      <c r="A48" s="53"/>
      <c r="B48" s="58">
        <v>21</v>
      </c>
      <c r="C48" s="60" t="s">
        <v>98</v>
      </c>
      <c r="D48" s="87" t="s">
        <v>78</v>
      </c>
      <c r="E48" s="87"/>
      <c r="F48" s="60" t="s">
        <v>104</v>
      </c>
      <c r="G48" s="87" t="s">
        <v>79</v>
      </c>
      <c r="H48" s="87"/>
      <c r="I48" s="87" t="s">
        <v>82</v>
      </c>
      <c r="J48" s="87"/>
      <c r="K48" s="87">
        <v>1</v>
      </c>
      <c r="L48" s="87"/>
      <c r="M48" s="87" t="s">
        <v>81</v>
      </c>
      <c r="N48" s="88"/>
      <c r="O48" s="86"/>
      <c r="P48" s="86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</row>
    <row r="49" spans="1:41" s="36" customFormat="1" ht="23.25" customHeight="1" x14ac:dyDescent="0.25">
      <c r="A49" s="53"/>
      <c r="B49" s="58">
        <v>22</v>
      </c>
      <c r="C49" s="60" t="s">
        <v>99</v>
      </c>
      <c r="D49" s="87" t="s">
        <v>78</v>
      </c>
      <c r="E49" s="87"/>
      <c r="F49" s="60" t="s">
        <v>104</v>
      </c>
      <c r="G49" s="87" t="s">
        <v>79</v>
      </c>
      <c r="H49" s="87"/>
      <c r="I49" s="87" t="s">
        <v>83</v>
      </c>
      <c r="J49" s="87"/>
      <c r="K49" s="87">
        <v>0</v>
      </c>
      <c r="L49" s="87"/>
      <c r="M49" s="87" t="s">
        <v>81</v>
      </c>
      <c r="N49" s="88"/>
      <c r="O49" s="86"/>
      <c r="P49" s="86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</row>
    <row r="50" spans="1:41" s="36" customFormat="1" ht="23.25" customHeight="1" x14ac:dyDescent="0.25">
      <c r="A50" s="53"/>
      <c r="B50" s="58">
        <v>23</v>
      </c>
      <c r="C50" s="60" t="s">
        <v>100</v>
      </c>
      <c r="D50" s="87" t="s">
        <v>78</v>
      </c>
      <c r="E50" s="87"/>
      <c r="F50" s="60" t="s">
        <v>104</v>
      </c>
      <c r="G50" s="87" t="s">
        <v>79</v>
      </c>
      <c r="H50" s="87"/>
      <c r="I50" s="87" t="s">
        <v>123</v>
      </c>
      <c r="J50" s="87"/>
      <c r="K50" s="87"/>
      <c r="L50" s="87"/>
      <c r="M50" s="87" t="s">
        <v>81</v>
      </c>
      <c r="N50" s="88"/>
      <c r="O50" s="86"/>
      <c r="P50" s="86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</row>
    <row r="51" spans="1:41" s="36" customFormat="1" ht="23.25" customHeight="1" x14ac:dyDescent="0.25">
      <c r="A51" s="53"/>
      <c r="B51" s="58">
        <v>24</v>
      </c>
      <c r="C51" s="60" t="s">
        <v>101</v>
      </c>
      <c r="D51" s="87" t="s">
        <v>78</v>
      </c>
      <c r="E51" s="87"/>
      <c r="F51" s="60" t="s">
        <v>104</v>
      </c>
      <c r="G51" s="87" t="s">
        <v>79</v>
      </c>
      <c r="H51" s="87"/>
      <c r="I51" s="87" t="s">
        <v>123</v>
      </c>
      <c r="J51" s="87"/>
      <c r="K51" s="87"/>
      <c r="L51" s="87"/>
      <c r="M51" s="87" t="s">
        <v>81</v>
      </c>
      <c r="N51" s="88"/>
      <c r="O51" s="86"/>
      <c r="P51" s="86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</row>
    <row r="52" spans="1:41" s="36" customFormat="1" ht="23.25" customHeight="1" x14ac:dyDescent="0.25">
      <c r="A52" s="53"/>
      <c r="B52" s="58">
        <v>25</v>
      </c>
      <c r="C52" s="60" t="s">
        <v>102</v>
      </c>
      <c r="D52" s="87" t="s">
        <v>78</v>
      </c>
      <c r="E52" s="87"/>
      <c r="F52" s="60" t="s">
        <v>104</v>
      </c>
      <c r="G52" s="87" t="s">
        <v>79</v>
      </c>
      <c r="H52" s="87"/>
      <c r="I52" s="87" t="s">
        <v>123</v>
      </c>
      <c r="J52" s="87"/>
      <c r="K52" s="87"/>
      <c r="L52" s="87"/>
      <c r="M52" s="87" t="s">
        <v>81</v>
      </c>
      <c r="N52" s="88"/>
      <c r="O52" s="86"/>
      <c r="P52" s="86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</row>
    <row r="53" spans="1:41" s="36" customFormat="1" ht="23.25" customHeight="1" thickBot="1" x14ac:dyDescent="0.3">
      <c r="A53" s="53"/>
      <c r="B53" s="61"/>
      <c r="C53" s="63"/>
      <c r="D53" s="89"/>
      <c r="E53" s="89"/>
      <c r="F53" s="63"/>
      <c r="G53" s="89"/>
      <c r="H53" s="89"/>
      <c r="I53" s="89"/>
      <c r="J53" s="89"/>
      <c r="K53" s="89"/>
      <c r="L53" s="89"/>
      <c r="M53" s="89"/>
      <c r="N53" s="90"/>
      <c r="O53" s="86"/>
      <c r="P53" s="86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</row>
    <row r="54" spans="1:41" s="36" customFormat="1" ht="23.25" customHeight="1" x14ac:dyDescent="0.25">
      <c r="A54" s="53"/>
      <c r="B54" s="53"/>
      <c r="C54" s="53"/>
      <c r="D54" s="86"/>
      <c r="E54" s="86"/>
      <c r="F54" s="53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</row>
    <row r="55" spans="1:41" s="36" customFormat="1" ht="23.25" customHeight="1" x14ac:dyDescent="0.25">
      <c r="A55" s="53"/>
      <c r="B55" s="53"/>
      <c r="C55" s="53"/>
      <c r="D55" s="86"/>
      <c r="E55" s="86"/>
      <c r="F55" s="53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</row>
    <row r="56" spans="1:41" s="36" customFormat="1" ht="23.25" customHeight="1" x14ac:dyDescent="0.25">
      <c r="A56" s="53"/>
      <c r="B56" s="53"/>
      <c r="C56" s="53"/>
      <c r="D56" s="86"/>
      <c r="E56" s="86"/>
      <c r="F56" s="53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</row>
    <row r="57" spans="1:41" s="36" customFormat="1" ht="23.25" customHeight="1" x14ac:dyDescent="0.25">
      <c r="A57" s="53"/>
      <c r="B57" s="53"/>
      <c r="C57" s="53"/>
      <c r="D57" s="86"/>
      <c r="E57" s="86"/>
      <c r="F57" s="53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</row>
    <row r="58" spans="1:41" s="36" customFormat="1" ht="23.25" customHeight="1" x14ac:dyDescent="0.25">
      <c r="A58" s="53"/>
      <c r="B58" s="53"/>
      <c r="C58" s="53"/>
      <c r="D58" s="86"/>
      <c r="E58" s="86"/>
      <c r="F58" s="53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</row>
    <row r="59" spans="1:41" s="36" customFormat="1" ht="23.25" customHeight="1" x14ac:dyDescent="0.25">
      <c r="A59" s="53"/>
      <c r="B59" s="53"/>
      <c r="C59" s="53"/>
      <c r="D59" s="86"/>
      <c r="E59" s="86"/>
      <c r="F59" s="53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</row>
    <row r="60" spans="1:41" s="36" customFormat="1" ht="23.25" customHeight="1" x14ac:dyDescent="0.25">
      <c r="A60" s="53"/>
      <c r="B60" s="53"/>
      <c r="C60" s="53"/>
      <c r="D60" s="86"/>
      <c r="E60" s="86"/>
      <c r="F60" s="53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</row>
    <row r="61" spans="1:41" s="36" customFormat="1" ht="23.25" customHeight="1" x14ac:dyDescent="0.25">
      <c r="A61" s="53"/>
      <c r="B61" s="53"/>
      <c r="C61" s="53"/>
      <c r="D61" s="86"/>
      <c r="E61" s="86"/>
      <c r="F61" s="53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</row>
    <row r="62" spans="1:41" s="36" customFormat="1" ht="23.25" customHeight="1" x14ac:dyDescent="0.25">
      <c r="A62" s="53"/>
      <c r="B62" s="53"/>
      <c r="C62" s="53"/>
      <c r="D62" s="86"/>
      <c r="E62" s="86"/>
      <c r="F62" s="53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</row>
    <row r="63" spans="1:41" s="36" customFormat="1" ht="23.25" customHeight="1" x14ac:dyDescent="0.25">
      <c r="A63" s="53"/>
      <c r="B63" s="53"/>
      <c r="C63" s="53"/>
      <c r="D63" s="86"/>
      <c r="E63" s="86"/>
      <c r="F63" s="53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</row>
  </sheetData>
  <mergeCells count="313">
    <mergeCell ref="G6:I6"/>
    <mergeCell ref="J6:L6"/>
    <mergeCell ref="G7:I7"/>
    <mergeCell ref="J7:L7"/>
    <mergeCell ref="G8:I8"/>
    <mergeCell ref="J8:L8"/>
    <mergeCell ref="M5:P6"/>
    <mergeCell ref="M7:P8"/>
    <mergeCell ref="G4:I4"/>
    <mergeCell ref="G5:I5"/>
    <mergeCell ref="J4:L4"/>
    <mergeCell ref="J5:L5"/>
    <mergeCell ref="M4:P4"/>
    <mergeCell ref="E5:F5"/>
    <mergeCell ref="E6:F6"/>
    <mergeCell ref="E7:F7"/>
    <mergeCell ref="B5:B6"/>
    <mergeCell ref="C5:D5"/>
    <mergeCell ref="C6:D6"/>
    <mergeCell ref="D63:E63"/>
    <mergeCell ref="G63:H63"/>
    <mergeCell ref="I63:J63"/>
    <mergeCell ref="D61:E61"/>
    <mergeCell ref="G61:H61"/>
    <mergeCell ref="I61:J61"/>
    <mergeCell ref="D59:E59"/>
    <mergeCell ref="G59:H59"/>
    <mergeCell ref="I59:J59"/>
    <mergeCell ref="D57:E57"/>
    <mergeCell ref="G57:H57"/>
    <mergeCell ref="I57:J57"/>
    <mergeCell ref="D55:E55"/>
    <mergeCell ref="G55:H55"/>
    <mergeCell ref="I55:J55"/>
    <mergeCell ref="D53:E53"/>
    <mergeCell ref="G53:H53"/>
    <mergeCell ref="I53:J53"/>
    <mergeCell ref="K63:L63"/>
    <mergeCell ref="M63:N63"/>
    <mergeCell ref="O63:P63"/>
    <mergeCell ref="D62:E62"/>
    <mergeCell ref="G62:H62"/>
    <mergeCell ref="I62:J62"/>
    <mergeCell ref="K62:L62"/>
    <mergeCell ref="M62:N62"/>
    <mergeCell ref="O62:P62"/>
    <mergeCell ref="K61:L61"/>
    <mergeCell ref="M61:N61"/>
    <mergeCell ref="O61:P61"/>
    <mergeCell ref="D60:E60"/>
    <mergeCell ref="G60:H60"/>
    <mergeCell ref="I60:J60"/>
    <mergeCell ref="K60:L60"/>
    <mergeCell ref="M60:N60"/>
    <mergeCell ref="O60:P60"/>
    <mergeCell ref="K59:L59"/>
    <mergeCell ref="M59:N59"/>
    <mergeCell ref="O59:P59"/>
    <mergeCell ref="D58:E58"/>
    <mergeCell ref="G58:H58"/>
    <mergeCell ref="I58:J58"/>
    <mergeCell ref="K58:L58"/>
    <mergeCell ref="M58:N58"/>
    <mergeCell ref="O58:P58"/>
    <mergeCell ref="K57:L57"/>
    <mergeCell ref="M57:N57"/>
    <mergeCell ref="O57:P57"/>
    <mergeCell ref="D56:E56"/>
    <mergeCell ref="G56:H56"/>
    <mergeCell ref="I56:J56"/>
    <mergeCell ref="K56:L56"/>
    <mergeCell ref="M56:N56"/>
    <mergeCell ref="O56:P56"/>
    <mergeCell ref="K55:L55"/>
    <mergeCell ref="M55:N55"/>
    <mergeCell ref="O55:P55"/>
    <mergeCell ref="D54:E54"/>
    <mergeCell ref="G54:H54"/>
    <mergeCell ref="I54:J54"/>
    <mergeCell ref="K54:L54"/>
    <mergeCell ref="M54:N54"/>
    <mergeCell ref="O54:P54"/>
    <mergeCell ref="K53:L53"/>
    <mergeCell ref="M53:N53"/>
    <mergeCell ref="O53:P53"/>
    <mergeCell ref="D52:E52"/>
    <mergeCell ref="G52:H52"/>
    <mergeCell ref="I52:J52"/>
    <mergeCell ref="K52:L52"/>
    <mergeCell ref="M52:N52"/>
    <mergeCell ref="O52:P52"/>
    <mergeCell ref="D51:E51"/>
    <mergeCell ref="G51:H51"/>
    <mergeCell ref="I51:J51"/>
    <mergeCell ref="K51:L51"/>
    <mergeCell ref="M51:N51"/>
    <mergeCell ref="O51:P51"/>
    <mergeCell ref="D50:E50"/>
    <mergeCell ref="G50:H50"/>
    <mergeCell ref="I50:J50"/>
    <mergeCell ref="K50:L50"/>
    <mergeCell ref="M50:N50"/>
    <mergeCell ref="O50:P50"/>
    <mergeCell ref="O48:P48"/>
    <mergeCell ref="D49:E49"/>
    <mergeCell ref="G49:H49"/>
    <mergeCell ref="I49:J49"/>
    <mergeCell ref="K49:L49"/>
    <mergeCell ref="M49:N49"/>
    <mergeCell ref="O49:P49"/>
    <mergeCell ref="D47:E47"/>
    <mergeCell ref="G47:H47"/>
    <mergeCell ref="I47:J47"/>
    <mergeCell ref="M47:N47"/>
    <mergeCell ref="D48:E48"/>
    <mergeCell ref="G48:H48"/>
    <mergeCell ref="I48:J48"/>
    <mergeCell ref="K48:L48"/>
    <mergeCell ref="M48:N48"/>
    <mergeCell ref="D45:E45"/>
    <mergeCell ref="G45:H45"/>
    <mergeCell ref="I45:J45"/>
    <mergeCell ref="M45:N45"/>
    <mergeCell ref="D46:E46"/>
    <mergeCell ref="G46:H46"/>
    <mergeCell ref="I46:J46"/>
    <mergeCell ref="M46:N46"/>
    <mergeCell ref="D43:E43"/>
    <mergeCell ref="G43:H43"/>
    <mergeCell ref="I43:J43"/>
    <mergeCell ref="M43:N43"/>
    <mergeCell ref="D44:E44"/>
    <mergeCell ref="G44:H44"/>
    <mergeCell ref="I44:J44"/>
    <mergeCell ref="M44:N44"/>
    <mergeCell ref="D42:E42"/>
    <mergeCell ref="G42:H42"/>
    <mergeCell ref="I42:J42"/>
    <mergeCell ref="K42:L42"/>
    <mergeCell ref="M42:N42"/>
    <mergeCell ref="O42:P42"/>
    <mergeCell ref="D41:E41"/>
    <mergeCell ref="G41:H41"/>
    <mergeCell ref="I41:J41"/>
    <mergeCell ref="K41:L41"/>
    <mergeCell ref="M41:N41"/>
    <mergeCell ref="O41:P41"/>
    <mergeCell ref="D40:E40"/>
    <mergeCell ref="G40:H40"/>
    <mergeCell ref="I40:J40"/>
    <mergeCell ref="K40:L40"/>
    <mergeCell ref="M40:N40"/>
    <mergeCell ref="O40:P40"/>
    <mergeCell ref="D39:E39"/>
    <mergeCell ref="G39:H39"/>
    <mergeCell ref="I39:J39"/>
    <mergeCell ref="K39:L39"/>
    <mergeCell ref="M39:N39"/>
    <mergeCell ref="O39:P39"/>
    <mergeCell ref="D38:E38"/>
    <mergeCell ref="G38:H38"/>
    <mergeCell ref="I38:J38"/>
    <mergeCell ref="K38:L38"/>
    <mergeCell ref="M38:N38"/>
    <mergeCell ref="O38:P38"/>
    <mergeCell ref="D37:E37"/>
    <mergeCell ref="G37:H37"/>
    <mergeCell ref="I37:J37"/>
    <mergeCell ref="K37:L37"/>
    <mergeCell ref="M37:N37"/>
    <mergeCell ref="O37:P37"/>
    <mergeCell ref="D36:E36"/>
    <mergeCell ref="G36:H36"/>
    <mergeCell ref="I36:J36"/>
    <mergeCell ref="K36:L36"/>
    <mergeCell ref="M36:N36"/>
    <mergeCell ref="O36:P36"/>
    <mergeCell ref="D35:E35"/>
    <mergeCell ref="G35:H35"/>
    <mergeCell ref="I35:J35"/>
    <mergeCell ref="K35:L35"/>
    <mergeCell ref="M35:N35"/>
    <mergeCell ref="O35:P35"/>
    <mergeCell ref="D34:E34"/>
    <mergeCell ref="G34:H34"/>
    <mergeCell ref="I34:J34"/>
    <mergeCell ref="K34:L34"/>
    <mergeCell ref="M34:N34"/>
    <mergeCell ref="O34:P34"/>
    <mergeCell ref="D33:E33"/>
    <mergeCell ref="G33:H33"/>
    <mergeCell ref="I33:J33"/>
    <mergeCell ref="K33:L33"/>
    <mergeCell ref="M33:N33"/>
    <mergeCell ref="O33:P33"/>
    <mergeCell ref="D32:E32"/>
    <mergeCell ref="G32:H32"/>
    <mergeCell ref="I32:J32"/>
    <mergeCell ref="K32:L32"/>
    <mergeCell ref="M32:N32"/>
    <mergeCell ref="O32:P32"/>
    <mergeCell ref="D31:E31"/>
    <mergeCell ref="G31:H31"/>
    <mergeCell ref="I31:J31"/>
    <mergeCell ref="K31:L31"/>
    <mergeCell ref="M31:N31"/>
    <mergeCell ref="O31:P31"/>
    <mergeCell ref="D30:E30"/>
    <mergeCell ref="G30:H30"/>
    <mergeCell ref="I30:J30"/>
    <mergeCell ref="K30:L30"/>
    <mergeCell ref="M30:N30"/>
    <mergeCell ref="O30:P30"/>
    <mergeCell ref="O28:P28"/>
    <mergeCell ref="D29:E29"/>
    <mergeCell ref="G29:H29"/>
    <mergeCell ref="I29:J29"/>
    <mergeCell ref="K29:L29"/>
    <mergeCell ref="M29:N29"/>
    <mergeCell ref="O29:P29"/>
    <mergeCell ref="K27:L27"/>
    <mergeCell ref="D28:E28"/>
    <mergeCell ref="G28:H28"/>
    <mergeCell ref="I28:J28"/>
    <mergeCell ref="K28:L28"/>
    <mergeCell ref="M28:N28"/>
    <mergeCell ref="C21:D21"/>
    <mergeCell ref="W21:X21"/>
    <mergeCell ref="C22:D22"/>
    <mergeCell ref="W22:X22"/>
    <mergeCell ref="C24:D24"/>
    <mergeCell ref="G24:H24"/>
    <mergeCell ref="K24:L24"/>
    <mergeCell ref="O24:P24"/>
    <mergeCell ref="S24:T24"/>
    <mergeCell ref="C18:D18"/>
    <mergeCell ref="W18:X18"/>
    <mergeCell ref="C19:D19"/>
    <mergeCell ref="W19:X19"/>
    <mergeCell ref="C20:D20"/>
    <mergeCell ref="W20:X20"/>
    <mergeCell ref="C15:D15"/>
    <mergeCell ref="W15:X15"/>
    <mergeCell ref="C16:D16"/>
    <mergeCell ref="W16:X16"/>
    <mergeCell ref="C17:D17"/>
    <mergeCell ref="W17:X17"/>
    <mergeCell ref="O12:P12"/>
    <mergeCell ref="Q12:R12"/>
    <mergeCell ref="S12:T12"/>
    <mergeCell ref="U12:V12"/>
    <mergeCell ref="W12:X12"/>
    <mergeCell ref="C14:D14"/>
    <mergeCell ref="H14:I14"/>
    <mergeCell ref="J14:K14"/>
    <mergeCell ref="L14:M14"/>
    <mergeCell ref="W14:X14"/>
    <mergeCell ref="C12:D12"/>
    <mergeCell ref="E12:F12"/>
    <mergeCell ref="G12:H12"/>
    <mergeCell ref="I12:J12"/>
    <mergeCell ref="K12:L12"/>
    <mergeCell ref="M12:N12"/>
    <mergeCell ref="M11:N11"/>
    <mergeCell ref="O11:P11"/>
    <mergeCell ref="Q11:R11"/>
    <mergeCell ref="S11:T11"/>
    <mergeCell ref="U11:V11"/>
    <mergeCell ref="W11:X11"/>
    <mergeCell ref="O10:P10"/>
    <mergeCell ref="Q10:R10"/>
    <mergeCell ref="S10:T10"/>
    <mergeCell ref="U10:V10"/>
    <mergeCell ref="W10:X10"/>
    <mergeCell ref="M10:N10"/>
    <mergeCell ref="C11:D11"/>
    <mergeCell ref="E11:F11"/>
    <mergeCell ref="G11:H11"/>
    <mergeCell ref="I11:J11"/>
    <mergeCell ref="K11:L11"/>
    <mergeCell ref="C10:D10"/>
    <mergeCell ref="E10:F10"/>
    <mergeCell ref="G10:H10"/>
    <mergeCell ref="I10:J10"/>
    <mergeCell ref="K10:L10"/>
    <mergeCell ref="V7:W7"/>
    <mergeCell ref="R8:S8"/>
    <mergeCell ref="T8:U8"/>
    <mergeCell ref="V8:W8"/>
    <mergeCell ref="R7:S7"/>
    <mergeCell ref="T7:U7"/>
    <mergeCell ref="B7:B8"/>
    <mergeCell ref="C7:D7"/>
    <mergeCell ref="C8:D8"/>
    <mergeCell ref="E8:F8"/>
    <mergeCell ref="R5:S5"/>
    <mergeCell ref="T5:U5"/>
    <mergeCell ref="V5:W5"/>
    <mergeCell ref="R6:S6"/>
    <mergeCell ref="T6:U6"/>
    <mergeCell ref="V6:W6"/>
    <mergeCell ref="R4:S4"/>
    <mergeCell ref="T4:U4"/>
    <mergeCell ref="V4:W4"/>
    <mergeCell ref="B4:D4"/>
    <mergeCell ref="E4:F4"/>
    <mergeCell ref="C2:D2"/>
    <mergeCell ref="R2:S2"/>
    <mergeCell ref="T2:U2"/>
    <mergeCell ref="V2:W2"/>
    <mergeCell ref="R3:S3"/>
    <mergeCell ref="T3:U3"/>
    <mergeCell ref="V3:W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1"/>
  <sheetViews>
    <sheetView showGridLines="0" tabSelected="1" zoomScale="85" zoomScaleNormal="85" workbookViewId="0">
      <selection activeCell="Z10" sqref="Z10"/>
    </sheetView>
  </sheetViews>
  <sheetFormatPr defaultRowHeight="23.25" customHeight="1" x14ac:dyDescent="0.25"/>
  <cols>
    <col min="1" max="1" width="1.75" style="1" customWidth="1"/>
    <col min="2" max="2" width="12.375" style="1" customWidth="1"/>
    <col min="3" max="6" width="7.375" style="1" customWidth="1"/>
    <col min="7" max="7" width="8.375" style="1" customWidth="1"/>
    <col min="8" max="15" width="7.375" style="1" customWidth="1"/>
    <col min="16" max="16" width="8.75" style="1" customWidth="1"/>
    <col min="17" max="23" width="7.375" style="1" customWidth="1"/>
    <col min="24" max="24" width="9.75" style="1" customWidth="1"/>
    <col min="25" max="25" width="1.75" style="1" customWidth="1"/>
    <col min="26" max="36" width="9" style="36"/>
    <col min="37" max="16384" width="9" style="1"/>
  </cols>
  <sheetData>
    <row r="1" spans="1:41" ht="12.75" customHeight="1" thickBot="1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40"/>
      <c r="Y1" s="85"/>
      <c r="Z1" s="85"/>
      <c r="AA1" s="85"/>
      <c r="AB1" s="85"/>
    </row>
    <row r="2" spans="1:41" ht="24" customHeight="1" thickTop="1" x14ac:dyDescent="0.25">
      <c r="A2" s="85"/>
      <c r="B2" s="190" t="s">
        <v>120</v>
      </c>
      <c r="C2" s="191"/>
      <c r="D2" s="192"/>
      <c r="E2" s="193" t="s">
        <v>1</v>
      </c>
      <c r="F2" s="192"/>
      <c r="G2" s="193" t="s">
        <v>121</v>
      </c>
      <c r="H2" s="192"/>
      <c r="I2" s="231" t="s">
        <v>188</v>
      </c>
      <c r="J2" s="233"/>
      <c r="K2" s="231" t="s">
        <v>5</v>
      </c>
      <c r="L2" s="233"/>
      <c r="M2" s="231" t="s">
        <v>188</v>
      </c>
      <c r="N2" s="233"/>
      <c r="O2" s="231" t="s">
        <v>122</v>
      </c>
      <c r="P2" s="233"/>
      <c r="Q2" s="85"/>
      <c r="R2" s="125" t="s">
        <v>73</v>
      </c>
      <c r="S2" s="126"/>
      <c r="T2" s="126" t="s">
        <v>74</v>
      </c>
      <c r="U2" s="126"/>
      <c r="V2" s="126" t="s">
        <v>75</v>
      </c>
      <c r="W2" s="126"/>
      <c r="X2" s="48" t="s">
        <v>76</v>
      </c>
      <c r="Y2" s="85"/>
      <c r="Z2" s="85"/>
      <c r="AA2" s="85"/>
      <c r="AB2" s="85"/>
    </row>
    <row r="3" spans="1:41" ht="24" customHeight="1" x14ac:dyDescent="0.25">
      <c r="A3" s="85"/>
      <c r="B3" s="196" t="s">
        <v>189</v>
      </c>
      <c r="C3" s="198" t="s">
        <v>112</v>
      </c>
      <c r="D3" s="199"/>
      <c r="E3" s="246" t="s">
        <v>186</v>
      </c>
      <c r="F3" s="247"/>
      <c r="G3" s="246">
        <v>2</v>
      </c>
      <c r="H3" s="247"/>
      <c r="I3" s="246">
        <v>200</v>
      </c>
      <c r="J3" s="247"/>
      <c r="K3" s="246">
        <v>400</v>
      </c>
      <c r="L3" s="247"/>
      <c r="M3" s="246">
        <v>200</v>
      </c>
      <c r="N3" s="247"/>
      <c r="O3" s="165">
        <v>2</v>
      </c>
      <c r="P3" s="165">
        <v>100</v>
      </c>
      <c r="Q3" s="85"/>
      <c r="R3" s="127" t="s">
        <v>42</v>
      </c>
      <c r="S3" s="128"/>
      <c r="T3" s="129">
        <f>T5</f>
        <v>120</v>
      </c>
      <c r="U3" s="129"/>
      <c r="V3" s="139">
        <v>189</v>
      </c>
      <c r="W3" s="139"/>
      <c r="X3" s="44"/>
      <c r="Y3" s="85"/>
      <c r="Z3" s="85"/>
      <c r="AA3" s="85"/>
      <c r="AB3" s="85"/>
    </row>
    <row r="4" spans="1:41" ht="24" customHeight="1" x14ac:dyDescent="0.25">
      <c r="A4" s="85"/>
      <c r="B4" s="245"/>
      <c r="C4" s="198">
        <v>10010</v>
      </c>
      <c r="D4" s="199"/>
      <c r="E4" s="248"/>
      <c r="F4" s="249"/>
      <c r="G4" s="248"/>
      <c r="H4" s="249"/>
      <c r="I4" s="248"/>
      <c r="J4" s="249"/>
      <c r="K4" s="248"/>
      <c r="L4" s="249"/>
      <c r="M4" s="248"/>
      <c r="N4" s="249"/>
      <c r="O4" s="166"/>
      <c r="P4" s="166"/>
      <c r="Q4" s="85"/>
      <c r="R4" s="127" t="s">
        <v>67</v>
      </c>
      <c r="S4" s="128"/>
      <c r="T4" s="129">
        <f>T5</f>
        <v>120</v>
      </c>
      <c r="U4" s="129"/>
      <c r="V4" s="139">
        <f>V3-5.5</f>
        <v>183.5</v>
      </c>
      <c r="W4" s="139"/>
      <c r="X4" s="44"/>
      <c r="Y4" s="85"/>
      <c r="Z4" s="85"/>
      <c r="AA4" s="85"/>
      <c r="AB4" s="85"/>
    </row>
    <row r="5" spans="1:41" ht="24" customHeight="1" x14ac:dyDescent="0.25">
      <c r="A5" s="85"/>
      <c r="B5" s="245"/>
      <c r="C5" s="209" t="s">
        <v>113</v>
      </c>
      <c r="D5" s="146"/>
      <c r="E5" s="238" t="s">
        <v>187</v>
      </c>
      <c r="F5" s="239"/>
      <c r="G5" s="238">
        <v>3</v>
      </c>
      <c r="H5" s="239"/>
      <c r="I5" s="238">
        <v>150</v>
      </c>
      <c r="J5" s="239"/>
      <c r="K5" s="238">
        <v>200</v>
      </c>
      <c r="L5" s="239"/>
      <c r="M5" s="238">
        <v>150</v>
      </c>
      <c r="N5" s="239"/>
      <c r="O5" s="236">
        <v>1</v>
      </c>
      <c r="P5" s="236">
        <v>140</v>
      </c>
      <c r="Q5" s="85"/>
      <c r="R5" s="127" t="s">
        <v>43</v>
      </c>
      <c r="S5" s="128"/>
      <c r="T5" s="129">
        <v>120</v>
      </c>
      <c r="U5" s="129"/>
      <c r="V5" s="139">
        <f>V4-20</f>
        <v>163.5</v>
      </c>
      <c r="W5" s="139"/>
      <c r="X5" s="44"/>
      <c r="Y5" s="85"/>
      <c r="Z5" s="85"/>
      <c r="AA5" s="85"/>
      <c r="AB5" s="85"/>
    </row>
    <row r="6" spans="1:41" ht="24" customHeight="1" x14ac:dyDescent="0.25">
      <c r="A6" s="85"/>
      <c r="B6" s="208"/>
      <c r="C6" s="209">
        <v>10030</v>
      </c>
      <c r="D6" s="146"/>
      <c r="E6" s="242"/>
      <c r="F6" s="243"/>
      <c r="G6" s="242"/>
      <c r="H6" s="243"/>
      <c r="I6" s="242"/>
      <c r="J6" s="243"/>
      <c r="K6" s="242"/>
      <c r="L6" s="243"/>
      <c r="M6" s="242"/>
      <c r="N6" s="243"/>
      <c r="O6" s="244"/>
      <c r="P6" s="244"/>
      <c r="Q6" s="85"/>
      <c r="R6" s="127" t="s">
        <v>39</v>
      </c>
      <c r="S6" s="128"/>
      <c r="T6" s="194">
        <v>118</v>
      </c>
      <c r="U6" s="194"/>
      <c r="V6" s="195">
        <v>190</v>
      </c>
      <c r="W6" s="195"/>
      <c r="X6" s="66">
        <f>V3-V6</f>
        <v>-1</v>
      </c>
      <c r="Y6" s="85"/>
      <c r="Z6" s="85"/>
      <c r="AA6" s="85"/>
      <c r="AB6" s="85"/>
    </row>
    <row r="7" spans="1:41" ht="24" customHeight="1" x14ac:dyDescent="0.25">
      <c r="A7" s="85"/>
      <c r="B7" s="245" t="s">
        <v>190</v>
      </c>
      <c r="C7" s="252" t="s">
        <v>112</v>
      </c>
      <c r="D7" s="253"/>
      <c r="E7" s="246" t="s">
        <v>10</v>
      </c>
      <c r="F7" s="247"/>
      <c r="G7" s="246">
        <v>1</v>
      </c>
      <c r="H7" s="247"/>
      <c r="I7" s="246">
        <v>175</v>
      </c>
      <c r="J7" s="247"/>
      <c r="K7" s="246">
        <v>375</v>
      </c>
      <c r="L7" s="247"/>
      <c r="M7" s="246">
        <v>175</v>
      </c>
      <c r="N7" s="247"/>
      <c r="O7" s="165">
        <v>3</v>
      </c>
      <c r="P7" s="165">
        <v>70</v>
      </c>
      <c r="Q7" s="85"/>
      <c r="R7" s="127" t="s">
        <v>77</v>
      </c>
      <c r="S7" s="128"/>
      <c r="T7" s="129">
        <v>127</v>
      </c>
      <c r="U7" s="129"/>
      <c r="V7" s="139">
        <f t="shared" ref="V7:V8" si="0">V6-X7</f>
        <v>154</v>
      </c>
      <c r="W7" s="139"/>
      <c r="X7" s="44">
        <v>36</v>
      </c>
      <c r="Y7" s="85"/>
      <c r="Z7" s="85"/>
      <c r="AA7" s="85"/>
      <c r="AB7" s="85"/>
    </row>
    <row r="8" spans="1:41" ht="24" customHeight="1" thickBot="1" x14ac:dyDescent="0.3">
      <c r="A8" s="85"/>
      <c r="B8" s="245"/>
      <c r="C8" s="198">
        <v>10020</v>
      </c>
      <c r="D8" s="199"/>
      <c r="E8" s="248"/>
      <c r="F8" s="249"/>
      <c r="G8" s="248"/>
      <c r="H8" s="249"/>
      <c r="I8" s="248"/>
      <c r="J8" s="249"/>
      <c r="K8" s="248"/>
      <c r="L8" s="249"/>
      <c r="M8" s="248"/>
      <c r="N8" s="249"/>
      <c r="O8" s="166"/>
      <c r="P8" s="166"/>
      <c r="Q8" s="85"/>
      <c r="R8" s="130" t="s">
        <v>40</v>
      </c>
      <c r="S8" s="131"/>
      <c r="T8" s="132">
        <v>132</v>
      </c>
      <c r="U8" s="132"/>
      <c r="V8" s="140">
        <f t="shared" si="0"/>
        <v>109</v>
      </c>
      <c r="W8" s="140"/>
      <c r="X8" s="45">
        <v>45</v>
      </c>
      <c r="Y8" s="85"/>
      <c r="Z8" s="85"/>
      <c r="AA8" s="85"/>
      <c r="AB8" s="85"/>
    </row>
    <row r="9" spans="1:41" ht="24" customHeight="1" thickTop="1" x14ac:dyDescent="0.25">
      <c r="A9" s="85"/>
      <c r="B9" s="245"/>
      <c r="C9" s="209" t="s">
        <v>113</v>
      </c>
      <c r="D9" s="146"/>
      <c r="E9" s="238" t="s">
        <v>41</v>
      </c>
      <c r="F9" s="239"/>
      <c r="G9" s="238">
        <v>4</v>
      </c>
      <c r="H9" s="239"/>
      <c r="I9" s="238">
        <v>120</v>
      </c>
      <c r="J9" s="239"/>
      <c r="K9" s="238">
        <v>220</v>
      </c>
      <c r="L9" s="239"/>
      <c r="M9" s="238">
        <v>120</v>
      </c>
      <c r="N9" s="239"/>
      <c r="O9" s="236">
        <v>0</v>
      </c>
      <c r="P9" s="236">
        <v>110</v>
      </c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</row>
    <row r="10" spans="1:41" s="8" customFormat="1" ht="24" customHeight="1" thickBot="1" x14ac:dyDescent="0.3">
      <c r="A10" s="40"/>
      <c r="B10" s="197"/>
      <c r="C10" s="250">
        <v>10040</v>
      </c>
      <c r="D10" s="251"/>
      <c r="E10" s="240"/>
      <c r="F10" s="241"/>
      <c r="G10" s="242"/>
      <c r="H10" s="243"/>
      <c r="I10" s="242"/>
      <c r="J10" s="243"/>
      <c r="K10" s="242"/>
      <c r="L10" s="243"/>
      <c r="M10" s="242"/>
      <c r="N10" s="243"/>
      <c r="O10" s="237"/>
      <c r="P10" s="237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37"/>
      <c r="AD10" s="37"/>
      <c r="AE10" s="37"/>
      <c r="AF10" s="37"/>
      <c r="AG10" s="37"/>
      <c r="AH10" s="37"/>
      <c r="AI10" s="37"/>
      <c r="AJ10" s="37"/>
    </row>
    <row r="11" spans="1:41" ht="8.25" customHeight="1" thickTop="1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</row>
    <row r="12" spans="1:41" ht="9" customHeight="1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</row>
    <row r="13" spans="1:41" ht="9" customHeight="1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</row>
    <row r="14" spans="1:41" s="36" customFormat="1" ht="23.25" customHeight="1" x14ac:dyDescent="0.25">
      <c r="A14" s="85"/>
      <c r="B14" s="85"/>
      <c r="C14" s="85"/>
      <c r="D14" s="86"/>
      <c r="E14" s="86"/>
      <c r="F14" s="85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</row>
    <row r="15" spans="1:41" s="36" customFormat="1" ht="23.25" customHeight="1" x14ac:dyDescent="0.25">
      <c r="A15" s="85"/>
      <c r="B15" s="85"/>
      <c r="C15" s="85"/>
      <c r="D15" s="86"/>
      <c r="E15" s="86"/>
      <c r="F15" s="85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</row>
    <row r="16" spans="1:41" s="36" customFormat="1" ht="23.25" customHeight="1" x14ac:dyDescent="0.25">
      <c r="A16" s="85"/>
      <c r="B16" s="85"/>
      <c r="C16" s="85"/>
      <c r="D16" s="86"/>
      <c r="E16" s="86"/>
      <c r="F16" s="85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</row>
    <row r="17" spans="1:41" s="36" customFormat="1" ht="23.25" customHeight="1" x14ac:dyDescent="0.25">
      <c r="A17" s="85"/>
      <c r="B17" s="85"/>
      <c r="C17" s="85"/>
      <c r="D17" s="86"/>
      <c r="E17" s="86"/>
      <c r="F17" s="85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</row>
    <row r="18" spans="1:41" s="36" customFormat="1" ht="23.25" customHeight="1" x14ac:dyDescent="0.25">
      <c r="A18" s="85"/>
      <c r="B18" s="85"/>
      <c r="C18" s="85"/>
      <c r="D18" s="86"/>
      <c r="E18" s="86"/>
      <c r="F18" s="85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</row>
    <row r="19" spans="1:41" s="36" customFormat="1" ht="23.25" customHeight="1" x14ac:dyDescent="0.25">
      <c r="A19" s="85"/>
      <c r="B19" s="85"/>
      <c r="C19" s="85"/>
      <c r="D19" s="86"/>
      <c r="E19" s="86"/>
      <c r="F19" s="85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</row>
    <row r="20" spans="1:41" s="36" customFormat="1" ht="23.25" customHeight="1" x14ac:dyDescent="0.25">
      <c r="A20" s="85"/>
      <c r="B20" s="85"/>
      <c r="C20" s="85"/>
      <c r="D20" s="86"/>
      <c r="E20" s="86"/>
      <c r="F20" s="85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</row>
    <row r="21" spans="1:41" s="36" customFormat="1" ht="23.25" customHeight="1" x14ac:dyDescent="0.25">
      <c r="A21" s="85"/>
      <c r="B21" s="85"/>
      <c r="C21" s="85"/>
      <c r="D21" s="86"/>
      <c r="E21" s="86"/>
      <c r="F21" s="85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</row>
    <row r="22" spans="1:41" s="36" customFormat="1" ht="23.25" customHeight="1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</row>
    <row r="23" spans="1:41" s="36" customFormat="1" ht="23.25" customHeight="1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</row>
    <row r="24" spans="1:41" s="36" customFormat="1" ht="23.25" customHeight="1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</row>
    <row r="25" spans="1:41" s="36" customFormat="1" ht="23.25" customHeight="1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</row>
    <row r="26" spans="1:41" s="36" customFormat="1" ht="23.25" customHeight="1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</row>
    <row r="27" spans="1:41" s="36" customFormat="1" ht="23.25" customHeight="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</row>
    <row r="28" spans="1:41" s="36" customFormat="1" ht="23.25" customHeight="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</row>
    <row r="29" spans="1:41" s="36" customFormat="1" ht="23.25" customHeight="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</row>
    <row r="30" spans="1:41" s="36" customFormat="1" ht="23.25" customHeight="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</row>
    <row r="31" spans="1:41" s="36" customFormat="1" ht="23.25" customHeight="1" x14ac:dyDescent="0.25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</row>
  </sheetData>
  <mergeCells count="114">
    <mergeCell ref="R2:S2"/>
    <mergeCell ref="T2:U2"/>
    <mergeCell ref="V2:W2"/>
    <mergeCell ref="R3:S3"/>
    <mergeCell ref="T3:U3"/>
    <mergeCell ref="V3:W3"/>
    <mergeCell ref="B2:D2"/>
    <mergeCell ref="E2:F2"/>
    <mergeCell ref="G2:H2"/>
    <mergeCell ref="V5:W5"/>
    <mergeCell ref="C6:D6"/>
    <mergeCell ref="R6:S6"/>
    <mergeCell ref="T6:U6"/>
    <mergeCell ref="V6:W6"/>
    <mergeCell ref="E5:F6"/>
    <mergeCell ref="G5:H6"/>
    <mergeCell ref="T4:U4"/>
    <mergeCell ref="V4:W4"/>
    <mergeCell ref="C5:D5"/>
    <mergeCell ref="R5:S5"/>
    <mergeCell ref="T5:U5"/>
    <mergeCell ref="R4:S4"/>
    <mergeCell ref="M3:N4"/>
    <mergeCell ref="O3:O4"/>
    <mergeCell ref="P3:P4"/>
    <mergeCell ref="C4:D4"/>
    <mergeCell ref="R7:S7"/>
    <mergeCell ref="T7:U7"/>
    <mergeCell ref="V7:W7"/>
    <mergeCell ref="C8:D8"/>
    <mergeCell ref="R8:S8"/>
    <mergeCell ref="T8:U8"/>
    <mergeCell ref="V8:W8"/>
    <mergeCell ref="C7:D7"/>
    <mergeCell ref="M7:N8"/>
    <mergeCell ref="O7:O8"/>
    <mergeCell ref="P7:P8"/>
    <mergeCell ref="D15:E15"/>
    <mergeCell ref="G15:H15"/>
    <mergeCell ref="I15:J15"/>
    <mergeCell ref="K15:L15"/>
    <mergeCell ref="M15:N15"/>
    <mergeCell ref="O15:P15"/>
    <mergeCell ref="D14:E14"/>
    <mergeCell ref="G14:H14"/>
    <mergeCell ref="I14:J14"/>
    <mergeCell ref="K14:L14"/>
    <mergeCell ref="M14:N14"/>
    <mergeCell ref="O14:P14"/>
    <mergeCell ref="D17:E17"/>
    <mergeCell ref="G17:H17"/>
    <mergeCell ref="I17:J17"/>
    <mergeCell ref="K17:L17"/>
    <mergeCell ref="M17:N17"/>
    <mergeCell ref="O17:P17"/>
    <mergeCell ref="D16:E16"/>
    <mergeCell ref="G16:H16"/>
    <mergeCell ref="I16:J16"/>
    <mergeCell ref="K16:L16"/>
    <mergeCell ref="M16:N16"/>
    <mergeCell ref="O16:P16"/>
    <mergeCell ref="D19:E19"/>
    <mergeCell ref="G19:H19"/>
    <mergeCell ref="I19:J19"/>
    <mergeCell ref="K19:L19"/>
    <mergeCell ref="M19:N19"/>
    <mergeCell ref="O19:P19"/>
    <mergeCell ref="D18:E18"/>
    <mergeCell ref="G18:H18"/>
    <mergeCell ref="I18:J18"/>
    <mergeCell ref="K18:L18"/>
    <mergeCell ref="M18:N18"/>
    <mergeCell ref="O18:P18"/>
    <mergeCell ref="D21:E21"/>
    <mergeCell ref="G21:H21"/>
    <mergeCell ref="I21:J21"/>
    <mergeCell ref="K21:L21"/>
    <mergeCell ref="M21:N21"/>
    <mergeCell ref="O21:P21"/>
    <mergeCell ref="D20:E20"/>
    <mergeCell ref="G20:H20"/>
    <mergeCell ref="I20:J20"/>
    <mergeCell ref="K20:L20"/>
    <mergeCell ref="M20:N20"/>
    <mergeCell ref="O20:P20"/>
    <mergeCell ref="B7:B10"/>
    <mergeCell ref="E7:F8"/>
    <mergeCell ref="G7:H8"/>
    <mergeCell ref="I7:J8"/>
    <mergeCell ref="K7:L8"/>
    <mergeCell ref="I2:J2"/>
    <mergeCell ref="K2:L2"/>
    <mergeCell ref="M2:N2"/>
    <mergeCell ref="O2:P2"/>
    <mergeCell ref="B3:B6"/>
    <mergeCell ref="C3:D3"/>
    <mergeCell ref="E3:F4"/>
    <mergeCell ref="G3:H4"/>
    <mergeCell ref="I3:J4"/>
    <mergeCell ref="K3:L4"/>
    <mergeCell ref="C10:D10"/>
    <mergeCell ref="O9:O10"/>
    <mergeCell ref="P9:P10"/>
    <mergeCell ref="C9:D9"/>
    <mergeCell ref="E9:F10"/>
    <mergeCell ref="G9:H10"/>
    <mergeCell ref="I9:J10"/>
    <mergeCell ref="K9:L10"/>
    <mergeCell ref="M9:N10"/>
    <mergeCell ref="I5:J6"/>
    <mergeCell ref="K5:L6"/>
    <mergeCell ref="M5:N6"/>
    <mergeCell ref="O5:O6"/>
    <mergeCell ref="P5:P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showGridLines="0" topLeftCell="C3" zoomScale="90" zoomScaleNormal="90" workbookViewId="0">
      <selection activeCell="T8" sqref="T8"/>
    </sheetView>
  </sheetViews>
  <sheetFormatPr defaultRowHeight="23.25" customHeight="1" x14ac:dyDescent="0.25"/>
  <cols>
    <col min="1" max="1" width="1.75" style="1" customWidth="1"/>
    <col min="2" max="2" width="1.375" style="1" customWidth="1"/>
    <col min="3" max="6" width="7.375" style="1" customWidth="1"/>
    <col min="7" max="7" width="8.375" style="1" customWidth="1"/>
    <col min="8" max="15" width="7.375" style="1" customWidth="1"/>
    <col min="16" max="16" width="8.75" style="1" customWidth="1"/>
    <col min="17" max="25" width="7.375" style="1" customWidth="1"/>
    <col min="26" max="26" width="1.75" style="1" customWidth="1"/>
    <col min="27" max="37" width="9" style="36"/>
    <col min="38" max="16384" width="9" style="1"/>
  </cols>
  <sheetData>
    <row r="1" spans="1:42" ht="12.75" customHeight="1" thickBot="1" x14ac:dyDescent="0.3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40"/>
      <c r="Z1" s="70"/>
      <c r="AA1" s="1"/>
      <c r="AB1" s="1"/>
      <c r="AC1" s="1"/>
      <c r="AD1" s="1"/>
    </row>
    <row r="2" spans="1:42" ht="12.75" customHeight="1" x14ac:dyDescent="0.25">
      <c r="B2" s="54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77"/>
      <c r="Z2" s="57"/>
      <c r="AA2" s="1"/>
      <c r="AB2" s="1"/>
      <c r="AC2" s="1"/>
      <c r="AD2" s="1"/>
    </row>
    <row r="3" spans="1:42" s="36" customFormat="1" ht="23.25" customHeight="1" x14ac:dyDescent="0.25">
      <c r="A3" s="1"/>
      <c r="B3" s="5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286" t="s">
        <v>150</v>
      </c>
      <c r="V3" s="286"/>
      <c r="W3" s="286"/>
      <c r="X3" s="286"/>
      <c r="Y3" s="286"/>
      <c r="Z3" s="69"/>
      <c r="AA3" s="1"/>
      <c r="AB3" s="1"/>
      <c r="AC3" s="1"/>
      <c r="AD3" s="1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</row>
    <row r="4" spans="1:42" s="36" customFormat="1" ht="22.5" customHeight="1" thickBot="1" x14ac:dyDescent="0.3">
      <c r="A4" s="1"/>
      <c r="B4" s="58"/>
      <c r="C4" s="68"/>
      <c r="D4" s="68"/>
      <c r="E4" s="68"/>
      <c r="F4" s="68"/>
      <c r="G4" s="68"/>
      <c r="H4" s="68"/>
      <c r="I4" s="68"/>
      <c r="J4" s="68"/>
      <c r="K4" s="82"/>
      <c r="L4" s="68"/>
      <c r="M4" s="68"/>
      <c r="N4" s="68"/>
      <c r="O4" s="68"/>
      <c r="P4" s="68"/>
      <c r="Q4" s="68"/>
      <c r="R4" s="68"/>
      <c r="S4" s="68"/>
      <c r="T4" s="68"/>
      <c r="U4" s="260" t="s">
        <v>144</v>
      </c>
      <c r="V4" s="261"/>
      <c r="W4" s="78" t="s">
        <v>153</v>
      </c>
      <c r="X4" s="79"/>
      <c r="Y4" s="80"/>
      <c r="Z4" s="69"/>
      <c r="AA4" s="1"/>
      <c r="AB4" s="1"/>
      <c r="AC4" s="1"/>
      <c r="AD4" s="1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</row>
    <row r="5" spans="1:42" s="36" customFormat="1" ht="23.25" customHeight="1" x14ac:dyDescent="0.25">
      <c r="A5" s="1"/>
      <c r="B5" s="58"/>
      <c r="C5" s="68"/>
      <c r="D5" s="262" t="s">
        <v>153</v>
      </c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4"/>
      <c r="T5" s="68"/>
      <c r="U5" s="260" t="s">
        <v>145</v>
      </c>
      <c r="V5" s="261"/>
      <c r="W5" s="78" t="s">
        <v>154</v>
      </c>
      <c r="X5" s="79"/>
      <c r="Y5" s="80"/>
      <c r="Z5" s="69"/>
      <c r="AA5" s="1"/>
      <c r="AB5" s="1"/>
      <c r="AC5" s="1"/>
      <c r="AD5" s="1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</row>
    <row r="6" spans="1:42" s="36" customFormat="1" ht="23.25" customHeight="1" x14ac:dyDescent="0.25">
      <c r="A6" s="1"/>
      <c r="B6" s="58"/>
      <c r="C6" s="68"/>
      <c r="D6" s="256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65"/>
      <c r="T6" s="68"/>
      <c r="U6" s="260" t="s">
        <v>146</v>
      </c>
      <c r="V6" s="261"/>
      <c r="W6" s="78" t="s">
        <v>117</v>
      </c>
      <c r="X6" s="79"/>
      <c r="Y6" s="80"/>
      <c r="Z6" s="69"/>
      <c r="AA6" s="1"/>
      <c r="AB6" s="1"/>
      <c r="AC6" s="1"/>
      <c r="AD6" s="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</row>
    <row r="7" spans="1:42" s="36" customFormat="1" ht="23.25" customHeight="1" x14ac:dyDescent="0.25">
      <c r="A7" s="1"/>
      <c r="B7" s="58"/>
      <c r="C7" s="68"/>
      <c r="D7" s="256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65"/>
      <c r="T7" s="68"/>
      <c r="U7" s="260" t="s">
        <v>147</v>
      </c>
      <c r="V7" s="261"/>
      <c r="W7" s="78" t="s">
        <v>155</v>
      </c>
      <c r="X7" s="79"/>
      <c r="Y7" s="80"/>
      <c r="Z7" s="69"/>
      <c r="AA7" s="1"/>
      <c r="AB7" s="1"/>
      <c r="AC7" s="1"/>
      <c r="AD7" s="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</row>
    <row r="8" spans="1:42" s="36" customFormat="1" ht="23.25" customHeight="1" x14ac:dyDescent="0.25">
      <c r="A8" s="1"/>
      <c r="B8" s="58"/>
      <c r="C8" s="68"/>
      <c r="D8" s="256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65"/>
      <c r="T8" s="68"/>
      <c r="U8" s="260" t="s">
        <v>148</v>
      </c>
      <c r="V8" s="261"/>
      <c r="W8" s="78" t="s">
        <v>156</v>
      </c>
      <c r="X8" s="79"/>
      <c r="Y8" s="80"/>
      <c r="Z8" s="69"/>
      <c r="AA8" s="1"/>
      <c r="AB8" s="1"/>
      <c r="AC8" s="1"/>
      <c r="AD8" s="1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</row>
    <row r="9" spans="1:42" s="36" customFormat="1" ht="23.25" customHeight="1" x14ac:dyDescent="0.25">
      <c r="A9" s="1"/>
      <c r="B9" s="58"/>
      <c r="C9" s="68"/>
      <c r="D9" s="266">
        <v>205</v>
      </c>
      <c r="E9" s="267"/>
      <c r="F9" s="267"/>
      <c r="G9" s="267"/>
      <c r="H9" s="267"/>
      <c r="I9" s="267"/>
      <c r="J9" s="267"/>
      <c r="K9" s="267"/>
      <c r="L9" s="270">
        <v>2528</v>
      </c>
      <c r="M9" s="270"/>
      <c r="N9" s="270"/>
      <c r="O9" s="270"/>
      <c r="P9" s="270"/>
      <c r="Q9" s="270"/>
      <c r="R9" s="272" t="s">
        <v>181</v>
      </c>
      <c r="S9" s="273"/>
      <c r="T9" s="68"/>
      <c r="U9" s="260" t="s">
        <v>149</v>
      </c>
      <c r="V9" s="261"/>
      <c r="W9" s="78" t="s">
        <v>157</v>
      </c>
      <c r="X9" s="79"/>
      <c r="Y9" s="80"/>
      <c r="Z9" s="69"/>
      <c r="AA9" s="1"/>
      <c r="AB9" s="1"/>
      <c r="AC9" s="1"/>
      <c r="AD9" s="1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</row>
    <row r="10" spans="1:42" s="36" customFormat="1" ht="23.25" customHeight="1" x14ac:dyDescent="0.25">
      <c r="A10" s="1"/>
      <c r="B10" s="58"/>
      <c r="C10" s="68"/>
      <c r="D10" s="268"/>
      <c r="E10" s="269"/>
      <c r="F10" s="269"/>
      <c r="G10" s="269"/>
      <c r="H10" s="269"/>
      <c r="I10" s="269"/>
      <c r="J10" s="269"/>
      <c r="K10" s="269"/>
      <c r="L10" s="271"/>
      <c r="M10" s="271"/>
      <c r="N10" s="271"/>
      <c r="O10" s="271"/>
      <c r="P10" s="271"/>
      <c r="Q10" s="271"/>
      <c r="R10" s="257"/>
      <c r="S10" s="265"/>
      <c r="T10" s="68"/>
      <c r="U10" s="260" t="s">
        <v>151</v>
      </c>
      <c r="V10" s="261"/>
      <c r="W10" s="78" t="s">
        <v>158</v>
      </c>
      <c r="X10" s="79"/>
      <c r="Y10" s="80"/>
      <c r="Z10" s="69"/>
      <c r="AA10" s="1"/>
      <c r="AB10" s="1"/>
      <c r="AC10" s="1"/>
      <c r="AD10" s="1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</row>
    <row r="11" spans="1:42" s="36" customFormat="1" ht="23.25" customHeight="1" x14ac:dyDescent="0.25">
      <c r="A11" s="1"/>
      <c r="B11" s="58"/>
      <c r="C11" s="68"/>
      <c r="D11" s="268"/>
      <c r="E11" s="269"/>
      <c r="F11" s="269"/>
      <c r="G11" s="269"/>
      <c r="H11" s="269"/>
      <c r="I11" s="269"/>
      <c r="J11" s="269"/>
      <c r="K11" s="269"/>
      <c r="L11" s="271"/>
      <c r="M11" s="271"/>
      <c r="N11" s="271"/>
      <c r="O11" s="271"/>
      <c r="P11" s="271"/>
      <c r="Q11" s="271"/>
      <c r="R11" s="257"/>
      <c r="S11" s="265"/>
      <c r="T11" s="68"/>
      <c r="U11" s="260" t="s">
        <v>152</v>
      </c>
      <c r="V11" s="261"/>
      <c r="W11" s="78" t="s">
        <v>159</v>
      </c>
      <c r="X11" s="79"/>
      <c r="Y11" s="80"/>
      <c r="Z11" s="69"/>
      <c r="AA11" s="1"/>
      <c r="AB11" s="1"/>
      <c r="AC11" s="1"/>
      <c r="AD11" s="1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</row>
    <row r="12" spans="1:42" s="36" customFormat="1" ht="23.25" customHeight="1" x14ac:dyDescent="0.25">
      <c r="A12" s="1"/>
      <c r="B12" s="58"/>
      <c r="C12" s="68"/>
      <c r="D12" s="268"/>
      <c r="E12" s="269"/>
      <c r="F12" s="269"/>
      <c r="G12" s="269"/>
      <c r="H12" s="269"/>
      <c r="I12" s="269"/>
      <c r="J12" s="269"/>
      <c r="K12" s="269"/>
      <c r="L12" s="271"/>
      <c r="M12" s="271"/>
      <c r="N12" s="271"/>
      <c r="O12" s="271"/>
      <c r="P12" s="271"/>
      <c r="Q12" s="271"/>
      <c r="R12" s="257"/>
      <c r="S12" s="265"/>
      <c r="T12" s="68"/>
      <c r="U12" s="260" t="s">
        <v>178</v>
      </c>
      <c r="V12" s="261"/>
      <c r="W12" s="79" t="s">
        <v>160</v>
      </c>
      <c r="X12" s="79"/>
      <c r="Y12" s="80"/>
      <c r="Z12" s="69"/>
      <c r="AA12" s="1"/>
      <c r="AB12" s="1"/>
      <c r="AC12" s="1"/>
      <c r="AD12" s="1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</row>
    <row r="13" spans="1:42" s="36" customFormat="1" ht="23.25" customHeight="1" x14ac:dyDescent="0.25">
      <c r="A13" s="1"/>
      <c r="B13" s="58"/>
      <c r="C13" s="68"/>
      <c r="D13" s="268"/>
      <c r="E13" s="269"/>
      <c r="F13" s="269"/>
      <c r="G13" s="269"/>
      <c r="H13" s="269"/>
      <c r="I13" s="269"/>
      <c r="J13" s="269"/>
      <c r="K13" s="269"/>
      <c r="L13" s="271">
        <v>204368</v>
      </c>
      <c r="M13" s="271"/>
      <c r="N13" s="271"/>
      <c r="O13" s="271"/>
      <c r="P13" s="271"/>
      <c r="Q13" s="271"/>
      <c r="R13" s="257" t="s">
        <v>183</v>
      </c>
      <c r="S13" s="265"/>
      <c r="T13" s="68"/>
      <c r="U13" s="260" t="s">
        <v>179</v>
      </c>
      <c r="V13" s="261"/>
      <c r="W13" s="79" t="s">
        <v>161</v>
      </c>
      <c r="X13" s="79"/>
      <c r="Y13" s="80"/>
      <c r="Z13" s="69"/>
      <c r="AA13" s="1"/>
      <c r="AB13" s="1"/>
      <c r="AC13" s="1"/>
      <c r="AD13" s="1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</row>
    <row r="14" spans="1:42" s="36" customFormat="1" ht="23.25" customHeight="1" x14ac:dyDescent="0.25">
      <c r="A14" s="1"/>
      <c r="B14" s="58"/>
      <c r="C14" s="81"/>
      <c r="D14" s="268"/>
      <c r="E14" s="269"/>
      <c r="F14" s="269"/>
      <c r="G14" s="269"/>
      <c r="H14" s="269"/>
      <c r="I14" s="269"/>
      <c r="J14" s="269"/>
      <c r="K14" s="269"/>
      <c r="L14" s="271"/>
      <c r="M14" s="271"/>
      <c r="N14" s="271"/>
      <c r="O14" s="271"/>
      <c r="P14" s="271"/>
      <c r="Q14" s="271"/>
      <c r="R14" s="257"/>
      <c r="S14" s="265"/>
      <c r="T14" s="68"/>
      <c r="U14" s="260" t="s">
        <v>180</v>
      </c>
      <c r="V14" s="261"/>
      <c r="W14" s="79"/>
      <c r="X14" s="79"/>
      <c r="Y14" s="80"/>
      <c r="Z14" s="69"/>
      <c r="AA14" s="1"/>
      <c r="AB14" s="1"/>
      <c r="AC14" s="1"/>
      <c r="AD14" s="1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</row>
    <row r="15" spans="1:42" s="36" customFormat="1" ht="23.25" customHeight="1" x14ac:dyDescent="0.25">
      <c r="A15" s="1"/>
      <c r="B15" s="58"/>
      <c r="C15" s="68"/>
      <c r="D15" s="268"/>
      <c r="E15" s="269"/>
      <c r="F15" s="269"/>
      <c r="G15" s="269"/>
      <c r="H15" s="269"/>
      <c r="I15" s="269"/>
      <c r="J15" s="269"/>
      <c r="K15" s="269"/>
      <c r="L15" s="271"/>
      <c r="M15" s="271"/>
      <c r="N15" s="271"/>
      <c r="O15" s="271"/>
      <c r="P15" s="271"/>
      <c r="Q15" s="271"/>
      <c r="R15" s="257"/>
      <c r="S15" s="265"/>
      <c r="T15" s="68"/>
      <c r="U15" s="260"/>
      <c r="V15" s="261"/>
      <c r="W15" s="79"/>
      <c r="X15" s="79"/>
      <c r="Y15" s="80"/>
      <c r="Z15" s="69"/>
      <c r="AA15" s="1"/>
      <c r="AB15" s="1"/>
      <c r="AC15" s="1"/>
      <c r="AD15" s="1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</row>
    <row r="16" spans="1:42" s="36" customFormat="1" ht="22.5" customHeight="1" x14ac:dyDescent="0.25">
      <c r="A16" s="1"/>
      <c r="B16" s="58"/>
      <c r="C16" s="68"/>
      <c r="D16" s="83"/>
      <c r="E16" s="84"/>
      <c r="F16" s="84"/>
      <c r="G16" s="84"/>
      <c r="H16" s="254">
        <v>123</v>
      </c>
      <c r="I16" s="254"/>
      <c r="J16" s="254"/>
      <c r="K16" s="254"/>
      <c r="L16" s="271"/>
      <c r="M16" s="271"/>
      <c r="N16" s="271"/>
      <c r="O16" s="271"/>
      <c r="P16" s="271"/>
      <c r="Q16" s="271"/>
      <c r="R16" s="257"/>
      <c r="S16" s="265"/>
      <c r="T16" s="68"/>
      <c r="U16" s="260">
        <v>406301</v>
      </c>
      <c r="V16" s="261"/>
      <c r="W16" s="79" t="s">
        <v>162</v>
      </c>
      <c r="X16" s="274" t="s">
        <v>163</v>
      </c>
      <c r="Y16" s="261"/>
      <c r="Z16" s="69"/>
      <c r="AA16" s="1"/>
      <c r="AB16" s="1"/>
      <c r="AC16" s="1"/>
      <c r="AD16" s="1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</row>
    <row r="17" spans="1:42" s="36" customFormat="1" ht="23.25" customHeight="1" x14ac:dyDescent="0.25">
      <c r="A17" s="1"/>
      <c r="B17" s="58"/>
      <c r="C17" s="68"/>
      <c r="D17" s="256" t="s">
        <v>185</v>
      </c>
      <c r="E17" s="257"/>
      <c r="F17" s="257"/>
      <c r="G17" s="257"/>
      <c r="H17" s="254"/>
      <c r="I17" s="254"/>
      <c r="J17" s="254"/>
      <c r="K17" s="254"/>
      <c r="L17" s="271">
        <v>3.27</v>
      </c>
      <c r="M17" s="271"/>
      <c r="N17" s="271"/>
      <c r="O17" s="271"/>
      <c r="P17" s="271"/>
      <c r="Q17" s="271"/>
      <c r="R17" s="257" t="s">
        <v>184</v>
      </c>
      <c r="S17" s="265"/>
      <c r="T17" s="68"/>
      <c r="U17" s="260">
        <f>U16+2</f>
        <v>406303</v>
      </c>
      <c r="V17" s="261"/>
      <c r="W17" s="79" t="s">
        <v>164</v>
      </c>
      <c r="X17" s="274" t="s">
        <v>165</v>
      </c>
      <c r="Y17" s="261"/>
      <c r="Z17" s="69"/>
      <c r="AA17" s="1"/>
      <c r="AB17" s="1"/>
      <c r="AC17" s="1"/>
      <c r="AD17" s="1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</row>
    <row r="18" spans="1:42" s="36" customFormat="1" ht="23.25" customHeight="1" x14ac:dyDescent="0.25">
      <c r="A18" s="1"/>
      <c r="B18" s="58"/>
      <c r="C18" s="68"/>
      <c r="D18" s="256"/>
      <c r="E18" s="257"/>
      <c r="F18" s="257"/>
      <c r="G18" s="257"/>
      <c r="H18" s="254"/>
      <c r="I18" s="254"/>
      <c r="J18" s="254"/>
      <c r="K18" s="254"/>
      <c r="L18" s="271"/>
      <c r="M18" s="271"/>
      <c r="N18" s="271"/>
      <c r="O18" s="271"/>
      <c r="P18" s="271"/>
      <c r="Q18" s="271"/>
      <c r="R18" s="257"/>
      <c r="S18" s="265"/>
      <c r="T18" s="68"/>
      <c r="U18" s="260">
        <f t="shared" ref="U18:U25" si="0">U17+2</f>
        <v>406305</v>
      </c>
      <c r="V18" s="261"/>
      <c r="W18" s="79" t="s">
        <v>166</v>
      </c>
      <c r="X18" s="274" t="s">
        <v>167</v>
      </c>
      <c r="Y18" s="261"/>
      <c r="Z18" s="69"/>
      <c r="AA18" s="1"/>
      <c r="AB18" s="1"/>
      <c r="AC18" s="1"/>
      <c r="AD18" s="1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</row>
    <row r="19" spans="1:42" s="36" customFormat="1" ht="23.25" customHeight="1" x14ac:dyDescent="0.25">
      <c r="A19" s="1"/>
      <c r="B19" s="58"/>
      <c r="C19" s="68"/>
      <c r="D19" s="256"/>
      <c r="E19" s="257"/>
      <c r="F19" s="257"/>
      <c r="G19" s="257"/>
      <c r="H19" s="254"/>
      <c r="I19" s="254"/>
      <c r="J19" s="254"/>
      <c r="K19" s="254"/>
      <c r="L19" s="271"/>
      <c r="M19" s="271"/>
      <c r="N19" s="271"/>
      <c r="O19" s="271"/>
      <c r="P19" s="271"/>
      <c r="Q19" s="271"/>
      <c r="R19" s="257"/>
      <c r="S19" s="265"/>
      <c r="T19" s="68"/>
      <c r="U19" s="260">
        <f t="shared" si="0"/>
        <v>406307</v>
      </c>
      <c r="V19" s="261"/>
      <c r="W19" s="79" t="s">
        <v>182</v>
      </c>
      <c r="X19" s="274" t="s">
        <v>169</v>
      </c>
      <c r="Y19" s="261"/>
      <c r="Z19" s="69"/>
      <c r="AA19" s="1"/>
      <c r="AB19" s="1"/>
      <c r="AC19" s="1"/>
      <c r="AD19" s="1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</row>
    <row r="20" spans="1:42" s="36" customFormat="1" ht="23.25" customHeight="1" x14ac:dyDescent="0.25">
      <c r="A20" s="1"/>
      <c r="B20" s="58"/>
      <c r="C20" s="68"/>
      <c r="D20" s="258"/>
      <c r="E20" s="259"/>
      <c r="F20" s="259"/>
      <c r="G20" s="259"/>
      <c r="H20" s="255"/>
      <c r="I20" s="255"/>
      <c r="J20" s="255"/>
      <c r="K20" s="255"/>
      <c r="L20" s="284"/>
      <c r="M20" s="284"/>
      <c r="N20" s="284"/>
      <c r="O20" s="284"/>
      <c r="P20" s="284"/>
      <c r="Q20" s="284"/>
      <c r="R20" s="259"/>
      <c r="S20" s="285"/>
      <c r="T20" s="68"/>
      <c r="U20" s="260">
        <f t="shared" si="0"/>
        <v>406309</v>
      </c>
      <c r="V20" s="261"/>
      <c r="W20" s="79" t="s">
        <v>170</v>
      </c>
      <c r="X20" s="274" t="s">
        <v>171</v>
      </c>
      <c r="Y20" s="261"/>
      <c r="Z20" s="69"/>
      <c r="AA20" s="1"/>
      <c r="AB20" s="1"/>
      <c r="AC20" s="1"/>
      <c r="AD20" s="1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</row>
    <row r="21" spans="1:42" s="36" customFormat="1" ht="23.25" customHeight="1" x14ac:dyDescent="0.25">
      <c r="A21" s="1"/>
      <c r="B21" s="58"/>
      <c r="C21" s="68"/>
      <c r="D21" s="275">
        <v>0.76914351851851848</v>
      </c>
      <c r="E21" s="276"/>
      <c r="F21" s="276"/>
      <c r="G21" s="276"/>
      <c r="H21" s="276"/>
      <c r="I21" s="276"/>
      <c r="J21" s="272">
        <v>6</v>
      </c>
      <c r="K21" s="272"/>
      <c r="L21" s="272"/>
      <c r="M21" s="272"/>
      <c r="N21" s="282">
        <v>8.3784722222222219E-2</v>
      </c>
      <c r="O21" s="272"/>
      <c r="P21" s="272"/>
      <c r="Q21" s="272"/>
      <c r="R21" s="272"/>
      <c r="S21" s="273"/>
      <c r="T21" s="68"/>
      <c r="U21" s="260">
        <f t="shared" si="0"/>
        <v>406311</v>
      </c>
      <c r="V21" s="261"/>
      <c r="W21" s="79" t="s">
        <v>173</v>
      </c>
      <c r="X21" s="274" t="s">
        <v>174</v>
      </c>
      <c r="Y21" s="261"/>
      <c r="Z21" s="69"/>
      <c r="AA21" s="1"/>
      <c r="AB21" s="1"/>
      <c r="AC21" s="1"/>
      <c r="AD21" s="1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</row>
    <row r="22" spans="1:42" s="36" customFormat="1" ht="23.25" customHeight="1" x14ac:dyDescent="0.25">
      <c r="A22" s="1"/>
      <c r="B22" s="58"/>
      <c r="C22" s="68"/>
      <c r="D22" s="277"/>
      <c r="E22" s="278"/>
      <c r="F22" s="278"/>
      <c r="G22" s="278"/>
      <c r="H22" s="278"/>
      <c r="I22" s="278"/>
      <c r="J22" s="257"/>
      <c r="K22" s="257"/>
      <c r="L22" s="257"/>
      <c r="M22" s="257"/>
      <c r="N22" s="257"/>
      <c r="O22" s="257"/>
      <c r="P22" s="257"/>
      <c r="Q22" s="257"/>
      <c r="R22" s="257"/>
      <c r="S22" s="265"/>
      <c r="T22" s="68"/>
      <c r="U22" s="260">
        <f t="shared" si="0"/>
        <v>406313</v>
      </c>
      <c r="V22" s="261"/>
      <c r="W22" s="79" t="s">
        <v>172</v>
      </c>
      <c r="X22" s="274" t="s">
        <v>177</v>
      </c>
      <c r="Y22" s="261"/>
      <c r="Z22" s="69"/>
      <c r="AA22" s="1"/>
      <c r="AB22" s="1"/>
      <c r="AC22" s="1"/>
      <c r="AD22" s="1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</row>
    <row r="23" spans="1:42" s="36" customFormat="1" ht="23.25" customHeight="1" x14ac:dyDescent="0.25">
      <c r="A23" s="1"/>
      <c r="B23" s="58"/>
      <c r="C23" s="68"/>
      <c r="D23" s="277"/>
      <c r="E23" s="278"/>
      <c r="F23" s="278"/>
      <c r="G23" s="278"/>
      <c r="H23" s="278"/>
      <c r="I23" s="278"/>
      <c r="J23" s="257"/>
      <c r="K23" s="257"/>
      <c r="L23" s="257"/>
      <c r="M23" s="257"/>
      <c r="N23" s="257"/>
      <c r="O23" s="257"/>
      <c r="P23" s="257"/>
      <c r="Q23" s="257"/>
      <c r="R23" s="257"/>
      <c r="S23" s="265"/>
      <c r="T23" s="68"/>
      <c r="U23" s="260">
        <f t="shared" si="0"/>
        <v>406315</v>
      </c>
      <c r="V23" s="261"/>
      <c r="W23" s="79" t="s">
        <v>175</v>
      </c>
      <c r="X23" s="274" t="s">
        <v>176</v>
      </c>
      <c r="Y23" s="261"/>
      <c r="Z23" s="69"/>
      <c r="AA23" s="1"/>
      <c r="AB23" s="1"/>
      <c r="AC23" s="1"/>
      <c r="AD23" s="1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</row>
    <row r="24" spans="1:42" s="36" customFormat="1" ht="23.25" customHeight="1" thickBot="1" x14ac:dyDescent="0.3">
      <c r="A24" s="1"/>
      <c r="B24" s="58"/>
      <c r="C24" s="68"/>
      <c r="D24" s="279"/>
      <c r="E24" s="280"/>
      <c r="F24" s="280"/>
      <c r="G24" s="280"/>
      <c r="H24" s="280"/>
      <c r="I24" s="280"/>
      <c r="J24" s="281"/>
      <c r="K24" s="281"/>
      <c r="L24" s="281"/>
      <c r="M24" s="281"/>
      <c r="N24" s="281"/>
      <c r="O24" s="281"/>
      <c r="P24" s="281"/>
      <c r="Q24" s="281"/>
      <c r="R24" s="281"/>
      <c r="S24" s="283"/>
      <c r="T24" s="68"/>
      <c r="U24" s="260">
        <f t="shared" si="0"/>
        <v>406317</v>
      </c>
      <c r="V24" s="261"/>
      <c r="W24" s="79"/>
      <c r="X24" s="79"/>
      <c r="Y24" s="80"/>
      <c r="Z24" s="69"/>
      <c r="AA24" s="1"/>
      <c r="AB24" s="1"/>
      <c r="AC24" s="1"/>
      <c r="AD24" s="1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</row>
    <row r="25" spans="1:42" s="36" customFormat="1" ht="23.25" customHeight="1" x14ac:dyDescent="0.25">
      <c r="A25" s="1"/>
      <c r="B25" s="5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260">
        <f t="shared" si="0"/>
        <v>406319</v>
      </c>
      <c r="V25" s="261"/>
      <c r="W25" s="79"/>
      <c r="X25" s="79"/>
      <c r="Y25" s="80"/>
      <c r="Z25" s="69"/>
      <c r="AA25" s="1"/>
      <c r="AB25" s="1"/>
      <c r="AC25" s="1"/>
      <c r="AD25" s="1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</row>
    <row r="26" spans="1:42" s="36" customFormat="1" ht="9.75" customHeight="1" thickBot="1" x14ac:dyDescent="0.3">
      <c r="A26" s="1"/>
      <c r="B26" s="6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2"/>
      <c r="AA26" s="1"/>
      <c r="AB26" s="1"/>
      <c r="AC26" s="1"/>
      <c r="AD26" s="1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</row>
    <row r="27" spans="1:42" s="36" customFormat="1" ht="23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70"/>
      <c r="AJ27" s="70"/>
      <c r="AK27" s="70"/>
      <c r="AL27" s="70"/>
      <c r="AM27" s="70"/>
      <c r="AN27" s="70"/>
      <c r="AO27" s="70"/>
      <c r="AP27" s="70"/>
    </row>
    <row r="28" spans="1:42" s="36" customFormat="1" ht="23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70"/>
      <c r="AJ28" s="70"/>
      <c r="AK28" s="70"/>
      <c r="AL28" s="70"/>
      <c r="AM28" s="70"/>
      <c r="AN28" s="70"/>
      <c r="AO28" s="70"/>
      <c r="AP28" s="70"/>
    </row>
    <row r="29" spans="1:42" s="36" customFormat="1" ht="23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70"/>
      <c r="AJ29" s="70"/>
      <c r="AK29" s="70"/>
      <c r="AL29" s="70"/>
      <c r="AM29" s="70"/>
      <c r="AN29" s="70"/>
      <c r="AO29" s="70"/>
      <c r="AP29" s="70"/>
    </row>
    <row r="30" spans="1:42" s="36" customFormat="1" ht="23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70"/>
      <c r="AJ30" s="70"/>
      <c r="AK30" s="70"/>
      <c r="AL30" s="70"/>
      <c r="AM30" s="70"/>
      <c r="AN30" s="70"/>
      <c r="AO30" s="70"/>
      <c r="AP30" s="70"/>
    </row>
    <row r="31" spans="1:42" s="36" customFormat="1" ht="23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70"/>
      <c r="AJ31" s="70"/>
      <c r="AK31" s="70"/>
      <c r="AL31" s="70"/>
      <c r="AM31" s="70"/>
      <c r="AN31" s="70"/>
      <c r="AO31" s="70"/>
      <c r="AP31" s="70"/>
    </row>
    <row r="32" spans="1:42" s="36" customFormat="1" ht="23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70"/>
      <c r="AJ32" s="70"/>
      <c r="AK32" s="70"/>
      <c r="AL32" s="70"/>
      <c r="AM32" s="70"/>
      <c r="AN32" s="70"/>
      <c r="AO32" s="70"/>
      <c r="AP32" s="70"/>
    </row>
    <row r="33" spans="1:42" s="36" customFormat="1" ht="23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70"/>
      <c r="AJ33" s="70"/>
      <c r="AK33" s="70"/>
      <c r="AL33" s="70"/>
      <c r="AM33" s="70"/>
      <c r="AN33" s="70"/>
      <c r="AO33" s="70"/>
      <c r="AP33" s="70"/>
    </row>
    <row r="34" spans="1:42" s="36" customFormat="1" ht="23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70"/>
      <c r="AJ34" s="70"/>
      <c r="AK34" s="70"/>
      <c r="AL34" s="70"/>
      <c r="AM34" s="70"/>
      <c r="AN34" s="70"/>
      <c r="AO34" s="70"/>
      <c r="AP34" s="70"/>
    </row>
    <row r="35" spans="1:42" s="36" customFormat="1" ht="23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70"/>
      <c r="AJ35" s="70"/>
      <c r="AK35" s="70"/>
      <c r="AL35" s="70"/>
      <c r="AM35" s="70"/>
      <c r="AN35" s="70"/>
      <c r="AO35" s="70"/>
      <c r="AP35" s="70"/>
    </row>
    <row r="36" spans="1:42" s="36" customFormat="1" ht="23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70"/>
      <c r="AJ36" s="70"/>
      <c r="AK36" s="70"/>
      <c r="AL36" s="70"/>
      <c r="AM36" s="70"/>
      <c r="AN36" s="70"/>
      <c r="AO36" s="70"/>
      <c r="AP36" s="70"/>
    </row>
    <row r="37" spans="1:42" s="36" customFormat="1" ht="23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70"/>
      <c r="AJ37" s="70"/>
      <c r="AK37" s="70"/>
      <c r="AL37" s="70"/>
      <c r="AM37" s="70"/>
      <c r="AN37" s="70"/>
      <c r="AO37" s="70"/>
      <c r="AP37" s="70"/>
    </row>
    <row r="38" spans="1:42" s="36" customFormat="1" ht="23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70"/>
      <c r="AJ38" s="70"/>
      <c r="AK38" s="70"/>
      <c r="AL38" s="70"/>
      <c r="AM38" s="70"/>
      <c r="AN38" s="70"/>
      <c r="AO38" s="70"/>
      <c r="AP38" s="70"/>
    </row>
    <row r="39" spans="1:42" s="36" customFormat="1" ht="23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70"/>
      <c r="AJ39" s="70"/>
      <c r="AK39" s="70"/>
      <c r="AL39" s="70"/>
      <c r="AM39" s="70"/>
      <c r="AN39" s="70"/>
      <c r="AO39" s="70"/>
      <c r="AP39" s="70"/>
    </row>
    <row r="40" spans="1:42" s="36" customFormat="1" ht="23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70"/>
      <c r="AJ40" s="70"/>
      <c r="AK40" s="70"/>
      <c r="AL40" s="70"/>
      <c r="AM40" s="70"/>
      <c r="AN40" s="70"/>
      <c r="AO40" s="70"/>
      <c r="AP40" s="70"/>
    </row>
    <row r="41" spans="1:42" s="36" customFormat="1" ht="23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70"/>
      <c r="AJ41" s="70"/>
      <c r="AK41" s="70"/>
      <c r="AL41" s="70"/>
      <c r="AM41" s="70"/>
      <c r="AN41" s="70"/>
      <c r="AO41" s="70"/>
      <c r="AP41" s="70"/>
    </row>
    <row r="42" spans="1:42" s="36" customFormat="1" ht="23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70"/>
      <c r="AJ42" s="70"/>
      <c r="AK42" s="70"/>
      <c r="AL42" s="70"/>
      <c r="AM42" s="70"/>
      <c r="AN42" s="70"/>
      <c r="AO42" s="70"/>
      <c r="AP42" s="70"/>
    </row>
    <row r="43" spans="1:42" s="36" customFormat="1" ht="23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70"/>
      <c r="AJ43" s="70"/>
      <c r="AK43" s="70"/>
      <c r="AL43" s="70"/>
      <c r="AM43" s="70"/>
      <c r="AN43" s="70"/>
      <c r="AO43" s="70"/>
      <c r="AP43" s="70"/>
    </row>
    <row r="44" spans="1:42" s="36" customFormat="1" ht="23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70"/>
      <c r="AJ44" s="70"/>
      <c r="AK44" s="70"/>
      <c r="AL44" s="70"/>
      <c r="AM44" s="70"/>
      <c r="AN44" s="70"/>
      <c r="AO44" s="70"/>
      <c r="AP44" s="70"/>
    </row>
    <row r="45" spans="1:42" s="36" customFormat="1" ht="23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70"/>
      <c r="AJ45" s="70"/>
      <c r="AK45" s="70"/>
      <c r="AL45" s="70"/>
      <c r="AM45" s="70"/>
      <c r="AN45" s="70"/>
      <c r="AO45" s="70"/>
      <c r="AP45" s="70"/>
    </row>
    <row r="46" spans="1:42" s="36" customFormat="1" ht="23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70"/>
      <c r="AJ46" s="70"/>
      <c r="AK46" s="70"/>
      <c r="AL46" s="70"/>
      <c r="AM46" s="70"/>
      <c r="AN46" s="70"/>
      <c r="AO46" s="70"/>
      <c r="AP46" s="70"/>
    </row>
    <row r="47" spans="1:42" s="36" customFormat="1" ht="23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70"/>
      <c r="AJ47" s="70"/>
      <c r="AK47" s="70"/>
      <c r="AL47" s="70"/>
      <c r="AM47" s="70"/>
      <c r="AN47" s="70"/>
      <c r="AO47" s="70"/>
      <c r="AP47" s="70"/>
    </row>
  </sheetData>
  <mergeCells count="44">
    <mergeCell ref="U7:V7"/>
    <mergeCell ref="U4:V4"/>
    <mergeCell ref="U5:V5"/>
    <mergeCell ref="U3:Y3"/>
    <mergeCell ref="X19:Y19"/>
    <mergeCell ref="X20:Y20"/>
    <mergeCell ref="L13:Q16"/>
    <mergeCell ref="R13:S16"/>
    <mergeCell ref="L17:Q20"/>
    <mergeCell ref="X17:Y17"/>
    <mergeCell ref="U18:V18"/>
    <mergeCell ref="X18:Y18"/>
    <mergeCell ref="U16:V16"/>
    <mergeCell ref="X16:Y16"/>
    <mergeCell ref="U17:V17"/>
    <mergeCell ref="U14:V14"/>
    <mergeCell ref="U15:V15"/>
    <mergeCell ref="U13:V13"/>
    <mergeCell ref="R17:S20"/>
    <mergeCell ref="X23:Y23"/>
    <mergeCell ref="U24:V24"/>
    <mergeCell ref="D21:I24"/>
    <mergeCell ref="J21:M24"/>
    <mergeCell ref="N21:S24"/>
    <mergeCell ref="U21:V21"/>
    <mergeCell ref="X21:Y21"/>
    <mergeCell ref="U22:V22"/>
    <mergeCell ref="X22:Y22"/>
    <mergeCell ref="H16:K20"/>
    <mergeCell ref="D17:G20"/>
    <mergeCell ref="U25:V25"/>
    <mergeCell ref="D5:S8"/>
    <mergeCell ref="U23:V23"/>
    <mergeCell ref="U19:V19"/>
    <mergeCell ref="U12:V12"/>
    <mergeCell ref="D9:K15"/>
    <mergeCell ref="L9:Q12"/>
    <mergeCell ref="R9:S12"/>
    <mergeCell ref="U10:V10"/>
    <mergeCell ref="U11:V11"/>
    <mergeCell ref="U8:V8"/>
    <mergeCell ref="U9:V9"/>
    <mergeCell ref="U6:V6"/>
    <mergeCell ref="U20:V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showGridLines="0" topLeftCell="A7" zoomScale="90" zoomScaleNormal="90" workbookViewId="0">
      <selection activeCell="N15" sqref="N15"/>
    </sheetView>
  </sheetViews>
  <sheetFormatPr defaultRowHeight="23.25" customHeight="1" x14ac:dyDescent="0.25"/>
  <cols>
    <col min="1" max="1" width="1.75" style="1" customWidth="1"/>
    <col min="2" max="2" width="1.375" style="1" customWidth="1"/>
    <col min="3" max="6" width="7.375" style="1" customWidth="1"/>
    <col min="7" max="7" width="8.375" style="1" customWidth="1"/>
    <col min="8" max="15" width="7.375" style="1" customWidth="1"/>
    <col min="16" max="16" width="8.75" style="1" customWidth="1"/>
    <col min="17" max="25" width="7.375" style="1" customWidth="1"/>
    <col min="26" max="26" width="1.75" style="1" customWidth="1"/>
    <col min="27" max="37" width="9" style="36"/>
    <col min="38" max="16384" width="9" style="1"/>
  </cols>
  <sheetData>
    <row r="1" spans="1:42" ht="12.75" customHeight="1" thickBot="1" x14ac:dyDescent="0.3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40"/>
      <c r="Z1" s="70"/>
      <c r="AA1" s="1"/>
      <c r="AB1" s="1"/>
      <c r="AC1" s="1"/>
      <c r="AD1" s="1"/>
    </row>
    <row r="2" spans="1:42" ht="12.75" customHeight="1" x14ac:dyDescent="0.25">
      <c r="B2" s="54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77"/>
      <c r="Z2" s="57"/>
      <c r="AA2" s="1"/>
      <c r="AB2" s="1"/>
      <c r="AC2" s="1"/>
      <c r="AD2" s="1"/>
    </row>
    <row r="3" spans="1:42" s="36" customFormat="1" ht="23.25" customHeight="1" x14ac:dyDescent="0.25">
      <c r="A3" s="1"/>
      <c r="B3" s="58"/>
      <c r="C3" s="290" t="s">
        <v>128</v>
      </c>
      <c r="D3" s="290"/>
      <c r="E3" s="290"/>
      <c r="F3" s="290"/>
      <c r="G3" s="290"/>
      <c r="H3" s="68"/>
      <c r="I3" s="295" t="s">
        <v>139</v>
      </c>
      <c r="J3" s="295"/>
      <c r="K3" s="295"/>
      <c r="L3" s="295"/>
      <c r="M3" s="295"/>
      <c r="N3" s="68"/>
      <c r="O3" s="291" t="s">
        <v>140</v>
      </c>
      <c r="P3" s="291"/>
      <c r="Q3" s="291"/>
      <c r="R3" s="291"/>
      <c r="S3" s="291"/>
      <c r="T3" s="68"/>
      <c r="U3" s="286" t="s">
        <v>150</v>
      </c>
      <c r="V3" s="286"/>
      <c r="W3" s="286"/>
      <c r="X3" s="286"/>
      <c r="Y3" s="286"/>
      <c r="Z3" s="69"/>
      <c r="AA3" s="1"/>
      <c r="AB3" s="1"/>
      <c r="AC3" s="1"/>
      <c r="AD3" s="1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</row>
    <row r="4" spans="1:42" s="36" customFormat="1" ht="22.5" customHeight="1" x14ac:dyDescent="0.25">
      <c r="A4" s="1"/>
      <c r="B4" s="58"/>
      <c r="C4" s="294" t="s">
        <v>129</v>
      </c>
      <c r="D4" s="294"/>
      <c r="E4" s="294"/>
      <c r="F4" s="289">
        <v>406301</v>
      </c>
      <c r="G4" s="289"/>
      <c r="H4" s="68"/>
      <c r="I4" s="292" t="s">
        <v>129</v>
      </c>
      <c r="J4" s="292"/>
      <c r="K4" s="292"/>
      <c r="L4" s="293">
        <v>406301</v>
      </c>
      <c r="M4" s="293"/>
      <c r="N4" s="68"/>
      <c r="O4" s="287" t="s">
        <v>129</v>
      </c>
      <c r="P4" s="287"/>
      <c r="Q4" s="287"/>
      <c r="R4" s="288">
        <v>406301</v>
      </c>
      <c r="S4" s="288"/>
      <c r="T4" s="68"/>
      <c r="U4" s="260" t="s">
        <v>144</v>
      </c>
      <c r="V4" s="261"/>
      <c r="W4" s="78" t="s">
        <v>153</v>
      </c>
      <c r="X4" s="79"/>
      <c r="Y4" s="80"/>
      <c r="Z4" s="69"/>
      <c r="AA4" s="1"/>
      <c r="AB4" s="1"/>
      <c r="AC4" s="1"/>
      <c r="AD4" s="1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</row>
    <row r="5" spans="1:42" s="36" customFormat="1" ht="23.25" customHeight="1" x14ac:dyDescent="0.25">
      <c r="A5" s="1"/>
      <c r="B5" s="58"/>
      <c r="C5" s="294" t="s">
        <v>130</v>
      </c>
      <c r="D5" s="294"/>
      <c r="E5" s="294"/>
      <c r="F5" s="289">
        <f>F4+2</f>
        <v>406303</v>
      </c>
      <c r="G5" s="289"/>
      <c r="H5" s="68"/>
      <c r="I5" s="292" t="s">
        <v>130</v>
      </c>
      <c r="J5" s="292"/>
      <c r="K5" s="292"/>
      <c r="L5" s="293">
        <f>L4+2</f>
        <v>406303</v>
      </c>
      <c r="M5" s="293"/>
      <c r="N5" s="68"/>
      <c r="O5" s="287" t="s">
        <v>130</v>
      </c>
      <c r="P5" s="287"/>
      <c r="Q5" s="287"/>
      <c r="R5" s="288">
        <f>R4+2</f>
        <v>406303</v>
      </c>
      <c r="S5" s="288"/>
      <c r="T5" s="68"/>
      <c r="U5" s="260" t="s">
        <v>145</v>
      </c>
      <c r="V5" s="261"/>
      <c r="W5" s="78" t="s">
        <v>154</v>
      </c>
      <c r="X5" s="79"/>
      <c r="Y5" s="80"/>
      <c r="Z5" s="69"/>
      <c r="AA5" s="1"/>
      <c r="AB5" s="1"/>
      <c r="AC5" s="1"/>
      <c r="AD5" s="1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</row>
    <row r="6" spans="1:42" s="36" customFormat="1" ht="23.25" customHeight="1" x14ac:dyDescent="0.25">
      <c r="A6" s="1"/>
      <c r="B6" s="58"/>
      <c r="C6" s="294" t="s">
        <v>131</v>
      </c>
      <c r="D6" s="294"/>
      <c r="E6" s="294"/>
      <c r="F6" s="289">
        <f t="shared" ref="F6:F13" si="0">F5+2</f>
        <v>406305</v>
      </c>
      <c r="G6" s="289"/>
      <c r="H6" s="68"/>
      <c r="I6" s="292" t="s">
        <v>131</v>
      </c>
      <c r="J6" s="292"/>
      <c r="K6" s="292"/>
      <c r="L6" s="293">
        <f t="shared" ref="L6:L13" si="1">L5+2</f>
        <v>406305</v>
      </c>
      <c r="M6" s="293"/>
      <c r="N6" s="68"/>
      <c r="O6" s="287" t="s">
        <v>131</v>
      </c>
      <c r="P6" s="287"/>
      <c r="Q6" s="287"/>
      <c r="R6" s="288">
        <f t="shared" ref="R6:R13" si="2">R5+2</f>
        <v>406305</v>
      </c>
      <c r="S6" s="288"/>
      <c r="T6" s="68"/>
      <c r="U6" s="260" t="s">
        <v>146</v>
      </c>
      <c r="V6" s="261"/>
      <c r="W6" s="78" t="s">
        <v>117</v>
      </c>
      <c r="X6" s="79"/>
      <c r="Y6" s="80"/>
      <c r="Z6" s="69"/>
      <c r="AA6" s="1"/>
      <c r="AB6" s="1"/>
      <c r="AC6" s="1"/>
      <c r="AD6" s="1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</row>
    <row r="7" spans="1:42" s="36" customFormat="1" ht="23.25" customHeight="1" x14ac:dyDescent="0.25">
      <c r="A7" s="1"/>
      <c r="B7" s="58"/>
      <c r="C7" s="294" t="s">
        <v>132</v>
      </c>
      <c r="D7" s="294"/>
      <c r="E7" s="294"/>
      <c r="F7" s="289">
        <f t="shared" si="0"/>
        <v>406307</v>
      </c>
      <c r="G7" s="289"/>
      <c r="H7" s="68"/>
      <c r="I7" s="292" t="s">
        <v>132</v>
      </c>
      <c r="J7" s="292"/>
      <c r="K7" s="292"/>
      <c r="L7" s="293">
        <f t="shared" si="1"/>
        <v>406307</v>
      </c>
      <c r="M7" s="293"/>
      <c r="N7" s="68"/>
      <c r="O7" s="287" t="s">
        <v>132</v>
      </c>
      <c r="P7" s="287"/>
      <c r="Q7" s="287"/>
      <c r="R7" s="288">
        <f t="shared" si="2"/>
        <v>406307</v>
      </c>
      <c r="S7" s="288"/>
      <c r="T7" s="68"/>
      <c r="U7" s="260" t="s">
        <v>147</v>
      </c>
      <c r="V7" s="261"/>
      <c r="W7" s="78" t="s">
        <v>155</v>
      </c>
      <c r="X7" s="79"/>
      <c r="Y7" s="80"/>
      <c r="Z7" s="69"/>
      <c r="AA7" s="1"/>
      <c r="AB7" s="1"/>
      <c r="AC7" s="1"/>
      <c r="AD7" s="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</row>
    <row r="8" spans="1:42" s="36" customFormat="1" ht="23.25" customHeight="1" x14ac:dyDescent="0.25">
      <c r="A8" s="1"/>
      <c r="B8" s="58"/>
      <c r="C8" s="294" t="s">
        <v>133</v>
      </c>
      <c r="D8" s="294"/>
      <c r="E8" s="294"/>
      <c r="F8" s="289">
        <f t="shared" si="0"/>
        <v>406309</v>
      </c>
      <c r="G8" s="289"/>
      <c r="H8" s="68"/>
      <c r="I8" s="292" t="s">
        <v>133</v>
      </c>
      <c r="J8" s="292"/>
      <c r="K8" s="292"/>
      <c r="L8" s="293">
        <f t="shared" si="1"/>
        <v>406309</v>
      </c>
      <c r="M8" s="293"/>
      <c r="N8" s="68"/>
      <c r="O8" s="287" t="s">
        <v>133</v>
      </c>
      <c r="P8" s="287"/>
      <c r="Q8" s="287"/>
      <c r="R8" s="288">
        <f t="shared" si="2"/>
        <v>406309</v>
      </c>
      <c r="S8" s="288"/>
      <c r="T8" s="68"/>
      <c r="U8" s="260" t="s">
        <v>148</v>
      </c>
      <c r="V8" s="261"/>
      <c r="W8" s="78" t="s">
        <v>156</v>
      </c>
      <c r="X8" s="79"/>
      <c r="Y8" s="80"/>
      <c r="Z8" s="69"/>
      <c r="AA8" s="1"/>
      <c r="AB8" s="1"/>
      <c r="AC8" s="1"/>
      <c r="AD8" s="1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</row>
    <row r="9" spans="1:42" s="36" customFormat="1" ht="23.25" customHeight="1" x14ac:dyDescent="0.25">
      <c r="A9" s="1"/>
      <c r="B9" s="58"/>
      <c r="C9" s="294" t="s">
        <v>134</v>
      </c>
      <c r="D9" s="294"/>
      <c r="E9" s="294"/>
      <c r="F9" s="289">
        <f t="shared" si="0"/>
        <v>406311</v>
      </c>
      <c r="G9" s="289"/>
      <c r="H9" s="68"/>
      <c r="I9" s="292" t="s">
        <v>134</v>
      </c>
      <c r="J9" s="292"/>
      <c r="K9" s="292"/>
      <c r="L9" s="293">
        <f t="shared" si="1"/>
        <v>406311</v>
      </c>
      <c r="M9" s="293"/>
      <c r="N9" s="68"/>
      <c r="O9" s="287" t="s">
        <v>134</v>
      </c>
      <c r="P9" s="287"/>
      <c r="Q9" s="287"/>
      <c r="R9" s="288">
        <f t="shared" si="2"/>
        <v>406311</v>
      </c>
      <c r="S9" s="288"/>
      <c r="T9" s="68"/>
      <c r="U9" s="260" t="s">
        <v>149</v>
      </c>
      <c r="V9" s="261"/>
      <c r="W9" s="78" t="s">
        <v>157</v>
      </c>
      <c r="X9" s="79"/>
      <c r="Y9" s="80"/>
      <c r="Z9" s="69"/>
      <c r="AA9" s="1"/>
      <c r="AB9" s="1"/>
      <c r="AC9" s="1"/>
      <c r="AD9" s="1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</row>
    <row r="10" spans="1:42" s="36" customFormat="1" ht="23.25" customHeight="1" x14ac:dyDescent="0.25">
      <c r="A10" s="1"/>
      <c r="B10" s="58"/>
      <c r="C10" s="294" t="s">
        <v>135</v>
      </c>
      <c r="D10" s="294"/>
      <c r="E10" s="294"/>
      <c r="F10" s="289">
        <f t="shared" si="0"/>
        <v>406313</v>
      </c>
      <c r="G10" s="289"/>
      <c r="H10" s="68"/>
      <c r="I10" s="292" t="s">
        <v>135</v>
      </c>
      <c r="J10" s="292"/>
      <c r="K10" s="292"/>
      <c r="L10" s="293">
        <f t="shared" si="1"/>
        <v>406313</v>
      </c>
      <c r="M10" s="293"/>
      <c r="N10" s="68"/>
      <c r="O10" s="287" t="s">
        <v>135</v>
      </c>
      <c r="P10" s="287"/>
      <c r="Q10" s="287"/>
      <c r="R10" s="288">
        <f t="shared" si="2"/>
        <v>406313</v>
      </c>
      <c r="S10" s="288"/>
      <c r="T10" s="68"/>
      <c r="U10" s="260" t="s">
        <v>151</v>
      </c>
      <c r="V10" s="261"/>
      <c r="W10" s="78" t="s">
        <v>158</v>
      </c>
      <c r="X10" s="79"/>
      <c r="Y10" s="80"/>
      <c r="Z10" s="69"/>
      <c r="AA10" s="1"/>
      <c r="AB10" s="1"/>
      <c r="AC10" s="1"/>
      <c r="AD10" s="1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</row>
    <row r="11" spans="1:42" s="36" customFormat="1" ht="23.25" customHeight="1" x14ac:dyDescent="0.25">
      <c r="A11" s="1"/>
      <c r="B11" s="58"/>
      <c r="C11" s="294" t="s">
        <v>136</v>
      </c>
      <c r="D11" s="294"/>
      <c r="E11" s="294"/>
      <c r="F11" s="289">
        <f t="shared" si="0"/>
        <v>406315</v>
      </c>
      <c r="G11" s="289"/>
      <c r="H11" s="68"/>
      <c r="I11" s="292" t="s">
        <v>136</v>
      </c>
      <c r="J11" s="292"/>
      <c r="K11" s="292"/>
      <c r="L11" s="293">
        <f t="shared" si="1"/>
        <v>406315</v>
      </c>
      <c r="M11" s="293"/>
      <c r="N11" s="68"/>
      <c r="O11" s="287" t="s">
        <v>136</v>
      </c>
      <c r="P11" s="287"/>
      <c r="Q11" s="287"/>
      <c r="R11" s="288">
        <f t="shared" si="2"/>
        <v>406315</v>
      </c>
      <c r="S11" s="288"/>
      <c r="T11" s="68"/>
      <c r="U11" s="260" t="s">
        <v>152</v>
      </c>
      <c r="V11" s="261"/>
      <c r="W11" s="78" t="s">
        <v>159</v>
      </c>
      <c r="X11" s="79"/>
      <c r="Y11" s="80"/>
      <c r="Z11" s="69"/>
      <c r="AA11" s="1"/>
      <c r="AB11" s="1"/>
      <c r="AC11" s="1"/>
      <c r="AD11" s="1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</row>
    <row r="12" spans="1:42" s="36" customFormat="1" ht="23.25" customHeight="1" x14ac:dyDescent="0.25">
      <c r="A12" s="1"/>
      <c r="B12" s="58"/>
      <c r="C12" s="294" t="s">
        <v>137</v>
      </c>
      <c r="D12" s="294"/>
      <c r="E12" s="294"/>
      <c r="F12" s="289">
        <f t="shared" si="0"/>
        <v>406317</v>
      </c>
      <c r="G12" s="289"/>
      <c r="H12" s="68"/>
      <c r="I12" s="292" t="s">
        <v>137</v>
      </c>
      <c r="J12" s="292"/>
      <c r="K12" s="292"/>
      <c r="L12" s="293">
        <f t="shared" si="1"/>
        <v>406317</v>
      </c>
      <c r="M12" s="293"/>
      <c r="N12" s="68"/>
      <c r="O12" s="287" t="s">
        <v>137</v>
      </c>
      <c r="P12" s="287"/>
      <c r="Q12" s="287"/>
      <c r="R12" s="288">
        <f t="shared" si="2"/>
        <v>406317</v>
      </c>
      <c r="S12" s="288"/>
      <c r="T12" s="68"/>
      <c r="U12" s="260" t="s">
        <v>178</v>
      </c>
      <c r="V12" s="261"/>
      <c r="W12" s="79" t="s">
        <v>160</v>
      </c>
      <c r="X12" s="79"/>
      <c r="Y12" s="80"/>
      <c r="Z12" s="69"/>
      <c r="AA12" s="1"/>
      <c r="AB12" s="1"/>
      <c r="AC12" s="1"/>
      <c r="AD12" s="1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</row>
    <row r="13" spans="1:42" s="36" customFormat="1" ht="23.25" customHeight="1" x14ac:dyDescent="0.25">
      <c r="A13" s="1"/>
      <c r="B13" s="58"/>
      <c r="C13" s="294" t="s">
        <v>138</v>
      </c>
      <c r="D13" s="294"/>
      <c r="E13" s="294"/>
      <c r="F13" s="289">
        <f t="shared" si="0"/>
        <v>406319</v>
      </c>
      <c r="G13" s="289"/>
      <c r="H13" s="68"/>
      <c r="I13" s="292" t="s">
        <v>138</v>
      </c>
      <c r="J13" s="292"/>
      <c r="K13" s="292"/>
      <c r="L13" s="293">
        <f t="shared" si="1"/>
        <v>406319</v>
      </c>
      <c r="M13" s="293"/>
      <c r="N13" s="68"/>
      <c r="O13" s="287" t="s">
        <v>138</v>
      </c>
      <c r="P13" s="287"/>
      <c r="Q13" s="287"/>
      <c r="R13" s="288">
        <f t="shared" si="2"/>
        <v>406319</v>
      </c>
      <c r="S13" s="288"/>
      <c r="T13" s="68"/>
      <c r="U13" s="260" t="s">
        <v>179</v>
      </c>
      <c r="V13" s="261"/>
      <c r="W13" s="79" t="s">
        <v>161</v>
      </c>
      <c r="X13" s="79"/>
      <c r="Y13" s="80"/>
      <c r="Z13" s="69"/>
      <c r="AA13" s="1"/>
      <c r="AB13" s="1"/>
      <c r="AC13" s="1"/>
      <c r="AD13" s="1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</row>
    <row r="14" spans="1:42" s="36" customFormat="1" ht="23.25" customHeight="1" x14ac:dyDescent="0.25">
      <c r="A14" s="1"/>
      <c r="B14" s="5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260" t="s">
        <v>180</v>
      </c>
      <c r="V14" s="261"/>
      <c r="W14" s="79"/>
      <c r="X14" s="79"/>
      <c r="Y14" s="80"/>
      <c r="Z14" s="69"/>
      <c r="AA14" s="1"/>
      <c r="AB14" s="1"/>
      <c r="AC14" s="1"/>
      <c r="AD14" s="1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</row>
    <row r="15" spans="1:42" s="36" customFormat="1" ht="23.25" customHeight="1" x14ac:dyDescent="0.25">
      <c r="A15" s="1"/>
      <c r="B15" s="58"/>
      <c r="C15" s="291" t="s">
        <v>141</v>
      </c>
      <c r="D15" s="291"/>
      <c r="E15" s="291"/>
      <c r="F15" s="291"/>
      <c r="G15" s="291"/>
      <c r="H15" s="68"/>
      <c r="I15" s="291" t="s">
        <v>142</v>
      </c>
      <c r="J15" s="291"/>
      <c r="K15" s="291"/>
      <c r="L15" s="291"/>
      <c r="M15" s="291"/>
      <c r="N15" s="68"/>
      <c r="O15" s="291" t="s">
        <v>143</v>
      </c>
      <c r="P15" s="291"/>
      <c r="Q15" s="291"/>
      <c r="R15" s="291"/>
      <c r="S15" s="291"/>
      <c r="T15" s="68"/>
      <c r="U15" s="260"/>
      <c r="V15" s="261"/>
      <c r="W15" s="79"/>
      <c r="X15" s="79"/>
      <c r="Y15" s="80"/>
      <c r="Z15" s="69"/>
      <c r="AA15" s="1"/>
      <c r="AB15" s="1"/>
      <c r="AC15" s="1"/>
      <c r="AD15" s="1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</row>
    <row r="16" spans="1:42" s="36" customFormat="1" ht="22.5" customHeight="1" x14ac:dyDescent="0.25">
      <c r="A16" s="1"/>
      <c r="B16" s="58"/>
      <c r="C16" s="287" t="s">
        <v>129</v>
      </c>
      <c r="D16" s="287"/>
      <c r="E16" s="287"/>
      <c r="F16" s="288">
        <v>406301</v>
      </c>
      <c r="G16" s="288"/>
      <c r="H16" s="68"/>
      <c r="I16" s="287" t="s">
        <v>129</v>
      </c>
      <c r="J16" s="287"/>
      <c r="K16" s="287"/>
      <c r="L16" s="288">
        <v>406301</v>
      </c>
      <c r="M16" s="288"/>
      <c r="N16" s="68"/>
      <c r="O16" s="287" t="s">
        <v>129</v>
      </c>
      <c r="P16" s="287"/>
      <c r="Q16" s="287"/>
      <c r="R16" s="288">
        <v>406301</v>
      </c>
      <c r="S16" s="288"/>
      <c r="T16" s="68"/>
      <c r="U16" s="260">
        <v>406301</v>
      </c>
      <c r="V16" s="261"/>
      <c r="W16" s="79" t="s">
        <v>162</v>
      </c>
      <c r="X16" s="274" t="s">
        <v>163</v>
      </c>
      <c r="Y16" s="261"/>
      <c r="Z16" s="69"/>
      <c r="AA16" s="1"/>
      <c r="AB16" s="1"/>
      <c r="AC16" s="1"/>
      <c r="AD16" s="1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</row>
    <row r="17" spans="1:42" s="36" customFormat="1" ht="23.25" customHeight="1" x14ac:dyDescent="0.25">
      <c r="A17" s="1"/>
      <c r="B17" s="58"/>
      <c r="C17" s="287" t="s">
        <v>130</v>
      </c>
      <c r="D17" s="287"/>
      <c r="E17" s="287"/>
      <c r="F17" s="288">
        <f>F16+2</f>
        <v>406303</v>
      </c>
      <c r="G17" s="288"/>
      <c r="H17" s="68"/>
      <c r="I17" s="287" t="s">
        <v>130</v>
      </c>
      <c r="J17" s="287"/>
      <c r="K17" s="287"/>
      <c r="L17" s="288">
        <f>L16+2</f>
        <v>406303</v>
      </c>
      <c r="M17" s="288"/>
      <c r="N17" s="68"/>
      <c r="O17" s="287" t="s">
        <v>130</v>
      </c>
      <c r="P17" s="287"/>
      <c r="Q17" s="287"/>
      <c r="R17" s="288">
        <f>R16+2</f>
        <v>406303</v>
      </c>
      <c r="S17" s="288"/>
      <c r="T17" s="68"/>
      <c r="U17" s="260">
        <f>U16+2</f>
        <v>406303</v>
      </c>
      <c r="V17" s="261"/>
      <c r="W17" s="79" t="s">
        <v>164</v>
      </c>
      <c r="X17" s="274" t="s">
        <v>165</v>
      </c>
      <c r="Y17" s="261"/>
      <c r="Z17" s="69"/>
      <c r="AA17" s="1"/>
      <c r="AB17" s="1"/>
      <c r="AC17" s="1"/>
      <c r="AD17" s="1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</row>
    <row r="18" spans="1:42" s="36" customFormat="1" ht="23.25" customHeight="1" x14ac:dyDescent="0.25">
      <c r="A18" s="1"/>
      <c r="B18" s="58"/>
      <c r="C18" s="287" t="s">
        <v>131</v>
      </c>
      <c r="D18" s="287"/>
      <c r="E18" s="287"/>
      <c r="F18" s="288">
        <f t="shared" ref="F18:F25" si="3">F17+2</f>
        <v>406305</v>
      </c>
      <c r="G18" s="288"/>
      <c r="H18" s="68"/>
      <c r="I18" s="287" t="s">
        <v>131</v>
      </c>
      <c r="J18" s="287"/>
      <c r="K18" s="287"/>
      <c r="L18" s="288">
        <f t="shared" ref="L18:L25" si="4">L17+2</f>
        <v>406305</v>
      </c>
      <c r="M18" s="288"/>
      <c r="N18" s="68"/>
      <c r="O18" s="287" t="s">
        <v>131</v>
      </c>
      <c r="P18" s="287"/>
      <c r="Q18" s="287"/>
      <c r="R18" s="288">
        <f t="shared" ref="R18:R25" si="5">R17+2</f>
        <v>406305</v>
      </c>
      <c r="S18" s="288"/>
      <c r="T18" s="68"/>
      <c r="U18" s="260">
        <f t="shared" ref="U18:U25" si="6">U17+2</f>
        <v>406305</v>
      </c>
      <c r="V18" s="261"/>
      <c r="W18" s="79" t="s">
        <v>166</v>
      </c>
      <c r="X18" s="274" t="s">
        <v>167</v>
      </c>
      <c r="Y18" s="261"/>
      <c r="Z18" s="69"/>
      <c r="AA18" s="1"/>
      <c r="AB18" s="1"/>
      <c r="AC18" s="1"/>
      <c r="AD18" s="1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</row>
    <row r="19" spans="1:42" s="36" customFormat="1" ht="23.25" customHeight="1" x14ac:dyDescent="0.25">
      <c r="A19" s="1"/>
      <c r="B19" s="58"/>
      <c r="C19" s="287" t="s">
        <v>132</v>
      </c>
      <c r="D19" s="287"/>
      <c r="E19" s="287"/>
      <c r="F19" s="288">
        <f t="shared" si="3"/>
        <v>406307</v>
      </c>
      <c r="G19" s="288"/>
      <c r="H19" s="68"/>
      <c r="I19" s="287" t="s">
        <v>132</v>
      </c>
      <c r="J19" s="287"/>
      <c r="K19" s="287"/>
      <c r="L19" s="288">
        <f t="shared" si="4"/>
        <v>406307</v>
      </c>
      <c r="M19" s="288"/>
      <c r="N19" s="68"/>
      <c r="O19" s="287" t="s">
        <v>132</v>
      </c>
      <c r="P19" s="287"/>
      <c r="Q19" s="287"/>
      <c r="R19" s="288">
        <f t="shared" si="5"/>
        <v>406307</v>
      </c>
      <c r="S19" s="288"/>
      <c r="T19" s="68"/>
      <c r="U19" s="260">
        <f t="shared" si="6"/>
        <v>406307</v>
      </c>
      <c r="V19" s="261"/>
      <c r="W19" s="79" t="s">
        <v>168</v>
      </c>
      <c r="X19" s="274" t="s">
        <v>169</v>
      </c>
      <c r="Y19" s="261"/>
      <c r="Z19" s="69"/>
      <c r="AA19" s="1"/>
      <c r="AB19" s="1"/>
      <c r="AC19" s="1"/>
      <c r="AD19" s="1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</row>
    <row r="20" spans="1:42" s="36" customFormat="1" ht="23.25" customHeight="1" x14ac:dyDescent="0.25">
      <c r="A20" s="1"/>
      <c r="B20" s="58"/>
      <c r="C20" s="287" t="s">
        <v>133</v>
      </c>
      <c r="D20" s="287"/>
      <c r="E20" s="287"/>
      <c r="F20" s="288">
        <f t="shared" si="3"/>
        <v>406309</v>
      </c>
      <c r="G20" s="288"/>
      <c r="H20" s="68"/>
      <c r="I20" s="287" t="s">
        <v>133</v>
      </c>
      <c r="J20" s="287"/>
      <c r="K20" s="287"/>
      <c r="L20" s="288">
        <f t="shared" si="4"/>
        <v>406309</v>
      </c>
      <c r="M20" s="288"/>
      <c r="N20" s="68"/>
      <c r="O20" s="287" t="s">
        <v>133</v>
      </c>
      <c r="P20" s="287"/>
      <c r="Q20" s="287"/>
      <c r="R20" s="288">
        <f t="shared" si="5"/>
        <v>406309</v>
      </c>
      <c r="S20" s="288"/>
      <c r="T20" s="68"/>
      <c r="U20" s="260">
        <f t="shared" si="6"/>
        <v>406309</v>
      </c>
      <c r="V20" s="261"/>
      <c r="W20" s="79" t="s">
        <v>170</v>
      </c>
      <c r="X20" s="274" t="s">
        <v>171</v>
      </c>
      <c r="Y20" s="261"/>
      <c r="Z20" s="69"/>
      <c r="AA20" s="1"/>
      <c r="AB20" s="1"/>
      <c r="AC20" s="1"/>
      <c r="AD20" s="1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</row>
    <row r="21" spans="1:42" s="36" customFormat="1" ht="23.25" customHeight="1" x14ac:dyDescent="0.25">
      <c r="A21" s="1"/>
      <c r="B21" s="58"/>
      <c r="C21" s="287" t="s">
        <v>134</v>
      </c>
      <c r="D21" s="287"/>
      <c r="E21" s="287"/>
      <c r="F21" s="288">
        <f t="shared" si="3"/>
        <v>406311</v>
      </c>
      <c r="G21" s="288"/>
      <c r="H21" s="68"/>
      <c r="I21" s="287" t="s">
        <v>134</v>
      </c>
      <c r="J21" s="287"/>
      <c r="K21" s="287"/>
      <c r="L21" s="288">
        <f t="shared" si="4"/>
        <v>406311</v>
      </c>
      <c r="M21" s="288"/>
      <c r="N21" s="68"/>
      <c r="O21" s="287" t="s">
        <v>134</v>
      </c>
      <c r="P21" s="287"/>
      <c r="Q21" s="287"/>
      <c r="R21" s="288">
        <f t="shared" si="5"/>
        <v>406311</v>
      </c>
      <c r="S21" s="288"/>
      <c r="T21" s="68"/>
      <c r="U21" s="260">
        <f t="shared" si="6"/>
        <v>406311</v>
      </c>
      <c r="V21" s="261"/>
      <c r="W21" s="79" t="s">
        <v>173</v>
      </c>
      <c r="X21" s="274" t="s">
        <v>174</v>
      </c>
      <c r="Y21" s="261"/>
      <c r="Z21" s="69"/>
      <c r="AA21" s="1"/>
      <c r="AB21" s="1"/>
      <c r="AC21" s="1"/>
      <c r="AD21" s="1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</row>
    <row r="22" spans="1:42" s="36" customFormat="1" ht="23.25" customHeight="1" x14ac:dyDescent="0.25">
      <c r="A22" s="1"/>
      <c r="B22" s="58"/>
      <c r="C22" s="287" t="s">
        <v>135</v>
      </c>
      <c r="D22" s="287"/>
      <c r="E22" s="287"/>
      <c r="F22" s="288">
        <f t="shared" si="3"/>
        <v>406313</v>
      </c>
      <c r="G22" s="288"/>
      <c r="H22" s="68"/>
      <c r="I22" s="287" t="s">
        <v>135</v>
      </c>
      <c r="J22" s="287"/>
      <c r="K22" s="287"/>
      <c r="L22" s="288">
        <f t="shared" si="4"/>
        <v>406313</v>
      </c>
      <c r="M22" s="288"/>
      <c r="N22" s="68"/>
      <c r="O22" s="287" t="s">
        <v>135</v>
      </c>
      <c r="P22" s="287"/>
      <c r="Q22" s="287"/>
      <c r="R22" s="288">
        <f t="shared" si="5"/>
        <v>406313</v>
      </c>
      <c r="S22" s="288"/>
      <c r="T22" s="68"/>
      <c r="U22" s="260">
        <f t="shared" si="6"/>
        <v>406313</v>
      </c>
      <c r="V22" s="261"/>
      <c r="W22" s="79" t="s">
        <v>172</v>
      </c>
      <c r="X22" s="274" t="s">
        <v>177</v>
      </c>
      <c r="Y22" s="261"/>
      <c r="Z22" s="69"/>
      <c r="AA22" s="1"/>
      <c r="AB22" s="1"/>
      <c r="AC22" s="1"/>
      <c r="AD22" s="1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</row>
    <row r="23" spans="1:42" s="36" customFormat="1" ht="23.25" customHeight="1" x14ac:dyDescent="0.25">
      <c r="A23" s="1"/>
      <c r="B23" s="58"/>
      <c r="C23" s="287" t="s">
        <v>136</v>
      </c>
      <c r="D23" s="287"/>
      <c r="E23" s="287"/>
      <c r="F23" s="288">
        <f t="shared" si="3"/>
        <v>406315</v>
      </c>
      <c r="G23" s="288"/>
      <c r="H23" s="68"/>
      <c r="I23" s="287" t="s">
        <v>136</v>
      </c>
      <c r="J23" s="287"/>
      <c r="K23" s="287"/>
      <c r="L23" s="288">
        <f t="shared" si="4"/>
        <v>406315</v>
      </c>
      <c r="M23" s="288"/>
      <c r="N23" s="68"/>
      <c r="O23" s="287" t="s">
        <v>136</v>
      </c>
      <c r="P23" s="287"/>
      <c r="Q23" s="287"/>
      <c r="R23" s="288">
        <f t="shared" si="5"/>
        <v>406315</v>
      </c>
      <c r="S23" s="288"/>
      <c r="T23" s="68"/>
      <c r="U23" s="260">
        <f t="shared" si="6"/>
        <v>406315</v>
      </c>
      <c r="V23" s="261"/>
      <c r="W23" s="79" t="s">
        <v>175</v>
      </c>
      <c r="X23" s="274" t="s">
        <v>176</v>
      </c>
      <c r="Y23" s="261"/>
      <c r="Z23" s="69"/>
      <c r="AA23" s="1"/>
      <c r="AB23" s="1"/>
      <c r="AC23" s="1"/>
      <c r="AD23" s="1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</row>
    <row r="24" spans="1:42" s="36" customFormat="1" ht="23.25" customHeight="1" x14ac:dyDescent="0.25">
      <c r="A24" s="1"/>
      <c r="B24" s="58"/>
      <c r="C24" s="287" t="s">
        <v>137</v>
      </c>
      <c r="D24" s="287"/>
      <c r="E24" s="287"/>
      <c r="F24" s="288">
        <f t="shared" si="3"/>
        <v>406317</v>
      </c>
      <c r="G24" s="288"/>
      <c r="H24" s="68"/>
      <c r="I24" s="287" t="s">
        <v>137</v>
      </c>
      <c r="J24" s="287"/>
      <c r="K24" s="287"/>
      <c r="L24" s="288">
        <f t="shared" si="4"/>
        <v>406317</v>
      </c>
      <c r="M24" s="288"/>
      <c r="N24" s="68"/>
      <c r="O24" s="287" t="s">
        <v>137</v>
      </c>
      <c r="P24" s="287"/>
      <c r="Q24" s="287"/>
      <c r="R24" s="288">
        <f t="shared" si="5"/>
        <v>406317</v>
      </c>
      <c r="S24" s="288"/>
      <c r="T24" s="68"/>
      <c r="U24" s="260">
        <f t="shared" si="6"/>
        <v>406317</v>
      </c>
      <c r="V24" s="261"/>
      <c r="W24" s="79"/>
      <c r="X24" s="79"/>
      <c r="Y24" s="80"/>
      <c r="Z24" s="69"/>
      <c r="AA24" s="1"/>
      <c r="AB24" s="1"/>
      <c r="AC24" s="1"/>
      <c r="AD24" s="1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</row>
    <row r="25" spans="1:42" s="36" customFormat="1" ht="23.25" customHeight="1" x14ac:dyDescent="0.25">
      <c r="A25" s="1"/>
      <c r="B25" s="58"/>
      <c r="C25" s="287" t="s">
        <v>138</v>
      </c>
      <c r="D25" s="287"/>
      <c r="E25" s="287"/>
      <c r="F25" s="288">
        <f t="shared" si="3"/>
        <v>406319</v>
      </c>
      <c r="G25" s="288"/>
      <c r="H25" s="68"/>
      <c r="I25" s="287" t="s">
        <v>138</v>
      </c>
      <c r="J25" s="287"/>
      <c r="K25" s="287"/>
      <c r="L25" s="288">
        <f t="shared" si="4"/>
        <v>406319</v>
      </c>
      <c r="M25" s="288"/>
      <c r="N25" s="68"/>
      <c r="O25" s="287" t="s">
        <v>138</v>
      </c>
      <c r="P25" s="287"/>
      <c r="Q25" s="287"/>
      <c r="R25" s="288">
        <f t="shared" si="5"/>
        <v>406319</v>
      </c>
      <c r="S25" s="288"/>
      <c r="T25" s="68"/>
      <c r="U25" s="260">
        <f t="shared" si="6"/>
        <v>406319</v>
      </c>
      <c r="V25" s="261"/>
      <c r="W25" s="79"/>
      <c r="X25" s="79"/>
      <c r="Y25" s="80"/>
      <c r="Z25" s="69"/>
      <c r="AA25" s="1"/>
      <c r="AB25" s="1"/>
      <c r="AC25" s="1"/>
      <c r="AD25" s="1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</row>
    <row r="26" spans="1:42" s="36" customFormat="1" ht="9.75" customHeight="1" thickBot="1" x14ac:dyDescent="0.3">
      <c r="A26" s="1"/>
      <c r="B26" s="6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2"/>
      <c r="AA26" s="1"/>
      <c r="AB26" s="1"/>
      <c r="AC26" s="1"/>
      <c r="AD26" s="1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</row>
    <row r="27" spans="1:42" s="36" customFormat="1" ht="23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70"/>
      <c r="AJ27" s="70"/>
      <c r="AK27" s="70"/>
      <c r="AL27" s="70"/>
      <c r="AM27" s="70"/>
      <c r="AN27" s="70"/>
      <c r="AO27" s="70"/>
      <c r="AP27" s="70"/>
    </row>
    <row r="28" spans="1:42" s="36" customFormat="1" ht="23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70"/>
      <c r="AJ28" s="70"/>
      <c r="AK28" s="70"/>
      <c r="AL28" s="70"/>
      <c r="AM28" s="70"/>
      <c r="AN28" s="70"/>
      <c r="AO28" s="70"/>
      <c r="AP28" s="70"/>
    </row>
    <row r="29" spans="1:42" s="36" customFormat="1" ht="23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70"/>
      <c r="AJ29" s="70"/>
      <c r="AK29" s="70"/>
      <c r="AL29" s="70"/>
      <c r="AM29" s="70"/>
      <c r="AN29" s="70"/>
      <c r="AO29" s="70"/>
      <c r="AP29" s="70"/>
    </row>
    <row r="30" spans="1:42" s="36" customFormat="1" ht="23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70"/>
      <c r="AJ30" s="70"/>
      <c r="AK30" s="70"/>
      <c r="AL30" s="70"/>
      <c r="AM30" s="70"/>
      <c r="AN30" s="70"/>
      <c r="AO30" s="70"/>
      <c r="AP30" s="70"/>
    </row>
    <row r="31" spans="1:42" s="36" customFormat="1" ht="23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70"/>
      <c r="AJ31" s="70"/>
      <c r="AK31" s="70"/>
      <c r="AL31" s="70"/>
      <c r="AM31" s="70"/>
      <c r="AN31" s="70"/>
      <c r="AO31" s="70"/>
      <c r="AP31" s="70"/>
    </row>
    <row r="32" spans="1:42" s="36" customFormat="1" ht="23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70"/>
      <c r="AJ32" s="70"/>
      <c r="AK32" s="70"/>
      <c r="AL32" s="70"/>
      <c r="AM32" s="70"/>
      <c r="AN32" s="70"/>
      <c r="AO32" s="70"/>
      <c r="AP32" s="70"/>
    </row>
    <row r="33" spans="1:42" s="36" customFormat="1" ht="23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70"/>
      <c r="AJ33" s="70"/>
      <c r="AK33" s="70"/>
      <c r="AL33" s="70"/>
      <c r="AM33" s="70"/>
      <c r="AN33" s="70"/>
      <c r="AO33" s="70"/>
      <c r="AP33" s="70"/>
    </row>
    <row r="34" spans="1:42" s="36" customFormat="1" ht="23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70"/>
      <c r="AJ34" s="70"/>
      <c r="AK34" s="70"/>
      <c r="AL34" s="70"/>
      <c r="AM34" s="70"/>
      <c r="AN34" s="70"/>
      <c r="AO34" s="70"/>
      <c r="AP34" s="70"/>
    </row>
    <row r="35" spans="1:42" s="36" customFormat="1" ht="23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70"/>
      <c r="AJ35" s="70"/>
      <c r="AK35" s="70"/>
      <c r="AL35" s="70"/>
      <c r="AM35" s="70"/>
      <c r="AN35" s="70"/>
      <c r="AO35" s="70"/>
      <c r="AP35" s="70"/>
    </row>
    <row r="36" spans="1:42" s="36" customFormat="1" ht="23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70"/>
      <c r="AJ36" s="70"/>
      <c r="AK36" s="70"/>
      <c r="AL36" s="70"/>
      <c r="AM36" s="70"/>
      <c r="AN36" s="70"/>
      <c r="AO36" s="70"/>
      <c r="AP36" s="70"/>
    </row>
    <row r="37" spans="1:42" s="36" customFormat="1" ht="23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70"/>
      <c r="AJ37" s="70"/>
      <c r="AK37" s="70"/>
      <c r="AL37" s="70"/>
      <c r="AM37" s="70"/>
      <c r="AN37" s="70"/>
      <c r="AO37" s="70"/>
      <c r="AP37" s="70"/>
    </row>
    <row r="38" spans="1:42" s="36" customFormat="1" ht="23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70"/>
      <c r="AJ38" s="70"/>
      <c r="AK38" s="70"/>
      <c r="AL38" s="70"/>
      <c r="AM38" s="70"/>
      <c r="AN38" s="70"/>
      <c r="AO38" s="70"/>
      <c r="AP38" s="70"/>
    </row>
    <row r="39" spans="1:42" s="36" customFormat="1" ht="23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70"/>
      <c r="AJ39" s="70"/>
      <c r="AK39" s="70"/>
      <c r="AL39" s="70"/>
      <c r="AM39" s="70"/>
      <c r="AN39" s="70"/>
      <c r="AO39" s="70"/>
      <c r="AP39" s="70"/>
    </row>
    <row r="40" spans="1:42" s="36" customFormat="1" ht="23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70"/>
      <c r="AJ40" s="70"/>
      <c r="AK40" s="70"/>
      <c r="AL40" s="70"/>
      <c r="AM40" s="70"/>
      <c r="AN40" s="70"/>
      <c r="AO40" s="70"/>
      <c r="AP40" s="70"/>
    </row>
    <row r="41" spans="1:42" s="36" customFormat="1" ht="23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70"/>
      <c r="AJ41" s="70"/>
      <c r="AK41" s="70"/>
      <c r="AL41" s="70"/>
      <c r="AM41" s="70"/>
      <c r="AN41" s="70"/>
      <c r="AO41" s="70"/>
      <c r="AP41" s="70"/>
    </row>
    <row r="42" spans="1:42" s="36" customFormat="1" ht="23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70"/>
      <c r="AJ42" s="70"/>
      <c r="AK42" s="70"/>
      <c r="AL42" s="70"/>
      <c r="AM42" s="70"/>
      <c r="AN42" s="70"/>
      <c r="AO42" s="70"/>
      <c r="AP42" s="70"/>
    </row>
    <row r="43" spans="1:42" s="36" customFormat="1" ht="23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70"/>
      <c r="AJ43" s="70"/>
      <c r="AK43" s="70"/>
      <c r="AL43" s="70"/>
      <c r="AM43" s="70"/>
      <c r="AN43" s="70"/>
      <c r="AO43" s="70"/>
      <c r="AP43" s="70"/>
    </row>
    <row r="44" spans="1:42" s="36" customFormat="1" ht="23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70"/>
      <c r="AJ44" s="70"/>
      <c r="AK44" s="70"/>
      <c r="AL44" s="70"/>
      <c r="AM44" s="70"/>
      <c r="AN44" s="70"/>
      <c r="AO44" s="70"/>
      <c r="AP44" s="70"/>
    </row>
    <row r="45" spans="1:42" s="36" customFormat="1" ht="23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70"/>
      <c r="AJ45" s="70"/>
      <c r="AK45" s="70"/>
      <c r="AL45" s="70"/>
      <c r="AM45" s="70"/>
      <c r="AN45" s="70"/>
      <c r="AO45" s="70"/>
      <c r="AP45" s="70"/>
    </row>
    <row r="46" spans="1:42" s="36" customFormat="1" ht="23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70"/>
      <c r="AJ46" s="70"/>
      <c r="AK46" s="70"/>
      <c r="AL46" s="70"/>
      <c r="AM46" s="70"/>
      <c r="AN46" s="70"/>
      <c r="AO46" s="70"/>
      <c r="AP46" s="70"/>
    </row>
    <row r="47" spans="1:42" s="36" customFormat="1" ht="23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70"/>
      <c r="AJ47" s="70"/>
      <c r="AK47" s="70"/>
      <c r="AL47" s="70"/>
      <c r="AM47" s="70"/>
      <c r="AN47" s="70"/>
      <c r="AO47" s="70"/>
      <c r="AP47" s="70"/>
    </row>
  </sheetData>
  <mergeCells count="157">
    <mergeCell ref="R24:S24"/>
    <mergeCell ref="R25:S25"/>
    <mergeCell ref="C11:E11"/>
    <mergeCell ref="L8:M8"/>
    <mergeCell ref="I9:K9"/>
    <mergeCell ref="L9:M9"/>
    <mergeCell ref="R17:S17"/>
    <mergeCell ref="C9:E9"/>
    <mergeCell ref="C10:E10"/>
    <mergeCell ref="F13:G13"/>
    <mergeCell ref="C19:E19"/>
    <mergeCell ref="F19:G19"/>
    <mergeCell ref="I19:K19"/>
    <mergeCell ref="L19:M19"/>
    <mergeCell ref="L16:M16"/>
    <mergeCell ref="O16:Q16"/>
    <mergeCell ref="F18:G18"/>
    <mergeCell ref="I18:K18"/>
    <mergeCell ref="L18:M18"/>
    <mergeCell ref="L22:M22"/>
    <mergeCell ref="C4:E4"/>
    <mergeCell ref="C5:E5"/>
    <mergeCell ref="C6:E6"/>
    <mergeCell ref="C7:E7"/>
    <mergeCell ref="C8:E8"/>
    <mergeCell ref="I10:K10"/>
    <mergeCell ref="L10:M10"/>
    <mergeCell ref="I11:K11"/>
    <mergeCell ref="R23:S23"/>
    <mergeCell ref="O9:Q9"/>
    <mergeCell ref="R9:S9"/>
    <mergeCell ref="O10:Q10"/>
    <mergeCell ref="R10:S10"/>
    <mergeCell ref="C20:E20"/>
    <mergeCell ref="F20:G20"/>
    <mergeCell ref="I20:K20"/>
    <mergeCell ref="L20:M20"/>
    <mergeCell ref="C18:E18"/>
    <mergeCell ref="C16:E16"/>
    <mergeCell ref="C12:E12"/>
    <mergeCell ref="F12:G12"/>
    <mergeCell ref="I12:K12"/>
    <mergeCell ref="L12:M12"/>
    <mergeCell ref="L11:M11"/>
    <mergeCell ref="F9:G9"/>
    <mergeCell ref="F10:G10"/>
    <mergeCell ref="F11:G11"/>
    <mergeCell ref="U3:Y3"/>
    <mergeCell ref="R7:S7"/>
    <mergeCell ref="O8:Q8"/>
    <mergeCell ref="R8:S8"/>
    <mergeCell ref="R18:S18"/>
    <mergeCell ref="R19:S19"/>
    <mergeCell ref="R20:S20"/>
    <mergeCell ref="R21:S21"/>
    <mergeCell ref="R22:S22"/>
    <mergeCell ref="U12:V12"/>
    <mergeCell ref="U11:V11"/>
    <mergeCell ref="O11:Q11"/>
    <mergeCell ref="R11:S11"/>
    <mergeCell ref="U10:V10"/>
    <mergeCell ref="O3:S3"/>
    <mergeCell ref="O4:Q4"/>
    <mergeCell ref="R4:S4"/>
    <mergeCell ref="O5:Q5"/>
    <mergeCell ref="R5:S5"/>
    <mergeCell ref="O6:Q6"/>
    <mergeCell ref="R6:S6"/>
    <mergeCell ref="O7:Q7"/>
    <mergeCell ref="O18:Q18"/>
    <mergeCell ref="O19:Q19"/>
    <mergeCell ref="I3:M3"/>
    <mergeCell ref="I4:K4"/>
    <mergeCell ref="I5:K5"/>
    <mergeCell ref="L5:M5"/>
    <mergeCell ref="I6:K6"/>
    <mergeCell ref="L6:M6"/>
    <mergeCell ref="I7:K7"/>
    <mergeCell ref="L7:M7"/>
    <mergeCell ref="I8:K8"/>
    <mergeCell ref="L4:M4"/>
    <mergeCell ref="F4:G4"/>
    <mergeCell ref="C3:G3"/>
    <mergeCell ref="F5:G5"/>
    <mergeCell ref="F6:G6"/>
    <mergeCell ref="F7:G7"/>
    <mergeCell ref="F8:G8"/>
    <mergeCell ref="R16:S16"/>
    <mergeCell ref="C17:E17"/>
    <mergeCell ref="F17:G17"/>
    <mergeCell ref="I17:K17"/>
    <mergeCell ref="L17:M17"/>
    <mergeCell ref="O17:Q17"/>
    <mergeCell ref="O12:Q12"/>
    <mergeCell ref="R12:S12"/>
    <mergeCell ref="O13:Q13"/>
    <mergeCell ref="R13:S13"/>
    <mergeCell ref="C15:G15"/>
    <mergeCell ref="I15:M15"/>
    <mergeCell ref="O15:S15"/>
    <mergeCell ref="I13:K13"/>
    <mergeCell ref="L13:M13"/>
    <mergeCell ref="C13:E13"/>
    <mergeCell ref="F16:G16"/>
    <mergeCell ref="I16:K16"/>
    <mergeCell ref="O22:Q22"/>
    <mergeCell ref="C23:E23"/>
    <mergeCell ref="F23:G23"/>
    <mergeCell ref="I23:K23"/>
    <mergeCell ref="L23:M23"/>
    <mergeCell ref="O23:Q23"/>
    <mergeCell ref="O20:Q20"/>
    <mergeCell ref="C21:E21"/>
    <mergeCell ref="F21:G21"/>
    <mergeCell ref="I21:K21"/>
    <mergeCell ref="L21:M21"/>
    <mergeCell ref="O21:Q21"/>
    <mergeCell ref="C22:E22"/>
    <mergeCell ref="F22:G22"/>
    <mergeCell ref="I22:K22"/>
    <mergeCell ref="C24:E24"/>
    <mergeCell ref="F24:G24"/>
    <mergeCell ref="I24:K24"/>
    <mergeCell ref="L24:M24"/>
    <mergeCell ref="O24:Q24"/>
    <mergeCell ref="C25:E25"/>
    <mergeCell ref="F25:G25"/>
    <mergeCell ref="I25:K25"/>
    <mergeCell ref="L25:M25"/>
    <mergeCell ref="O25:Q25"/>
    <mergeCell ref="U4:V4"/>
    <mergeCell ref="U5:V5"/>
    <mergeCell ref="U6:V6"/>
    <mergeCell ref="U7:V7"/>
    <mergeCell ref="U8:V8"/>
    <mergeCell ref="U9:V9"/>
    <mergeCell ref="U13:V13"/>
    <mergeCell ref="U17:V17"/>
    <mergeCell ref="U18:V18"/>
    <mergeCell ref="U14:V14"/>
    <mergeCell ref="U15:V15"/>
    <mergeCell ref="U16:V16"/>
    <mergeCell ref="X21:Y21"/>
    <mergeCell ref="X22:Y22"/>
    <mergeCell ref="X23:Y23"/>
    <mergeCell ref="U21:V21"/>
    <mergeCell ref="U22:V22"/>
    <mergeCell ref="U23:V23"/>
    <mergeCell ref="U24:V24"/>
    <mergeCell ref="U25:V25"/>
    <mergeCell ref="X16:Y16"/>
    <mergeCell ref="X17:Y17"/>
    <mergeCell ref="X18:Y18"/>
    <mergeCell ref="X19:Y19"/>
    <mergeCell ref="X20:Y20"/>
    <mergeCell ref="U19:V19"/>
    <mergeCell ref="U20:V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CUTTER PC (Server)</vt:lpstr>
      <vt:lpstr>SF PC</vt:lpstr>
      <vt:lpstr>SLITTER PC</vt:lpstr>
      <vt:lpstr>LED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2019-09-05T22:57:01Z</dcterms:created>
  <dcterms:modified xsi:type="dcterms:W3CDTF">2020-10-07T23:27:12Z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906cad22-f656-4a05-a65a-96a35134c4b8</vt:lpwstr>
  </property>
</Properties>
</file>