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lya/Google Drive/FMI_data_analysis/"/>
    </mc:Choice>
  </mc:AlternateContent>
  <xr:revisionPtr revIDLastSave="0" documentId="13_ncr:1_{06B32A33-7D1B-064D-9BEB-248669F3DD6F}" xr6:coauthVersionLast="36" xr6:coauthVersionMax="36" xr10:uidLastSave="{00000000-0000-0000-0000-000000000000}"/>
  <bookViews>
    <workbookView xWindow="0" yWindow="500" windowWidth="28800" windowHeight="16420" tabRatio="500" xr2:uid="{00000000-000D-0000-FFFF-FFFF00000000}"/>
  </bookViews>
  <sheets>
    <sheet name="Brief descripton" sheetId="2" r:id="rId1"/>
    <sheet name="PTEN binom_dist_hotspots" sheetId="1" r:id="rId2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7" i="1" l="1"/>
  <c r="O36" i="1" a="1"/>
  <c r="O36" i="1" s="1"/>
  <c r="H406" i="1" l="1"/>
  <c r="H407" i="1"/>
  <c r="F407" i="1"/>
  <c r="E407" i="1"/>
  <c r="F406" i="1"/>
  <c r="E406" i="1"/>
  <c r="G407" i="1"/>
  <c r="G406" i="1"/>
  <c r="F3" i="1" l="1"/>
  <c r="G3" i="1"/>
  <c r="H3" i="1"/>
  <c r="F4" i="1"/>
  <c r="G4" i="1"/>
  <c r="H4" i="1"/>
  <c r="E4" i="1"/>
  <c r="E3" i="1"/>
  <c r="K3" i="1"/>
  <c r="L3" i="1"/>
  <c r="M3" i="1"/>
  <c r="O3" i="1" l="1"/>
  <c r="L4" i="1" l="1"/>
  <c r="M4" i="1"/>
  <c r="J5" i="1"/>
  <c r="J6" i="1" s="1"/>
  <c r="K4" i="1"/>
  <c r="Q2" i="1"/>
  <c r="R2" i="1" s="1"/>
  <c r="S2" i="1" s="1"/>
  <c r="O4" i="1" l="1"/>
  <c r="L5" i="1"/>
  <c r="M5" i="1"/>
  <c r="K5" i="1"/>
  <c r="M6" i="1"/>
  <c r="L6" i="1"/>
  <c r="K6" i="1"/>
  <c r="J7" i="1"/>
  <c r="O5" i="1" l="1"/>
  <c r="O6" i="1"/>
  <c r="J8" i="1"/>
  <c r="K7" i="1"/>
  <c r="L7" i="1"/>
  <c r="M7" i="1"/>
  <c r="O7" i="1" l="1"/>
  <c r="L8" i="1"/>
  <c r="J9" i="1"/>
  <c r="M8" i="1"/>
  <c r="K8" i="1"/>
  <c r="O8" i="1" l="1"/>
  <c r="M9" i="1"/>
  <c r="L9" i="1"/>
  <c r="K9" i="1"/>
  <c r="J10" i="1"/>
  <c r="O9" i="1" l="1"/>
  <c r="L10" i="1"/>
  <c r="M10" i="1"/>
  <c r="J11" i="1"/>
  <c r="K10" i="1"/>
  <c r="O10" i="1" l="1"/>
  <c r="M11" i="1"/>
  <c r="L11" i="1"/>
  <c r="J12" i="1"/>
  <c r="K11" i="1"/>
  <c r="O11" i="1" l="1"/>
  <c r="M12" i="1"/>
  <c r="K12" i="1"/>
  <c r="J13" i="1"/>
  <c r="L12" i="1"/>
  <c r="J14" i="1" l="1"/>
  <c r="K13" i="1"/>
  <c r="L13" i="1"/>
  <c r="M13" i="1"/>
  <c r="O12" i="1"/>
  <c r="O13" i="1" l="1"/>
  <c r="J15" i="1"/>
  <c r="M14" i="1"/>
  <c r="K14" i="1"/>
  <c r="L14" i="1"/>
  <c r="O14" i="1" l="1"/>
  <c r="J16" i="1"/>
  <c r="M15" i="1"/>
  <c r="K15" i="1"/>
  <c r="L15" i="1"/>
  <c r="F5" i="1" l="1"/>
  <c r="E6" i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E290" i="1"/>
  <c r="E294" i="1"/>
  <c r="E298" i="1"/>
  <c r="E302" i="1"/>
  <c r="E306" i="1"/>
  <c r="E310" i="1"/>
  <c r="E314" i="1"/>
  <c r="E318" i="1"/>
  <c r="E322" i="1"/>
  <c r="E326" i="1"/>
  <c r="E330" i="1"/>
  <c r="E334" i="1"/>
  <c r="E338" i="1"/>
  <c r="E342" i="1"/>
  <c r="F6" i="1"/>
  <c r="F10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F242" i="1"/>
  <c r="F246" i="1"/>
  <c r="F250" i="1"/>
  <c r="F254" i="1"/>
  <c r="F258" i="1"/>
  <c r="F262" i="1"/>
  <c r="F266" i="1"/>
  <c r="F270" i="1"/>
  <c r="F274" i="1"/>
  <c r="F278" i="1"/>
  <c r="F282" i="1"/>
  <c r="F286" i="1"/>
  <c r="F290" i="1"/>
  <c r="F294" i="1"/>
  <c r="F298" i="1"/>
  <c r="F302" i="1"/>
  <c r="F306" i="1"/>
  <c r="F310" i="1"/>
  <c r="F314" i="1"/>
  <c r="F318" i="1"/>
  <c r="F322" i="1"/>
  <c r="F326" i="1"/>
  <c r="F330" i="1"/>
  <c r="F334" i="1"/>
  <c r="F338" i="1"/>
  <c r="F342" i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F7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F63" i="1"/>
  <c r="F67" i="1"/>
  <c r="F71" i="1"/>
  <c r="F75" i="1"/>
  <c r="F79" i="1"/>
  <c r="F83" i="1"/>
  <c r="F87" i="1"/>
  <c r="F91" i="1"/>
  <c r="F95" i="1"/>
  <c r="F99" i="1"/>
  <c r="F103" i="1"/>
  <c r="F107" i="1"/>
  <c r="F111" i="1"/>
  <c r="F115" i="1"/>
  <c r="F119" i="1"/>
  <c r="F123" i="1"/>
  <c r="F127" i="1"/>
  <c r="F131" i="1"/>
  <c r="F135" i="1"/>
  <c r="F139" i="1"/>
  <c r="F143" i="1"/>
  <c r="F147" i="1"/>
  <c r="F151" i="1"/>
  <c r="F155" i="1"/>
  <c r="F159" i="1"/>
  <c r="F163" i="1"/>
  <c r="F167" i="1"/>
  <c r="F171" i="1"/>
  <c r="F175" i="1"/>
  <c r="F179" i="1"/>
  <c r="F183" i="1"/>
  <c r="F187" i="1"/>
  <c r="F191" i="1"/>
  <c r="F195" i="1"/>
  <c r="E8" i="1"/>
  <c r="E16" i="1"/>
  <c r="E24" i="1"/>
  <c r="E32" i="1"/>
  <c r="E40" i="1"/>
  <c r="E48" i="1"/>
  <c r="E56" i="1"/>
  <c r="E64" i="1"/>
  <c r="E72" i="1"/>
  <c r="E80" i="1"/>
  <c r="E88" i="1"/>
  <c r="E96" i="1"/>
  <c r="E104" i="1"/>
  <c r="E112" i="1"/>
  <c r="E120" i="1"/>
  <c r="E128" i="1"/>
  <c r="E136" i="1"/>
  <c r="F141" i="1"/>
  <c r="F148" i="1"/>
  <c r="E155" i="1"/>
  <c r="E161" i="1"/>
  <c r="E168" i="1"/>
  <c r="F173" i="1"/>
  <c r="F180" i="1"/>
  <c r="E187" i="1"/>
  <c r="E193" i="1"/>
  <c r="F199" i="1"/>
  <c r="F204" i="1"/>
  <c r="F209" i="1"/>
  <c r="F215" i="1"/>
  <c r="F220" i="1"/>
  <c r="F225" i="1"/>
  <c r="F231" i="1"/>
  <c r="F236" i="1"/>
  <c r="F241" i="1"/>
  <c r="F247" i="1"/>
  <c r="F252" i="1"/>
  <c r="F257" i="1"/>
  <c r="F263" i="1"/>
  <c r="F268" i="1"/>
  <c r="F273" i="1"/>
  <c r="F279" i="1"/>
  <c r="F284" i="1"/>
  <c r="F289" i="1"/>
  <c r="F295" i="1"/>
  <c r="F300" i="1"/>
  <c r="F305" i="1"/>
  <c r="F311" i="1"/>
  <c r="F316" i="1"/>
  <c r="F321" i="1"/>
  <c r="F327" i="1"/>
  <c r="F332" i="1"/>
  <c r="F337" i="1"/>
  <c r="F343" i="1"/>
  <c r="F347" i="1"/>
  <c r="F351" i="1"/>
  <c r="F355" i="1"/>
  <c r="F359" i="1"/>
  <c r="F363" i="1"/>
  <c r="F367" i="1"/>
  <c r="F371" i="1"/>
  <c r="F375" i="1"/>
  <c r="F379" i="1"/>
  <c r="F383" i="1"/>
  <c r="F387" i="1"/>
  <c r="F391" i="1"/>
  <c r="F395" i="1"/>
  <c r="F399" i="1"/>
  <c r="F403" i="1"/>
  <c r="F323" i="1"/>
  <c r="F356" i="1"/>
  <c r="F380" i="1"/>
  <c r="F404" i="1"/>
  <c r="F8" i="1"/>
  <c r="F16" i="1"/>
  <c r="F24" i="1"/>
  <c r="F32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E143" i="1"/>
  <c r="E149" i="1"/>
  <c r="E156" i="1"/>
  <c r="F161" i="1"/>
  <c r="F168" i="1"/>
  <c r="E175" i="1"/>
  <c r="E181" i="1"/>
  <c r="E188" i="1"/>
  <c r="F193" i="1"/>
  <c r="E200" i="1"/>
  <c r="E205" i="1"/>
  <c r="E211" i="1"/>
  <c r="E216" i="1"/>
  <c r="E221" i="1"/>
  <c r="E227" i="1"/>
  <c r="E232" i="1"/>
  <c r="E237" i="1"/>
  <c r="E243" i="1"/>
  <c r="E248" i="1"/>
  <c r="E253" i="1"/>
  <c r="E259" i="1"/>
  <c r="E264" i="1"/>
  <c r="E269" i="1"/>
  <c r="E275" i="1"/>
  <c r="E280" i="1"/>
  <c r="E285" i="1"/>
  <c r="E291" i="1"/>
  <c r="E296" i="1"/>
  <c r="E301" i="1"/>
  <c r="E307" i="1"/>
  <c r="E312" i="1"/>
  <c r="E317" i="1"/>
  <c r="E323" i="1"/>
  <c r="E328" i="1"/>
  <c r="E333" i="1"/>
  <c r="E339" i="1"/>
  <c r="E344" i="1"/>
  <c r="E348" i="1"/>
  <c r="E352" i="1"/>
  <c r="E356" i="1"/>
  <c r="E360" i="1"/>
  <c r="E364" i="1"/>
  <c r="E368" i="1"/>
  <c r="E372" i="1"/>
  <c r="E376" i="1"/>
  <c r="E380" i="1"/>
  <c r="E384" i="1"/>
  <c r="E388" i="1"/>
  <c r="E392" i="1"/>
  <c r="E396" i="1"/>
  <c r="E400" i="1"/>
  <c r="E404" i="1"/>
  <c r="E17" i="1"/>
  <c r="E163" i="1"/>
  <c r="F200" i="1"/>
  <c r="F216" i="1"/>
  <c r="F232" i="1"/>
  <c r="F248" i="1"/>
  <c r="F269" i="1"/>
  <c r="F291" i="1"/>
  <c r="F317" i="1"/>
  <c r="F333" i="1"/>
  <c r="F344" i="1"/>
  <c r="F352" i="1"/>
  <c r="F364" i="1"/>
  <c r="F372" i="1"/>
  <c r="F384" i="1"/>
  <c r="F396" i="1"/>
  <c r="E9" i="1"/>
  <c r="E25" i="1"/>
  <c r="E33" i="1"/>
  <c r="E41" i="1"/>
  <c r="E49" i="1"/>
  <c r="E57" i="1"/>
  <c r="E65" i="1"/>
  <c r="E73" i="1"/>
  <c r="E81" i="1"/>
  <c r="E89" i="1"/>
  <c r="E97" i="1"/>
  <c r="E105" i="1"/>
  <c r="E113" i="1"/>
  <c r="E121" i="1"/>
  <c r="E129" i="1"/>
  <c r="E137" i="1"/>
  <c r="E144" i="1"/>
  <c r="F149" i="1"/>
  <c r="F156" i="1"/>
  <c r="E169" i="1"/>
  <c r="E176" i="1"/>
  <c r="F181" i="1"/>
  <c r="F188" i="1"/>
  <c r="E195" i="1"/>
  <c r="F205" i="1"/>
  <c r="F211" i="1"/>
  <c r="F221" i="1"/>
  <c r="F227" i="1"/>
  <c r="F237" i="1"/>
  <c r="F243" i="1"/>
  <c r="F253" i="1"/>
  <c r="F259" i="1"/>
  <c r="F264" i="1"/>
  <c r="F275" i="1"/>
  <c r="F280" i="1"/>
  <c r="F285" i="1"/>
  <c r="F296" i="1"/>
  <c r="F301" i="1"/>
  <c r="F307" i="1"/>
  <c r="F312" i="1"/>
  <c r="F328" i="1"/>
  <c r="F339" i="1"/>
  <c r="F348" i="1"/>
  <c r="F360" i="1"/>
  <c r="F368" i="1"/>
  <c r="F376" i="1"/>
  <c r="F388" i="1"/>
  <c r="F392" i="1"/>
  <c r="F400" i="1"/>
  <c r="F9" i="1"/>
  <c r="F17" i="1"/>
  <c r="F25" i="1"/>
  <c r="E12" i="1"/>
  <c r="E20" i="1"/>
  <c r="E28" i="1"/>
  <c r="E36" i="1"/>
  <c r="E44" i="1"/>
  <c r="E52" i="1"/>
  <c r="E60" i="1"/>
  <c r="E68" i="1"/>
  <c r="E76" i="1"/>
  <c r="E84" i="1"/>
  <c r="E92" i="1"/>
  <c r="E100" i="1"/>
  <c r="E108" i="1"/>
  <c r="E116" i="1"/>
  <c r="E124" i="1"/>
  <c r="E132" i="1"/>
  <c r="E139" i="1"/>
  <c r="E145" i="1"/>
  <c r="E152" i="1"/>
  <c r="F157" i="1"/>
  <c r="F164" i="1"/>
  <c r="E171" i="1"/>
  <c r="E177" i="1"/>
  <c r="E184" i="1"/>
  <c r="F189" i="1"/>
  <c r="F196" i="1"/>
  <c r="F201" i="1"/>
  <c r="F207" i="1"/>
  <c r="F212" i="1"/>
  <c r="F217" i="1"/>
  <c r="F223" i="1"/>
  <c r="F228" i="1"/>
  <c r="F233" i="1"/>
  <c r="F239" i="1"/>
  <c r="F244" i="1"/>
  <c r="F249" i="1"/>
  <c r="F255" i="1"/>
  <c r="F260" i="1"/>
  <c r="F265" i="1"/>
  <c r="F271" i="1"/>
  <c r="F276" i="1"/>
  <c r="F281" i="1"/>
  <c r="F287" i="1"/>
  <c r="F292" i="1"/>
  <c r="F297" i="1"/>
  <c r="F303" i="1"/>
  <c r="F308" i="1"/>
  <c r="F313" i="1"/>
  <c r="F319" i="1"/>
  <c r="F324" i="1"/>
  <c r="F329" i="1"/>
  <c r="F335" i="1"/>
  <c r="F340" i="1"/>
  <c r="F345" i="1"/>
  <c r="F349" i="1"/>
  <c r="F353" i="1"/>
  <c r="F357" i="1"/>
  <c r="F361" i="1"/>
  <c r="F365" i="1"/>
  <c r="F369" i="1"/>
  <c r="F373" i="1"/>
  <c r="F377" i="1"/>
  <c r="F381" i="1"/>
  <c r="F385" i="1"/>
  <c r="F389" i="1"/>
  <c r="F393" i="1"/>
  <c r="F397" i="1"/>
  <c r="F401" i="1"/>
  <c r="F405" i="1"/>
  <c r="E341" i="1"/>
  <c r="E358" i="1"/>
  <c r="E374" i="1"/>
  <c r="E382" i="1"/>
  <c r="E386" i="1"/>
  <c r="E394" i="1"/>
  <c r="E398" i="1"/>
  <c r="F256" i="1"/>
  <c r="F325" i="1"/>
  <c r="F362" i="1"/>
  <c r="F382" i="1"/>
  <c r="F398" i="1"/>
  <c r="F12" i="1"/>
  <c r="F20" i="1"/>
  <c r="F28" i="1"/>
  <c r="F36" i="1"/>
  <c r="F44" i="1"/>
  <c r="F52" i="1"/>
  <c r="F60" i="1"/>
  <c r="F68" i="1"/>
  <c r="F76" i="1"/>
  <c r="F84" i="1"/>
  <c r="F92" i="1"/>
  <c r="F100" i="1"/>
  <c r="F108" i="1"/>
  <c r="F116" i="1"/>
  <c r="F124" i="1"/>
  <c r="F132" i="1"/>
  <c r="E140" i="1"/>
  <c r="F145" i="1"/>
  <c r="F152" i="1"/>
  <c r="E159" i="1"/>
  <c r="E165" i="1"/>
  <c r="E172" i="1"/>
  <c r="F177" i="1"/>
  <c r="F184" i="1"/>
  <c r="E191" i="1"/>
  <c r="E197" i="1"/>
  <c r="E203" i="1"/>
  <c r="E208" i="1"/>
  <c r="E213" i="1"/>
  <c r="E219" i="1"/>
  <c r="E224" i="1"/>
  <c r="E229" i="1"/>
  <c r="E235" i="1"/>
  <c r="E240" i="1"/>
  <c r="E245" i="1"/>
  <c r="E251" i="1"/>
  <c r="E256" i="1"/>
  <c r="E261" i="1"/>
  <c r="E267" i="1"/>
  <c r="E272" i="1"/>
  <c r="E277" i="1"/>
  <c r="E283" i="1"/>
  <c r="E288" i="1"/>
  <c r="E293" i="1"/>
  <c r="E299" i="1"/>
  <c r="E304" i="1"/>
  <c r="E309" i="1"/>
  <c r="E315" i="1"/>
  <c r="E320" i="1"/>
  <c r="E325" i="1"/>
  <c r="E331" i="1"/>
  <c r="E336" i="1"/>
  <c r="E346" i="1"/>
  <c r="E350" i="1"/>
  <c r="E354" i="1"/>
  <c r="E362" i="1"/>
  <c r="E366" i="1"/>
  <c r="E370" i="1"/>
  <c r="E378" i="1"/>
  <c r="E390" i="1"/>
  <c r="E402" i="1"/>
  <c r="F267" i="1"/>
  <c r="F320" i="1"/>
  <c r="F341" i="1"/>
  <c r="F350" i="1"/>
  <c r="F358" i="1"/>
  <c r="F370" i="1"/>
  <c r="F374" i="1"/>
  <c r="F386" i="1"/>
  <c r="F394" i="1"/>
  <c r="E13" i="1"/>
  <c r="E21" i="1"/>
  <c r="E29" i="1"/>
  <c r="E37" i="1"/>
  <c r="E45" i="1"/>
  <c r="E53" i="1"/>
  <c r="E61" i="1"/>
  <c r="E69" i="1"/>
  <c r="E77" i="1"/>
  <c r="E85" i="1"/>
  <c r="E93" i="1"/>
  <c r="E101" i="1"/>
  <c r="E109" i="1"/>
  <c r="E117" i="1"/>
  <c r="E125" i="1"/>
  <c r="E133" i="1"/>
  <c r="F140" i="1"/>
  <c r="E147" i="1"/>
  <c r="E153" i="1"/>
  <c r="E160" i="1"/>
  <c r="F165" i="1"/>
  <c r="F172" i="1"/>
  <c r="E179" i="1"/>
  <c r="E185" i="1"/>
  <c r="E192" i="1"/>
  <c r="F197" i="1"/>
  <c r="F203" i="1"/>
  <c r="F208" i="1"/>
  <c r="F213" i="1"/>
  <c r="F219" i="1"/>
  <c r="F224" i="1"/>
  <c r="F229" i="1"/>
  <c r="F235" i="1"/>
  <c r="F240" i="1"/>
  <c r="F245" i="1"/>
  <c r="F251" i="1"/>
  <c r="F261" i="1"/>
  <c r="F272" i="1"/>
  <c r="F277" i="1"/>
  <c r="F283" i="1"/>
  <c r="F288" i="1"/>
  <c r="F293" i="1"/>
  <c r="F299" i="1"/>
  <c r="F304" i="1"/>
  <c r="F309" i="1"/>
  <c r="F315" i="1"/>
  <c r="F331" i="1"/>
  <c r="F336" i="1"/>
  <c r="F346" i="1"/>
  <c r="F354" i="1"/>
  <c r="F366" i="1"/>
  <c r="F378" i="1"/>
  <c r="F390" i="1"/>
  <c r="F402" i="1"/>
  <c r="F13" i="1"/>
  <c r="F53" i="1"/>
  <c r="F85" i="1"/>
  <c r="F117" i="1"/>
  <c r="E148" i="1"/>
  <c r="E173" i="1"/>
  <c r="E199" i="1"/>
  <c r="E220" i="1"/>
  <c r="E241" i="1"/>
  <c r="E263" i="1"/>
  <c r="E284" i="1"/>
  <c r="E305" i="1"/>
  <c r="E327" i="1"/>
  <c r="E347" i="1"/>
  <c r="E363" i="1"/>
  <c r="E379" i="1"/>
  <c r="E395" i="1"/>
  <c r="E308" i="1"/>
  <c r="E349" i="1"/>
  <c r="E365" i="1"/>
  <c r="E381" i="1"/>
  <c r="E268" i="1"/>
  <c r="E289" i="1"/>
  <c r="E311" i="1"/>
  <c r="E351" i="1"/>
  <c r="E383" i="1"/>
  <c r="F69" i="1"/>
  <c r="F185" i="1"/>
  <c r="E231" i="1"/>
  <c r="E273" i="1"/>
  <c r="E316" i="1"/>
  <c r="E371" i="1"/>
  <c r="E403" i="1"/>
  <c r="F105" i="1"/>
  <c r="E164" i="1"/>
  <c r="E233" i="1"/>
  <c r="E276" i="1"/>
  <c r="E340" i="1"/>
  <c r="E373" i="1"/>
  <c r="F192" i="1"/>
  <c r="E300" i="1"/>
  <c r="E375" i="1"/>
  <c r="F144" i="1"/>
  <c r="E345" i="1"/>
  <c r="F21" i="1"/>
  <c r="F57" i="1"/>
  <c r="F89" i="1"/>
  <c r="F121" i="1"/>
  <c r="E151" i="1"/>
  <c r="F176" i="1"/>
  <c r="E201" i="1"/>
  <c r="E223" i="1"/>
  <c r="E244" i="1"/>
  <c r="E265" i="1"/>
  <c r="E287" i="1"/>
  <c r="E329" i="1"/>
  <c r="E397" i="1"/>
  <c r="E332" i="1"/>
  <c r="E367" i="1"/>
  <c r="E399" i="1"/>
  <c r="F133" i="1"/>
  <c r="E337" i="1"/>
  <c r="F137" i="1"/>
  <c r="E212" i="1"/>
  <c r="E319" i="1"/>
  <c r="E405" i="1"/>
  <c r="E257" i="1"/>
  <c r="E321" i="1"/>
  <c r="E391" i="1"/>
  <c r="F169" i="1"/>
  <c r="E377" i="1"/>
  <c r="F29" i="1"/>
  <c r="F61" i="1"/>
  <c r="F93" i="1"/>
  <c r="F125" i="1"/>
  <c r="F153" i="1"/>
  <c r="E180" i="1"/>
  <c r="E204" i="1"/>
  <c r="E225" i="1"/>
  <c r="E247" i="1"/>
  <c r="F33" i="1"/>
  <c r="F65" i="1"/>
  <c r="F97" i="1"/>
  <c r="F129" i="1"/>
  <c r="E157" i="1"/>
  <c r="E183" i="1"/>
  <c r="E207" i="1"/>
  <c r="E228" i="1"/>
  <c r="E249" i="1"/>
  <c r="E271" i="1"/>
  <c r="E292" i="1"/>
  <c r="E313" i="1"/>
  <c r="E335" i="1"/>
  <c r="E353" i="1"/>
  <c r="E369" i="1"/>
  <c r="E385" i="1"/>
  <c r="E401" i="1"/>
  <c r="F101" i="1"/>
  <c r="F160" i="1"/>
  <c r="E209" i="1"/>
  <c r="E252" i="1"/>
  <c r="E295" i="1"/>
  <c r="E355" i="1"/>
  <c r="E387" i="1"/>
  <c r="F73" i="1"/>
  <c r="E189" i="1"/>
  <c r="E255" i="1"/>
  <c r="E297" i="1"/>
  <c r="E357" i="1"/>
  <c r="E389" i="1"/>
  <c r="E215" i="1"/>
  <c r="E279" i="1"/>
  <c r="E359" i="1"/>
  <c r="E217" i="1"/>
  <c r="E303" i="1"/>
  <c r="F37" i="1"/>
  <c r="E260" i="1"/>
  <c r="E361" i="1"/>
  <c r="F41" i="1"/>
  <c r="F45" i="1"/>
  <c r="F77" i="1"/>
  <c r="F109" i="1"/>
  <c r="E141" i="1"/>
  <c r="E167" i="1"/>
  <c r="E236" i="1"/>
  <c r="E343" i="1"/>
  <c r="E239" i="1"/>
  <c r="E324" i="1"/>
  <c r="F49" i="1"/>
  <c r="F81" i="1"/>
  <c r="F113" i="1"/>
  <c r="E196" i="1"/>
  <c r="E281" i="1"/>
  <c r="E393" i="1"/>
  <c r="E5" i="1"/>
  <c r="M45" i="1"/>
  <c r="M46" i="1"/>
  <c r="D1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379" i="1"/>
  <c r="D387" i="1"/>
  <c r="D395" i="1"/>
  <c r="D403" i="1"/>
  <c r="D30" i="1"/>
  <c r="D94" i="1"/>
  <c r="D142" i="1"/>
  <c r="D166" i="1"/>
  <c r="D182" i="1"/>
  <c r="D206" i="1"/>
  <c r="D238" i="1"/>
  <c r="D262" i="1"/>
  <c r="D286" i="1"/>
  <c r="D302" i="1"/>
  <c r="D326" i="1"/>
  <c r="D350" i="1"/>
  <c r="D366" i="1"/>
  <c r="D390" i="1"/>
  <c r="D406" i="1"/>
  <c r="D362" i="1"/>
  <c r="D12" i="1"/>
  <c r="D20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132" i="1"/>
  <c r="D140" i="1"/>
  <c r="D148" i="1"/>
  <c r="D156" i="1"/>
  <c r="D164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292" i="1"/>
  <c r="D300" i="1"/>
  <c r="D308" i="1"/>
  <c r="D316" i="1"/>
  <c r="D324" i="1"/>
  <c r="D332" i="1"/>
  <c r="D340" i="1"/>
  <c r="D348" i="1"/>
  <c r="D356" i="1"/>
  <c r="D364" i="1"/>
  <c r="D372" i="1"/>
  <c r="D380" i="1"/>
  <c r="D388" i="1"/>
  <c r="D396" i="1"/>
  <c r="D404" i="1"/>
  <c r="D22" i="1"/>
  <c r="D54" i="1"/>
  <c r="D70" i="1"/>
  <c r="D86" i="1"/>
  <c r="D110" i="1"/>
  <c r="D118" i="1"/>
  <c r="D134" i="1"/>
  <c r="D158" i="1"/>
  <c r="D190" i="1"/>
  <c r="D222" i="1"/>
  <c r="D254" i="1"/>
  <c r="D278" i="1"/>
  <c r="D310" i="1"/>
  <c r="D342" i="1"/>
  <c r="D374" i="1"/>
  <c r="D398" i="1"/>
  <c r="D394" i="1"/>
  <c r="D13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293" i="1"/>
  <c r="D301" i="1"/>
  <c r="D309" i="1"/>
  <c r="D317" i="1"/>
  <c r="D325" i="1"/>
  <c r="D333" i="1"/>
  <c r="D341" i="1"/>
  <c r="D349" i="1"/>
  <c r="D357" i="1"/>
  <c r="D365" i="1"/>
  <c r="D373" i="1"/>
  <c r="D381" i="1"/>
  <c r="D389" i="1"/>
  <c r="D397" i="1"/>
  <c r="D405" i="1"/>
  <c r="D14" i="1"/>
  <c r="D38" i="1"/>
  <c r="D46" i="1"/>
  <c r="D62" i="1"/>
  <c r="D78" i="1"/>
  <c r="D102" i="1"/>
  <c r="D126" i="1"/>
  <c r="D150" i="1"/>
  <c r="D174" i="1"/>
  <c r="D198" i="1"/>
  <c r="D214" i="1"/>
  <c r="D230" i="1"/>
  <c r="D246" i="1"/>
  <c r="D270" i="1"/>
  <c r="D294" i="1"/>
  <c r="D318" i="1"/>
  <c r="D334" i="1"/>
  <c r="D358" i="1"/>
  <c r="D382" i="1"/>
  <c r="D354" i="1"/>
  <c r="D15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271" i="1"/>
  <c r="D279" i="1"/>
  <c r="D287" i="1"/>
  <c r="D295" i="1"/>
  <c r="D303" i="1"/>
  <c r="D311" i="1"/>
  <c r="D319" i="1"/>
  <c r="D327" i="1"/>
  <c r="D335" i="1"/>
  <c r="D343" i="1"/>
  <c r="D351" i="1"/>
  <c r="D359" i="1"/>
  <c r="D367" i="1"/>
  <c r="D375" i="1"/>
  <c r="D383" i="1"/>
  <c r="D391" i="1"/>
  <c r="D399" i="1"/>
  <c r="D407" i="1"/>
  <c r="D320" i="1"/>
  <c r="D360" i="1"/>
  <c r="D376" i="1"/>
  <c r="D392" i="1"/>
  <c r="D26" i="1"/>
  <c r="D90" i="1"/>
  <c r="D114" i="1"/>
  <c r="D130" i="1"/>
  <c r="D146" i="1"/>
  <c r="D170" i="1"/>
  <c r="D186" i="1"/>
  <c r="D210" i="1"/>
  <c r="D226" i="1"/>
  <c r="D250" i="1"/>
  <c r="D274" i="1"/>
  <c r="D298" i="1"/>
  <c r="D314" i="1"/>
  <c r="D338" i="1"/>
  <c r="D370" i="1"/>
  <c r="D402" i="1"/>
  <c r="D16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8" i="1"/>
  <c r="D336" i="1"/>
  <c r="D344" i="1"/>
  <c r="D352" i="1"/>
  <c r="D368" i="1"/>
  <c r="D384" i="1"/>
  <c r="D400" i="1"/>
  <c r="D34" i="1"/>
  <c r="D106" i="1"/>
  <c r="D154" i="1"/>
  <c r="D194" i="1"/>
  <c r="D234" i="1"/>
  <c r="D258" i="1"/>
  <c r="D290" i="1"/>
  <c r="D330" i="1"/>
  <c r="D386" i="1"/>
  <c r="D17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337" i="1"/>
  <c r="D345" i="1"/>
  <c r="D353" i="1"/>
  <c r="D361" i="1"/>
  <c r="D369" i="1"/>
  <c r="D377" i="1"/>
  <c r="D385" i="1"/>
  <c r="D393" i="1"/>
  <c r="D401" i="1"/>
  <c r="D18" i="1"/>
  <c r="D42" i="1"/>
  <c r="D50" i="1"/>
  <c r="D58" i="1"/>
  <c r="D66" i="1"/>
  <c r="D74" i="1"/>
  <c r="D82" i="1"/>
  <c r="D98" i="1"/>
  <c r="D122" i="1"/>
  <c r="D138" i="1"/>
  <c r="D162" i="1"/>
  <c r="D178" i="1"/>
  <c r="D202" i="1"/>
  <c r="D218" i="1"/>
  <c r="D242" i="1"/>
  <c r="D266" i="1"/>
  <c r="D282" i="1"/>
  <c r="D306" i="1"/>
  <c r="D322" i="1"/>
  <c r="D346" i="1"/>
  <c r="D378" i="1"/>
  <c r="D4" i="1"/>
  <c r="D5" i="1"/>
  <c r="D6" i="1"/>
  <c r="D8" i="1"/>
  <c r="D9" i="1"/>
  <c r="D7" i="1"/>
  <c r="D3" i="1"/>
  <c r="O15" i="1"/>
  <c r="K43" i="1"/>
  <c r="L43" i="1"/>
  <c r="K16" i="1"/>
  <c r="M16" i="1"/>
  <c r="J17" i="1"/>
  <c r="L16" i="1"/>
  <c r="O16" i="1" l="1"/>
  <c r="J18" i="1"/>
  <c r="K17" i="1"/>
  <c r="M17" i="1"/>
  <c r="L17" i="1"/>
  <c r="H400" i="1" l="1"/>
  <c r="G400" i="1" s="1"/>
  <c r="H391" i="1"/>
  <c r="G391" i="1" s="1"/>
  <c r="H362" i="1"/>
  <c r="G362" i="1" s="1"/>
  <c r="H401" i="1"/>
  <c r="G401" i="1" s="1"/>
  <c r="H388" i="1"/>
  <c r="G388" i="1" s="1"/>
  <c r="H376" i="1"/>
  <c r="G376" i="1" s="1"/>
  <c r="H387" i="1"/>
  <c r="G387" i="1" s="1"/>
  <c r="H389" i="1"/>
  <c r="G389" i="1" s="1"/>
  <c r="H390" i="1"/>
  <c r="G390" i="1" s="1"/>
  <c r="P3" i="1"/>
  <c r="Q3" i="1"/>
  <c r="R3" i="1"/>
  <c r="S3" i="1"/>
  <c r="Q13" i="1"/>
  <c r="Q8" i="1"/>
  <c r="R14" i="1"/>
  <c r="S9" i="1"/>
  <c r="Q5" i="1"/>
  <c r="R7" i="1"/>
  <c r="R15" i="1"/>
  <c r="R12" i="1"/>
  <c r="S18" i="1"/>
  <c r="Q11" i="1"/>
  <c r="P15" i="1"/>
  <c r="Q17" i="1"/>
  <c r="Q6" i="1"/>
  <c r="S8" i="1"/>
  <c r="R9" i="1"/>
  <c r="S13" i="1"/>
  <c r="R16" i="1"/>
  <c r="Q12" i="1"/>
  <c r="S4" i="1"/>
  <c r="P10" i="1"/>
  <c r="R17" i="1"/>
  <c r="R10" i="1"/>
  <c r="P9" i="1"/>
  <c r="Q18" i="1"/>
  <c r="Q15" i="1"/>
  <c r="S14" i="1"/>
  <c r="Q7" i="1"/>
  <c r="P5" i="1"/>
  <c r="S6" i="1"/>
  <c r="P18" i="1"/>
  <c r="Q16" i="1"/>
  <c r="P16" i="1"/>
  <c r="R11" i="1"/>
  <c r="P7" i="1"/>
  <c r="P12" i="1"/>
  <c r="Q14" i="1"/>
  <c r="R8" i="1"/>
  <c r="R6" i="1"/>
  <c r="S10" i="1"/>
  <c r="P13" i="1"/>
  <c r="S7" i="1"/>
  <c r="S16" i="1"/>
  <c r="R4" i="1"/>
  <c r="Q9" i="1"/>
  <c r="R13" i="1"/>
  <c r="P4" i="1"/>
  <c r="P11" i="1"/>
  <c r="Q4" i="1"/>
  <c r="S5" i="1"/>
  <c r="S11" i="1"/>
  <c r="P17" i="1"/>
  <c r="S17" i="1"/>
  <c r="P14" i="1"/>
  <c r="R18" i="1"/>
  <c r="S15" i="1"/>
  <c r="Q10" i="1"/>
  <c r="S12" i="1"/>
  <c r="R5" i="1"/>
  <c r="P6" i="1"/>
  <c r="P8" i="1"/>
  <c r="O17" i="1"/>
  <c r="L18" i="1"/>
  <c r="M18" i="1"/>
  <c r="K18" i="1"/>
  <c r="J19" i="1"/>
  <c r="R19" i="1" s="1"/>
  <c r="H191" i="1" l="1"/>
  <c r="G191" i="1" s="1"/>
  <c r="H5" i="1"/>
  <c r="G5" i="1" s="1"/>
  <c r="H130" i="1"/>
  <c r="G130" i="1" s="1"/>
  <c r="H284" i="1"/>
  <c r="G284" i="1" s="1"/>
  <c r="H157" i="1"/>
  <c r="G157" i="1" s="1"/>
  <c r="H302" i="1"/>
  <c r="G302" i="1" s="1"/>
  <c r="H159" i="1"/>
  <c r="G159" i="1" s="1"/>
  <c r="H282" i="1"/>
  <c r="G282" i="1" s="1"/>
  <c r="H92" i="1"/>
  <c r="G92" i="1" s="1"/>
  <c r="H279" i="1"/>
  <c r="G279" i="1" s="1"/>
  <c r="H350" i="1"/>
  <c r="G350" i="1" s="1"/>
  <c r="H54" i="1"/>
  <c r="G54" i="1" s="1"/>
  <c r="H174" i="1"/>
  <c r="G174" i="1" s="1"/>
  <c r="H281" i="1"/>
  <c r="G281" i="1" s="1"/>
  <c r="H120" i="1"/>
  <c r="G120" i="1" s="1"/>
  <c r="H64" i="1"/>
  <c r="G64" i="1" s="1"/>
  <c r="H115" i="1"/>
  <c r="G115" i="1" s="1"/>
  <c r="H27" i="1"/>
  <c r="G27" i="1" s="1"/>
  <c r="H65" i="1"/>
  <c r="G65" i="1" s="1"/>
  <c r="H164" i="1"/>
  <c r="G164" i="1" s="1"/>
  <c r="H12" i="1"/>
  <c r="G12" i="1" s="1"/>
  <c r="H14" i="1"/>
  <c r="G14" i="1" s="1"/>
  <c r="H97" i="1"/>
  <c r="G97" i="1" s="1"/>
  <c r="H166" i="1"/>
  <c r="G166" i="1" s="1"/>
  <c r="H68" i="1"/>
  <c r="G68" i="1" s="1"/>
  <c r="H326" i="1"/>
  <c r="G326" i="1" s="1"/>
  <c r="H136" i="1"/>
  <c r="G136" i="1" s="1"/>
  <c r="H398" i="1"/>
  <c r="G398" i="1" s="1"/>
  <c r="H287" i="1"/>
  <c r="G287" i="1" s="1"/>
  <c r="H57" i="1"/>
  <c r="G57" i="1" s="1"/>
  <c r="H138" i="1"/>
  <c r="G138" i="1" s="1"/>
  <c r="H78" i="1"/>
  <c r="G78" i="1" s="1"/>
  <c r="H328" i="1"/>
  <c r="G328" i="1" s="1"/>
  <c r="H96" i="1"/>
  <c r="G96" i="1" s="1"/>
  <c r="H31" i="1"/>
  <c r="G31" i="1" s="1"/>
  <c r="H104" i="1"/>
  <c r="G104" i="1" s="1"/>
  <c r="H235" i="1"/>
  <c r="G235" i="1" s="1"/>
  <c r="H212" i="1"/>
  <c r="G212" i="1" s="1"/>
  <c r="H17" i="1"/>
  <c r="G17" i="1" s="1"/>
  <c r="H242" i="1"/>
  <c r="G242" i="1" s="1"/>
  <c r="H321" i="1"/>
  <c r="G321" i="1" s="1"/>
  <c r="H18" i="1"/>
  <c r="G18" i="1" s="1"/>
  <c r="H94" i="1"/>
  <c r="G94" i="1" s="1"/>
  <c r="H202" i="1"/>
  <c r="G202" i="1" s="1"/>
  <c r="H133" i="1"/>
  <c r="G133" i="1" s="1"/>
  <c r="H95" i="1"/>
  <c r="G95" i="1" s="1"/>
  <c r="H320" i="1"/>
  <c r="G320" i="1" s="1"/>
  <c r="H108" i="1"/>
  <c r="G108" i="1" s="1"/>
  <c r="H154" i="1"/>
  <c r="G154" i="1" s="1"/>
  <c r="H86" i="1"/>
  <c r="G86" i="1" s="1"/>
  <c r="H274" i="1"/>
  <c r="G274" i="1" s="1"/>
  <c r="H131" i="1"/>
  <c r="G131" i="1" s="1"/>
  <c r="H180" i="1"/>
  <c r="G180" i="1" s="1"/>
  <c r="H324" i="1"/>
  <c r="G324" i="1" s="1"/>
  <c r="H317" i="1"/>
  <c r="G317" i="1" s="1"/>
  <c r="H266" i="1"/>
  <c r="G266" i="1" s="1"/>
  <c r="H32" i="1"/>
  <c r="G32" i="1" s="1"/>
  <c r="H28" i="1"/>
  <c r="G28" i="1" s="1"/>
  <c r="H113" i="1"/>
  <c r="G113" i="1" s="1"/>
  <c r="H173" i="1"/>
  <c r="G173" i="1" s="1"/>
  <c r="H150" i="1"/>
  <c r="G150" i="1" s="1"/>
  <c r="H247" i="1"/>
  <c r="G247" i="1" s="1"/>
  <c r="H63" i="1"/>
  <c r="G63" i="1" s="1"/>
  <c r="H23" i="1"/>
  <c r="G23" i="1" s="1"/>
  <c r="H358" i="1"/>
  <c r="G358" i="1" s="1"/>
  <c r="H98" i="1"/>
  <c r="G98" i="1" s="1"/>
  <c r="H314" i="1"/>
  <c r="G314" i="1" s="1"/>
  <c r="H374" i="1"/>
  <c r="G374" i="1" s="1"/>
  <c r="H192" i="1"/>
  <c r="G192" i="1" s="1"/>
  <c r="H330" i="1"/>
  <c r="G330" i="1" s="1"/>
  <c r="H402" i="1"/>
  <c r="G402" i="1" s="1"/>
  <c r="H145" i="1"/>
  <c r="G145" i="1" s="1"/>
  <c r="H289" i="1"/>
  <c r="G289" i="1" s="1"/>
  <c r="H308" i="1"/>
  <c r="G308" i="1" s="1"/>
  <c r="H20" i="1"/>
  <c r="G20" i="1" s="1"/>
  <c r="H160" i="1"/>
  <c r="G160" i="1" s="1"/>
  <c r="H203" i="1"/>
  <c r="G203" i="1" s="1"/>
  <c r="H129" i="1"/>
  <c r="G129" i="1" s="1"/>
  <c r="H393" i="1"/>
  <c r="G393" i="1" s="1"/>
  <c r="H81" i="1"/>
  <c r="G81" i="1" s="1"/>
  <c r="H315" i="1"/>
  <c r="G315" i="1" s="1"/>
  <c r="H195" i="1"/>
  <c r="G195" i="1" s="1"/>
  <c r="H102" i="1"/>
  <c r="G102" i="1" s="1"/>
  <c r="H311" i="1"/>
  <c r="G311" i="1" s="1"/>
  <c r="H234" i="1"/>
  <c r="G234" i="1" s="1"/>
  <c r="H264" i="1"/>
  <c r="G264" i="1" s="1"/>
  <c r="H240" i="1"/>
  <c r="G240" i="1" s="1"/>
  <c r="H52" i="1"/>
  <c r="G52" i="1" s="1"/>
  <c r="H25" i="1"/>
  <c r="G25" i="1" s="1"/>
  <c r="H224" i="1"/>
  <c r="G224" i="1" s="1"/>
  <c r="H196" i="1"/>
  <c r="G196" i="1" s="1"/>
  <c r="H171" i="1"/>
  <c r="G171" i="1" s="1"/>
  <c r="H29" i="1"/>
  <c r="G29" i="1" s="1"/>
  <c r="H168" i="1"/>
  <c r="G168" i="1" s="1"/>
  <c r="H226" i="1"/>
  <c r="G226" i="1" s="1"/>
  <c r="H244" i="1"/>
  <c r="G244" i="1" s="1"/>
  <c r="H151" i="1"/>
  <c r="G151" i="1" s="1"/>
  <c r="H359" i="1"/>
  <c r="G359" i="1" s="1"/>
  <c r="H101" i="1"/>
  <c r="G101" i="1" s="1"/>
  <c r="H382" i="1"/>
  <c r="G382" i="1" s="1"/>
  <c r="H243" i="1"/>
  <c r="G243" i="1" s="1"/>
  <c r="H200" i="1"/>
  <c r="G200" i="1" s="1"/>
  <c r="H373" i="1"/>
  <c r="G373" i="1" s="1"/>
  <c r="H273" i="1"/>
  <c r="G273" i="1" s="1"/>
  <c r="H142" i="1"/>
  <c r="G142" i="1" s="1"/>
  <c r="H199" i="1"/>
  <c r="G199" i="1" s="1"/>
  <c r="H205" i="1"/>
  <c r="G205" i="1" s="1"/>
  <c r="H82" i="1"/>
  <c r="G82" i="1" s="1"/>
  <c r="H294" i="1"/>
  <c r="G294" i="1" s="1"/>
  <c r="H368" i="1"/>
  <c r="G368" i="1" s="1"/>
  <c r="H227" i="1"/>
  <c r="G227" i="1" s="1"/>
  <c r="H198" i="1"/>
  <c r="G198" i="1" s="1"/>
  <c r="H403" i="1"/>
  <c r="G403" i="1" s="1"/>
  <c r="H201" i="1"/>
  <c r="G201" i="1" s="1"/>
  <c r="H336" i="1"/>
  <c r="G336" i="1" s="1"/>
  <c r="H99" i="1"/>
  <c r="G99" i="1" s="1"/>
  <c r="H182" i="1"/>
  <c r="G182" i="1" s="1"/>
  <c r="H69" i="1"/>
  <c r="G69" i="1" s="1"/>
  <c r="H290" i="1"/>
  <c r="G290" i="1" s="1"/>
  <c r="H355" i="1"/>
  <c r="G355" i="1" s="1"/>
  <c r="H322" i="1"/>
  <c r="G322" i="1" s="1"/>
  <c r="H59" i="1"/>
  <c r="G59" i="1" s="1"/>
  <c r="H347" i="1"/>
  <c r="G347" i="1" s="1"/>
  <c r="H354" i="1"/>
  <c r="G354" i="1" s="1"/>
  <c r="H34" i="1"/>
  <c r="G34" i="1" s="1"/>
  <c r="H260" i="1"/>
  <c r="G260" i="1" s="1"/>
  <c r="H292" i="1"/>
  <c r="G292" i="1" s="1"/>
  <c r="H377" i="1"/>
  <c r="G377" i="1" s="1"/>
  <c r="H366" i="1"/>
  <c r="G366" i="1" s="1"/>
  <c r="H137" i="1"/>
  <c r="G137" i="1" s="1"/>
  <c r="H77" i="1"/>
  <c r="G77" i="1" s="1"/>
  <c r="H93" i="1"/>
  <c r="G93" i="1" s="1"/>
  <c r="H386" i="1"/>
  <c r="G386" i="1" s="1"/>
  <c r="H186" i="1"/>
  <c r="G186" i="1" s="1"/>
  <c r="H11" i="1"/>
  <c r="G11" i="1" s="1"/>
  <c r="H37" i="1"/>
  <c r="G37" i="1" s="1"/>
  <c r="H340" i="1"/>
  <c r="G340" i="1" s="1"/>
  <c r="H309" i="1"/>
  <c r="G309" i="1" s="1"/>
  <c r="H67" i="1"/>
  <c r="G67" i="1" s="1"/>
  <c r="H334" i="1"/>
  <c r="G334" i="1" s="1"/>
  <c r="H257" i="1"/>
  <c r="G257" i="1" s="1"/>
  <c r="H363" i="1"/>
  <c r="G363" i="1" s="1"/>
  <c r="H13" i="1"/>
  <c r="G13" i="1" s="1"/>
  <c r="H383" i="1"/>
  <c r="G383" i="1" s="1"/>
  <c r="H116" i="1"/>
  <c r="G116" i="1" s="1"/>
  <c r="H375" i="1"/>
  <c r="G375" i="1" s="1"/>
  <c r="H299" i="1"/>
  <c r="G299" i="1" s="1"/>
  <c r="H51" i="1"/>
  <c r="G51" i="1" s="1"/>
  <c r="H225" i="1"/>
  <c r="G225" i="1" s="1"/>
  <c r="H74" i="1"/>
  <c r="G74" i="1" s="1"/>
  <c r="H213" i="1"/>
  <c r="G213" i="1" s="1"/>
  <c r="H306" i="1"/>
  <c r="G306" i="1" s="1"/>
  <c r="H323" i="1"/>
  <c r="G323" i="1" s="1"/>
  <c r="H146" i="1"/>
  <c r="G146" i="1" s="1"/>
  <c r="H10" i="1"/>
  <c r="G10" i="1" s="1"/>
  <c r="H271" i="1"/>
  <c r="G271" i="1" s="1"/>
  <c r="H280" i="1"/>
  <c r="G280" i="1" s="1"/>
  <c r="H310" i="1"/>
  <c r="G310" i="1" s="1"/>
  <c r="H231" i="1"/>
  <c r="G231" i="1" s="1"/>
  <c r="H89" i="1"/>
  <c r="G89" i="1" s="1"/>
  <c r="H221" i="1"/>
  <c r="G221" i="1" s="1"/>
  <c r="H380" i="1"/>
  <c r="G380" i="1" s="1"/>
  <c r="H165" i="1"/>
  <c r="G165" i="1" s="1"/>
  <c r="H392" i="1"/>
  <c r="G392" i="1" s="1"/>
  <c r="H396" i="1"/>
  <c r="G396" i="1" s="1"/>
  <c r="H24" i="1"/>
  <c r="G24" i="1" s="1"/>
  <c r="H267" i="1"/>
  <c r="G267" i="1" s="1"/>
  <c r="H297" i="1"/>
  <c r="G297" i="1" s="1"/>
  <c r="H75" i="1"/>
  <c r="G75" i="1" s="1"/>
  <c r="H296" i="1"/>
  <c r="G296" i="1" s="1"/>
  <c r="H66" i="1"/>
  <c r="G66" i="1" s="1"/>
  <c r="H307" i="1"/>
  <c r="G307" i="1" s="1"/>
  <c r="H233" i="1"/>
  <c r="G233" i="1" s="1"/>
  <c r="H19" i="1"/>
  <c r="G19" i="1" s="1"/>
  <c r="H190" i="1"/>
  <c r="G190" i="1" s="1"/>
  <c r="H214" i="1"/>
  <c r="G214" i="1" s="1"/>
  <c r="H109" i="1"/>
  <c r="G109" i="1" s="1"/>
  <c r="H216" i="1"/>
  <c r="G216" i="1" s="1"/>
  <c r="H352" i="1"/>
  <c r="G352" i="1" s="1"/>
  <c r="H293" i="1"/>
  <c r="G293" i="1" s="1"/>
  <c r="H144" i="1"/>
  <c r="G144" i="1" s="1"/>
  <c r="H298" i="1"/>
  <c r="G298" i="1" s="1"/>
  <c r="H103" i="1"/>
  <c r="G103" i="1" s="1"/>
  <c r="H346" i="1"/>
  <c r="G346" i="1" s="1"/>
  <c r="H148" i="1"/>
  <c r="G148" i="1" s="1"/>
  <c r="H167" i="1"/>
  <c r="G167" i="1" s="1"/>
  <c r="H62" i="1"/>
  <c r="G62" i="1" s="1"/>
  <c r="H304" i="1"/>
  <c r="G304" i="1" s="1"/>
  <c r="H158" i="1"/>
  <c r="G158" i="1" s="1"/>
  <c r="H319" i="1"/>
  <c r="G319" i="1" s="1"/>
  <c r="H162" i="1"/>
  <c r="G162" i="1" s="1"/>
  <c r="H181" i="1"/>
  <c r="G181" i="1" s="1"/>
  <c r="H76" i="1"/>
  <c r="G76" i="1" s="1"/>
  <c r="H270" i="1"/>
  <c r="G270" i="1" s="1"/>
  <c r="H333" i="1"/>
  <c r="G333" i="1" s="1"/>
  <c r="H332" i="1"/>
  <c r="G332" i="1" s="1"/>
  <c r="H118" i="1"/>
  <c r="G118" i="1" s="1"/>
  <c r="H169" i="1"/>
  <c r="G169" i="1" s="1"/>
  <c r="H121" i="1"/>
  <c r="G121" i="1" s="1"/>
  <c r="H207" i="1"/>
  <c r="G207" i="1" s="1"/>
  <c r="H345" i="1"/>
  <c r="G345" i="1" s="1"/>
  <c r="H71" i="1"/>
  <c r="G71" i="1" s="1"/>
  <c r="H229" i="1"/>
  <c r="G229" i="1" s="1"/>
  <c r="H384" i="1"/>
  <c r="G384" i="1" s="1"/>
  <c r="H134" i="1"/>
  <c r="G134" i="1" s="1"/>
  <c r="H119" i="1"/>
  <c r="G119" i="1" s="1"/>
  <c r="H360" i="1"/>
  <c r="G360" i="1" s="1"/>
  <c r="H335" i="1"/>
  <c r="G335" i="1" s="1"/>
  <c r="H381" i="1"/>
  <c r="G381" i="1" s="1"/>
  <c r="H16" i="1"/>
  <c r="G16" i="1" s="1"/>
  <c r="H337" i="1"/>
  <c r="G337" i="1" s="1"/>
  <c r="H258" i="1"/>
  <c r="G258" i="1" s="1"/>
  <c r="H277" i="1"/>
  <c r="G277" i="1" s="1"/>
  <c r="H84" i="1"/>
  <c r="G84" i="1" s="1"/>
  <c r="H177" i="1"/>
  <c r="G177" i="1" s="1"/>
  <c r="H206" i="1"/>
  <c r="G206" i="1" s="1"/>
  <c r="H361" i="1"/>
  <c r="G361" i="1" s="1"/>
  <c r="H394" i="1"/>
  <c r="G394" i="1" s="1"/>
  <c r="H301" i="1"/>
  <c r="G301" i="1" s="1"/>
  <c r="H87" i="1"/>
  <c r="G87" i="1" s="1"/>
  <c r="H143" i="1"/>
  <c r="G143" i="1" s="1"/>
  <c r="H312" i="1"/>
  <c r="G312" i="1" s="1"/>
  <c r="H172" i="1"/>
  <c r="G172" i="1" s="1"/>
  <c r="H208" i="1"/>
  <c r="G208" i="1" s="1"/>
  <c r="H215" i="1"/>
  <c r="G215" i="1" s="1"/>
  <c r="H88" i="1"/>
  <c r="G88" i="1" s="1"/>
  <c r="H286" i="1"/>
  <c r="G286" i="1" s="1"/>
  <c r="H188" i="1"/>
  <c r="G188" i="1" s="1"/>
  <c r="H107" i="1"/>
  <c r="G107" i="1" s="1"/>
  <c r="H370" i="1"/>
  <c r="G370" i="1" s="1"/>
  <c r="H268" i="1"/>
  <c r="G268" i="1" s="1"/>
  <c r="H189" i="1"/>
  <c r="G189" i="1" s="1"/>
  <c r="H316" i="1"/>
  <c r="G316" i="1" s="1"/>
  <c r="H379" i="1"/>
  <c r="G379" i="1" s="1"/>
  <c r="H223" i="1"/>
  <c r="G223" i="1" s="1"/>
  <c r="H338" i="1"/>
  <c r="G338" i="1" s="1"/>
  <c r="H175" i="1"/>
  <c r="G175" i="1" s="1"/>
  <c r="H21" i="1"/>
  <c r="G21" i="1" s="1"/>
  <c r="H300" i="1"/>
  <c r="G300" i="1" s="1"/>
  <c r="H372" i="1"/>
  <c r="G372" i="1" s="1"/>
  <c r="H364" i="1"/>
  <c r="G364" i="1" s="1"/>
  <c r="H117" i="1"/>
  <c r="G117" i="1" s="1"/>
  <c r="H70" i="1"/>
  <c r="G70" i="1" s="1"/>
  <c r="H33" i="1"/>
  <c r="G33" i="1" s="1"/>
  <c r="H85" i="1"/>
  <c r="G85" i="1" s="1"/>
  <c r="H53" i="1"/>
  <c r="G53" i="1" s="1"/>
  <c r="H278" i="1"/>
  <c r="G278" i="1" s="1"/>
  <c r="H184" i="1"/>
  <c r="G184" i="1" s="1"/>
  <c r="H15" i="1"/>
  <c r="G15" i="1" s="1"/>
  <c r="H269" i="1"/>
  <c r="G269" i="1" s="1"/>
  <c r="H378" i="1"/>
  <c r="G378" i="1" s="1"/>
  <c r="H369" i="1"/>
  <c r="G369" i="1" s="1"/>
  <c r="H241" i="1"/>
  <c r="G241" i="1" s="1"/>
  <c r="H353" i="1"/>
  <c r="G353" i="1" s="1"/>
  <c r="H155" i="1"/>
  <c r="G155" i="1" s="1"/>
  <c r="H141" i="1"/>
  <c r="G141" i="1" s="1"/>
  <c r="H265" i="1"/>
  <c r="G265" i="1" s="1"/>
  <c r="H263" i="1"/>
  <c r="G263" i="1" s="1"/>
  <c r="H327" i="1"/>
  <c r="G327" i="1" s="1"/>
  <c r="H139" i="1"/>
  <c r="G139" i="1" s="1"/>
  <c r="H193" i="1"/>
  <c r="G193" i="1" s="1"/>
  <c r="H22" i="1"/>
  <c r="G22" i="1" s="1"/>
  <c r="H156" i="1"/>
  <c r="G156" i="1" s="1"/>
  <c r="H356" i="1"/>
  <c r="G356" i="1" s="1"/>
  <c r="H357" i="1"/>
  <c r="G357" i="1" s="1"/>
  <c r="H106" i="1"/>
  <c r="G106" i="1" s="1"/>
  <c r="H149" i="1"/>
  <c r="G149" i="1" s="1"/>
  <c r="H283" i="1"/>
  <c r="G283" i="1" s="1"/>
  <c r="H329" i="1"/>
  <c r="G329" i="1" s="1"/>
  <c r="H239" i="1"/>
  <c r="G239" i="1" s="1"/>
  <c r="H237" i="1"/>
  <c r="G237" i="1" s="1"/>
  <c r="H371" i="1"/>
  <c r="G371" i="1" s="1"/>
  <c r="H61" i="1"/>
  <c r="G61" i="1" s="1"/>
  <c r="H303" i="1"/>
  <c r="G303" i="1" s="1"/>
  <c r="H197" i="1"/>
  <c r="G197" i="1" s="1"/>
  <c r="H325" i="1"/>
  <c r="G325" i="1" s="1"/>
  <c r="H349" i="1"/>
  <c r="G349" i="1" s="1"/>
  <c r="H261" i="1"/>
  <c r="G261" i="1" s="1"/>
  <c r="H60" i="1"/>
  <c r="G60" i="1" s="1"/>
  <c r="H275" i="1"/>
  <c r="G275" i="1" s="1"/>
  <c r="H385" i="1"/>
  <c r="G385" i="1" s="1"/>
  <c r="H331" i="1"/>
  <c r="G331" i="1" s="1"/>
  <c r="H285" i="1"/>
  <c r="G285" i="1" s="1"/>
  <c r="H348" i="1"/>
  <c r="G348" i="1" s="1"/>
  <c r="H228" i="1"/>
  <c r="G228" i="1" s="1"/>
  <c r="H295" i="1"/>
  <c r="G295" i="1" s="1"/>
  <c r="H204" i="1"/>
  <c r="G204" i="1" s="1"/>
  <c r="H79" i="1"/>
  <c r="G79" i="1" s="1"/>
  <c r="H112" i="1"/>
  <c r="G112" i="1" s="1"/>
  <c r="H272" i="1"/>
  <c r="G272" i="1" s="1"/>
  <c r="H163" i="1"/>
  <c r="G163" i="1" s="1"/>
  <c r="H367" i="1"/>
  <c r="G367" i="1" s="1"/>
  <c r="H365" i="1"/>
  <c r="G365" i="1" s="1"/>
  <c r="H397" i="1"/>
  <c r="G397" i="1" s="1"/>
  <c r="H140" i="1"/>
  <c r="G140" i="1" s="1"/>
  <c r="H114" i="1"/>
  <c r="G114" i="1" s="1"/>
  <c r="H405" i="1"/>
  <c r="G405" i="1" s="1"/>
  <c r="H30" i="1"/>
  <c r="G30" i="1" s="1"/>
  <c r="H183" i="1"/>
  <c r="G183" i="1" s="1"/>
  <c r="H153" i="1"/>
  <c r="G153" i="1" s="1"/>
  <c r="H246" i="1"/>
  <c r="G246" i="1" s="1"/>
  <c r="H73" i="1"/>
  <c r="G73" i="1" s="1"/>
  <c r="H399" i="1"/>
  <c r="G399" i="1" s="1"/>
  <c r="H276" i="1"/>
  <c r="G276" i="1" s="1"/>
  <c r="H72" i="1"/>
  <c r="G72" i="1" s="1"/>
  <c r="H404" i="1"/>
  <c r="G404" i="1" s="1"/>
  <c r="H236" i="1"/>
  <c r="G236" i="1" s="1"/>
  <c r="H211" i="1"/>
  <c r="G211" i="1" s="1"/>
  <c r="H185" i="1"/>
  <c r="G185" i="1" s="1"/>
  <c r="H232" i="1"/>
  <c r="G232" i="1" s="1"/>
  <c r="H313" i="1"/>
  <c r="G313" i="1" s="1"/>
  <c r="H209" i="1"/>
  <c r="G209" i="1" s="1"/>
  <c r="H26" i="1"/>
  <c r="G26" i="1" s="1"/>
  <c r="H122" i="1"/>
  <c r="G122" i="1" s="1"/>
  <c r="H291" i="1"/>
  <c r="G291" i="1" s="1"/>
  <c r="H176" i="1"/>
  <c r="G176" i="1" s="1"/>
  <c r="H222" i="1"/>
  <c r="G222" i="1" s="1"/>
  <c r="H305" i="1"/>
  <c r="G305" i="1" s="1"/>
  <c r="H210" i="1"/>
  <c r="G210" i="1" s="1"/>
  <c r="H351" i="1"/>
  <c r="G351" i="1" s="1"/>
  <c r="H187" i="1"/>
  <c r="G187" i="1" s="1"/>
  <c r="H111" i="1"/>
  <c r="G111" i="1" s="1"/>
  <c r="H259" i="1"/>
  <c r="G259" i="1" s="1"/>
  <c r="H147" i="1"/>
  <c r="G147" i="1" s="1"/>
  <c r="H161" i="1"/>
  <c r="G161" i="1" s="1"/>
  <c r="H318" i="1"/>
  <c r="G318" i="1" s="1"/>
  <c r="H105" i="1"/>
  <c r="G105" i="1" s="1"/>
  <c r="H100" i="1"/>
  <c r="G100" i="1" s="1"/>
  <c r="H58" i="1"/>
  <c r="G58" i="1" s="1"/>
  <c r="H230" i="1"/>
  <c r="G230" i="1" s="1"/>
  <c r="H395" i="1"/>
  <c r="G395" i="1" s="1"/>
  <c r="H262" i="1"/>
  <c r="G262" i="1" s="1"/>
  <c r="H288" i="1"/>
  <c r="G288" i="1" s="1"/>
  <c r="H339" i="1"/>
  <c r="G339" i="1" s="1"/>
  <c r="H194" i="1"/>
  <c r="G194" i="1" s="1"/>
  <c r="H8" i="1"/>
  <c r="G8" i="1" s="1"/>
  <c r="H7" i="1"/>
  <c r="G7" i="1" s="1"/>
  <c r="H6" i="1"/>
  <c r="G6" i="1" s="1"/>
  <c r="H9" i="1"/>
  <c r="G9" i="1" s="1"/>
  <c r="P19" i="1"/>
  <c r="S19" i="1"/>
  <c r="Q19" i="1"/>
  <c r="H36" i="1" s="1"/>
  <c r="G36" i="1" s="1"/>
  <c r="O18" i="1"/>
  <c r="J20" i="1"/>
  <c r="L19" i="1"/>
  <c r="K19" i="1"/>
  <c r="M19" i="1"/>
  <c r="H152" i="1" l="1"/>
  <c r="G152" i="1" s="1"/>
  <c r="H179" i="1"/>
  <c r="G179" i="1" s="1"/>
  <c r="H55" i="1"/>
  <c r="G55" i="1" s="1"/>
  <c r="H217" i="1"/>
  <c r="G217" i="1" s="1"/>
  <c r="H220" i="1"/>
  <c r="G220" i="1" s="1"/>
  <c r="H110" i="1"/>
  <c r="G110" i="1" s="1"/>
  <c r="H245" i="1"/>
  <c r="G245" i="1" s="1"/>
  <c r="H83" i="1"/>
  <c r="G83" i="1" s="1"/>
  <c r="P20" i="1"/>
  <c r="S20" i="1"/>
  <c r="H90" i="1" s="1"/>
  <c r="G90" i="1" s="1"/>
  <c r="Q20" i="1"/>
  <c r="R20" i="1"/>
  <c r="O19" i="1"/>
  <c r="J21" i="1"/>
  <c r="K20" i="1"/>
  <c r="L20" i="1"/>
  <c r="M20" i="1"/>
  <c r="H40" i="1" l="1"/>
  <c r="G40" i="1" s="1"/>
  <c r="H128" i="1"/>
  <c r="G128" i="1" s="1"/>
  <c r="H238" i="1"/>
  <c r="G238" i="1" s="1"/>
  <c r="H219" i="1"/>
  <c r="G219" i="1" s="1"/>
  <c r="H218" i="1"/>
  <c r="G218" i="1" s="1"/>
  <c r="H50" i="1"/>
  <c r="G50" i="1" s="1"/>
  <c r="J22" i="1"/>
  <c r="R21" i="1"/>
  <c r="S21" i="1"/>
  <c r="H91" i="1" s="1"/>
  <c r="G91" i="1" s="1"/>
  <c r="Q21" i="1"/>
  <c r="P21" i="1"/>
  <c r="O20" i="1"/>
  <c r="M21" i="1"/>
  <c r="K21" i="1"/>
  <c r="L21" i="1"/>
  <c r="H343" i="1" l="1"/>
  <c r="G343" i="1" s="1"/>
  <c r="H178" i="1"/>
  <c r="G178" i="1" s="1"/>
  <c r="H256" i="1"/>
  <c r="G256" i="1" s="1"/>
  <c r="H344" i="1"/>
  <c r="G344" i="1" s="1"/>
  <c r="H249" i="1"/>
  <c r="G249" i="1" s="1"/>
  <c r="H250" i="1"/>
  <c r="G250" i="1" s="1"/>
  <c r="J23" i="1"/>
  <c r="M22" i="1"/>
  <c r="K22" i="1"/>
  <c r="L22" i="1"/>
  <c r="R22" i="1"/>
  <c r="H248" i="1" s="1"/>
  <c r="G248" i="1" s="1"/>
  <c r="P22" i="1"/>
  <c r="Q22" i="1"/>
  <c r="H127" i="1" s="1"/>
  <c r="G127" i="1" s="1"/>
  <c r="S22" i="1"/>
  <c r="O21" i="1"/>
  <c r="H341" i="1" l="1"/>
  <c r="G341" i="1" s="1"/>
  <c r="H56" i="1"/>
  <c r="G56" i="1" s="1"/>
  <c r="O22" i="1"/>
  <c r="J24" i="1"/>
  <c r="L23" i="1"/>
  <c r="M23" i="1"/>
  <c r="K23" i="1"/>
  <c r="S23" i="1"/>
  <c r="Q23" i="1"/>
  <c r="H132" i="1" s="1"/>
  <c r="G132" i="1" s="1"/>
  <c r="P23" i="1"/>
  <c r="R23" i="1"/>
  <c r="H135" i="1" s="1"/>
  <c r="G135" i="1" s="1"/>
  <c r="H80" i="1" l="1"/>
  <c r="G80" i="1" s="1"/>
  <c r="H123" i="1"/>
  <c r="G123" i="1" s="1"/>
  <c r="H44" i="1"/>
  <c r="G44" i="1" s="1"/>
  <c r="H46" i="1"/>
  <c r="G46" i="1" s="1"/>
  <c r="H342" i="1"/>
  <c r="G342" i="1" s="1"/>
  <c r="J25" i="1"/>
  <c r="K24" i="1"/>
  <c r="L24" i="1"/>
  <c r="M24" i="1"/>
  <c r="P24" i="1"/>
  <c r="S24" i="1"/>
  <c r="H170" i="1" s="1"/>
  <c r="G170" i="1" s="1"/>
  <c r="R24" i="1"/>
  <c r="Q24" i="1"/>
  <c r="O23" i="1"/>
  <c r="O24" i="1" l="1"/>
  <c r="J26" i="1"/>
  <c r="J27" i="1" s="1"/>
  <c r="K25" i="1"/>
  <c r="M25" i="1"/>
  <c r="L25" i="1"/>
  <c r="P25" i="1"/>
  <c r="R25" i="1"/>
  <c r="H38" i="1" s="1"/>
  <c r="G38" i="1" s="1"/>
  <c r="Q25" i="1"/>
  <c r="S25" i="1"/>
  <c r="H255" i="1" s="1"/>
  <c r="G255" i="1" s="1"/>
  <c r="M27" i="1" l="1"/>
  <c r="K27" i="1"/>
  <c r="L27" i="1"/>
  <c r="J28" i="1"/>
  <c r="R27" i="1"/>
  <c r="P27" i="1"/>
  <c r="S27" i="1"/>
  <c r="H41" i="1" s="1"/>
  <c r="G41" i="1" s="1"/>
  <c r="Q27" i="1"/>
  <c r="O25" i="1"/>
  <c r="M26" i="1"/>
  <c r="L26" i="1"/>
  <c r="K26" i="1"/>
  <c r="P26" i="1"/>
  <c r="R26" i="1"/>
  <c r="Q26" i="1"/>
  <c r="S26" i="1"/>
  <c r="H39" i="1" l="1"/>
  <c r="G39" i="1" s="1"/>
  <c r="H254" i="1"/>
  <c r="G254" i="1" s="1"/>
  <c r="H45" i="1"/>
  <c r="G45" i="1" s="1"/>
  <c r="H49" i="1"/>
  <c r="G49" i="1" s="1"/>
  <c r="H43" i="1"/>
  <c r="G43" i="1" s="1"/>
  <c r="H48" i="1"/>
  <c r="G48" i="1" s="1"/>
  <c r="K28" i="1"/>
  <c r="L28" i="1"/>
  <c r="M28" i="1"/>
  <c r="J29" i="1"/>
  <c r="R28" i="1"/>
  <c r="H35" i="1" s="1"/>
  <c r="G35" i="1" s="1"/>
  <c r="Q28" i="1"/>
  <c r="S28" i="1"/>
  <c r="P28" i="1"/>
  <c r="O27" i="1"/>
  <c r="O26" i="1"/>
  <c r="O28" i="1" l="1"/>
  <c r="H251" i="1"/>
  <c r="G251" i="1" s="1"/>
  <c r="H253" i="1"/>
  <c r="G253" i="1" s="1"/>
  <c r="K29" i="1"/>
  <c r="L29" i="1"/>
  <c r="M29" i="1"/>
  <c r="J30" i="1"/>
  <c r="Q29" i="1"/>
  <c r="S29" i="1"/>
  <c r="R29" i="1"/>
  <c r="H126" i="1" s="1"/>
  <c r="G126" i="1" s="1"/>
  <c r="P29" i="1"/>
  <c r="H42" i="1" l="1"/>
  <c r="G42" i="1" s="1"/>
  <c r="H124" i="1"/>
  <c r="G124" i="1" s="1"/>
  <c r="H47" i="1"/>
  <c r="G47" i="1" s="1"/>
  <c r="L30" i="1"/>
  <c r="M30" i="1"/>
  <c r="J31" i="1"/>
  <c r="K30" i="1"/>
  <c r="R30" i="1"/>
  <c r="P30" i="1"/>
  <c r="Q30" i="1"/>
  <c r="S30" i="1"/>
  <c r="H125" i="1" s="1"/>
  <c r="G125" i="1" s="1"/>
  <c r="O29" i="1"/>
  <c r="H252" i="1" l="1"/>
  <c r="G252" i="1" s="1"/>
  <c r="K31" i="1"/>
  <c r="L31" i="1"/>
  <c r="M31" i="1"/>
  <c r="J32" i="1"/>
  <c r="S31" i="1"/>
  <c r="Q31" i="1"/>
  <c r="P31" i="1"/>
  <c r="R31" i="1"/>
  <c r="O30" i="1"/>
  <c r="K32" i="1" l="1"/>
  <c r="L32" i="1"/>
  <c r="M32" i="1"/>
  <c r="P32" i="1"/>
  <c r="P36" i="1" s="1" a="1"/>
  <c r="P36" i="1" s="1"/>
  <c r="P37" i="1" s="1"/>
  <c r="R32" i="1"/>
  <c r="R36" i="1" s="1" a="1"/>
  <c r="R36" i="1" s="1"/>
  <c r="R37" i="1" s="1"/>
  <c r="S32" i="1"/>
  <c r="S36" i="1" s="1" a="1"/>
  <c r="S36" i="1" s="1"/>
  <c r="S37" i="1" s="1"/>
  <c r="Q32" i="1"/>
  <c r="Q36" i="1" s="1" a="1"/>
  <c r="Q36" i="1" s="1"/>
  <c r="Q37" i="1" s="1"/>
  <c r="O31" i="1"/>
  <c r="O32" i="1" l="1"/>
</calcChain>
</file>

<file path=xl/sharedStrings.xml><?xml version="1.0" encoding="utf-8"?>
<sst xmlns="http://schemas.openxmlformats.org/spreadsheetml/2006/main" count="38" uniqueCount="38">
  <si>
    <t>Number of mutations in codon</t>
  </si>
  <si>
    <t>Number of mut in those codons combined</t>
  </si>
  <si>
    <t>Count of codons with less than that many mut</t>
  </si>
  <si>
    <t>Sum of mut</t>
  </si>
  <si>
    <t>Count of mut</t>
  </si>
  <si>
    <t>Codon</t>
  </si>
  <si>
    <t>PTEN</t>
  </si>
  <si>
    <t>Count of codons with that many mutations</t>
  </si>
  <si>
    <t>-lg(prob)</t>
  </si>
  <si>
    <t>Mutations in codon</t>
  </si>
  <si>
    <t>Sliding window calculations</t>
  </si>
  <si>
    <t>single-residue hotspot status</t>
  </si>
  <si>
    <t>Sliding window size, codons</t>
  </si>
  <si>
    <t>significance</t>
  </si>
  <si>
    <t>Input: change cutoff if needed</t>
  </si>
  <si>
    <t>Input: paste mutation counts</t>
  </si>
  <si>
    <t>sliding window hotspot status</t>
  </si>
  <si>
    <t>corresponding cutoff</t>
  </si>
  <si>
    <t>probability for single-residue</t>
  </si>
  <si>
    <t>max matching prob</t>
  </si>
  <si>
    <t>single-residue hotspots count:</t>
  </si>
  <si>
    <t>probabliities and cutoff values for single-residue and sliding window</t>
  </si>
  <si>
    <t>The calculation of probability was done using the cumulative binominal distribution</t>
  </si>
  <si>
    <t xml:space="preserve">where </t>
  </si>
  <si>
    <t>x  (number of successes) = number_of mutations in a given codon -1</t>
  </si>
  <si>
    <t xml:space="preserve">n  (number of trials) = number of all mutations not yet assigned to the previously defined hotspots, </t>
  </si>
  <si>
    <t xml:space="preserve">p  (probability of event) is calculated as 1/(number of the codons under consideration). </t>
  </si>
  <si>
    <t>Brief description of the method</t>
  </si>
  <si>
    <t>In the first step, the single-residue hotspots are identified by the iterative calculation of probability to obtain by chance alone a specified number of mutations in a codon, given the overall count of mutations and the number of codons.</t>
  </si>
  <si>
    <t>In the second step, the probablity to obtain a specified number of mutations in a continuous stretch of 5 codons is calculated; single-residue hotspots are not taken into account.</t>
  </si>
  <si>
    <t>To analyze a dataset,</t>
  </si>
  <si>
    <t>Single-residue hotspot cutoff and the corresponding count of hotspots are in the cells K43 and L43.</t>
  </si>
  <si>
    <t>Sliding window hotspots will be indicated in Column G, with the corresponding probabilities in Column H, and the plot in the rows 47-60.</t>
  </si>
  <si>
    <t>paste the counts of mutations for each codon in Column C (use "paste as values" if keeping the color scale is desired). Cutoff is set by default to 0.005 and can be adjusted in cell A3</t>
  </si>
  <si>
    <t xml:space="preserve">Single-residue hotspots will be indicated in Column D (and by  formatting in red font in Column C). </t>
  </si>
  <si>
    <t xml:space="preserve">Count of non-hotspot codons </t>
  </si>
  <si>
    <t>sum of mut in non-hotspot codons</t>
  </si>
  <si>
    <t>The rest of the spreadsheet is auxiliary and shoud not be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</si>
</sst>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charset val="128"/>
      <scheme val="minor"/>
    </font>
    <font>
      <b/>
      <sz val="18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slantDashDot">
        <color indexed="64"/>
      </bottom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11" fontId="3" fillId="0" borderId="1" xfId="0" applyNumberFormat="1" applyFont="1" applyBorder="1"/>
    <xf numFmtId="0" fontId="0" fillId="0" borderId="0" xfId="0" applyFill="1"/>
    <xf numFmtId="0" fontId="4" fillId="0" borderId="0" xfId="0" applyFont="1"/>
    <xf numFmtId="0" fontId="5" fillId="0" borderId="0" xfId="0" applyFont="1"/>
    <xf numFmtId="165" fontId="0" fillId="0" borderId="0" xfId="0" applyNumberFormat="1"/>
    <xf numFmtId="0" fontId="4" fillId="0" borderId="0" xfId="0" quotePrefix="1" applyFont="1" applyAlignment="1">
      <alignment wrapText="1"/>
    </xf>
    <xf numFmtId="0" fontId="7" fillId="0" borderId="0" xfId="0" applyFont="1" applyAlignment="1">
      <alignment wrapText="1"/>
    </xf>
    <xf numFmtId="0" fontId="6" fillId="2" borderId="0" xfId="0" applyFont="1" applyFill="1"/>
    <xf numFmtId="0" fontId="8" fillId="0" borderId="0" xfId="0" applyFont="1" applyFill="1"/>
    <xf numFmtId="0" fontId="9" fillId="0" borderId="0" xfId="0" applyFont="1" applyAlignment="1">
      <alignment horizontal="center"/>
    </xf>
    <xf numFmtId="0" fontId="4" fillId="0" borderId="0" xfId="0" applyFont="1" applyFill="1"/>
    <xf numFmtId="0" fontId="10" fillId="0" borderId="0" xfId="0" applyFont="1"/>
    <xf numFmtId="0" fontId="9" fillId="3" borderId="0" xfId="0" applyFont="1" applyFill="1"/>
    <xf numFmtId="0" fontId="9" fillId="3" borderId="0" xfId="0" applyFont="1" applyFill="1" applyAlignment="1">
      <alignment horizontal="center" wrapText="1"/>
    </xf>
    <xf numFmtId="0" fontId="0" fillId="0" borderId="2" xfId="0" applyBorder="1"/>
    <xf numFmtId="0" fontId="9" fillId="0" borderId="2" xfId="0" applyFont="1" applyBorder="1" applyAlignment="1">
      <alignment horizontal="center"/>
    </xf>
    <xf numFmtId="0" fontId="4" fillId="0" borderId="2" xfId="0" applyFont="1" applyBorder="1"/>
    <xf numFmtId="0" fontId="0" fillId="4" borderId="0" xfId="0" applyFill="1"/>
    <xf numFmtId="0" fontId="9" fillId="4" borderId="0" xfId="0" applyFont="1" applyFill="1"/>
    <xf numFmtId="0" fontId="9" fillId="4" borderId="0" xfId="0" quotePrefix="1" applyFont="1" applyFill="1"/>
    <xf numFmtId="0" fontId="11" fillId="0" borderId="0" xfId="0" applyFont="1" applyAlignment="1">
      <alignment vertical="center"/>
    </xf>
    <xf numFmtId="0" fontId="0" fillId="0" borderId="0" xfId="0" applyAlignment="1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F6C3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'PTEN binom_dist_hotspots'!$H$2</c:f>
              <c:strCache>
                <c:ptCount val="1"/>
                <c:pt idx="0">
                  <c:v>-lg(prob)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'PTEN binom_dist_hotspots'!$H$5:$H$407</c:f>
              <c:numCache>
                <c:formatCode>0.00000</c:formatCode>
                <c:ptCount val="403"/>
                <c:pt idx="0">
                  <c:v>6.9505990169447279E-2</c:v>
                </c:pt>
                <c:pt idx="1">
                  <c:v>6.9505990169447279E-2</c:v>
                </c:pt>
                <c:pt idx="2">
                  <c:v>0.19142649421106522</c:v>
                </c:pt>
                <c:pt idx="3">
                  <c:v>0.29457617751976745</c:v>
                </c:pt>
                <c:pt idx="4">
                  <c:v>0.29457617751976745</c:v>
                </c:pt>
                <c:pt idx="5">
                  <c:v>0.11459881853558969</c:v>
                </c:pt>
                <c:pt idx="6">
                  <c:v>1.1107577404556196E-2</c:v>
                </c:pt>
                <c:pt idx="7">
                  <c:v>6.8392391461824312E-3</c:v>
                </c:pt>
                <c:pt idx="8">
                  <c:v>3.6831212854648569E-2</c:v>
                </c:pt>
                <c:pt idx="9">
                  <c:v>0.52353197809137275</c:v>
                </c:pt>
                <c:pt idx="10">
                  <c:v>0.5841446922510054</c:v>
                </c:pt>
                <c:pt idx="11">
                  <c:v>0.90256539753937937</c:v>
                </c:pt>
                <c:pt idx="12">
                  <c:v>1.4725124497828685</c:v>
                </c:pt>
                <c:pt idx="13">
                  <c:v>0.35523510621621879</c:v>
                </c:pt>
                <c:pt idx="14">
                  <c:v>9.1047460088082094E-2</c:v>
                </c:pt>
                <c:pt idx="15">
                  <c:v>4.9685326596952684E-2</c:v>
                </c:pt>
                <c:pt idx="16">
                  <c:v>0.11459881853558969</c:v>
                </c:pt>
                <c:pt idx="17">
                  <c:v>0.11866256951784099</c:v>
                </c:pt>
                <c:pt idx="18">
                  <c:v>0.27662557470614635</c:v>
                </c:pt>
                <c:pt idx="19">
                  <c:v>0.11459881853558969</c:v>
                </c:pt>
                <c:pt idx="20">
                  <c:v>0.42534225681218613</c:v>
                </c:pt>
                <c:pt idx="21">
                  <c:v>0.29457617751976745</c:v>
                </c:pt>
                <c:pt idx="22">
                  <c:v>0.3186407206050979</c:v>
                </c:pt>
                <c:pt idx="23">
                  <c:v>0.47780577345942327</c:v>
                </c:pt>
                <c:pt idx="24">
                  <c:v>0.29457617751976745</c:v>
                </c:pt>
                <c:pt idx="25">
                  <c:v>2.8777910047374997E-2</c:v>
                </c:pt>
                <c:pt idx="26">
                  <c:v>1.8264040414257318E-2</c:v>
                </c:pt>
                <c:pt idx="27">
                  <c:v>6.1639824973013339E-2</c:v>
                </c:pt>
                <c:pt idx="28">
                  <c:v>1.8264040414257318E-2</c:v>
                </c:pt>
                <c:pt idx="29">
                  <c:v>0.3186407206050979</c:v>
                </c:pt>
                <c:pt idx="30">
                  <c:v>0.82140307857712247</c:v>
                </c:pt>
                <c:pt idx="31">
                  <c:v>0.82140307857712247</c:v>
                </c:pt>
                <c:pt idx="32">
                  <c:v>0.19775751033711839</c:v>
                </c:pt>
                <c:pt idx="33">
                  <c:v>0.19775751033711839</c:v>
                </c:pt>
                <c:pt idx="34">
                  <c:v>0.35523510621621879</c:v>
                </c:pt>
                <c:pt idx="35">
                  <c:v>0.47780577345942327</c:v>
                </c:pt>
                <c:pt idx="36">
                  <c:v>1.4913865339497649</c:v>
                </c:pt>
                <c:pt idx="37">
                  <c:v>2.0967671134436832</c:v>
                </c:pt>
                <c:pt idx="38">
                  <c:v>3.0741717246235774</c:v>
                </c:pt>
                <c:pt idx="39">
                  <c:v>2.0951399375206994</c:v>
                </c:pt>
                <c:pt idx="40">
                  <c:v>3.4366887629493807</c:v>
                </c:pt>
                <c:pt idx="41">
                  <c:v>2.0951399375206994</c:v>
                </c:pt>
                <c:pt idx="42">
                  <c:v>4.2125616839075528</c:v>
                </c:pt>
                <c:pt idx="43">
                  <c:v>3.0741717246235774</c:v>
                </c:pt>
                <c:pt idx="44">
                  <c:v>3.4366887629493807</c:v>
                </c:pt>
                <c:pt idx="45">
                  <c:v>1.291927771106806</c:v>
                </c:pt>
                <c:pt idx="46">
                  <c:v>0.68160986060351136</c:v>
                </c:pt>
                <c:pt idx="47">
                  <c:v>0.18705271511988955</c:v>
                </c:pt>
                <c:pt idx="48">
                  <c:v>0.38858578368901703</c:v>
                </c:pt>
                <c:pt idx="49">
                  <c:v>0.18705271511988955</c:v>
                </c:pt>
                <c:pt idx="50">
                  <c:v>1.0662589800035134</c:v>
                </c:pt>
                <c:pt idx="51">
                  <c:v>1.8070113602226012</c:v>
                </c:pt>
                <c:pt idx="52">
                  <c:v>1.4913865339497649</c:v>
                </c:pt>
                <c:pt idx="53">
                  <c:v>0.42534225681218613</c:v>
                </c:pt>
                <c:pt idx="54">
                  <c:v>0.42534225681218613</c:v>
                </c:pt>
                <c:pt idx="55">
                  <c:v>0.11459881853558969</c:v>
                </c:pt>
                <c:pt idx="56">
                  <c:v>6.1639824973013339E-2</c:v>
                </c:pt>
                <c:pt idx="57">
                  <c:v>6.9505990169447279E-2</c:v>
                </c:pt>
                <c:pt idx="58">
                  <c:v>0.19142649421106522</c:v>
                </c:pt>
                <c:pt idx="59">
                  <c:v>0.19142649421106522</c:v>
                </c:pt>
                <c:pt idx="60">
                  <c:v>0.98477064873497899</c:v>
                </c:pt>
                <c:pt idx="61">
                  <c:v>1.1659226857350811</c:v>
                </c:pt>
                <c:pt idx="62">
                  <c:v>1.1659226857350811</c:v>
                </c:pt>
                <c:pt idx="63">
                  <c:v>1.1659226857350811</c:v>
                </c:pt>
                <c:pt idx="64">
                  <c:v>1.7872297889944357</c:v>
                </c:pt>
                <c:pt idx="65">
                  <c:v>0.3186407206050979</c:v>
                </c:pt>
                <c:pt idx="66">
                  <c:v>0.29457617751976745</c:v>
                </c:pt>
                <c:pt idx="67">
                  <c:v>0.29457617751976745</c:v>
                </c:pt>
                <c:pt idx="68">
                  <c:v>0.11866256951784099</c:v>
                </c:pt>
                <c:pt idx="69">
                  <c:v>3.6831212854648569E-2</c:v>
                </c:pt>
                <c:pt idx="70">
                  <c:v>6.8392391461824312E-3</c:v>
                </c:pt>
                <c:pt idx="71">
                  <c:v>3.295079445745361E-3</c:v>
                </c:pt>
                <c:pt idx="72">
                  <c:v>6.744714548315461E-5</c:v>
                </c:pt>
                <c:pt idx="73">
                  <c:v>6.744714548315461E-5</c:v>
                </c:pt>
                <c:pt idx="74">
                  <c:v>6.1639824973013339E-2</c:v>
                </c:pt>
                <c:pt idx="75">
                  <c:v>0.5841446922510054</c:v>
                </c:pt>
                <c:pt idx="76">
                  <c:v>0.68160986060351136</c:v>
                </c:pt>
                <c:pt idx="77">
                  <c:v>0.86264699894760855</c:v>
                </c:pt>
                <c:pt idx="78">
                  <c:v>1.0662589800035134</c:v>
                </c:pt>
                <c:pt idx="79">
                  <c:v>0.11866256951784099</c:v>
                </c:pt>
                <c:pt idx="80">
                  <c:v>6.8392391461824312E-3</c:v>
                </c:pt>
                <c:pt idx="81">
                  <c:v>2.2108575318819696E-3</c:v>
                </c:pt>
                <c:pt idx="82">
                  <c:v>3.6831212854648569E-2</c:v>
                </c:pt>
                <c:pt idx="83">
                  <c:v>6.9505990169447279E-2</c:v>
                </c:pt>
                <c:pt idx="84">
                  <c:v>0.11866256951784099</c:v>
                </c:pt>
                <c:pt idx="85">
                  <c:v>0.19142649421106522</c:v>
                </c:pt>
                <c:pt idx="86">
                  <c:v>0.29457617751976745</c:v>
                </c:pt>
                <c:pt idx="87">
                  <c:v>0.10681003860350671</c:v>
                </c:pt>
                <c:pt idx="88">
                  <c:v>9.1047460088082094E-2</c:v>
                </c:pt>
                <c:pt idx="89">
                  <c:v>9.1047460088082094E-2</c:v>
                </c:pt>
                <c:pt idx="90">
                  <c:v>0.90256539753937937</c:v>
                </c:pt>
                <c:pt idx="91">
                  <c:v>0.82140307857712247</c:v>
                </c:pt>
                <c:pt idx="92">
                  <c:v>0.67275193096063046</c:v>
                </c:pt>
                <c:pt idx="93">
                  <c:v>0.42534225681218613</c:v>
                </c:pt>
                <c:pt idx="94">
                  <c:v>1.4913865339497649</c:v>
                </c:pt>
                <c:pt idx="95">
                  <c:v>0.42534225681218613</c:v>
                </c:pt>
                <c:pt idx="96">
                  <c:v>0.42534225681218613</c:v>
                </c:pt>
                <c:pt idx="97">
                  <c:v>0.29457617751976745</c:v>
                </c:pt>
                <c:pt idx="98">
                  <c:v>0.19142649421106522</c:v>
                </c:pt>
                <c:pt idx="99">
                  <c:v>2.8777910047374997E-2</c:v>
                </c:pt>
                <c:pt idx="100">
                  <c:v>1.8264040414257318E-2</c:v>
                </c:pt>
                <c:pt idx="101">
                  <c:v>1.1107577404556196E-2</c:v>
                </c:pt>
                <c:pt idx="102">
                  <c:v>0.29457617751976745</c:v>
                </c:pt>
                <c:pt idx="103">
                  <c:v>1.225261793701381</c:v>
                </c:pt>
                <c:pt idx="104">
                  <c:v>0.5841446922510054</c:v>
                </c:pt>
                <c:pt idx="105">
                  <c:v>1.0662589800035134</c:v>
                </c:pt>
                <c:pt idx="106">
                  <c:v>1.4913865339497649</c:v>
                </c:pt>
                <c:pt idx="107">
                  <c:v>0.42534225681218613</c:v>
                </c:pt>
                <c:pt idx="108">
                  <c:v>6.1639824973013339E-2</c:v>
                </c:pt>
                <c:pt idx="109">
                  <c:v>0.11459881853558969</c:v>
                </c:pt>
                <c:pt idx="110">
                  <c:v>1.1107577404556196E-2</c:v>
                </c:pt>
                <c:pt idx="111">
                  <c:v>6.8392391461824312E-3</c:v>
                </c:pt>
                <c:pt idx="112">
                  <c:v>3.6831212854648569E-2</c:v>
                </c:pt>
                <c:pt idx="113">
                  <c:v>6.9505990169447279E-2</c:v>
                </c:pt>
                <c:pt idx="114">
                  <c:v>0.11866256951784099</c:v>
                </c:pt>
                <c:pt idx="115">
                  <c:v>0.11866256951784099</c:v>
                </c:pt>
                <c:pt idx="116">
                  <c:v>0.11866256951784099</c:v>
                </c:pt>
                <c:pt idx="117">
                  <c:v>0.52353197809137275</c:v>
                </c:pt>
                <c:pt idx="118">
                  <c:v>0.5841446922510054</c:v>
                </c:pt>
                <c:pt idx="119">
                  <c:v>2.0967671134436832</c:v>
                </c:pt>
                <c:pt idx="120">
                  <c:v>2.4341493692215055</c:v>
                </c:pt>
                <c:pt idx="121">
                  <c:v>3.3669188113139716</c:v>
                </c:pt>
                <c:pt idx="122">
                  <c:v>1.8599486124406399</c:v>
                </c:pt>
                <c:pt idx="123">
                  <c:v>3.3669188113139716</c:v>
                </c:pt>
                <c:pt idx="124">
                  <c:v>1.4725124497828685</c:v>
                </c:pt>
                <c:pt idx="125">
                  <c:v>1.7439393480258676</c:v>
                </c:pt>
                <c:pt idx="126">
                  <c:v>3.2375288958297137</c:v>
                </c:pt>
                <c:pt idx="127">
                  <c:v>4.8064409843967146</c:v>
                </c:pt>
                <c:pt idx="128">
                  <c:v>2.5245972919893034</c:v>
                </c:pt>
                <c:pt idx="129">
                  <c:v>2.5245972919893034</c:v>
                </c:pt>
                <c:pt idx="130">
                  <c:v>3.1738432755583652</c:v>
                </c:pt>
                <c:pt idx="131">
                  <c:v>1.7872297889944357</c:v>
                </c:pt>
                <c:pt idx="132">
                  <c:v>0.3186407206050979</c:v>
                </c:pt>
                <c:pt idx="133">
                  <c:v>1.4613242419161523</c:v>
                </c:pt>
                <c:pt idx="134">
                  <c:v>0.98477064873497899</c:v>
                </c:pt>
                <c:pt idx="135">
                  <c:v>0.98477064873497899</c:v>
                </c:pt>
                <c:pt idx="136">
                  <c:v>0.68160986060351136</c:v>
                </c:pt>
                <c:pt idx="137">
                  <c:v>0.98477064873497899</c:v>
                </c:pt>
                <c:pt idx="138">
                  <c:v>0.29457617751976745</c:v>
                </c:pt>
                <c:pt idx="139">
                  <c:v>0.98477064873497899</c:v>
                </c:pt>
                <c:pt idx="140">
                  <c:v>0.42534225681218613</c:v>
                </c:pt>
                <c:pt idx="141">
                  <c:v>0.67275193096063046</c:v>
                </c:pt>
                <c:pt idx="142">
                  <c:v>0.42534225681218613</c:v>
                </c:pt>
                <c:pt idx="143">
                  <c:v>0.42534225681218613</c:v>
                </c:pt>
                <c:pt idx="144">
                  <c:v>0.29457617751976745</c:v>
                </c:pt>
                <c:pt idx="145">
                  <c:v>1.225261793701381</c:v>
                </c:pt>
                <c:pt idx="146">
                  <c:v>0.86264699894760855</c:v>
                </c:pt>
                <c:pt idx="147">
                  <c:v>1.0662589800035134</c:v>
                </c:pt>
                <c:pt idx="148">
                  <c:v>0.52353197809137275</c:v>
                </c:pt>
                <c:pt idx="149">
                  <c:v>0.68160986060351136</c:v>
                </c:pt>
                <c:pt idx="150">
                  <c:v>0.11459881853558969</c:v>
                </c:pt>
                <c:pt idx="151">
                  <c:v>0.19142649421106522</c:v>
                </c:pt>
                <c:pt idx="152">
                  <c:v>0.19538206480704134</c:v>
                </c:pt>
                <c:pt idx="153">
                  <c:v>0.19538206480704134</c:v>
                </c:pt>
                <c:pt idx="154">
                  <c:v>5.5154941944509451E-3</c:v>
                </c:pt>
                <c:pt idx="155">
                  <c:v>4.9685326596952684E-2</c:v>
                </c:pt>
                <c:pt idx="156">
                  <c:v>1.8264040414257318E-2</c:v>
                </c:pt>
                <c:pt idx="157">
                  <c:v>2.8777910047374997E-2</c:v>
                </c:pt>
                <c:pt idx="158">
                  <c:v>6.1639824973013339E-2</c:v>
                </c:pt>
                <c:pt idx="159">
                  <c:v>6.1639824973013339E-2</c:v>
                </c:pt>
                <c:pt idx="160">
                  <c:v>1.8264040414257318E-2</c:v>
                </c:pt>
                <c:pt idx="161">
                  <c:v>0.47780577345942327</c:v>
                </c:pt>
                <c:pt idx="162">
                  <c:v>0.47780577345942327</c:v>
                </c:pt>
                <c:pt idx="163">
                  <c:v>0.90256539753937937</c:v>
                </c:pt>
                <c:pt idx="164">
                  <c:v>0.77080599560175889</c:v>
                </c:pt>
                <c:pt idx="165">
                  <c:v>0.77080599560175889</c:v>
                </c:pt>
                <c:pt idx="166">
                  <c:v>0.19538206480704134</c:v>
                </c:pt>
                <c:pt idx="167">
                  <c:v>0.10681003860350671</c:v>
                </c:pt>
                <c:pt idx="168">
                  <c:v>3.0564155628329946E-2</c:v>
                </c:pt>
                <c:pt idx="169">
                  <c:v>3.0564155628329946E-2</c:v>
                </c:pt>
                <c:pt idx="170">
                  <c:v>4.9685326596952684E-2</c:v>
                </c:pt>
                <c:pt idx="171">
                  <c:v>0.11459881853558969</c:v>
                </c:pt>
                <c:pt idx="172">
                  <c:v>0.77080599560175889</c:v>
                </c:pt>
                <c:pt idx="173">
                  <c:v>1.5390572376167451</c:v>
                </c:pt>
                <c:pt idx="174">
                  <c:v>1.0662589800035134</c:v>
                </c:pt>
                <c:pt idx="175">
                  <c:v>0.86264699894760855</c:v>
                </c:pt>
                <c:pt idx="176">
                  <c:v>0.68160986060351136</c:v>
                </c:pt>
                <c:pt idx="177">
                  <c:v>0.27662557470614635</c:v>
                </c:pt>
                <c:pt idx="178">
                  <c:v>0.27662557470614635</c:v>
                </c:pt>
                <c:pt idx="179">
                  <c:v>0.68160986060351136</c:v>
                </c:pt>
                <c:pt idx="180">
                  <c:v>0.68160986060351136</c:v>
                </c:pt>
                <c:pt idx="181">
                  <c:v>0.68160986060351136</c:v>
                </c:pt>
                <c:pt idx="182">
                  <c:v>0.27662557470614635</c:v>
                </c:pt>
                <c:pt idx="183">
                  <c:v>6.8392391461824312E-3</c:v>
                </c:pt>
                <c:pt idx="184">
                  <c:v>5.421589475482772E-4</c:v>
                </c:pt>
                <c:pt idx="185">
                  <c:v>8.9362421577362405E-5</c:v>
                </c:pt>
                <c:pt idx="186">
                  <c:v>0</c:v>
                </c:pt>
                <c:pt idx="187">
                  <c:v>7.4103670185779761E-6</c:v>
                </c:pt>
                <c:pt idx="188">
                  <c:v>1.7198708864159303E-2</c:v>
                </c:pt>
                <c:pt idx="189">
                  <c:v>6.9505990169447279E-2</c:v>
                </c:pt>
                <c:pt idx="190">
                  <c:v>0.11866256951784099</c:v>
                </c:pt>
                <c:pt idx="191">
                  <c:v>0.18705271511988955</c:v>
                </c:pt>
                <c:pt idx="192">
                  <c:v>0.18705271511988955</c:v>
                </c:pt>
                <c:pt idx="193">
                  <c:v>1.7198708864159303E-2</c:v>
                </c:pt>
                <c:pt idx="194">
                  <c:v>1.7198708864159303E-2</c:v>
                </c:pt>
                <c:pt idx="195">
                  <c:v>1.7198708864159303E-2</c:v>
                </c:pt>
                <c:pt idx="196">
                  <c:v>0.38858578368901703</c:v>
                </c:pt>
                <c:pt idx="197">
                  <c:v>0.38858578368901703</c:v>
                </c:pt>
                <c:pt idx="198">
                  <c:v>0.38858578368901703</c:v>
                </c:pt>
                <c:pt idx="199">
                  <c:v>0.52353197809137275</c:v>
                </c:pt>
                <c:pt idx="200">
                  <c:v>0.86264699894760855</c:v>
                </c:pt>
                <c:pt idx="201">
                  <c:v>0.18705271511988955</c:v>
                </c:pt>
                <c:pt idx="202">
                  <c:v>0.11866256951784099</c:v>
                </c:pt>
                <c:pt idx="203">
                  <c:v>6.9505990169447279E-2</c:v>
                </c:pt>
                <c:pt idx="204">
                  <c:v>6.9505990169447279E-2</c:v>
                </c:pt>
                <c:pt idx="205">
                  <c:v>6.8392391461824312E-3</c:v>
                </c:pt>
                <c:pt idx="206">
                  <c:v>3.295079445745361E-3</c:v>
                </c:pt>
                <c:pt idx="207">
                  <c:v>3.295079445745361E-3</c:v>
                </c:pt>
                <c:pt idx="208">
                  <c:v>6.1639824973013339E-2</c:v>
                </c:pt>
                <c:pt idx="209">
                  <c:v>0.42534225681218613</c:v>
                </c:pt>
                <c:pt idx="210">
                  <c:v>0.77080599560175889</c:v>
                </c:pt>
                <c:pt idx="211">
                  <c:v>0.68160986060351136</c:v>
                </c:pt>
                <c:pt idx="212">
                  <c:v>1.0662589800035134</c:v>
                </c:pt>
                <c:pt idx="213">
                  <c:v>1.291927771106806</c:v>
                </c:pt>
                <c:pt idx="214">
                  <c:v>1.291927771106806</c:v>
                </c:pt>
                <c:pt idx="215">
                  <c:v>1.0662589800035134</c:v>
                </c:pt>
                <c:pt idx="216">
                  <c:v>0.68160986060351136</c:v>
                </c:pt>
                <c:pt idx="217">
                  <c:v>0.52353197809137275</c:v>
                </c:pt>
                <c:pt idx="218">
                  <c:v>0.18705271511988955</c:v>
                </c:pt>
                <c:pt idx="219">
                  <c:v>5.421589475482772E-4</c:v>
                </c:pt>
                <c:pt idx="220">
                  <c:v>3.6831212854648569E-2</c:v>
                </c:pt>
                <c:pt idx="221">
                  <c:v>6.9505990169447279E-2</c:v>
                </c:pt>
                <c:pt idx="222">
                  <c:v>6.9505990169447279E-2</c:v>
                </c:pt>
                <c:pt idx="223">
                  <c:v>0.11866256951784099</c:v>
                </c:pt>
                <c:pt idx="224">
                  <c:v>0.27662557470614635</c:v>
                </c:pt>
                <c:pt idx="225">
                  <c:v>6.9505990169447279E-2</c:v>
                </c:pt>
                <c:pt idx="226">
                  <c:v>3.6831212854648569E-2</c:v>
                </c:pt>
                <c:pt idx="227">
                  <c:v>1.7198708864159303E-2</c:v>
                </c:pt>
                <c:pt idx="228">
                  <c:v>1.1107577404556196E-2</c:v>
                </c:pt>
                <c:pt idx="229">
                  <c:v>0.11459881853558969</c:v>
                </c:pt>
                <c:pt idx="230">
                  <c:v>0.5841446922510054</c:v>
                </c:pt>
                <c:pt idx="231">
                  <c:v>0.98477064873497899</c:v>
                </c:pt>
                <c:pt idx="232">
                  <c:v>1.225261793701381</c:v>
                </c:pt>
                <c:pt idx="233">
                  <c:v>1.291927771106806</c:v>
                </c:pt>
                <c:pt idx="234">
                  <c:v>0.38858578368901703</c:v>
                </c:pt>
                <c:pt idx="235">
                  <c:v>0.18705271511988955</c:v>
                </c:pt>
                <c:pt idx="236">
                  <c:v>0.27662557470614635</c:v>
                </c:pt>
                <c:pt idx="237">
                  <c:v>0.86264699894760855</c:v>
                </c:pt>
                <c:pt idx="238">
                  <c:v>0.38858578368901703</c:v>
                </c:pt>
                <c:pt idx="239">
                  <c:v>0.86264699894760855</c:v>
                </c:pt>
                <c:pt idx="240">
                  <c:v>1.0662589800035134</c:v>
                </c:pt>
                <c:pt idx="241">
                  <c:v>0.98477064873497899</c:v>
                </c:pt>
                <c:pt idx="242">
                  <c:v>1.225261793701381</c:v>
                </c:pt>
                <c:pt idx="243">
                  <c:v>2.7934581968891674</c:v>
                </c:pt>
                <c:pt idx="244">
                  <c:v>2.4341493692215055</c:v>
                </c:pt>
                <c:pt idx="245">
                  <c:v>2.4341493692215055</c:v>
                </c:pt>
                <c:pt idx="246">
                  <c:v>3.8163311970197249</c:v>
                </c:pt>
                <c:pt idx="247">
                  <c:v>4.6248693388020854</c:v>
                </c:pt>
                <c:pt idx="248">
                  <c:v>3.8163311970197249</c:v>
                </c:pt>
                <c:pt idx="249">
                  <c:v>3.4366887629493807</c:v>
                </c:pt>
                <c:pt idx="250">
                  <c:v>2.7293440161468485</c:v>
                </c:pt>
                <c:pt idx="251">
                  <c:v>1.5390572376167451</c:v>
                </c:pt>
                <c:pt idx="252">
                  <c:v>0.86264699894760855</c:v>
                </c:pt>
                <c:pt idx="253">
                  <c:v>0.52353197809137275</c:v>
                </c:pt>
                <c:pt idx="254">
                  <c:v>0.27662557470614635</c:v>
                </c:pt>
                <c:pt idx="255">
                  <c:v>0.18705271511988955</c:v>
                </c:pt>
                <c:pt idx="256">
                  <c:v>0.38858578368901703</c:v>
                </c:pt>
                <c:pt idx="257">
                  <c:v>6.9505990169447279E-2</c:v>
                </c:pt>
                <c:pt idx="258">
                  <c:v>3.6831212854648569E-2</c:v>
                </c:pt>
                <c:pt idx="259">
                  <c:v>3.6831212854648569E-2</c:v>
                </c:pt>
                <c:pt idx="260">
                  <c:v>3.6831212854648569E-2</c:v>
                </c:pt>
                <c:pt idx="261">
                  <c:v>5.421589475482772E-4</c:v>
                </c:pt>
                <c:pt idx="262">
                  <c:v>6.6283968821753984E-4</c:v>
                </c:pt>
                <c:pt idx="263">
                  <c:v>4.6579903251591625E-3</c:v>
                </c:pt>
                <c:pt idx="264">
                  <c:v>4.9685326596952684E-2</c:v>
                </c:pt>
                <c:pt idx="265">
                  <c:v>0.19538206480704134</c:v>
                </c:pt>
                <c:pt idx="266">
                  <c:v>0.19538206480704134</c:v>
                </c:pt>
                <c:pt idx="267">
                  <c:v>0.29457617751976745</c:v>
                </c:pt>
                <c:pt idx="268">
                  <c:v>0.11866256951784099</c:v>
                </c:pt>
                <c:pt idx="269">
                  <c:v>0.11459881853558969</c:v>
                </c:pt>
                <c:pt idx="270">
                  <c:v>6.1639824973013339E-2</c:v>
                </c:pt>
                <c:pt idx="271">
                  <c:v>0.42534225681218613</c:v>
                </c:pt>
                <c:pt idx="272">
                  <c:v>0.3186407206050979</c:v>
                </c:pt>
                <c:pt idx="273">
                  <c:v>0.90256539753937937</c:v>
                </c:pt>
                <c:pt idx="274">
                  <c:v>0.42534225681218613</c:v>
                </c:pt>
                <c:pt idx="275">
                  <c:v>0.11459881853558969</c:v>
                </c:pt>
                <c:pt idx="276">
                  <c:v>6.6283968821753984E-4</c:v>
                </c:pt>
                <c:pt idx="277">
                  <c:v>5.421589475482772E-4</c:v>
                </c:pt>
                <c:pt idx="278">
                  <c:v>7.4103670185779761E-6</c:v>
                </c:pt>
                <c:pt idx="279">
                  <c:v>8.9362421577362405E-5</c:v>
                </c:pt>
                <c:pt idx="280">
                  <c:v>2.2108575318819696E-3</c:v>
                </c:pt>
                <c:pt idx="281">
                  <c:v>2.2108575318819696E-3</c:v>
                </c:pt>
                <c:pt idx="282">
                  <c:v>1.7198708864159303E-2</c:v>
                </c:pt>
                <c:pt idx="283">
                  <c:v>6.9505990169447279E-2</c:v>
                </c:pt>
                <c:pt idx="284">
                  <c:v>3.6831212854648569E-2</c:v>
                </c:pt>
                <c:pt idx="285">
                  <c:v>2.8777910047374997E-2</c:v>
                </c:pt>
                <c:pt idx="286">
                  <c:v>0.42534225681218613</c:v>
                </c:pt>
                <c:pt idx="287">
                  <c:v>0.5841446922510054</c:v>
                </c:pt>
                <c:pt idx="288">
                  <c:v>0.29457617751976745</c:v>
                </c:pt>
                <c:pt idx="289">
                  <c:v>0.29457617751976745</c:v>
                </c:pt>
                <c:pt idx="290">
                  <c:v>0.11866256951784099</c:v>
                </c:pt>
                <c:pt idx="291">
                  <c:v>6.8392391461824312E-3</c:v>
                </c:pt>
                <c:pt idx="292">
                  <c:v>8.9362421577362405E-5</c:v>
                </c:pt>
                <c:pt idx="293">
                  <c:v>0.11866256951784099</c:v>
                </c:pt>
                <c:pt idx="294">
                  <c:v>0.29457617751976745</c:v>
                </c:pt>
                <c:pt idx="295">
                  <c:v>0.42534225681218613</c:v>
                </c:pt>
                <c:pt idx="296">
                  <c:v>0.42534225681218613</c:v>
                </c:pt>
                <c:pt idx="297">
                  <c:v>0.29457617751976745</c:v>
                </c:pt>
                <c:pt idx="298">
                  <c:v>3.295079445745361E-3</c:v>
                </c:pt>
                <c:pt idx="299">
                  <c:v>2.2108575318819696E-3</c:v>
                </c:pt>
                <c:pt idx="300">
                  <c:v>6.8392391461824312E-3</c:v>
                </c:pt>
                <c:pt idx="301">
                  <c:v>6.9505990169447279E-2</c:v>
                </c:pt>
                <c:pt idx="302">
                  <c:v>0.52353197809137275</c:v>
                </c:pt>
                <c:pt idx="303">
                  <c:v>0.86264699894760855</c:v>
                </c:pt>
                <c:pt idx="304">
                  <c:v>0.68160986060351136</c:v>
                </c:pt>
                <c:pt idx="305">
                  <c:v>0.68160986060351136</c:v>
                </c:pt>
                <c:pt idx="306">
                  <c:v>0.38858578368901703</c:v>
                </c:pt>
                <c:pt idx="307">
                  <c:v>3.6831212854648569E-2</c:v>
                </c:pt>
                <c:pt idx="308">
                  <c:v>6.8392391461824312E-3</c:v>
                </c:pt>
                <c:pt idx="309">
                  <c:v>6.9505990169447279E-2</c:v>
                </c:pt>
                <c:pt idx="310">
                  <c:v>6.9505990169447279E-2</c:v>
                </c:pt>
                <c:pt idx="311">
                  <c:v>0.11866256951784099</c:v>
                </c:pt>
                <c:pt idx="312">
                  <c:v>0.27662557470614635</c:v>
                </c:pt>
                <c:pt idx="313">
                  <c:v>0.11866256951784099</c:v>
                </c:pt>
                <c:pt idx="314">
                  <c:v>6.1639824973013339E-2</c:v>
                </c:pt>
                <c:pt idx="315">
                  <c:v>4.9685326596952684E-2</c:v>
                </c:pt>
                <c:pt idx="316">
                  <c:v>4.6579903251591625E-3</c:v>
                </c:pt>
                <c:pt idx="317">
                  <c:v>4.6579903251591625E-3</c:v>
                </c:pt>
                <c:pt idx="318">
                  <c:v>3.0564155628329946E-2</c:v>
                </c:pt>
                <c:pt idx="319">
                  <c:v>4.9685326596952684E-2</c:v>
                </c:pt>
                <c:pt idx="320">
                  <c:v>0.19142649421106522</c:v>
                </c:pt>
                <c:pt idx="321">
                  <c:v>0.77080599560175889</c:v>
                </c:pt>
                <c:pt idx="322">
                  <c:v>0.5841446922510054</c:v>
                </c:pt>
                <c:pt idx="323">
                  <c:v>0.27662557470614635</c:v>
                </c:pt>
                <c:pt idx="324">
                  <c:v>0.27662557470614635</c:v>
                </c:pt>
                <c:pt idx="325">
                  <c:v>0.18705271511988955</c:v>
                </c:pt>
                <c:pt idx="326">
                  <c:v>3.6831212854648569E-2</c:v>
                </c:pt>
                <c:pt idx="327">
                  <c:v>6.9505990169447279E-2</c:v>
                </c:pt>
                <c:pt idx="328">
                  <c:v>0.11866256951784099</c:v>
                </c:pt>
                <c:pt idx="329">
                  <c:v>0.18705271511988955</c:v>
                </c:pt>
                <c:pt idx="330">
                  <c:v>0.11459881853558969</c:v>
                </c:pt>
                <c:pt idx="331">
                  <c:v>0.10681003860350671</c:v>
                </c:pt>
                <c:pt idx="332">
                  <c:v>1.8264040414257318E-2</c:v>
                </c:pt>
                <c:pt idx="333">
                  <c:v>0.3186407206050979</c:v>
                </c:pt>
                <c:pt idx="334">
                  <c:v>0.10681003860350671</c:v>
                </c:pt>
                <c:pt idx="335">
                  <c:v>0.5841446922510054</c:v>
                </c:pt>
                <c:pt idx="336">
                  <c:v>1.8070113602226012</c:v>
                </c:pt>
                <c:pt idx="337">
                  <c:v>2.0951399375206994</c:v>
                </c:pt>
                <c:pt idx="338">
                  <c:v>1.5390572376167451</c:v>
                </c:pt>
                <c:pt idx="339">
                  <c:v>1.5390572376167451</c:v>
                </c:pt>
                <c:pt idx="340">
                  <c:v>0.68160986060351136</c:v>
                </c:pt>
                <c:pt idx="341">
                  <c:v>6.9505990169447279E-2</c:v>
                </c:pt>
                <c:pt idx="342">
                  <c:v>0.18705271511988955</c:v>
                </c:pt>
                <c:pt idx="343">
                  <c:v>6.9505990169447279E-2</c:v>
                </c:pt>
                <c:pt idx="344">
                  <c:v>3.6831212854648569E-2</c:v>
                </c:pt>
                <c:pt idx="345">
                  <c:v>3.6831212854648569E-2</c:v>
                </c:pt>
                <c:pt idx="346">
                  <c:v>6.8392391461824312E-3</c:v>
                </c:pt>
                <c:pt idx="347">
                  <c:v>8.9362421577362405E-5</c:v>
                </c:pt>
                <c:pt idx="348">
                  <c:v>7.4103670185779761E-6</c:v>
                </c:pt>
                <c:pt idx="349">
                  <c:v>8.9362421577362405E-5</c:v>
                </c:pt>
                <c:pt idx="350">
                  <c:v>0</c:v>
                </c:pt>
                <c:pt idx="351">
                  <c:v>0</c:v>
                </c:pt>
                <c:pt idx="352">
                  <c:v>7.4103670185779761E-6</c:v>
                </c:pt>
                <c:pt idx="353">
                  <c:v>7.4103670185779761E-6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8.9362421577362405E-5</c:v>
                </c:pt>
                <c:pt idx="362">
                  <c:v>2.2108575318819696E-3</c:v>
                </c:pt>
                <c:pt idx="363">
                  <c:v>5.421589475482772E-4</c:v>
                </c:pt>
                <c:pt idx="364">
                  <c:v>2.2108575318819696E-3</c:v>
                </c:pt>
                <c:pt idx="365">
                  <c:v>2.2108575318819696E-3</c:v>
                </c:pt>
                <c:pt idx="366">
                  <c:v>5.421589475482772E-4</c:v>
                </c:pt>
                <c:pt idx="367">
                  <c:v>7.4103670185779761E-6</c:v>
                </c:pt>
                <c:pt idx="368">
                  <c:v>7.4103670185779761E-6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7.4103670185779761E-6</c:v>
                </c:pt>
                <c:pt idx="374">
                  <c:v>7.4103670185779761E-6</c:v>
                </c:pt>
                <c:pt idx="375">
                  <c:v>7.4103670185779761E-6</c:v>
                </c:pt>
                <c:pt idx="376">
                  <c:v>7.4103670185779761E-6</c:v>
                </c:pt>
                <c:pt idx="377">
                  <c:v>7.4103670185779761E-6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7.4103670185779761E-6</c:v>
                </c:pt>
                <c:pt idx="390">
                  <c:v>8.9362421577362405E-5</c:v>
                </c:pt>
                <c:pt idx="391">
                  <c:v>8.9362421577362405E-5</c:v>
                </c:pt>
                <c:pt idx="392">
                  <c:v>7.4103670185779761E-6</c:v>
                </c:pt>
                <c:pt idx="393">
                  <c:v>7.4103670185779761E-6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2.2108575318819696E-3</c:v>
                </c:pt>
                <c:pt idx="400">
                  <c:v>1.1107577404556196E-2</c:v>
                </c:pt>
                <c:pt idx="401" formatCode="General">
                  <c:v>#N/A</c:v>
                </c:pt>
                <c:pt idx="402" formatCode="General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452-0F45-883F-BDF336FF4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697231"/>
        <c:axId val="1032722991"/>
      </c:lineChart>
      <c:catAx>
        <c:axId val="994697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722991"/>
        <c:crosses val="autoZero"/>
        <c:auto val="1"/>
        <c:lblAlgn val="ctr"/>
        <c:lblOffset val="100"/>
        <c:noMultiLvlLbl val="0"/>
      </c:catAx>
      <c:valAx>
        <c:axId val="103272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697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4</xdr:row>
      <xdr:rowOff>25400</xdr:rowOff>
    </xdr:from>
    <xdr:to>
      <xdr:col>2</xdr:col>
      <xdr:colOff>571500</xdr:colOff>
      <xdr:row>6</xdr:row>
      <xdr:rowOff>152400</xdr:rowOff>
    </xdr:to>
    <xdr:pic>
      <xdr:nvPicPr>
        <xdr:cNvPr id="2" name="binomdist_formula.gif" descr="movie::file://localhost/Users/ilya/Work/Joshua%20Meyer%20and%20CRC/binomdist_formula.gif">
          <a:extLst>
            <a:ext uri="{FF2B5EF4-FFF2-40B4-BE49-F238E27FC236}">
              <a16:creationId xmlns:a16="http://schemas.microsoft.com/office/drawing/2014/main" id="{FA239723-5415-714D-8F51-2DDB0CD2C20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635000"/>
          <a:ext cx="1955800" cy="53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50800</xdr:colOff>
      <xdr:row>46</xdr:row>
      <xdr:rowOff>114300</xdr:rowOff>
    </xdr:from>
    <xdr:to>
      <xdr:col>18</xdr:col>
      <xdr:colOff>842579</xdr:colOff>
      <xdr:row>59</xdr:row>
      <xdr:rowOff>173567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045ADA-FFC8-8241-9C67-C6C2CE050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F15D-BAB2-C542-90CA-3CA0291A20E9}">
  <dimension ref="A1:B18"/>
  <sheetViews>
    <sheetView tabSelected="1" zoomScale="170" workbookViewId="0">
      <selection activeCell="A18" sqref="A18"/>
    </sheetView>
  </sheetViews>
  <sheetFormatPr baseColWidth="10" defaultRowHeight="16" x14ac:dyDescent="0.2"/>
  <sheetData>
    <row r="1" spans="1:2" x14ac:dyDescent="0.2">
      <c r="A1" s="5" t="s">
        <v>27</v>
      </c>
    </row>
    <row r="2" spans="1:2" x14ac:dyDescent="0.2">
      <c r="A2" t="s">
        <v>28</v>
      </c>
    </row>
    <row r="3" spans="1:2" x14ac:dyDescent="0.2">
      <c r="A3" t="s">
        <v>29</v>
      </c>
    </row>
    <row r="4" spans="1:2" x14ac:dyDescent="0.2">
      <c r="A4" s="22" t="s">
        <v>22</v>
      </c>
    </row>
    <row r="8" spans="1:2" x14ac:dyDescent="0.2">
      <c r="A8" s="22" t="s">
        <v>23</v>
      </c>
      <c r="B8" t="s">
        <v>24</v>
      </c>
    </row>
    <row r="9" spans="1:2" x14ac:dyDescent="0.2">
      <c r="B9" t="s">
        <v>25</v>
      </c>
    </row>
    <row r="10" spans="1:2" x14ac:dyDescent="0.2">
      <c r="B10" t="s">
        <v>26</v>
      </c>
    </row>
    <row r="12" spans="1:2" x14ac:dyDescent="0.2">
      <c r="A12" s="5" t="s">
        <v>30</v>
      </c>
    </row>
    <row r="13" spans="1:2" x14ac:dyDescent="0.2">
      <c r="A13" t="s">
        <v>33</v>
      </c>
    </row>
    <row r="14" spans="1:2" x14ac:dyDescent="0.2">
      <c r="A14" t="s">
        <v>34</v>
      </c>
    </row>
    <row r="15" spans="1:2" x14ac:dyDescent="0.2">
      <c r="A15" t="s">
        <v>31</v>
      </c>
    </row>
    <row r="16" spans="1:2" x14ac:dyDescent="0.2">
      <c r="A16" t="s">
        <v>32</v>
      </c>
    </row>
    <row r="18" spans="1:1" x14ac:dyDescent="0.2">
      <c r="A18" t="s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07"/>
  <sheetViews>
    <sheetView topLeftCell="A17" zoomScaleNormal="90" workbookViewId="0">
      <selection activeCell="T45" sqref="T45"/>
    </sheetView>
  </sheetViews>
  <sheetFormatPr baseColWidth="10" defaultColWidth="11.1640625" defaultRowHeight="16" x14ac:dyDescent="0.2"/>
  <cols>
    <col min="1" max="1" width="13.5" customWidth="1"/>
    <col min="2" max="2" width="7.5" customWidth="1"/>
    <col min="3" max="3" width="10.83203125" style="3"/>
    <col min="4" max="4" width="11.1640625" style="12"/>
    <col min="7" max="7" width="10.83203125" style="4"/>
    <col min="10" max="11" width="11.1640625" customWidth="1"/>
    <col min="12" max="12" width="13" customWidth="1"/>
    <col min="13" max="13" width="14.33203125" customWidth="1"/>
    <col min="14" max="14" width="13.6640625" customWidth="1"/>
    <col min="16" max="16" width="12.1640625" bestFit="1" customWidth="1"/>
    <col min="21" max="21" width="14.33203125" customWidth="1"/>
  </cols>
  <sheetData>
    <row r="1" spans="1:25" s="1" customFormat="1" ht="69" customHeight="1" thickBot="1" x14ac:dyDescent="0.35">
      <c r="A1" s="15" t="s">
        <v>14</v>
      </c>
      <c r="B1"/>
      <c r="C1" s="15" t="s">
        <v>15</v>
      </c>
      <c r="E1" s="16"/>
      <c r="F1" s="17" t="s">
        <v>10</v>
      </c>
      <c r="G1" s="18"/>
      <c r="H1" s="16"/>
      <c r="I1" s="9" t="s">
        <v>6</v>
      </c>
      <c r="J1"/>
      <c r="K1"/>
      <c r="L1"/>
      <c r="M1"/>
      <c r="N1"/>
      <c r="O1"/>
      <c r="P1"/>
      <c r="Q1" s="11" t="s">
        <v>12</v>
      </c>
      <c r="R1"/>
      <c r="S1"/>
      <c r="T1"/>
      <c r="U1"/>
      <c r="V1"/>
      <c r="W1"/>
      <c r="X1"/>
      <c r="Y1"/>
    </row>
    <row r="2" spans="1:25" ht="68" x14ac:dyDescent="0.2">
      <c r="A2" s="13" t="s">
        <v>13</v>
      </c>
      <c r="B2" t="s">
        <v>5</v>
      </c>
      <c r="C2" s="1" t="s">
        <v>9</v>
      </c>
      <c r="D2" s="8" t="s">
        <v>11</v>
      </c>
      <c r="E2" s="1" t="s">
        <v>3</v>
      </c>
      <c r="F2" s="1" t="s">
        <v>4</v>
      </c>
      <c r="G2" s="8" t="s">
        <v>16</v>
      </c>
      <c r="H2" s="7" t="s">
        <v>8</v>
      </c>
      <c r="J2" s="1" t="s">
        <v>0</v>
      </c>
      <c r="K2" s="1" t="s">
        <v>7</v>
      </c>
      <c r="L2" s="1" t="s">
        <v>2</v>
      </c>
      <c r="M2" s="1" t="s">
        <v>1</v>
      </c>
      <c r="O2" s="1" t="s">
        <v>18</v>
      </c>
      <c r="P2" s="1">
        <v>2</v>
      </c>
      <c r="Q2" s="1">
        <f>P2+1</f>
        <v>3</v>
      </c>
      <c r="R2" s="1">
        <f>Q2+1</f>
        <v>4</v>
      </c>
      <c r="S2" s="1">
        <f>R2+1</f>
        <v>5</v>
      </c>
      <c r="W2" s="1"/>
    </row>
    <row r="3" spans="1:25" x14ac:dyDescent="0.2">
      <c r="A3" s="14">
        <v>5.0000000000000001E-3</v>
      </c>
      <c r="B3">
        <v>1</v>
      </c>
      <c r="C3">
        <v>4</v>
      </c>
      <c r="D3" s="4" t="str">
        <f ca="1">IFERROR(IF(C3&gt;=$O$37,"hotspot","")," ")</f>
        <v/>
      </c>
      <c r="E3" s="1" t="e">
        <f>NA()</f>
        <v>#N/A</v>
      </c>
      <c r="F3" s="1" t="e">
        <f>NA()</f>
        <v>#N/A</v>
      </c>
      <c r="G3" s="1" t="e">
        <f>NA()</f>
        <v>#N/A</v>
      </c>
      <c r="H3" s="1" t="e">
        <f>NA()</f>
        <v>#N/A</v>
      </c>
      <c r="J3" s="10">
        <v>1</v>
      </c>
      <c r="K3">
        <f t="shared" ref="K3:K32" si="0">COUNTIF(C:C,J3)</f>
        <v>77</v>
      </c>
      <c r="L3">
        <f t="shared" ref="L3:L32" si="1">COUNTIF(C:C,"&lt;="&amp;J3)</f>
        <v>165</v>
      </c>
      <c r="M3">
        <f t="shared" ref="M3:M32" si="2">SUMIF(C:C,"&lt;="&amp;J3)</f>
        <v>77</v>
      </c>
      <c r="O3" s="2">
        <f t="shared" ref="O3" si="3">_xlfn.BINOM.DIST(M3-J3,M3-1,1-1/L3,TRUE)</f>
        <v>1</v>
      </c>
      <c r="P3" s="2">
        <f ca="1">_xlfn.BINOM.DIST($M$46-$J3,$M$46-1,1-P$2/$M$45,TRUE)</f>
        <v>1</v>
      </c>
      <c r="Q3" s="2">
        <f ca="1">_xlfn.BINOM.DIST($M$46-$J3,$M$46-1,1-Q$2/$M$45,TRUE)</f>
        <v>1</v>
      </c>
      <c r="R3" s="2">
        <f ca="1">_xlfn.BINOM.DIST($M$46-$J3,$M$46-1,1-R$2/$M$45,TRUE)</f>
        <v>1</v>
      </c>
      <c r="S3" s="2">
        <f ca="1">_xlfn.BINOM.DIST($M$46-$J3,$M$46-1,1-S$2/$M$45,TRUE)</f>
        <v>1</v>
      </c>
    </row>
    <row r="4" spans="1:25" x14ac:dyDescent="0.2">
      <c r="B4">
        <v>2</v>
      </c>
      <c r="C4">
        <v>0</v>
      </c>
      <c r="D4" s="4" t="str">
        <f ca="1">IFERROR(IF(C4&gt;=$O$37,"hotspot","")," ")</f>
        <v/>
      </c>
      <c r="E4" s="1" t="e">
        <f>NA()</f>
        <v>#N/A</v>
      </c>
      <c r="F4" s="1" t="e">
        <f>NA()</f>
        <v>#N/A</v>
      </c>
      <c r="G4" s="1" t="e">
        <f>NA()</f>
        <v>#N/A</v>
      </c>
      <c r="H4" s="1" t="e">
        <f>NA()</f>
        <v>#N/A</v>
      </c>
      <c r="J4" s="10">
        <v>2</v>
      </c>
      <c r="K4">
        <f t="shared" si="0"/>
        <v>64</v>
      </c>
      <c r="L4">
        <f t="shared" si="1"/>
        <v>229</v>
      </c>
      <c r="M4">
        <f t="shared" si="2"/>
        <v>205</v>
      </c>
      <c r="O4" s="2">
        <f t="shared" ref="O4:O13" si="4">_xlfn.BINOM.DIST(M4-J4,M4-1,1-1/L4,TRUE)</f>
        <v>0.59048445617834955</v>
      </c>
      <c r="P4" s="2">
        <f ca="1">_xlfn.BINOM.DIST($M$46-$J4,$M$46-1,1-P$2/$M$45,TRUE)</f>
        <v>0.98738040864269505</v>
      </c>
      <c r="Q4" s="2">
        <f ca="1">_xlfn.BINOM.DIST($M$46-$J4,$M$46-1,1-Q$2/$M$45,TRUE)</f>
        <v>0.99859566271595201</v>
      </c>
      <c r="R4" s="2">
        <f ca="1">_xlfn.BINOM.DIST($M$46-$J4,$M$46-1,1-R$2/$M$45,TRUE)</f>
        <v>0.99984470926709978</v>
      </c>
      <c r="S4" s="2">
        <f ca="1">_xlfn.BINOM.DIST($M$46-$J4,$M$46-1,1-S$2/$M$45,TRUE)</f>
        <v>0.99998293714494157</v>
      </c>
    </row>
    <row r="5" spans="1:25" x14ac:dyDescent="0.2">
      <c r="B5">
        <v>3</v>
      </c>
      <c r="C5">
        <v>1</v>
      </c>
      <c r="D5" s="4" t="str">
        <f ca="1">IFERROR(IF(C5&gt;=$O$37,"hotspot","")," ")</f>
        <v/>
      </c>
      <c r="E5" s="1">
        <f ca="1">SUMIF(C3:C7,"&lt;"&amp;$O$37)</f>
        <v>9</v>
      </c>
      <c r="F5">
        <f ca="1">COUNTIF(C3:C7,"&lt;"&amp;$O$37)</f>
        <v>5</v>
      </c>
      <c r="G5" s="4" t="str">
        <f ca="1">IFERROR(IF(H5&gt;=(-LOG10($A$3)),"sw_htsp","")," ")</f>
        <v/>
      </c>
      <c r="H5" s="6">
        <f ca="1">IF(E5=0, 0,IFERROR(-LOG10(VLOOKUP(E5,J:S,5+F5,FALSE)),-LOG10(VLOOKUP(MAX(J:J),J:S,5+F5,FALSE))))</f>
        <v>6.9505990169447279E-2</v>
      </c>
      <c r="J5" s="10">
        <f>J4+1</f>
        <v>3</v>
      </c>
      <c r="K5">
        <f t="shared" si="0"/>
        <v>43</v>
      </c>
      <c r="L5">
        <f t="shared" si="1"/>
        <v>272</v>
      </c>
      <c r="M5">
        <f t="shared" si="2"/>
        <v>334</v>
      </c>
      <c r="O5" s="2">
        <f t="shared" si="4"/>
        <v>0.34627293508839541</v>
      </c>
      <c r="P5" s="2">
        <f ca="1">_xlfn.BINOM.DIST($M$46-$J5,$M$46-1,1-P$2/$M$45,TRUE)</f>
        <v>0.93204277527704238</v>
      </c>
      <c r="Q5" s="2">
        <f ca="1">_xlfn.BINOM.DIST($M$46-$J5,$M$46-1,1-Q$2/$M$45,TRUE)</f>
        <v>0.98933189313904779</v>
      </c>
      <c r="R5" s="2">
        <f ca="1">_xlfn.BINOM.DIST($M$46-$J5,$M$46-1,1-R$2/$M$45,TRUE)</f>
        <v>0.99847491933411858</v>
      </c>
      <c r="S5" s="2">
        <f ca="1">_xlfn.BINOM.DIST($M$46-$J5,$M$46-1,1-S$2/$M$45,TRUE)</f>
        <v>0.99979425658828136</v>
      </c>
    </row>
    <row r="6" spans="1:25" x14ac:dyDescent="0.2">
      <c r="B6">
        <v>4</v>
      </c>
      <c r="C6">
        <v>0</v>
      </c>
      <c r="D6" s="4" t="str">
        <f ca="1">IFERROR(IF(C6&gt;=$O$37,"hotspot","")," ")</f>
        <v/>
      </c>
      <c r="E6" s="1">
        <f ca="1">SUMIF(C4:C8,"&lt;"&amp;$O$37)</f>
        <v>9</v>
      </c>
      <c r="F6">
        <f ca="1">COUNTIF(C4:C8,"&lt;"&amp;$O$37)</f>
        <v>5</v>
      </c>
      <c r="G6" s="4" t="str">
        <f t="shared" ref="G6:G69" ca="1" si="5">IFERROR(IF(H6&gt;=(-LOG10($A$3)),"sw_htsp","")," ")</f>
        <v/>
      </c>
      <c r="H6" s="6">
        <f t="shared" ref="H5:H68" ca="1" si="6">IF(E6=0, 0,IFERROR(-LOG10(VLOOKUP(E6,J:S,5+F6,FALSE)),-LOG10(VLOOKUP(MAX(J:J),J:S,5+F6,FALSE))))</f>
        <v>6.9505990169447279E-2</v>
      </c>
      <c r="J6" s="10">
        <f t="shared" ref="J6:J32" si="7">J5+1</f>
        <v>4</v>
      </c>
      <c r="K6">
        <f t="shared" si="0"/>
        <v>22</v>
      </c>
      <c r="L6">
        <f t="shared" si="1"/>
        <v>294</v>
      </c>
      <c r="M6">
        <f t="shared" si="2"/>
        <v>422</v>
      </c>
      <c r="O6" s="2">
        <f t="shared" si="4"/>
        <v>0.17404333269323399</v>
      </c>
      <c r="P6" s="2">
        <f ca="1">_xlfn.BINOM.DIST($M$46-$J6,$M$46-1,1-P$2/$M$45,TRUE)</f>
        <v>0.81087244014880366</v>
      </c>
      <c r="Q6" s="2">
        <f ca="1">_xlfn.BINOM.DIST($M$46-$J6,$M$46-1,1-Q$2/$M$45,TRUE)</f>
        <v>0.95881751669408644</v>
      </c>
      <c r="R6" s="2">
        <f ca="1">_xlfn.BINOM.DIST($M$46-$J6,$M$46-1,1-R$2/$M$45,TRUE)</f>
        <v>0.99244150934029396</v>
      </c>
      <c r="S6" s="2">
        <f ca="1">_xlfn.BINOM.DIST($M$46-$J6,$M$46-1,1-S$2/$M$45,TRUE)</f>
        <v>0.99875241177541785</v>
      </c>
    </row>
    <row r="7" spans="1:25" x14ac:dyDescent="0.2">
      <c r="B7">
        <v>5</v>
      </c>
      <c r="C7">
        <v>4</v>
      </c>
      <c r="D7" s="4" t="str">
        <f ca="1">IFERROR(IF(C7&gt;=$O$37,"hotspot","")," ")</f>
        <v/>
      </c>
      <c r="E7" s="1">
        <f ca="1">SUMIF(C5:C9,"&lt;"&amp;$O$37)</f>
        <v>9</v>
      </c>
      <c r="F7">
        <f ca="1">COUNTIF(C5:C9,"&lt;"&amp;$O$37)</f>
        <v>4</v>
      </c>
      <c r="G7" s="4" t="str">
        <f t="shared" ca="1" si="5"/>
        <v/>
      </c>
      <c r="H7" s="6">
        <f t="shared" ca="1" si="6"/>
        <v>0.19142649421106522</v>
      </c>
      <c r="J7" s="10">
        <f t="shared" si="7"/>
        <v>5</v>
      </c>
      <c r="K7">
        <f t="shared" si="0"/>
        <v>22</v>
      </c>
      <c r="L7">
        <f t="shared" si="1"/>
        <v>316</v>
      </c>
      <c r="M7">
        <f t="shared" si="2"/>
        <v>532</v>
      </c>
      <c r="O7" s="2">
        <f t="shared" si="4"/>
        <v>8.9968205285484354E-2</v>
      </c>
      <c r="P7" s="2">
        <f ca="1">_xlfn.BINOM.DIST($M$46-$J7,$M$46-1,1-P$2/$M$45,TRUE)</f>
        <v>0.63422373318982128</v>
      </c>
      <c r="Q7" s="2">
        <f ca="1">_xlfn.BINOM.DIST($M$46-$J7,$M$46-1,1-Q$2/$M$45,TRUE)</f>
        <v>0.89189693895744215</v>
      </c>
      <c r="R7" s="2">
        <f ca="1">_xlfn.BINOM.DIST($M$46-$J7,$M$46-1,1-R$2/$M$45,TRUE)</f>
        <v>0.97474815671871196</v>
      </c>
      <c r="S7" s="2">
        <f ca="1">_xlfn.BINOM.DIST($M$46-$J7,$M$46-1,1-S$2/$M$45,TRUE)</f>
        <v>0.99492224799479456</v>
      </c>
    </row>
    <row r="8" spans="1:25" x14ac:dyDescent="0.2">
      <c r="B8">
        <v>6</v>
      </c>
      <c r="C8">
        <v>4</v>
      </c>
      <c r="D8" s="4" t="str">
        <f ca="1">IFERROR(IF(C8&gt;=$O$37,"hotspot","")," ")</f>
        <v/>
      </c>
      <c r="E8" s="1">
        <f ca="1">SUMIF(C6:C10,"&lt;"&amp;$O$37)</f>
        <v>10</v>
      </c>
      <c r="F8">
        <f ca="1">COUNTIF(C6:C10,"&lt;"&amp;$O$37)</f>
        <v>4</v>
      </c>
      <c r="G8" s="4" t="str">
        <f t="shared" ca="1" si="5"/>
        <v/>
      </c>
      <c r="H8" s="6">
        <f t="shared" ca="1" si="6"/>
        <v>0.29457617751976745</v>
      </c>
      <c r="J8" s="10">
        <f t="shared" si="7"/>
        <v>6</v>
      </c>
      <c r="K8">
        <f t="shared" si="0"/>
        <v>14</v>
      </c>
      <c r="L8">
        <f t="shared" si="1"/>
        <v>330</v>
      </c>
      <c r="M8">
        <f t="shared" si="2"/>
        <v>616</v>
      </c>
      <c r="O8" s="2">
        <f t="shared" si="4"/>
        <v>4.0934695498320892E-2</v>
      </c>
      <c r="P8" s="2">
        <f ca="1">_xlfn.BINOM.DIST($M$46-$J8,$M$46-1,1-P$2/$M$45,TRUE)</f>
        <v>0.441331466970244</v>
      </c>
      <c r="Q8" s="2">
        <f ca="1">_xlfn.BINOM.DIST($M$46-$J8,$M$46-1,1-Q$2/$M$45,TRUE)</f>
        <v>0.78196976515373273</v>
      </c>
      <c r="R8" s="2">
        <f ca="1">_xlfn.BINOM.DIST($M$46-$J8,$M$46-1,1-R$2/$M$45,TRUE)</f>
        <v>0.93588414517997665</v>
      </c>
      <c r="S8" s="2">
        <f ca="1">_xlfn.BINOM.DIST($M$46-$J8,$M$46-1,1-S$2/$M$45,TRUE)</f>
        <v>0.98437542019307789</v>
      </c>
    </row>
    <row r="9" spans="1:25" x14ac:dyDescent="0.2">
      <c r="B9">
        <v>7</v>
      </c>
      <c r="C9">
        <v>29</v>
      </c>
      <c r="D9" s="4" t="str">
        <f ca="1">IFERROR(IF(C9&gt;=$O$37,"hotspot","")," ")</f>
        <v>hotspot</v>
      </c>
      <c r="E9" s="1">
        <f ca="1">SUMIF(C7:C11,"&lt;"&amp;$O$37)</f>
        <v>10</v>
      </c>
      <c r="F9">
        <f ca="1">COUNTIF(C7:C11,"&lt;"&amp;$O$37)</f>
        <v>4</v>
      </c>
      <c r="G9" s="4" t="str">
        <f t="shared" ca="1" si="5"/>
        <v/>
      </c>
      <c r="H9" s="6">
        <f t="shared" ca="1" si="6"/>
        <v>0.29457617751976745</v>
      </c>
      <c r="J9" s="10">
        <f t="shared" si="7"/>
        <v>7</v>
      </c>
      <c r="K9">
        <f t="shared" si="0"/>
        <v>12</v>
      </c>
      <c r="L9">
        <f t="shared" si="1"/>
        <v>342</v>
      </c>
      <c r="M9">
        <f t="shared" si="2"/>
        <v>700</v>
      </c>
      <c r="O9" s="2">
        <f t="shared" si="4"/>
        <v>1.8032695612866322E-2</v>
      </c>
      <c r="P9" s="2">
        <f ca="1">_xlfn.BINOM.DIST($M$46-$J9,$M$46-1,1-P$2/$M$45,TRUE)</f>
        <v>0.27304959333730416</v>
      </c>
      <c r="Q9" s="2">
        <f ca="1">_xlfn.BINOM.DIST($M$46-$J9,$M$46-1,1-Q$2/$M$45,TRUE)</f>
        <v>0.63770222927416709</v>
      </c>
      <c r="R9" s="2">
        <f ca="1">_xlfn.BINOM.DIST($M$46-$J9,$M$46-1,1-R$2/$M$45,TRUE)</f>
        <v>0.8676811746414792</v>
      </c>
      <c r="S9" s="2">
        <f ca="1">_xlfn.BINOM.DIST($M$46-$J9,$M$46-1,1-S$2/$M$45,TRUE)</f>
        <v>0.96117239902930152</v>
      </c>
    </row>
    <row r="10" spans="1:25" x14ac:dyDescent="0.2">
      <c r="B10">
        <v>8</v>
      </c>
      <c r="C10">
        <v>2</v>
      </c>
      <c r="D10" s="4" t="str">
        <f ca="1">IFERROR(IF(C10&gt;=$O$37,"hotspot","")," ")</f>
        <v/>
      </c>
      <c r="E10" s="1">
        <f ca="1">SUMIF(C8:C12,"&lt;"&amp;$O$37)</f>
        <v>8</v>
      </c>
      <c r="F10">
        <f ca="1">COUNTIF(C8:C12,"&lt;"&amp;$O$37)</f>
        <v>4</v>
      </c>
      <c r="G10" s="4" t="str">
        <f t="shared" ca="1" si="5"/>
        <v/>
      </c>
      <c r="H10" s="6">
        <f t="shared" ca="1" si="6"/>
        <v>0.11459881853558969</v>
      </c>
      <c r="J10">
        <f t="shared" si="7"/>
        <v>8</v>
      </c>
      <c r="K10">
        <f t="shared" si="0"/>
        <v>8</v>
      </c>
      <c r="L10">
        <f t="shared" si="1"/>
        <v>350</v>
      </c>
      <c r="M10">
        <f t="shared" si="2"/>
        <v>764</v>
      </c>
      <c r="O10" s="2">
        <f t="shared" si="4"/>
        <v>7.02657564325662E-3</v>
      </c>
      <c r="P10" s="2">
        <f ca="1">_xlfn.BINOM.DIST($M$46-$J10,$M$46-1,1-P$2/$M$45,TRUE)</f>
        <v>0.15086792646587893</v>
      </c>
      <c r="Q10" s="2">
        <f ca="1">_xlfn.BINOM.DIST($M$46-$J10,$M$46-1,1-Q$2/$M$45,TRUE)</f>
        <v>0.48013048259302837</v>
      </c>
      <c r="R10" s="2">
        <f ca="1">_xlfn.BINOM.DIST($M$46-$J10,$M$46-1,1-R$2/$M$45,TRUE)</f>
        <v>0.76807067046386646</v>
      </c>
      <c r="S10" s="2">
        <f ca="1">_xlfn.BINOM.DIST($M$46-$J10,$M$46-1,1-S$2/$M$45,TRUE)</f>
        <v>0.91868957284055164</v>
      </c>
    </row>
    <row r="11" spans="1:25" x14ac:dyDescent="0.2">
      <c r="B11">
        <v>9</v>
      </c>
      <c r="C11">
        <v>0</v>
      </c>
      <c r="D11" s="4" t="str">
        <f ca="1">IFERROR(IF(C11&gt;=$O$37,"hotspot","")," ")</f>
        <v/>
      </c>
      <c r="E11" s="1">
        <f ca="1">SUMIF(C9:C13,"&lt;"&amp;$O$37)</f>
        <v>5</v>
      </c>
      <c r="F11">
        <f ca="1">COUNTIF(C9:C13,"&lt;"&amp;$O$37)</f>
        <v>4</v>
      </c>
      <c r="G11" s="4" t="str">
        <f t="shared" ca="1" si="5"/>
        <v/>
      </c>
      <c r="H11" s="6">
        <f t="shared" ca="1" si="6"/>
        <v>1.1107577404556196E-2</v>
      </c>
      <c r="J11">
        <f t="shared" si="7"/>
        <v>9</v>
      </c>
      <c r="K11">
        <f t="shared" si="0"/>
        <v>8</v>
      </c>
      <c r="L11">
        <f t="shared" si="1"/>
        <v>358</v>
      </c>
      <c r="M11">
        <f t="shared" si="2"/>
        <v>836</v>
      </c>
      <c r="O11" s="2">
        <f t="shared" si="4"/>
        <v>2.7687096709402008E-3</v>
      </c>
      <c r="P11" s="2">
        <f ca="1">_xlfn.BINOM.DIST($M$46-$J11,$M$46-1,1-P$2/$M$45,TRUE)</f>
        <v>7.4930716431668654E-2</v>
      </c>
      <c r="Q11" s="2">
        <f ca="1">_xlfn.BINOM.DIST($M$46-$J11,$M$46-1,1-Q$2/$M$45,TRUE)</f>
        <v>0.33280835961531496</v>
      </c>
      <c r="R11" s="2">
        <f ca="1">_xlfn.BINOM.DIST($M$46-$J11,$M$46-1,1-R$2/$M$45,TRUE)</f>
        <v>0.64353697655395115</v>
      </c>
      <c r="S11" s="2">
        <f ca="1">_xlfn.BINOM.DIST($M$46-$J11,$M$46-1,1-S$2/$M$45,TRUE)</f>
        <v>0.85210675829627935</v>
      </c>
    </row>
    <row r="12" spans="1:25" x14ac:dyDescent="0.2">
      <c r="B12">
        <v>10</v>
      </c>
      <c r="C12">
        <v>2</v>
      </c>
      <c r="D12" s="4" t="str">
        <f ca="1">IFERROR(IF(C12&gt;=$O$37,"hotspot","")," ")</f>
        <v/>
      </c>
      <c r="E12" s="1">
        <f ca="1">SUMIF(C10:C14,"&lt;"&amp;$O$37)</f>
        <v>6</v>
      </c>
      <c r="F12">
        <f ca="1">COUNTIF(C10:C14,"&lt;"&amp;$O$37)</f>
        <v>5</v>
      </c>
      <c r="G12" s="4" t="str">
        <f t="shared" ca="1" si="5"/>
        <v/>
      </c>
      <c r="H12" s="6">
        <f t="shared" ca="1" si="6"/>
        <v>6.8392391461824312E-3</v>
      </c>
      <c r="J12">
        <f t="shared" si="7"/>
        <v>10</v>
      </c>
      <c r="K12">
        <f t="shared" si="0"/>
        <v>9</v>
      </c>
      <c r="L12">
        <f t="shared" si="1"/>
        <v>367</v>
      </c>
      <c r="M12">
        <f t="shared" si="2"/>
        <v>926</v>
      </c>
      <c r="O12" s="2">
        <f t="shared" si="4"/>
        <v>1.1810571791581099E-3</v>
      </c>
      <c r="P12" s="2">
        <f ca="1">_xlfn.BINOM.DIST($M$46-$J12,$M$46-1,1-P$2/$M$45,TRUE)</f>
        <v>3.3688955809641062E-2</v>
      </c>
      <c r="Q12" s="2">
        <f ca="1">_xlfn.BINOM.DIST($M$46-$J12,$M$46-1,1-Q$2/$M$45,TRUE)</f>
        <v>0.21244576058309067</v>
      </c>
      <c r="R12" s="2">
        <f ca="1">_xlfn.BINOM.DIST($M$46-$J12,$M$46-1,1-R$2/$M$45,TRUE)</f>
        <v>0.50748571557722333</v>
      </c>
      <c r="S12" s="2">
        <f ca="1">_xlfn.BINOM.DIST($M$46-$J12,$M$46-1,1-S$2/$M$45,TRUE)</f>
        <v>0.76091725142042821</v>
      </c>
    </row>
    <row r="13" spans="1:25" x14ac:dyDescent="0.2">
      <c r="B13">
        <v>11</v>
      </c>
      <c r="C13">
        <v>1</v>
      </c>
      <c r="D13" s="4" t="str">
        <f ca="1">IFERROR(IF(C13&gt;=$O$37,"hotspot","")," ")</f>
        <v/>
      </c>
      <c r="E13" s="1">
        <f ca="1">SUMIF(C11:C15,"&lt;"&amp;$O$37)</f>
        <v>8</v>
      </c>
      <c r="F13">
        <f ca="1">COUNTIF(C11:C15,"&lt;"&amp;$O$37)</f>
        <v>5</v>
      </c>
      <c r="G13" s="4" t="str">
        <f t="shared" ca="1" si="5"/>
        <v/>
      </c>
      <c r="H13" s="6">
        <f t="shared" ca="1" si="6"/>
        <v>3.6831212854648569E-2</v>
      </c>
      <c r="J13">
        <f t="shared" si="7"/>
        <v>11</v>
      </c>
      <c r="K13">
        <f t="shared" si="0"/>
        <v>6</v>
      </c>
      <c r="L13">
        <f t="shared" si="1"/>
        <v>373</v>
      </c>
      <c r="M13">
        <f t="shared" si="2"/>
        <v>992</v>
      </c>
      <c r="O13" s="2">
        <f t="shared" si="4"/>
        <v>4.3263132104167821E-4</v>
      </c>
      <c r="P13" s="2">
        <f ca="1">_xlfn.BINOM.DIST($M$46-$J13,$M$46-1,1-P$2/$M$45,TRUE)</f>
        <v>1.3805476071690422E-2</v>
      </c>
      <c r="Q13" s="2">
        <f ca="1">_xlfn.BINOM.DIST($M$46-$J13,$M$46-1,1-Q$2/$M$45,TRUE)</f>
        <v>0.12515108020909524</v>
      </c>
      <c r="R13" s="2">
        <f ca="1">_xlfn.BINOM.DIST($M$46-$J13,$M$46-1,1-R$2/$M$45,TRUE)</f>
        <v>0.37554133274173263</v>
      </c>
      <c r="S13" s="2">
        <f ca="1">_xlfn.BINOM.DIST($M$46-$J13,$M$46-1,1-S$2/$M$45,TRUE)</f>
        <v>0.6500507817082426</v>
      </c>
    </row>
    <row r="14" spans="1:25" x14ac:dyDescent="0.2">
      <c r="B14">
        <v>12</v>
      </c>
      <c r="C14">
        <v>1</v>
      </c>
      <c r="D14" s="4" t="str">
        <f ca="1">IFERROR(IF(C14&gt;=$O$37,"hotspot","")," ")</f>
        <v/>
      </c>
      <c r="E14" s="1">
        <f ca="1">SUMIF(C12:C16,"&lt;"&amp;$O$37)</f>
        <v>14</v>
      </c>
      <c r="F14">
        <f ca="1">COUNTIF(C12:C16,"&lt;"&amp;$O$37)</f>
        <v>5</v>
      </c>
      <c r="G14" s="4" t="str">
        <f t="shared" ca="1" si="5"/>
        <v/>
      </c>
      <c r="H14" s="6">
        <f t="shared" ca="1" si="6"/>
        <v>0.52353197809137275</v>
      </c>
      <c r="J14">
        <f t="shared" si="7"/>
        <v>12</v>
      </c>
      <c r="K14">
        <f t="shared" si="0"/>
        <v>7</v>
      </c>
      <c r="L14">
        <f t="shared" si="1"/>
        <v>380</v>
      </c>
      <c r="M14">
        <f t="shared" si="2"/>
        <v>1076</v>
      </c>
      <c r="O14" s="2">
        <f t="shared" ref="O14:O21" si="8">_xlfn.BINOM.DIST(M14-J14,M14-1,1-1/L14,TRUE)</f>
        <v>1.7364916318215895E-4</v>
      </c>
      <c r="P14" s="2">
        <f ca="1">_xlfn.BINOM.DIST($M$46-$J14,$M$46-1,1-P$2/$M$45,TRUE)</f>
        <v>5.1893015185785823E-3</v>
      </c>
      <c r="Q14" s="2">
        <f ca="1">_xlfn.BINOM.DIST($M$46-$J14,$M$46-1,1-Q$2/$M$45,TRUE)</f>
        <v>6.8246017671349649E-2</v>
      </c>
      <c r="R14" s="2">
        <f ca="1">_xlfn.BINOM.DIST($M$46-$J14,$M$46-1,1-R$2/$M$45,TRUE)</f>
        <v>0.26052854122963942</v>
      </c>
      <c r="S14" s="2">
        <f ca="1">_xlfn.BINOM.DIST($M$46-$J14,$M$46-1,1-S$2/$M$45,TRUE)</f>
        <v>0.52890104524014414</v>
      </c>
    </row>
    <row r="15" spans="1:25" x14ac:dyDescent="0.2">
      <c r="B15">
        <v>13</v>
      </c>
      <c r="C15">
        <v>4</v>
      </c>
      <c r="D15" s="4" t="str">
        <f ca="1">IFERROR(IF(C15&gt;=$O$37,"hotspot","")," ")</f>
        <v/>
      </c>
      <c r="E15" s="1">
        <f ca="1">SUMIF(C13:C17,"&lt;"&amp;$O$37)</f>
        <v>12</v>
      </c>
      <c r="F15">
        <f ca="1">COUNTIF(C13:C17,"&lt;"&amp;$O$37)</f>
        <v>4</v>
      </c>
      <c r="G15" s="4" t="str">
        <f t="shared" ca="1" si="5"/>
        <v/>
      </c>
      <c r="H15" s="6">
        <f t="shared" ca="1" si="6"/>
        <v>0.5841446922510054</v>
      </c>
      <c r="J15">
        <f t="shared" si="7"/>
        <v>13</v>
      </c>
      <c r="K15">
        <f t="shared" si="0"/>
        <v>0</v>
      </c>
      <c r="L15">
        <f t="shared" si="1"/>
        <v>380</v>
      </c>
      <c r="M15">
        <f t="shared" si="2"/>
        <v>1076</v>
      </c>
      <c r="O15" s="2">
        <f t="shared" si="8"/>
        <v>3.9743786300546669E-5</v>
      </c>
      <c r="P15" s="2">
        <f ca="1">_xlfn.BINOM.DIST($M$46-$J15,$M$46-1,1-P$2/$M$45,TRUE)</f>
        <v>1.7995525956458881E-3</v>
      </c>
      <c r="Q15" s="2">
        <f ca="1">_xlfn.BINOM.DIST($M$46-$J15,$M$46-1,1-Q$2/$M$45,TRUE)</f>
        <v>3.4568119774371124E-2</v>
      </c>
      <c r="R15" s="2">
        <f ca="1">_xlfn.BINOM.DIST($M$46-$J15,$M$46-1,1-R$2/$M$45,TRUE)</f>
        <v>0.16950948499358459</v>
      </c>
      <c r="S15" s="2">
        <f ca="1">_xlfn.BINOM.DIST($M$46-$J15,$M$46-1,1-S$2/$M$45,TRUE)</f>
        <v>0.408709014198672</v>
      </c>
    </row>
    <row r="16" spans="1:25" x14ac:dyDescent="0.2">
      <c r="B16">
        <v>14</v>
      </c>
      <c r="C16">
        <v>6</v>
      </c>
      <c r="D16" s="4" t="str">
        <f ca="1">IFERROR(IF(C16&gt;=$O$37,"hotspot","")," ")</f>
        <v/>
      </c>
      <c r="E16" s="1">
        <f ca="1">SUMIF(C14:C18,"&lt;"&amp;$O$37)</f>
        <v>11</v>
      </c>
      <c r="F16">
        <f ca="1">COUNTIF(C14:C18,"&lt;"&amp;$O$37)</f>
        <v>3</v>
      </c>
      <c r="G16" s="4" t="str">
        <f t="shared" ca="1" si="5"/>
        <v/>
      </c>
      <c r="H16" s="6">
        <f t="shared" ca="1" si="6"/>
        <v>0.90256539753937937</v>
      </c>
      <c r="J16">
        <f t="shared" si="7"/>
        <v>14</v>
      </c>
      <c r="K16">
        <f t="shared" si="0"/>
        <v>2</v>
      </c>
      <c r="L16">
        <f t="shared" si="1"/>
        <v>382</v>
      </c>
      <c r="M16">
        <f t="shared" si="2"/>
        <v>1104</v>
      </c>
      <c r="O16" s="2">
        <f t="shared" si="8"/>
        <v>1.0427500302622283E-5</v>
      </c>
      <c r="P16" s="2">
        <f ca="1">_xlfn.BINOM.DIST($M$46-$J16,$M$46-1,1-P$2/$M$45,TRUE)</f>
        <v>5.7872348163948227E-4</v>
      </c>
      <c r="Q16" s="2">
        <f ca="1">_xlfn.BINOM.DIST($M$46-$J16,$M$46-1,1-Q$2/$M$45,TRUE)</f>
        <v>1.6321881144307816E-2</v>
      </c>
      <c r="R16" s="2">
        <f ca="1">_xlfn.BINOM.DIST($M$46-$J16,$M$46-1,1-R$2/$M$45,TRUE)</f>
        <v>0.10356889704607646</v>
      </c>
      <c r="S16" s="2">
        <f ca="1">_xlfn.BINOM.DIST($M$46-$J16,$M$46-1,1-S$2/$M$45,TRUE)</f>
        <v>0.29954910194844603</v>
      </c>
    </row>
    <row r="17" spans="2:19" x14ac:dyDescent="0.2">
      <c r="B17">
        <v>15</v>
      </c>
      <c r="C17">
        <v>12</v>
      </c>
      <c r="D17" s="4" t="str">
        <f ca="1">IFERROR(IF(C17&gt;=$O$37,"hotspot","")," ")</f>
        <v>hotspot</v>
      </c>
      <c r="E17" s="1">
        <f ca="1">SUMIF(C15:C19,"&lt;"&amp;$O$37)</f>
        <v>10</v>
      </c>
      <c r="F17">
        <f ca="1">COUNTIF(C15:C19,"&lt;"&amp;$O$37)</f>
        <v>2</v>
      </c>
      <c r="G17" s="4" t="str">
        <f t="shared" ca="1" si="5"/>
        <v/>
      </c>
      <c r="H17" s="6">
        <f t="shared" ca="1" si="6"/>
        <v>1.4725124497828685</v>
      </c>
      <c r="J17">
        <f t="shared" si="7"/>
        <v>15</v>
      </c>
      <c r="K17">
        <f t="shared" si="0"/>
        <v>1</v>
      </c>
      <c r="L17">
        <f t="shared" si="1"/>
        <v>383</v>
      </c>
      <c r="M17">
        <f t="shared" si="2"/>
        <v>1119</v>
      </c>
      <c r="O17" s="2">
        <f t="shared" si="8"/>
        <v>2.3740065699999004E-6</v>
      </c>
      <c r="P17" s="2">
        <f ca="1">_xlfn.BINOM.DIST($M$46-$J17,$M$46-1,1-P$2/$M$45,TRUE)</f>
        <v>1.7339958039332826E-4</v>
      </c>
      <c r="Q17" s="2">
        <f ca="1">_xlfn.BINOM.DIST($M$46-$J17,$M$46-1,1-Q$2/$M$45,TRUE)</f>
        <v>7.2088739100953066E-3</v>
      </c>
      <c r="R17" s="2">
        <f ca="1">_xlfn.BINOM.DIST($M$46-$J17,$M$46-1,1-R$2/$M$45,TRUE)</f>
        <v>5.953031852355202E-2</v>
      </c>
      <c r="S17" s="2">
        <f ca="1">_xlfn.BINOM.DIST($M$46-$J17,$M$46-1,1-S$2/$M$45,TRUE)</f>
        <v>0.20815657786826861</v>
      </c>
    </row>
    <row r="18" spans="2:19" x14ac:dyDescent="0.2">
      <c r="B18">
        <v>16</v>
      </c>
      <c r="C18">
        <v>16</v>
      </c>
      <c r="D18" s="4" t="str">
        <f ca="1">IFERROR(IF(C18&gt;=$O$37,"hotspot","")," ")</f>
        <v>hotspot</v>
      </c>
      <c r="E18" s="1">
        <f ca="1">SUMIF(C16:C20,"&lt;"&amp;$O$37)</f>
        <v>6</v>
      </c>
      <c r="F18">
        <f ca="1">COUNTIF(C16:C20,"&lt;"&amp;$O$37)</f>
        <v>2</v>
      </c>
      <c r="G18" s="4" t="str">
        <f t="shared" ca="1" si="5"/>
        <v/>
      </c>
      <c r="H18" s="6">
        <f t="shared" ca="1" si="6"/>
        <v>0.35523510621621879</v>
      </c>
      <c r="J18">
        <f t="shared" si="7"/>
        <v>16</v>
      </c>
      <c r="K18">
        <f t="shared" si="0"/>
        <v>2</v>
      </c>
      <c r="L18">
        <f t="shared" si="1"/>
        <v>385</v>
      </c>
      <c r="M18">
        <f t="shared" si="2"/>
        <v>1151</v>
      </c>
      <c r="O18" s="2">
        <f t="shared" si="8"/>
        <v>5.9936110166005398E-7</v>
      </c>
      <c r="P18" s="2">
        <f ca="1">_xlfn.BINOM.DIST($M$46-$J18,$M$46-1,1-P$2/$M$45,TRUE)</f>
        <v>4.86077388766554E-5</v>
      </c>
      <c r="Q18" s="2">
        <f ca="1">_xlfn.BINOM.DIST($M$46-$J18,$M$46-1,1-Q$2/$M$45,TRUE)</f>
        <v>2.9881521569092013E-3</v>
      </c>
      <c r="R18" s="2">
        <f ca="1">_xlfn.BINOM.DIST($M$46-$J18,$M$46-1,1-R$2/$M$45,TRUE)</f>
        <v>3.2256219521162789E-2</v>
      </c>
      <c r="S18" s="2">
        <f ca="1">_xlfn.BINOM.DIST($M$46-$J18,$M$46-1,1-S$2/$M$45,TRUE)</f>
        <v>0.13719964923459066</v>
      </c>
    </row>
    <row r="19" spans="2:19" x14ac:dyDescent="0.2">
      <c r="B19">
        <v>17</v>
      </c>
      <c r="C19">
        <v>12</v>
      </c>
      <c r="D19" s="4" t="str">
        <f ca="1">IFERROR(IF(C19&gt;=$O$37,"hotspot","")," ")</f>
        <v>hotspot</v>
      </c>
      <c r="E19" s="1">
        <f ca="1">SUMIF(C17:C21,"&lt;"&amp;$O$37)</f>
        <v>4</v>
      </c>
      <c r="F19">
        <f ca="1">COUNTIF(C17:C21,"&lt;"&amp;$O$37)</f>
        <v>2</v>
      </c>
      <c r="G19" s="4" t="str">
        <f t="shared" ca="1" si="5"/>
        <v/>
      </c>
      <c r="H19" s="6">
        <f t="shared" ca="1" si="6"/>
        <v>9.1047460088082094E-2</v>
      </c>
      <c r="J19">
        <f t="shared" si="7"/>
        <v>17</v>
      </c>
      <c r="K19">
        <f t="shared" si="0"/>
        <v>1</v>
      </c>
      <c r="L19">
        <f t="shared" si="1"/>
        <v>386</v>
      </c>
      <c r="M19">
        <f t="shared" si="2"/>
        <v>1168</v>
      </c>
      <c r="O19" s="2">
        <f t="shared" si="8"/>
        <v>1.2838355127836261E-7</v>
      </c>
      <c r="P19" s="2">
        <f ca="1">_xlfn.BINOM.DIST($M$46-$J19,$M$46-1,1-P$2/$M$45,TRUE)</f>
        <v>1.2795827268997785E-5</v>
      </c>
      <c r="Q19" s="2">
        <f ca="1">_xlfn.BINOM.DIST($M$46-$J19,$M$46-1,1-Q$2/$M$45,TRUE)</f>
        <v>1.1660653597124356E-3</v>
      </c>
      <c r="R19" s="2">
        <f ca="1">_xlfn.BINOM.DIST($M$46-$J19,$M$46-1,1-R$2/$M$45,TRUE)</f>
        <v>1.6511864875467568E-2</v>
      </c>
      <c r="S19" s="2">
        <f ca="1">_xlfn.BINOM.DIST($M$46-$J19,$M$46-1,1-S$2/$M$45,TRUE)</f>
        <v>8.58501424262577E-2</v>
      </c>
    </row>
    <row r="20" spans="2:19" x14ac:dyDescent="0.2">
      <c r="B20">
        <v>18</v>
      </c>
      <c r="C20">
        <v>0</v>
      </c>
      <c r="D20" s="4" t="str">
        <f ca="1">IFERROR(IF(C20&gt;=$O$37,"hotspot","")," ")</f>
        <v/>
      </c>
      <c r="E20" s="1">
        <f ca="1">SUMIF(C18:C22,"&lt;"&amp;$O$37)</f>
        <v>5</v>
      </c>
      <c r="F20">
        <f ca="1">COUNTIF(C18:C22,"&lt;"&amp;$O$37)</f>
        <v>3</v>
      </c>
      <c r="G20" s="4" t="str">
        <f t="shared" ca="1" si="5"/>
        <v/>
      </c>
      <c r="H20" s="6">
        <f t="shared" ca="1" si="6"/>
        <v>4.9685326596952684E-2</v>
      </c>
      <c r="J20">
        <f t="shared" si="7"/>
        <v>18</v>
      </c>
      <c r="K20">
        <f t="shared" si="0"/>
        <v>4</v>
      </c>
      <c r="L20">
        <f t="shared" si="1"/>
        <v>390</v>
      </c>
      <c r="M20">
        <f t="shared" si="2"/>
        <v>1240</v>
      </c>
      <c r="O20" s="2">
        <f t="shared" si="8"/>
        <v>4.5178164068934316E-8</v>
      </c>
      <c r="P20" s="2">
        <f ca="1">_xlfn.BINOM.DIST($M$46-$J20,$M$46-1,1-P$2/$M$45,TRUE)</f>
        <v>3.1739487192392301E-6</v>
      </c>
      <c r="Q20" s="2">
        <f ca="1">_xlfn.BINOM.DIST($M$46-$J20,$M$46-1,1-Q$2/$M$45,TRUE)</f>
        <v>4.2961673346791939E-4</v>
      </c>
      <c r="R20" s="2">
        <f ca="1">_xlfn.BINOM.DIST($M$46-$J20,$M$46-1,1-R$2/$M$45,TRUE)</f>
        <v>8.0026327403663628E-3</v>
      </c>
      <c r="S20" s="2">
        <f ca="1">_xlfn.BINOM.DIST($M$46-$J20,$M$46-1,1-S$2/$M$45,TRUE)</f>
        <v>5.1058991074235165E-2</v>
      </c>
    </row>
    <row r="21" spans="2:19" x14ac:dyDescent="0.2">
      <c r="B21">
        <v>19</v>
      </c>
      <c r="C21">
        <v>4</v>
      </c>
      <c r="D21" s="4" t="str">
        <f ca="1">IFERROR(IF(C21&gt;=$O$37,"hotspot","")," ")</f>
        <v/>
      </c>
      <c r="E21" s="1">
        <f ca="1">SUMIF(C19:C23,"&lt;"&amp;$O$37)</f>
        <v>8</v>
      </c>
      <c r="F21">
        <f ca="1">COUNTIF(C19:C23,"&lt;"&amp;$O$37)</f>
        <v>4</v>
      </c>
      <c r="G21" s="4" t="str">
        <f t="shared" ca="1" si="5"/>
        <v/>
      </c>
      <c r="H21" s="6">
        <f t="shared" ca="1" si="6"/>
        <v>0.11459881853558969</v>
      </c>
      <c r="J21">
        <f t="shared" si="7"/>
        <v>19</v>
      </c>
      <c r="K21">
        <f t="shared" si="0"/>
        <v>0</v>
      </c>
      <c r="L21">
        <f t="shared" si="1"/>
        <v>390</v>
      </c>
      <c r="M21">
        <f t="shared" si="2"/>
        <v>1240</v>
      </c>
      <c r="O21" s="2">
        <f t="shared" si="8"/>
        <v>7.7994262166943852E-9</v>
      </c>
      <c r="P21" s="2">
        <f ca="1">_xlfn.BINOM.DIST($M$46-$J21,$M$46-1,1-P$2/$M$45,TRUE)</f>
        <v>7.4408283801218626E-7</v>
      </c>
      <c r="Q21" s="2">
        <f ca="1">_xlfn.BINOM.DIST($M$46-$J21,$M$46-1,1-Q$2/$M$45,TRUE)</f>
        <v>1.4984365813075216E-4</v>
      </c>
      <c r="R21" s="2">
        <f ca="1">_xlfn.BINOM.DIST($M$46-$J21,$M$46-1,1-R$2/$M$45,TRUE)</f>
        <v>3.6800238284856236E-3</v>
      </c>
      <c r="S21" s="2">
        <f ca="1">_xlfn.BINOM.DIST($M$46-$J21,$M$46-1,1-S$2/$M$45,TRUE)</f>
        <v>2.8902989318087848E-2</v>
      </c>
    </row>
    <row r="22" spans="2:19" x14ac:dyDescent="0.2">
      <c r="B22">
        <v>20</v>
      </c>
      <c r="C22">
        <v>1</v>
      </c>
      <c r="D22" s="4" t="str">
        <f ca="1">IFERROR(IF(C22&gt;=$O$37,"hotspot","")," ")</f>
        <v/>
      </c>
      <c r="E22" s="1">
        <f ca="1">SUMIF(C20:C24,"&lt;"&amp;$O$37)</f>
        <v>10</v>
      </c>
      <c r="F22">
        <f ca="1">COUNTIF(C20:C24,"&lt;"&amp;$O$37)</f>
        <v>5</v>
      </c>
      <c r="G22" s="4" t="str">
        <f t="shared" ca="1" si="5"/>
        <v/>
      </c>
      <c r="H22" s="6">
        <f t="shared" ca="1" si="6"/>
        <v>0.11866256951784099</v>
      </c>
      <c r="J22">
        <f t="shared" si="7"/>
        <v>20</v>
      </c>
      <c r="K22">
        <f t="shared" si="0"/>
        <v>0</v>
      </c>
      <c r="L22">
        <f t="shared" si="1"/>
        <v>390</v>
      </c>
      <c r="M22">
        <f t="shared" si="2"/>
        <v>1240</v>
      </c>
      <c r="O22" s="2">
        <f t="shared" ref="O22" si="9">_xlfn.BINOM.DIST(M22-J22,M22-1,1-1/L22,TRUE)</f>
        <v>1.2760303790141153E-9</v>
      </c>
      <c r="P22" s="2">
        <f ca="1">_xlfn.BINOM.DIST($M$46-$J22,$M$46-1,1-P$2/$M$45,TRUE)</f>
        <v>1.6532167983997719E-7</v>
      </c>
      <c r="Q22" s="2">
        <f ca="1">_xlfn.BINOM.DIST($M$46-$J22,$M$46-1,1-Q$2/$M$45,TRUE)</f>
        <v>4.9598358322141539E-5</v>
      </c>
      <c r="R22" s="2">
        <f ca="1">_xlfn.BINOM.DIST($M$46-$J22,$M$46-1,1-R$2/$M$45,TRUE)</f>
        <v>1.6089472400058387E-3</v>
      </c>
      <c r="S22" s="2">
        <f ca="1">_xlfn.BINOM.DIST($M$46-$J22,$M$46-1,1-S$2/$M$45,TRUE)</f>
        <v>1.559511708774501E-2</v>
      </c>
    </row>
    <row r="23" spans="2:19" x14ac:dyDescent="0.2">
      <c r="B23">
        <v>21</v>
      </c>
      <c r="C23">
        <v>3</v>
      </c>
      <c r="D23" s="4" t="str">
        <f ca="1">IFERROR(IF(C23&gt;=$O$37,"hotspot","")," ")</f>
        <v/>
      </c>
      <c r="E23" s="1">
        <f ca="1">SUMIF(C21:C25,"&lt;"&amp;$O$37)</f>
        <v>12</v>
      </c>
      <c r="F23">
        <f ca="1">COUNTIF(C21:C25,"&lt;"&amp;$O$37)</f>
        <v>5</v>
      </c>
      <c r="G23" s="4" t="str">
        <f t="shared" ca="1" si="5"/>
        <v/>
      </c>
      <c r="H23" s="6">
        <f t="shared" ca="1" si="6"/>
        <v>0.27662557470614635</v>
      </c>
      <c r="J23">
        <f t="shared" si="7"/>
        <v>21</v>
      </c>
      <c r="K23">
        <f t="shared" si="0"/>
        <v>0</v>
      </c>
      <c r="L23">
        <f t="shared" si="1"/>
        <v>390</v>
      </c>
      <c r="M23">
        <f t="shared" si="2"/>
        <v>1240</v>
      </c>
      <c r="O23" s="2">
        <f t="shared" ref="O23:O26" si="10">_xlfn.BINOM.DIST(M23-J23,M23-1,1-1/L23,TRUE)</f>
        <v>1.9835938485803921E-10</v>
      </c>
      <c r="P23" s="2">
        <f ca="1">_xlfn.BINOM.DIST($M$46-$J23,$M$46-1,1-P$2/$M$45,TRUE)</f>
        <v>3.4899095799356362E-8</v>
      </c>
      <c r="Q23" s="2">
        <f ca="1">_xlfn.BINOM.DIST($M$46-$J23,$M$46-1,1-Q$2/$M$45,TRUE)</f>
        <v>1.5615612216841281E-5</v>
      </c>
      <c r="R23" s="2">
        <f ca="1">_xlfn.BINOM.DIST($M$46-$J23,$M$46-1,1-R$2/$M$45,TRUE)</f>
        <v>6.7012639521275136E-4</v>
      </c>
      <c r="S23" s="2">
        <f ca="1">_xlfn.BINOM.DIST($M$46-$J23,$M$46-1,1-S$2/$M$45,TRUE)</f>
        <v>8.0326725327447279E-3</v>
      </c>
    </row>
    <row r="24" spans="2:19" x14ac:dyDescent="0.2">
      <c r="B24">
        <v>22</v>
      </c>
      <c r="C24">
        <v>2</v>
      </c>
      <c r="D24" s="4" t="str">
        <f ca="1">IFERROR(IF(C24&gt;=$O$37,"hotspot","")," ")</f>
        <v/>
      </c>
      <c r="E24" s="1">
        <f ca="1">SUMIF(C22:C26,"&lt;"&amp;$O$37)</f>
        <v>8</v>
      </c>
      <c r="F24">
        <f ca="1">COUNTIF(C22:C26,"&lt;"&amp;$O$37)</f>
        <v>4</v>
      </c>
      <c r="G24" s="4" t="str">
        <f t="shared" ca="1" si="5"/>
        <v/>
      </c>
      <c r="H24" s="6">
        <f t="shared" ca="1" si="6"/>
        <v>0.11459881853558969</v>
      </c>
      <c r="J24">
        <f t="shared" si="7"/>
        <v>22</v>
      </c>
      <c r="K24">
        <f t="shared" si="0"/>
        <v>3</v>
      </c>
      <c r="L24">
        <f t="shared" si="1"/>
        <v>393</v>
      </c>
      <c r="M24">
        <f t="shared" si="2"/>
        <v>1306</v>
      </c>
      <c r="O24" s="2">
        <f t="shared" si="10"/>
        <v>6.5417887143425693E-11</v>
      </c>
      <c r="P24" s="2">
        <f ca="1">_xlfn.BINOM.DIST($M$46-$J24,$M$46-1,1-P$2/$M$45,TRUE)</f>
        <v>7.0156467975685031E-9</v>
      </c>
      <c r="Q24" s="2">
        <f ca="1">_xlfn.BINOM.DIST($M$46-$J24,$M$46-1,1-Q$2/$M$45,TRUE)</f>
        <v>4.6862909910444747E-6</v>
      </c>
      <c r="R24" s="2">
        <f ca="1">_xlfn.BINOM.DIST($M$46-$J24,$M$46-1,1-R$2/$M$45,TRUE)</f>
        <v>2.6637916485086464E-4</v>
      </c>
      <c r="S24" s="2">
        <f ca="1">_xlfn.BINOM.DIST($M$46-$J24,$M$46-1,1-S$2/$M$45,TRUE)</f>
        <v>3.9555285117880536E-3</v>
      </c>
    </row>
    <row r="25" spans="2:19" x14ac:dyDescent="0.2">
      <c r="B25">
        <v>23</v>
      </c>
      <c r="C25">
        <v>2</v>
      </c>
      <c r="D25" s="4" t="str">
        <f ca="1">IFERROR(IF(C25&gt;=$O$37,"hotspot","")," ")</f>
        <v/>
      </c>
      <c r="E25" s="1">
        <f ca="1">SUMIF(C23:C27,"&lt;"&amp;$O$37)</f>
        <v>11</v>
      </c>
      <c r="F25">
        <f ca="1">COUNTIF(C23:C27,"&lt;"&amp;$O$37)</f>
        <v>4</v>
      </c>
      <c r="G25" s="4" t="str">
        <f t="shared" ca="1" si="5"/>
        <v/>
      </c>
      <c r="H25" s="6">
        <f t="shared" ca="1" si="6"/>
        <v>0.42534225681218613</v>
      </c>
      <c r="J25">
        <f t="shared" si="7"/>
        <v>23</v>
      </c>
      <c r="K25">
        <f t="shared" si="0"/>
        <v>0</v>
      </c>
      <c r="L25">
        <f t="shared" si="1"/>
        <v>393</v>
      </c>
      <c r="M25">
        <f t="shared" si="2"/>
        <v>1306</v>
      </c>
      <c r="O25" s="2">
        <f t="shared" si="10"/>
        <v>9.6668006891546463E-12</v>
      </c>
      <c r="P25" s="2">
        <f ca="1">_xlfn.BINOM.DIST($M$46-$J25,$M$46-1,1-P$2/$M$45,TRUE)</f>
        <v>1.345859548436547E-9</v>
      </c>
      <c r="Q25" s="2">
        <f ca="1">_xlfn.BINOM.DIST($M$46-$J25,$M$46-1,1-Q$2/$M$45,TRUE)</f>
        <v>1.3431515629806504E-6</v>
      </c>
      <c r="R25" s="2">
        <f ca="1">_xlfn.BINOM.DIST($M$46-$J25,$M$46-1,1-R$2/$M$45,TRUE)</f>
        <v>1.0123510090432915E-4</v>
      </c>
      <c r="S25" s="2">
        <f ca="1">_xlfn.BINOM.DIST($M$46-$J25,$M$46-1,1-S$2/$M$45,TRUE)</f>
        <v>1.8649018675017989E-3</v>
      </c>
    </row>
    <row r="26" spans="2:19" x14ac:dyDescent="0.2">
      <c r="B26">
        <v>24</v>
      </c>
      <c r="C26">
        <v>11</v>
      </c>
      <c r="D26" s="4" t="str">
        <f ca="1">IFERROR(IF(C26&gt;=$O$37,"hotspot","")," ")</f>
        <v>hotspot</v>
      </c>
      <c r="E26" s="1">
        <f ca="1">SUMIF(C24:C28,"&lt;"&amp;$O$37)</f>
        <v>10</v>
      </c>
      <c r="F26">
        <f ca="1">COUNTIF(C24:C28,"&lt;"&amp;$O$37)</f>
        <v>4</v>
      </c>
      <c r="G26" s="4" t="str">
        <f t="shared" ca="1" si="5"/>
        <v/>
      </c>
      <c r="H26" s="6">
        <f t="shared" ca="1" si="6"/>
        <v>0.29457617751976745</v>
      </c>
      <c r="J26">
        <f t="shared" si="7"/>
        <v>24</v>
      </c>
      <c r="K26">
        <f t="shared" si="0"/>
        <v>1</v>
      </c>
      <c r="L26">
        <f t="shared" si="1"/>
        <v>394</v>
      </c>
      <c r="M26">
        <f t="shared" si="2"/>
        <v>1330</v>
      </c>
      <c r="O26" s="2">
        <f t="shared" si="10"/>
        <v>1.8702837738728729E-12</v>
      </c>
      <c r="P26" s="2">
        <f ca="1">_xlfn.BINOM.DIST($M$46-$J26,$M$46-1,1-P$2/$M$45,TRUE)</f>
        <v>2.4685689983261226E-10</v>
      </c>
      <c r="Q26" s="2">
        <f ca="1">_xlfn.BINOM.DIST($M$46-$J26,$M$46-1,1-Q$2/$M$45,TRUE)</f>
        <v>3.6832468757194472E-7</v>
      </c>
      <c r="R26" s="2">
        <f ca="1">_xlfn.BINOM.DIST($M$46-$J26,$M$46-1,1-R$2/$M$45,TRUE)</f>
        <v>3.6843668719185128E-5</v>
      </c>
      <c r="S26" s="2">
        <f ca="1">_xlfn.BINOM.DIST($M$46-$J26,$M$46-1,1-S$2/$M$45,TRUE)</f>
        <v>8.4300136021563219E-4</v>
      </c>
    </row>
    <row r="27" spans="2:19" x14ac:dyDescent="0.2">
      <c r="B27">
        <v>25</v>
      </c>
      <c r="C27">
        <v>4</v>
      </c>
      <c r="D27" s="4" t="str">
        <f ca="1">IFERROR(IF(C27&gt;=$O$37,"hotspot","")," ")</f>
        <v/>
      </c>
      <c r="E27" s="1">
        <f ca="1">SUMIF(C25:C29,"&lt;"&amp;$O$37)</f>
        <v>8</v>
      </c>
      <c r="F27">
        <f ca="1">COUNTIF(C25:C29,"&lt;"&amp;$O$37)</f>
        <v>3</v>
      </c>
      <c r="G27" s="4" t="str">
        <f t="shared" ca="1" si="5"/>
        <v/>
      </c>
      <c r="H27" s="6">
        <f t="shared" ca="1" si="6"/>
        <v>0.3186407206050979</v>
      </c>
      <c r="J27">
        <f t="shared" si="7"/>
        <v>25</v>
      </c>
      <c r="K27">
        <f t="shared" si="0"/>
        <v>0</v>
      </c>
      <c r="L27">
        <f t="shared" si="1"/>
        <v>394</v>
      </c>
      <c r="M27">
        <f t="shared" si="2"/>
        <v>1330</v>
      </c>
      <c r="O27" s="2">
        <f t="shared" ref="O27:O32" si="11">_xlfn.BINOM.DIST(M27-J27,M27-1,1-1/L27,TRUE)</f>
        <v>2.573167640989521E-13</v>
      </c>
      <c r="P27" s="2">
        <f ca="1">_xlfn.BINOM.DIST($M$46-$J27,$M$46-1,1-P$2/$M$45,TRUE)</f>
        <v>4.3368403426938407E-11</v>
      </c>
      <c r="Q27" s="2">
        <f ca="1">_xlfn.BINOM.DIST($M$46-$J27,$M$46-1,1-Q$2/$M$45,TRUE)</f>
        <v>9.6799797954911339E-8</v>
      </c>
      <c r="R27" s="2">
        <f ca="1">_xlfn.BINOM.DIST($M$46-$J27,$M$46-1,1-R$2/$M$45,TRUE)</f>
        <v>1.2860732680385349E-5</v>
      </c>
      <c r="S27" s="2">
        <f ca="1">_xlfn.BINOM.DIST($M$46-$J27,$M$46-1,1-S$2/$M$45,TRUE)</f>
        <v>3.6585688894969241E-4</v>
      </c>
    </row>
    <row r="28" spans="2:19" x14ac:dyDescent="0.2">
      <c r="B28">
        <v>26</v>
      </c>
      <c r="C28">
        <v>2</v>
      </c>
      <c r="D28" s="4" t="str">
        <f ca="1">IFERROR(IF(C28&gt;=$O$37,"hotspot","")," ")</f>
        <v/>
      </c>
      <c r="E28" s="1">
        <f ca="1">SUMIF(C26:C30,"&lt;"&amp;$O$37)</f>
        <v>9</v>
      </c>
      <c r="F28">
        <f ca="1">COUNTIF(C26:C30,"&lt;"&amp;$O$37)</f>
        <v>3</v>
      </c>
      <c r="G28" s="4" t="str">
        <f t="shared" ca="1" si="5"/>
        <v/>
      </c>
      <c r="H28" s="6">
        <f t="shared" ca="1" si="6"/>
        <v>0.47780577345942327</v>
      </c>
      <c r="J28">
        <f t="shared" si="7"/>
        <v>26</v>
      </c>
      <c r="K28">
        <f t="shared" si="0"/>
        <v>0</v>
      </c>
      <c r="L28">
        <f t="shared" si="1"/>
        <v>394</v>
      </c>
      <c r="M28">
        <f t="shared" si="2"/>
        <v>1330</v>
      </c>
      <c r="O28" s="2">
        <f t="shared" si="11"/>
        <v>3.3977608589548747E-14</v>
      </c>
      <c r="P28" s="2">
        <f ca="1">_xlfn.BINOM.DIST($M$46-$J28,$M$46-1,1-P$2/$M$45,TRUE)</f>
        <v>7.3096181443238118E-12</v>
      </c>
      <c r="Q28" s="2">
        <f ca="1">_xlfn.BINOM.DIST($M$46-$J28,$M$46-1,1-Q$2/$M$45,TRUE)</f>
        <v>2.4419243806278013E-8</v>
      </c>
      <c r="R28" s="2">
        <f ca="1">_xlfn.BINOM.DIST($M$46-$J28,$M$46-1,1-R$2/$M$45,TRUE)</f>
        <v>4.3119019151099182E-6</v>
      </c>
      <c r="S28" s="2">
        <f ca="1">_xlfn.BINOM.DIST($M$46-$J28,$M$46-1,1-S$2/$M$45,TRUE)</f>
        <v>1.5264015662071128E-4</v>
      </c>
    </row>
    <row r="29" spans="2:19" x14ac:dyDescent="0.2">
      <c r="B29">
        <v>27</v>
      </c>
      <c r="C29">
        <v>18</v>
      </c>
      <c r="D29" s="4" t="str">
        <f ca="1">IFERROR(IF(C29&gt;=$O$37,"hotspot","")," ")</f>
        <v>hotspot</v>
      </c>
      <c r="E29" s="1">
        <f ca="1">SUMIF(C27:C31,"&lt;"&amp;$O$37)</f>
        <v>10</v>
      </c>
      <c r="F29">
        <f ca="1">COUNTIF(C27:C31,"&lt;"&amp;$O$37)</f>
        <v>4</v>
      </c>
      <c r="G29" s="4" t="str">
        <f t="shared" ca="1" si="5"/>
        <v/>
      </c>
      <c r="H29" s="6">
        <f t="shared" ca="1" si="6"/>
        <v>0.29457617751976745</v>
      </c>
      <c r="J29">
        <f t="shared" si="7"/>
        <v>27</v>
      </c>
      <c r="K29">
        <f t="shared" si="0"/>
        <v>0</v>
      </c>
      <c r="L29">
        <f t="shared" si="1"/>
        <v>394</v>
      </c>
      <c r="M29">
        <f t="shared" si="2"/>
        <v>1330</v>
      </c>
      <c r="O29" s="2">
        <f t="shared" si="11"/>
        <v>4.3127131249416267E-15</v>
      </c>
      <c r="P29" s="2">
        <f ca="1">_xlfn.BINOM.DIST($M$46-$J29,$M$46-1,1-P$2/$M$45,TRUE)</f>
        <v>1.1837693342428492E-12</v>
      </c>
      <c r="Q29" s="2">
        <f ca="1">_xlfn.BINOM.DIST($M$46-$J29,$M$46-1,1-Q$2/$M$45,TRUE)</f>
        <v>5.9215275471979356E-9</v>
      </c>
      <c r="R29" s="2">
        <f ca="1">_xlfn.BINOM.DIST($M$46-$J29,$M$46-1,1-R$2/$M$45,TRUE)</f>
        <v>1.3904748928955377E-6</v>
      </c>
      <c r="S29" s="2">
        <f ca="1">_xlfn.BINOM.DIST($M$46-$J29,$M$46-1,1-S$2/$M$45,TRUE)</f>
        <v>6.1296872451948228E-5</v>
      </c>
    </row>
    <row r="30" spans="2:19" x14ac:dyDescent="0.2">
      <c r="B30">
        <v>28</v>
      </c>
      <c r="C30">
        <v>3</v>
      </c>
      <c r="D30" s="4" t="str">
        <f ca="1">IFERROR(IF(C30&gt;=$O$37,"hotspot","")," ")</f>
        <v/>
      </c>
      <c r="E30" s="1">
        <f ca="1">SUMIF(C28:C32,"&lt;"&amp;$O$37)</f>
        <v>6</v>
      </c>
      <c r="F30">
        <f ca="1">COUNTIF(C28:C32,"&lt;"&amp;$O$37)</f>
        <v>4</v>
      </c>
      <c r="G30" s="4" t="str">
        <f t="shared" ca="1" si="5"/>
        <v/>
      </c>
      <c r="H30" s="6">
        <f t="shared" ca="1" si="6"/>
        <v>2.8777910047374997E-2</v>
      </c>
      <c r="J30">
        <f t="shared" si="7"/>
        <v>28</v>
      </c>
      <c r="K30">
        <f t="shared" si="0"/>
        <v>1</v>
      </c>
      <c r="L30">
        <f t="shared" si="1"/>
        <v>395</v>
      </c>
      <c r="M30">
        <f t="shared" si="2"/>
        <v>1358</v>
      </c>
      <c r="O30" s="2">
        <f t="shared" si="11"/>
        <v>8.1814074507293579E-16</v>
      </c>
      <c r="P30" s="2">
        <f ca="1">_xlfn.BINOM.DIST($M$46-$J30,$M$46-1,1-P$2/$M$45,TRUE)</f>
        <v>1.8445978034371217E-13</v>
      </c>
      <c r="Q30" s="2">
        <f ca="1">_xlfn.BINOM.DIST($M$46-$J30,$M$46-1,1-Q$2/$M$45,TRUE)</f>
        <v>1.3821855168716791E-9</v>
      </c>
      <c r="R30" s="2">
        <f ca="1">_xlfn.BINOM.DIST($M$46-$J30,$M$46-1,1-R$2/$M$45,TRUE)</f>
        <v>4.318207611061982E-7</v>
      </c>
      <c r="S30" s="2">
        <f ca="1">_xlfn.BINOM.DIST($M$46-$J30,$M$46-1,1-S$2/$M$45,TRUE)</f>
        <v>2.3720872609948647E-5</v>
      </c>
    </row>
    <row r="31" spans="2:19" x14ac:dyDescent="0.2">
      <c r="B31">
        <v>29</v>
      </c>
      <c r="C31">
        <v>1</v>
      </c>
      <c r="D31" s="4" t="str">
        <f ca="1">IFERROR(IF(C31&gt;=$O$37,"hotspot","")," ")</f>
        <v/>
      </c>
      <c r="E31" s="1">
        <f ca="1">SUMIF(C29:C33,"&lt;"&amp;$O$37)</f>
        <v>4</v>
      </c>
      <c r="F31">
        <f ca="1">COUNTIF(C29:C33,"&lt;"&amp;$O$37)</f>
        <v>3</v>
      </c>
      <c r="G31" s="4" t="str">
        <f t="shared" ca="1" si="5"/>
        <v/>
      </c>
      <c r="H31" s="6">
        <f t="shared" ca="1" si="6"/>
        <v>1.8264040414257318E-2</v>
      </c>
      <c r="J31">
        <f t="shared" si="7"/>
        <v>29</v>
      </c>
      <c r="K31">
        <f t="shared" si="0"/>
        <v>1</v>
      </c>
      <c r="L31">
        <f t="shared" si="1"/>
        <v>396</v>
      </c>
      <c r="M31">
        <f t="shared" si="2"/>
        <v>1387</v>
      </c>
      <c r="O31" s="2">
        <f t="shared" si="11"/>
        <v>1.5626540263439223E-16</v>
      </c>
      <c r="P31" s="2">
        <f ca="1">_xlfn.BINOM.DIST($M$46-$J31,$M$46-1,1-P$2/$M$45,TRUE)</f>
        <v>2.7692828188824465E-14</v>
      </c>
      <c r="Q31" s="2">
        <f ca="1">_xlfn.BINOM.DIST($M$46-$J31,$M$46-1,1-Q$2/$M$45,TRUE)</f>
        <v>3.1094149626635459E-10</v>
      </c>
      <c r="R31" s="2">
        <f ca="1">_xlfn.BINOM.DIST($M$46-$J31,$M$46-1,1-R$2/$M$45,TRUE)</f>
        <v>1.293039145513998E-7</v>
      </c>
      <c r="S31" s="2">
        <f ca="1">_xlfn.BINOM.DIST($M$46-$J31,$M$46-1,1-S$2/$M$45,TRUE)</f>
        <v>8.8558635473863074E-6</v>
      </c>
    </row>
    <row r="32" spans="2:19" x14ac:dyDescent="0.2">
      <c r="B32">
        <v>30</v>
      </c>
      <c r="C32">
        <v>0</v>
      </c>
      <c r="D32" s="4" t="str">
        <f ca="1">IFERROR(IF(C32&gt;=$O$37,"hotspot","")," ")</f>
        <v/>
      </c>
      <c r="E32" s="1">
        <f ca="1">SUMIF(C30:C34,"&lt;"&amp;$O$37)</f>
        <v>7</v>
      </c>
      <c r="F32">
        <f ca="1">COUNTIF(C30:C34,"&lt;"&amp;$O$37)</f>
        <v>4</v>
      </c>
      <c r="G32" s="4" t="str">
        <f t="shared" ca="1" si="5"/>
        <v/>
      </c>
      <c r="H32" s="6">
        <f t="shared" ca="1" si="6"/>
        <v>6.1639824973013339E-2</v>
      </c>
      <c r="I32" s="5"/>
      <c r="J32">
        <f t="shared" si="7"/>
        <v>30</v>
      </c>
      <c r="K32">
        <f t="shared" si="0"/>
        <v>1</v>
      </c>
      <c r="L32">
        <f t="shared" si="1"/>
        <v>397</v>
      </c>
      <c r="M32">
        <f t="shared" si="2"/>
        <v>1417</v>
      </c>
      <c r="O32" s="2">
        <f t="shared" si="11"/>
        <v>3.0093014546623499E-17</v>
      </c>
      <c r="P32" s="2">
        <f ca="1">_xlfn.BINOM.DIST($M$46-$J32,$M$46-1,1-P$2/$M$45,TRUE)</f>
        <v>4.0104643164937145E-15</v>
      </c>
      <c r="Q32" s="2">
        <f ca="1">_xlfn.BINOM.DIST($M$46-$J32,$M$46-1,1-Q$2/$M$45,TRUE)</f>
        <v>6.7496992612941333E-11</v>
      </c>
      <c r="R32" s="2">
        <f ca="1">_xlfn.BINOM.DIST($M$46-$J32,$M$46-1,1-R$2/$M$45,TRUE)</f>
        <v>3.73747654744658E-8</v>
      </c>
      <c r="S32" s="2">
        <f ca="1">_xlfn.BINOM.DIST($M$46-$J32,$M$46-1,1-S$2/$M$45,TRUE)</f>
        <v>3.1930029521245387E-6</v>
      </c>
    </row>
    <row r="33" spans="2:19" x14ac:dyDescent="0.2">
      <c r="B33">
        <v>31</v>
      </c>
      <c r="C33">
        <v>9</v>
      </c>
      <c r="D33" s="4" t="str">
        <f ca="1">IFERROR(IF(C33&gt;=$O$37,"hotspot","")," ")</f>
        <v>hotspot</v>
      </c>
      <c r="E33" s="1">
        <f ca="1">SUMIF(C31:C35,"&lt;"&amp;$O$37)</f>
        <v>4</v>
      </c>
      <c r="F33">
        <f ca="1">COUNTIF(C31:C35,"&lt;"&amp;$O$37)</f>
        <v>3</v>
      </c>
      <c r="G33" s="4" t="str">
        <f t="shared" ca="1" si="5"/>
        <v/>
      </c>
      <c r="H33" s="6">
        <f t="shared" ca="1" si="6"/>
        <v>1.8264040414257318E-2</v>
      </c>
    </row>
    <row r="34" spans="2:19" x14ac:dyDescent="0.2">
      <c r="B34">
        <v>32</v>
      </c>
      <c r="C34">
        <v>3</v>
      </c>
      <c r="D34" s="4" t="str">
        <f ca="1">IFERROR(IF(C34&gt;=$O$37,"hotspot","")," ")</f>
        <v/>
      </c>
      <c r="E34" s="1">
        <f ca="1">SUMIF(C32:C36,"&lt;"&amp;$O$37)</f>
        <v>8</v>
      </c>
      <c r="F34">
        <f ca="1">COUNTIF(C32:C36,"&lt;"&amp;$O$37)</f>
        <v>3</v>
      </c>
      <c r="G34" s="4" t="str">
        <f t="shared" ca="1" si="5"/>
        <v/>
      </c>
      <c r="H34" s="6">
        <f t="shared" ca="1" si="6"/>
        <v>0.3186407206050979</v>
      </c>
    </row>
    <row r="35" spans="2:19" x14ac:dyDescent="0.2">
      <c r="B35">
        <v>33</v>
      </c>
      <c r="C35">
        <v>22</v>
      </c>
      <c r="D35" s="4" t="str">
        <f ca="1">IFERROR(IF(C35&gt;=$O$37,"hotspot","")," ")</f>
        <v>hotspot</v>
      </c>
      <c r="E35" s="1">
        <f ca="1">SUMIF(C33:C37,"&lt;"&amp;$O$37)</f>
        <v>8</v>
      </c>
      <c r="F35">
        <f ca="1">COUNTIF(C33:C37,"&lt;"&amp;$O$37)</f>
        <v>2</v>
      </c>
      <c r="G35" s="4" t="str">
        <f t="shared" ca="1" si="5"/>
        <v/>
      </c>
      <c r="H35" s="6">
        <f t="shared" ca="1" si="6"/>
        <v>0.82140307857712247</v>
      </c>
      <c r="O35" t="s">
        <v>21</v>
      </c>
    </row>
    <row r="36" spans="2:19" x14ac:dyDescent="0.2">
      <c r="B36">
        <v>34</v>
      </c>
      <c r="C36">
        <v>5</v>
      </c>
      <c r="D36" s="4" t="str">
        <f ca="1">IFERROR(IF(C36&gt;=$O$37,"hotspot","")," ")</f>
        <v/>
      </c>
      <c r="E36" s="1">
        <f ca="1">SUMIF(C34:C38,"&lt;"&amp;$O$37)</f>
        <v>8</v>
      </c>
      <c r="F36">
        <f ca="1">COUNTIF(C34:C38,"&lt;"&amp;$O$37)</f>
        <v>2</v>
      </c>
      <c r="G36" s="4" t="str">
        <f t="shared" ca="1" si="5"/>
        <v/>
      </c>
      <c r="H36" s="6">
        <f t="shared" ca="1" si="6"/>
        <v>0.82140307857712247</v>
      </c>
      <c r="M36" t="s">
        <v>19</v>
      </c>
      <c r="O36">
        <f t="array" ref="O36">MAX(((O4:O32)&lt;$A3)*(O4:O32))</f>
        <v>2.7687096709402008E-3</v>
      </c>
      <c r="P36">
        <f t="array" aca="1" ref="P36" ca="1">MAX(((P4:P32)&lt;$A3)*(P4:P32))</f>
        <v>1.7995525956458881E-3</v>
      </c>
      <c r="Q36">
        <f t="array" aca="1" ref="Q36" ca="1">MAX(((Q4:Q32)&lt;$A3)*(Q4:Q32))</f>
        <v>2.9881521569092013E-3</v>
      </c>
      <c r="R36">
        <f t="array" aca="1" ref="R36" ca="1">MAX(((R4:R32)&lt;$A3)*(R4:R32))</f>
        <v>3.6800238284856236E-3</v>
      </c>
      <c r="S36">
        <f t="array" aca="1" ref="S36" ca="1">MAX(((S4:S32)&lt;$A3)*(S4:S32))</f>
        <v>3.9555285117880536E-3</v>
      </c>
    </row>
    <row r="37" spans="2:19" x14ac:dyDescent="0.2">
      <c r="B37">
        <v>35</v>
      </c>
      <c r="C37">
        <v>9</v>
      </c>
      <c r="D37" s="4" t="str">
        <f ca="1">IFERROR(IF(C37&gt;=$O$37,"hotspot","")," ")</f>
        <v>hotspot</v>
      </c>
      <c r="E37" s="1">
        <f ca="1">SUMIF(C35:C39,"&lt;"&amp;$O$37)</f>
        <v>5</v>
      </c>
      <c r="F37">
        <f ca="1">COUNTIF(C35:C39,"&lt;"&amp;$O$37)</f>
        <v>2</v>
      </c>
      <c r="G37" s="4" t="str">
        <f t="shared" ca="1" si="5"/>
        <v/>
      </c>
      <c r="H37" s="6">
        <f t="shared" ca="1" si="6"/>
        <v>0.19775751033711839</v>
      </c>
      <c r="M37" t="s">
        <v>17</v>
      </c>
      <c r="O37" s="13">
        <f ca="1">OFFSET($J4,MATCH(O36,O4:O32,-1)-1,0)</f>
        <v>9</v>
      </c>
      <c r="P37" s="13">
        <f t="shared" ref="P37:S37" ca="1" si="12">OFFSET($J4,MATCH(P36,P4:P32,-1)-1,0)</f>
        <v>13</v>
      </c>
      <c r="Q37" s="13">
        <f t="shared" ca="1" si="12"/>
        <v>16</v>
      </c>
      <c r="R37" s="13">
        <f t="shared" ca="1" si="12"/>
        <v>19</v>
      </c>
      <c r="S37" s="13">
        <f t="shared" ca="1" si="12"/>
        <v>22</v>
      </c>
    </row>
    <row r="38" spans="2:19" x14ac:dyDescent="0.2">
      <c r="B38">
        <v>36</v>
      </c>
      <c r="C38">
        <v>17</v>
      </c>
      <c r="D38" s="4" t="str">
        <f ca="1">IFERROR(IF(C38&gt;=$O$37,"hotspot","")," ")</f>
        <v>hotspot</v>
      </c>
      <c r="E38" s="1">
        <f ca="1">SUMIF(C36:C40,"&lt;"&amp;$O$37)</f>
        <v>5</v>
      </c>
      <c r="F38">
        <f ca="1">COUNTIF(C36:C40,"&lt;"&amp;$O$37)</f>
        <v>2</v>
      </c>
      <c r="G38" s="4" t="str">
        <f t="shared" ca="1" si="5"/>
        <v/>
      </c>
      <c r="H38" s="6">
        <f t="shared" ca="1" si="6"/>
        <v>0.19775751033711839</v>
      </c>
      <c r="P38" s="3"/>
      <c r="Q38" s="3"/>
      <c r="R38" s="3"/>
      <c r="S38" s="3"/>
    </row>
    <row r="39" spans="2:19" x14ac:dyDescent="0.2">
      <c r="B39">
        <v>37</v>
      </c>
      <c r="C39">
        <v>0</v>
      </c>
      <c r="D39" s="4" t="str">
        <f ca="1">IFERROR(IF(C39&gt;=$O$37,"hotspot","")," ")</f>
        <v/>
      </c>
      <c r="E39" s="1">
        <f ca="1">SUMIF(C37:C41,"&lt;"&amp;$O$37)</f>
        <v>6</v>
      </c>
      <c r="F39">
        <f ca="1">COUNTIF(C37:C41,"&lt;"&amp;$O$37)</f>
        <v>2</v>
      </c>
      <c r="G39" s="4" t="str">
        <f t="shared" ca="1" si="5"/>
        <v/>
      </c>
      <c r="H39" s="6">
        <f t="shared" ca="1" si="6"/>
        <v>0.35523510621621879</v>
      </c>
    </row>
    <row r="40" spans="2:19" x14ac:dyDescent="0.2">
      <c r="B40">
        <v>38</v>
      </c>
      <c r="C40">
        <v>9</v>
      </c>
      <c r="D40" s="4" t="str">
        <f ca="1">IFERROR(IF(C40&gt;=$O$37,"hotspot","")," ")</f>
        <v>hotspot</v>
      </c>
      <c r="E40" s="1">
        <f ca="1">SUMIF(C38:C42,"&lt;"&amp;$O$37)</f>
        <v>9</v>
      </c>
      <c r="F40">
        <f ca="1">COUNTIF(C38:C42,"&lt;"&amp;$O$37)</f>
        <v>3</v>
      </c>
      <c r="G40" s="4" t="str">
        <f t="shared" ca="1" si="5"/>
        <v/>
      </c>
      <c r="H40" s="6">
        <f t="shared" ca="1" si="6"/>
        <v>0.47780577345942327</v>
      </c>
    </row>
    <row r="41" spans="2:19" x14ac:dyDescent="0.2">
      <c r="B41">
        <v>39</v>
      </c>
      <c r="C41">
        <v>6</v>
      </c>
      <c r="D41" s="4" t="str">
        <f ca="1">IFERROR(IF(C41&gt;=$O$37,"hotspot","")," ")</f>
        <v/>
      </c>
      <c r="E41" s="1">
        <f ca="1">SUMIF(C39:C43,"&lt;"&amp;$O$37)</f>
        <v>16</v>
      </c>
      <c r="F41">
        <f ca="1">COUNTIF(C39:C43,"&lt;"&amp;$O$37)</f>
        <v>4</v>
      </c>
      <c r="G41" s="4" t="str">
        <f t="shared" ca="1" si="5"/>
        <v/>
      </c>
      <c r="H41" s="6">
        <f t="shared" ca="1" si="6"/>
        <v>1.4913865339497649</v>
      </c>
      <c r="J41" s="19"/>
      <c r="K41" s="19"/>
      <c r="L41" s="19"/>
      <c r="M41" s="19"/>
    </row>
    <row r="42" spans="2:19" x14ac:dyDescent="0.2">
      <c r="B42">
        <v>40</v>
      </c>
      <c r="C42">
        <v>3</v>
      </c>
      <c r="D42" s="4" t="str">
        <f ca="1">IFERROR(IF(C42&gt;=$O$37,"hotspot","")," ")</f>
        <v/>
      </c>
      <c r="E42" s="1">
        <f ca="1">SUMIF(C40:C44,"&lt;"&amp;$O$37)</f>
        <v>18</v>
      </c>
      <c r="F42">
        <f ca="1">COUNTIF(C40:C44,"&lt;"&amp;$O$37)</f>
        <v>4</v>
      </c>
      <c r="G42" s="4" t="str">
        <f t="shared" ca="1" si="5"/>
        <v/>
      </c>
      <c r="H42" s="6">
        <f t="shared" ca="1" si="6"/>
        <v>2.0967671134436832</v>
      </c>
      <c r="J42" s="19"/>
      <c r="K42" s="21" t="s">
        <v>20</v>
      </c>
      <c r="L42" s="19"/>
      <c r="M42" s="19"/>
    </row>
    <row r="43" spans="2:19" x14ac:dyDescent="0.2">
      <c r="B43">
        <v>41</v>
      </c>
      <c r="C43">
        <v>7</v>
      </c>
      <c r="D43" s="4" t="str">
        <f ca="1">IFERROR(IF(C43&gt;=$O$37,"hotspot","")," ")</f>
        <v/>
      </c>
      <c r="E43" s="1">
        <f ca="1">SUMIF(C41:C45,"&lt;"&amp;$O$37)</f>
        <v>24</v>
      </c>
      <c r="F43">
        <f ca="1">COUNTIF(C41:C45,"&lt;"&amp;$O$37)</f>
        <v>5</v>
      </c>
      <c r="G43" s="4" t="str">
        <f t="shared" ca="1" si="5"/>
        <v>sw_htsp</v>
      </c>
      <c r="H43" s="6">
        <f t="shared" ca="1" si="6"/>
        <v>3.0741717246235774</v>
      </c>
      <c r="J43" s="19"/>
      <c r="K43" s="20" t="str">
        <f ca="1" xml:space="preserve"> COUNTIF(C:C,"&gt;="&amp;O37) &amp; " codons"</f>
        <v>54 codons</v>
      </c>
      <c r="L43" s="20" t="str">
        <f ca="1">"with &gt;= "&amp;O37&amp;" alterations"</f>
        <v>with &gt;= 9 alterations</v>
      </c>
      <c r="M43" s="20"/>
    </row>
    <row r="44" spans="2:19" x14ac:dyDescent="0.2">
      <c r="B44">
        <v>42</v>
      </c>
      <c r="C44">
        <v>2</v>
      </c>
      <c r="D44" s="4" t="str">
        <f ca="1">IFERROR(IF(C44&gt;=$O$37,"hotspot","")," ")</f>
        <v/>
      </c>
      <c r="E44" s="1">
        <f ca="1">SUMIF(C42:C46,"&lt;"&amp;$O$37)</f>
        <v>21</v>
      </c>
      <c r="F44">
        <f ca="1">COUNTIF(C42:C46,"&lt;"&amp;$O$37)</f>
        <v>5</v>
      </c>
      <c r="G44" s="4" t="str">
        <f t="shared" ca="1" si="5"/>
        <v/>
      </c>
      <c r="H44" s="6">
        <f t="shared" ca="1" si="6"/>
        <v>2.0951399375206994</v>
      </c>
      <c r="J44" s="19"/>
      <c r="K44" s="19"/>
      <c r="L44" s="19"/>
      <c r="M44" s="19"/>
    </row>
    <row r="45" spans="2:19" x14ac:dyDescent="0.2">
      <c r="B45">
        <v>43</v>
      </c>
      <c r="C45">
        <v>6</v>
      </c>
      <c r="D45" s="4" t="str">
        <f ca="1">IFERROR(IF(C45&gt;=$O$37,"hotspot","")," ")</f>
        <v/>
      </c>
      <c r="E45" s="1">
        <f ca="1">SUMIF(C43:C47,"&lt;"&amp;$O$37)</f>
        <v>25</v>
      </c>
      <c r="F45">
        <f ca="1">COUNTIF(C43:C47,"&lt;"&amp;$O$37)</f>
        <v>5</v>
      </c>
      <c r="G45" s="4" t="str">
        <f t="shared" ca="1" si="5"/>
        <v>sw_htsp</v>
      </c>
      <c r="H45" s="6">
        <f t="shared" ca="1" si="6"/>
        <v>3.4366887629493807</v>
      </c>
      <c r="J45" s="23" t="s">
        <v>35</v>
      </c>
      <c r="M45">
        <f ca="1">COUNTIF(C:C,"&lt;"&amp;$O$37)</f>
        <v>350</v>
      </c>
    </row>
    <row r="46" spans="2:19" x14ac:dyDescent="0.2">
      <c r="B46">
        <v>44</v>
      </c>
      <c r="C46">
        <v>3</v>
      </c>
      <c r="D46" s="4" t="str">
        <f ca="1">IFERROR(IF(C46&gt;=$O$37,"hotspot","")," ")</f>
        <v/>
      </c>
      <c r="E46" s="1">
        <f ca="1">SUMIF(C44:C48,"&lt;"&amp;$O$37)</f>
        <v>21</v>
      </c>
      <c r="F46">
        <f ca="1">COUNTIF(C44:C48,"&lt;"&amp;$O$37)</f>
        <v>5</v>
      </c>
      <c r="G46" s="4" t="str">
        <f t="shared" ca="1" si="5"/>
        <v/>
      </c>
      <c r="H46" s="6">
        <f t="shared" ca="1" si="6"/>
        <v>2.0951399375206994</v>
      </c>
      <c r="J46" s="23" t="s">
        <v>36</v>
      </c>
      <c r="M46">
        <f ca="1">SUMIF(C:C,"&lt;"&amp;$O$37)</f>
        <v>764</v>
      </c>
    </row>
    <row r="47" spans="2:19" x14ac:dyDescent="0.2">
      <c r="B47">
        <v>45</v>
      </c>
      <c r="C47">
        <v>7</v>
      </c>
      <c r="D47" s="4" t="str">
        <f ca="1">IFERROR(IF(C47&gt;=$O$37,"hotspot","")," ")</f>
        <v/>
      </c>
      <c r="E47" s="1">
        <f ca="1">SUMIF(C45:C49,"&lt;"&amp;$O$37)</f>
        <v>27</v>
      </c>
      <c r="F47">
        <f ca="1">COUNTIF(C45:C49,"&lt;"&amp;$O$37)</f>
        <v>5</v>
      </c>
      <c r="G47" s="4" t="str">
        <f t="shared" ca="1" si="5"/>
        <v>sw_htsp</v>
      </c>
      <c r="H47" s="6">
        <f t="shared" ca="1" si="6"/>
        <v>4.2125616839075528</v>
      </c>
    </row>
    <row r="48" spans="2:19" x14ac:dyDescent="0.2">
      <c r="B48">
        <v>46</v>
      </c>
      <c r="C48">
        <v>3</v>
      </c>
      <c r="D48" s="4" t="str">
        <f ca="1">IFERROR(IF(C48&gt;=$O$37,"hotspot","")," ")</f>
        <v/>
      </c>
      <c r="E48" s="1">
        <f ca="1">SUMIF(C46:C50,"&lt;"&amp;$O$37)</f>
        <v>24</v>
      </c>
      <c r="F48">
        <f ca="1">COUNTIF(C46:C50,"&lt;"&amp;$O$37)</f>
        <v>5</v>
      </c>
      <c r="G48" s="4" t="str">
        <f t="shared" ca="1" si="5"/>
        <v>sw_htsp</v>
      </c>
      <c r="H48" s="6">
        <f t="shared" ca="1" si="6"/>
        <v>3.0741717246235774</v>
      </c>
    </row>
    <row r="49" spans="2:8" x14ac:dyDescent="0.2">
      <c r="B49">
        <v>47</v>
      </c>
      <c r="C49">
        <v>8</v>
      </c>
      <c r="D49" s="4" t="str">
        <f ca="1">IFERROR(IF(C49&gt;=$O$37,"hotspot","")," ")</f>
        <v/>
      </c>
      <c r="E49" s="1">
        <f ca="1">SUMIF(C47:C51,"&lt;"&amp;$O$37)</f>
        <v>25</v>
      </c>
      <c r="F49">
        <f ca="1">COUNTIF(C47:C51,"&lt;"&amp;$O$37)</f>
        <v>5</v>
      </c>
      <c r="G49" s="4" t="str">
        <f t="shared" ca="1" si="5"/>
        <v>sw_htsp</v>
      </c>
      <c r="H49" s="6">
        <f t="shared" ca="1" si="6"/>
        <v>3.4366887629493807</v>
      </c>
    </row>
    <row r="50" spans="2:8" x14ac:dyDescent="0.2">
      <c r="B50">
        <v>48</v>
      </c>
      <c r="C50">
        <v>3</v>
      </c>
      <c r="D50" s="4" t="str">
        <f ca="1">IFERROR(IF(C50&gt;=$O$37,"hotspot","")," ")</f>
        <v/>
      </c>
      <c r="E50" s="1">
        <f ca="1">SUMIF(C48:C52,"&lt;"&amp;$O$37)</f>
        <v>18</v>
      </c>
      <c r="F50">
        <f ca="1">COUNTIF(C48:C52,"&lt;"&amp;$O$37)</f>
        <v>5</v>
      </c>
      <c r="G50" s="4" t="str">
        <f t="shared" ca="1" si="5"/>
        <v/>
      </c>
      <c r="H50" s="6">
        <f t="shared" ca="1" si="6"/>
        <v>1.291927771106806</v>
      </c>
    </row>
    <row r="51" spans="2:8" x14ac:dyDescent="0.2">
      <c r="B51">
        <v>49</v>
      </c>
      <c r="C51">
        <v>4</v>
      </c>
      <c r="D51" s="4" t="str">
        <f ca="1">IFERROR(IF(C51&gt;=$O$37,"hotspot","")," ")</f>
        <v/>
      </c>
      <c r="E51" s="1">
        <f ca="1">SUMIF(C49:C53,"&lt;"&amp;$O$37)</f>
        <v>15</v>
      </c>
      <c r="F51">
        <f ca="1">COUNTIF(C49:C53,"&lt;"&amp;$O$37)</f>
        <v>5</v>
      </c>
      <c r="G51" s="4" t="str">
        <f t="shared" ca="1" si="5"/>
        <v/>
      </c>
      <c r="H51" s="6">
        <f t="shared" ca="1" si="6"/>
        <v>0.68160986060351136</v>
      </c>
    </row>
    <row r="52" spans="2:8" x14ac:dyDescent="0.2">
      <c r="B52">
        <v>50</v>
      </c>
      <c r="C52">
        <v>0</v>
      </c>
      <c r="D52" s="4" t="str">
        <f ca="1">IFERROR(IF(C52&gt;=$O$37,"hotspot","")," ")</f>
        <v/>
      </c>
      <c r="E52" s="1">
        <f ca="1">SUMIF(C50:C54,"&lt;"&amp;$O$37)</f>
        <v>11</v>
      </c>
      <c r="F52">
        <f ca="1">COUNTIF(C50:C54,"&lt;"&amp;$O$37)</f>
        <v>5</v>
      </c>
      <c r="G52" s="4" t="str">
        <f t="shared" ca="1" si="5"/>
        <v/>
      </c>
      <c r="H52" s="6">
        <f t="shared" ca="1" si="6"/>
        <v>0.18705271511988955</v>
      </c>
    </row>
    <row r="53" spans="2:8" x14ac:dyDescent="0.2">
      <c r="B53">
        <v>51</v>
      </c>
      <c r="C53">
        <v>0</v>
      </c>
      <c r="D53" s="4" t="str">
        <f ca="1">IFERROR(IF(C53&gt;=$O$37,"hotspot","")," ")</f>
        <v/>
      </c>
      <c r="E53" s="1">
        <f ca="1">SUMIF(C51:C55,"&lt;"&amp;$O$37)</f>
        <v>13</v>
      </c>
      <c r="F53">
        <f ca="1">COUNTIF(C51:C55,"&lt;"&amp;$O$37)</f>
        <v>5</v>
      </c>
      <c r="G53" s="4" t="str">
        <f t="shared" ca="1" si="5"/>
        <v/>
      </c>
      <c r="H53" s="6">
        <f t="shared" ca="1" si="6"/>
        <v>0.38858578368901703</v>
      </c>
    </row>
    <row r="54" spans="2:8" x14ac:dyDescent="0.2">
      <c r="B54">
        <v>52</v>
      </c>
      <c r="C54">
        <v>4</v>
      </c>
      <c r="D54" s="4" t="str">
        <f ca="1">IFERROR(IF(C54&gt;=$O$37,"hotspot","")," ")</f>
        <v/>
      </c>
      <c r="E54" s="1">
        <f ca="1">SUMIF(C52:C56,"&lt;"&amp;$O$37)</f>
        <v>11</v>
      </c>
      <c r="F54">
        <f ca="1">COUNTIF(C52:C56,"&lt;"&amp;$O$37)</f>
        <v>5</v>
      </c>
      <c r="G54" s="4" t="str">
        <f t="shared" ca="1" si="5"/>
        <v/>
      </c>
      <c r="H54" s="6">
        <f t="shared" ca="1" si="6"/>
        <v>0.18705271511988955</v>
      </c>
    </row>
    <row r="55" spans="2:8" x14ac:dyDescent="0.2">
      <c r="B55">
        <v>53</v>
      </c>
      <c r="C55">
        <v>5</v>
      </c>
      <c r="D55" s="4" t="str">
        <f ca="1">IFERROR(IF(C55&gt;=$O$37,"hotspot","")," ")</f>
        <v/>
      </c>
      <c r="E55" s="1">
        <f ca="1">SUMIF(C53:C57,"&lt;"&amp;$O$37)</f>
        <v>17</v>
      </c>
      <c r="F55">
        <f ca="1">COUNTIF(C53:C57,"&lt;"&amp;$O$37)</f>
        <v>5</v>
      </c>
      <c r="G55" s="4" t="str">
        <f t="shared" ca="1" si="5"/>
        <v/>
      </c>
      <c r="H55" s="6">
        <f t="shared" ca="1" si="6"/>
        <v>1.0662589800035134</v>
      </c>
    </row>
    <row r="56" spans="2:8" x14ac:dyDescent="0.2">
      <c r="B56">
        <v>54</v>
      </c>
      <c r="C56">
        <v>2</v>
      </c>
      <c r="D56" s="4" t="str">
        <f ca="1">IFERROR(IF(C56&gt;=$O$37,"hotspot","")," ")</f>
        <v/>
      </c>
      <c r="E56" s="1">
        <f ca="1">SUMIF(C54:C58,"&lt;"&amp;$O$37)</f>
        <v>20</v>
      </c>
      <c r="F56">
        <f ca="1">COUNTIF(C54:C58,"&lt;"&amp;$O$37)</f>
        <v>5</v>
      </c>
      <c r="G56" s="4" t="str">
        <f t="shared" ca="1" si="5"/>
        <v/>
      </c>
      <c r="H56" s="6">
        <f t="shared" ca="1" si="6"/>
        <v>1.8070113602226012</v>
      </c>
    </row>
    <row r="57" spans="2:8" x14ac:dyDescent="0.2">
      <c r="B57">
        <v>55</v>
      </c>
      <c r="C57">
        <v>6</v>
      </c>
      <c r="D57" s="4" t="str">
        <f ca="1">IFERROR(IF(C57&gt;=$O$37,"hotspot","")," ")</f>
        <v/>
      </c>
      <c r="E57" s="1">
        <f ca="1">SUMIF(C55:C59,"&lt;"&amp;$O$37)</f>
        <v>16</v>
      </c>
      <c r="F57">
        <f ca="1">COUNTIF(C55:C59,"&lt;"&amp;$O$37)</f>
        <v>4</v>
      </c>
      <c r="G57" s="4" t="str">
        <f t="shared" ca="1" si="5"/>
        <v/>
      </c>
      <c r="H57" s="6">
        <f t="shared" ca="1" si="6"/>
        <v>1.4913865339497649</v>
      </c>
    </row>
    <row r="58" spans="2:8" x14ac:dyDescent="0.2">
      <c r="B58">
        <v>56</v>
      </c>
      <c r="C58">
        <v>3</v>
      </c>
      <c r="D58" s="4" t="str">
        <f ca="1">IFERROR(IF(C58&gt;=$O$37,"hotspot","")," ")</f>
        <v/>
      </c>
      <c r="E58" s="1">
        <f ca="1">SUMIF(C56:C60,"&lt;"&amp;$O$37)</f>
        <v>11</v>
      </c>
      <c r="F58">
        <f ca="1">COUNTIF(C56:C60,"&lt;"&amp;$O$37)</f>
        <v>4</v>
      </c>
      <c r="G58" s="4" t="str">
        <f t="shared" ca="1" si="5"/>
        <v/>
      </c>
      <c r="H58" s="6">
        <f t="shared" ca="1" si="6"/>
        <v>0.42534225681218613</v>
      </c>
    </row>
    <row r="59" spans="2:8" x14ac:dyDescent="0.2">
      <c r="B59">
        <v>57</v>
      </c>
      <c r="C59">
        <v>18</v>
      </c>
      <c r="D59" s="4" t="str">
        <f ca="1">IFERROR(IF(C59&gt;=$O$37,"hotspot","")," ")</f>
        <v>hotspot</v>
      </c>
      <c r="E59" s="1">
        <f ca="1">SUMIF(C57:C61,"&lt;"&amp;$O$37)</f>
        <v>11</v>
      </c>
      <c r="F59">
        <f ca="1">COUNTIF(C57:C61,"&lt;"&amp;$O$37)</f>
        <v>4</v>
      </c>
      <c r="G59" s="4" t="str">
        <f t="shared" ca="1" si="5"/>
        <v/>
      </c>
      <c r="H59" s="6">
        <f t="shared" ca="1" si="6"/>
        <v>0.42534225681218613</v>
      </c>
    </row>
    <row r="60" spans="2:8" x14ac:dyDescent="0.2">
      <c r="B60">
        <v>58</v>
      </c>
      <c r="C60">
        <v>0</v>
      </c>
      <c r="D60" s="4" t="str">
        <f ca="1">IFERROR(IF(C60&gt;=$O$37,"hotspot","")," ")</f>
        <v/>
      </c>
      <c r="E60" s="1">
        <f ca="1">SUMIF(C58:C62,"&lt;"&amp;$O$37)</f>
        <v>8</v>
      </c>
      <c r="F60">
        <f ca="1">COUNTIF(C58:C62,"&lt;"&amp;$O$37)</f>
        <v>4</v>
      </c>
      <c r="G60" s="4" t="str">
        <f t="shared" ca="1" si="5"/>
        <v/>
      </c>
      <c r="H60" s="6">
        <f t="shared" ca="1" si="6"/>
        <v>0.11459881853558969</v>
      </c>
    </row>
    <row r="61" spans="2:8" x14ac:dyDescent="0.2">
      <c r="B61">
        <v>59</v>
      </c>
      <c r="C61">
        <v>2</v>
      </c>
      <c r="D61" s="4" t="str">
        <f ca="1">IFERROR(IF(C61&gt;=$O$37,"hotspot","")," ")</f>
        <v/>
      </c>
      <c r="E61" s="1">
        <f ca="1">SUMIF(C59:C63,"&lt;"&amp;$O$37)</f>
        <v>7</v>
      </c>
      <c r="F61">
        <f ca="1">COUNTIF(C59:C63,"&lt;"&amp;$O$37)</f>
        <v>4</v>
      </c>
      <c r="G61" s="4" t="str">
        <f t="shared" ca="1" si="5"/>
        <v/>
      </c>
      <c r="H61" s="6">
        <f t="shared" ca="1" si="6"/>
        <v>6.1639824973013339E-2</v>
      </c>
    </row>
    <row r="62" spans="2:8" x14ac:dyDescent="0.2">
      <c r="B62">
        <v>60</v>
      </c>
      <c r="C62">
        <v>3</v>
      </c>
      <c r="D62" s="4" t="str">
        <f ca="1">IFERROR(IF(C62&gt;=$O$37,"hotspot","")," ")</f>
        <v/>
      </c>
      <c r="E62" s="1">
        <f ca="1">SUMIF(C60:C64,"&lt;"&amp;$O$37)</f>
        <v>9</v>
      </c>
      <c r="F62">
        <f ca="1">COUNTIF(C60:C64,"&lt;"&amp;$O$37)</f>
        <v>5</v>
      </c>
      <c r="G62" s="4" t="str">
        <f t="shared" ca="1" si="5"/>
        <v/>
      </c>
      <c r="H62" s="6">
        <f t="shared" ca="1" si="6"/>
        <v>6.9505990169447279E-2</v>
      </c>
    </row>
    <row r="63" spans="2:8" x14ac:dyDescent="0.2">
      <c r="B63">
        <v>61</v>
      </c>
      <c r="C63">
        <v>2</v>
      </c>
      <c r="D63" s="4" t="str">
        <f ca="1">IFERROR(IF(C63&gt;=$O$37,"hotspot","")," ")</f>
        <v/>
      </c>
      <c r="E63" s="1">
        <f ca="1">SUMIF(C61:C65,"&lt;"&amp;$O$37)</f>
        <v>9</v>
      </c>
      <c r="F63">
        <f ca="1">COUNTIF(C61:C65,"&lt;"&amp;$O$37)</f>
        <v>4</v>
      </c>
      <c r="G63" s="4" t="str">
        <f t="shared" ca="1" si="5"/>
        <v/>
      </c>
      <c r="H63" s="6">
        <f t="shared" ca="1" si="6"/>
        <v>0.19142649421106522</v>
      </c>
    </row>
    <row r="64" spans="2:8" x14ac:dyDescent="0.2">
      <c r="B64">
        <v>62</v>
      </c>
      <c r="C64">
        <v>2</v>
      </c>
      <c r="D64" s="4" t="str">
        <f ca="1">IFERROR(IF(C64&gt;=$O$37,"hotspot","")," ")</f>
        <v/>
      </c>
      <c r="E64" s="1">
        <f ca="1">SUMIF(C62:C66,"&lt;"&amp;$O$37)</f>
        <v>9</v>
      </c>
      <c r="F64">
        <f ca="1">COUNTIF(C62:C66,"&lt;"&amp;$O$37)</f>
        <v>4</v>
      </c>
      <c r="G64" s="4" t="str">
        <f t="shared" ca="1" si="5"/>
        <v/>
      </c>
      <c r="H64" s="6">
        <f t="shared" ca="1" si="6"/>
        <v>0.19142649421106522</v>
      </c>
    </row>
    <row r="65" spans="2:8" x14ac:dyDescent="0.2">
      <c r="B65">
        <v>63</v>
      </c>
      <c r="C65">
        <v>18</v>
      </c>
      <c r="D65" s="4" t="str">
        <f ca="1">IFERROR(IF(C65&gt;=$O$37,"hotspot","")," ")</f>
        <v>hotspot</v>
      </c>
      <c r="E65" s="1">
        <f ca="1">SUMIF(C63:C67,"&lt;"&amp;$O$37)</f>
        <v>14</v>
      </c>
      <c r="F65">
        <f ca="1">COUNTIF(C63:C67,"&lt;"&amp;$O$37)</f>
        <v>4</v>
      </c>
      <c r="G65" s="4" t="str">
        <f t="shared" ca="1" si="5"/>
        <v/>
      </c>
      <c r="H65" s="6">
        <f t="shared" ca="1" si="6"/>
        <v>0.98477064873497899</v>
      </c>
    </row>
    <row r="66" spans="2:8" x14ac:dyDescent="0.2">
      <c r="B66">
        <v>64</v>
      </c>
      <c r="C66">
        <v>2</v>
      </c>
      <c r="D66" s="4" t="str">
        <f ca="1">IFERROR(IF(C66&gt;=$O$37,"hotspot","")," ")</f>
        <v/>
      </c>
      <c r="E66" s="1">
        <f ca="1">SUMIF(C64:C68,"&lt;"&amp;$O$37)</f>
        <v>12</v>
      </c>
      <c r="F66">
        <f ca="1">COUNTIF(C64:C68,"&lt;"&amp;$O$37)</f>
        <v>3</v>
      </c>
      <c r="G66" s="4" t="str">
        <f t="shared" ca="1" si="5"/>
        <v/>
      </c>
      <c r="H66" s="6">
        <f t="shared" ca="1" si="6"/>
        <v>1.1659226857350811</v>
      </c>
    </row>
    <row r="67" spans="2:8" x14ac:dyDescent="0.2">
      <c r="B67">
        <v>65</v>
      </c>
      <c r="C67">
        <v>8</v>
      </c>
      <c r="D67" s="4" t="str">
        <f ca="1">IFERROR(IF(C67&gt;=$O$37,"hotspot","")," ")</f>
        <v/>
      </c>
      <c r="E67" s="1">
        <f ca="1">SUMIF(C65:C69,"&lt;"&amp;$O$37)</f>
        <v>12</v>
      </c>
      <c r="F67">
        <f ca="1">COUNTIF(C65:C69,"&lt;"&amp;$O$37)</f>
        <v>3</v>
      </c>
      <c r="G67" s="4" t="str">
        <f t="shared" ca="1" si="5"/>
        <v/>
      </c>
      <c r="H67" s="6">
        <f t="shared" ca="1" si="6"/>
        <v>1.1659226857350811</v>
      </c>
    </row>
    <row r="68" spans="2:8" x14ac:dyDescent="0.2">
      <c r="B68">
        <v>66</v>
      </c>
      <c r="C68">
        <v>10</v>
      </c>
      <c r="D68" s="4" t="str">
        <f ca="1">IFERROR(IF(C68&gt;=$O$37,"hotspot","")," ")</f>
        <v>hotspot</v>
      </c>
      <c r="E68" s="1">
        <f ca="1">SUMIF(C66:C70,"&lt;"&amp;$O$37)</f>
        <v>12</v>
      </c>
      <c r="F68">
        <f ca="1">COUNTIF(C66:C70,"&lt;"&amp;$O$37)</f>
        <v>3</v>
      </c>
      <c r="G68" s="4" t="str">
        <f t="shared" ca="1" si="5"/>
        <v/>
      </c>
      <c r="H68" s="6">
        <f t="shared" ca="1" si="6"/>
        <v>1.1659226857350811</v>
      </c>
    </row>
    <row r="69" spans="2:8" x14ac:dyDescent="0.2">
      <c r="B69">
        <v>67</v>
      </c>
      <c r="C69">
        <v>2</v>
      </c>
      <c r="D69" s="4" t="str">
        <f ca="1">IFERROR(IF(C69&gt;=$O$37,"hotspot","")," ")</f>
        <v/>
      </c>
      <c r="E69" s="1">
        <f ca="1">SUMIF(C67:C71,"&lt;"&amp;$O$37)</f>
        <v>14</v>
      </c>
      <c r="F69">
        <f ca="1">COUNTIF(C67:C71,"&lt;"&amp;$O$37)</f>
        <v>3</v>
      </c>
      <c r="G69" s="4" t="str">
        <f t="shared" ca="1" si="5"/>
        <v/>
      </c>
      <c r="H69" s="6">
        <f t="shared" ref="H69:H132" ca="1" si="13">IF(E69=0, 0,IFERROR(-LOG10(VLOOKUP(E69,J:S,5+F69,FALSE)),-LOG10(VLOOKUP(MAX(J:J),J:S,5+F69,FALSE))))</f>
        <v>1.7872297889944357</v>
      </c>
    </row>
    <row r="70" spans="2:8" x14ac:dyDescent="0.2">
      <c r="B70">
        <v>68</v>
      </c>
      <c r="C70">
        <v>22</v>
      </c>
      <c r="D70" s="4" t="str">
        <f ca="1">IFERROR(IF(C70&gt;=$O$37,"hotspot","")," ")</f>
        <v>hotspot</v>
      </c>
      <c r="E70" s="1">
        <f ca="1">SUMIF(C68:C72,"&lt;"&amp;$O$37)</f>
        <v>8</v>
      </c>
      <c r="F70">
        <f ca="1">COUNTIF(C68:C72,"&lt;"&amp;$O$37)</f>
        <v>3</v>
      </c>
      <c r="G70" s="4" t="str">
        <f t="shared" ref="G70:G133" ca="1" si="14">IFERROR(IF(H70&gt;=(-LOG10($A$3)),"sw_htsp","")," ")</f>
        <v/>
      </c>
      <c r="H70" s="6">
        <f t="shared" ca="1" si="13"/>
        <v>0.3186407206050979</v>
      </c>
    </row>
    <row r="71" spans="2:8" x14ac:dyDescent="0.2">
      <c r="B71">
        <v>69</v>
      </c>
      <c r="C71">
        <v>4</v>
      </c>
      <c r="D71" s="4" t="str">
        <f ca="1">IFERROR(IF(C71&gt;=$O$37,"hotspot","")," ")</f>
        <v/>
      </c>
      <c r="E71" s="1">
        <f ca="1">SUMIF(C69:C73,"&lt;"&amp;$O$37)</f>
        <v>10</v>
      </c>
      <c r="F71">
        <f ca="1">COUNTIF(C69:C73,"&lt;"&amp;$O$37)</f>
        <v>4</v>
      </c>
      <c r="G71" s="4" t="str">
        <f t="shared" ca="1" si="14"/>
        <v/>
      </c>
      <c r="H71" s="6">
        <f t="shared" ca="1" si="13"/>
        <v>0.29457617751976745</v>
      </c>
    </row>
    <row r="72" spans="2:8" x14ac:dyDescent="0.2">
      <c r="B72">
        <v>70</v>
      </c>
      <c r="C72">
        <v>2</v>
      </c>
      <c r="D72" s="4" t="str">
        <f ca="1">IFERROR(IF(C72&gt;=$O$37,"hotspot","")," ")</f>
        <v/>
      </c>
      <c r="E72" s="1">
        <f ca="1">SUMIF(C70:C74,"&lt;"&amp;$O$37)</f>
        <v>10</v>
      </c>
      <c r="F72">
        <f ca="1">COUNTIF(C70:C74,"&lt;"&amp;$O$37)</f>
        <v>4</v>
      </c>
      <c r="G72" s="4" t="str">
        <f t="shared" ca="1" si="14"/>
        <v/>
      </c>
      <c r="H72" s="6">
        <f t="shared" ca="1" si="13"/>
        <v>0.29457617751976745</v>
      </c>
    </row>
    <row r="73" spans="2:8" x14ac:dyDescent="0.2">
      <c r="B73">
        <v>71</v>
      </c>
      <c r="C73">
        <v>2</v>
      </c>
      <c r="D73" s="4" t="str">
        <f ca="1">IFERROR(IF(C73&gt;=$O$37,"hotspot","")," ")</f>
        <v/>
      </c>
      <c r="E73" s="1">
        <f ca="1">SUMIF(C71:C75,"&lt;"&amp;$O$37)</f>
        <v>10</v>
      </c>
      <c r="F73">
        <f ca="1">COUNTIF(C71:C75,"&lt;"&amp;$O$37)</f>
        <v>5</v>
      </c>
      <c r="G73" s="4" t="str">
        <f t="shared" ca="1" si="14"/>
        <v/>
      </c>
      <c r="H73" s="6">
        <f t="shared" ca="1" si="13"/>
        <v>0.11866256951784099</v>
      </c>
    </row>
    <row r="74" spans="2:8" x14ac:dyDescent="0.2">
      <c r="B74">
        <v>72</v>
      </c>
      <c r="C74">
        <v>2</v>
      </c>
      <c r="D74" s="4" t="str">
        <f ca="1">IFERROR(IF(C74&gt;=$O$37,"hotspot","")," ")</f>
        <v/>
      </c>
      <c r="E74" s="1">
        <f ca="1">SUMIF(C72:C76,"&lt;"&amp;$O$37)</f>
        <v>8</v>
      </c>
      <c r="F74">
        <f ca="1">COUNTIF(C72:C76,"&lt;"&amp;$O$37)</f>
        <v>5</v>
      </c>
      <c r="G74" s="4" t="str">
        <f t="shared" ca="1" si="14"/>
        <v/>
      </c>
      <c r="H74" s="6">
        <f t="shared" ca="1" si="13"/>
        <v>3.6831212854648569E-2</v>
      </c>
    </row>
    <row r="75" spans="2:8" x14ac:dyDescent="0.2">
      <c r="B75">
        <v>73</v>
      </c>
      <c r="C75">
        <v>0</v>
      </c>
      <c r="D75" s="4" t="str">
        <f ca="1">IFERROR(IF(C75&gt;=$O$37,"hotspot","")," ")</f>
        <v/>
      </c>
      <c r="E75" s="1">
        <f ca="1">SUMIF(C73:C77,"&lt;"&amp;$O$37)</f>
        <v>6</v>
      </c>
      <c r="F75">
        <f ca="1">COUNTIF(C73:C77,"&lt;"&amp;$O$37)</f>
        <v>5</v>
      </c>
      <c r="G75" s="4" t="str">
        <f t="shared" ca="1" si="14"/>
        <v/>
      </c>
      <c r="H75" s="6">
        <f t="shared" ca="1" si="13"/>
        <v>6.8392391461824312E-3</v>
      </c>
    </row>
    <row r="76" spans="2:8" x14ac:dyDescent="0.2">
      <c r="B76">
        <v>74</v>
      </c>
      <c r="C76">
        <v>2</v>
      </c>
      <c r="D76" s="4" t="str">
        <f ca="1">IFERROR(IF(C76&gt;=$O$37,"hotspot","")," ")</f>
        <v/>
      </c>
      <c r="E76" s="1">
        <f ca="1">SUMIF(C74:C78,"&lt;"&amp;$O$37)</f>
        <v>4</v>
      </c>
      <c r="F76">
        <f ca="1">COUNTIF(C74:C78,"&lt;"&amp;$O$37)</f>
        <v>4</v>
      </c>
      <c r="G76" s="4" t="str">
        <f t="shared" ca="1" si="14"/>
        <v/>
      </c>
      <c r="H76" s="6">
        <f t="shared" ca="1" si="13"/>
        <v>3.295079445745361E-3</v>
      </c>
    </row>
    <row r="77" spans="2:8" x14ac:dyDescent="0.2">
      <c r="B77">
        <v>75</v>
      </c>
      <c r="C77">
        <v>0</v>
      </c>
      <c r="D77" s="4" t="str">
        <f ca="1">IFERROR(IF(C77&gt;=$O$37,"hotspot","")," ")</f>
        <v/>
      </c>
      <c r="E77" s="1">
        <f ca="1">SUMIF(C75:C79,"&lt;"&amp;$O$37)</f>
        <v>2</v>
      </c>
      <c r="F77">
        <f ca="1">COUNTIF(C75:C79,"&lt;"&amp;$O$37)</f>
        <v>4</v>
      </c>
      <c r="G77" s="4" t="str">
        <f t="shared" ca="1" si="14"/>
        <v/>
      </c>
      <c r="H77" s="6">
        <f t="shared" ca="1" si="13"/>
        <v>6.744714548315461E-5</v>
      </c>
    </row>
    <row r="78" spans="2:8" x14ac:dyDescent="0.2">
      <c r="B78">
        <v>76</v>
      </c>
      <c r="C78">
        <v>9</v>
      </c>
      <c r="D78" s="4" t="str">
        <f ca="1">IFERROR(IF(C78&gt;=$O$37,"hotspot","")," ")</f>
        <v>hotspot</v>
      </c>
      <c r="E78" s="1">
        <f ca="1">SUMIF(C76:C80,"&lt;"&amp;$O$37)</f>
        <v>2</v>
      </c>
      <c r="F78">
        <f ca="1">COUNTIF(C76:C80,"&lt;"&amp;$O$37)</f>
        <v>4</v>
      </c>
      <c r="G78" s="4" t="str">
        <f t="shared" ca="1" si="14"/>
        <v/>
      </c>
      <c r="H78" s="6">
        <f t="shared" ca="1" si="13"/>
        <v>6.744714548315461E-5</v>
      </c>
    </row>
    <row r="79" spans="2:8" x14ac:dyDescent="0.2">
      <c r="B79">
        <v>77</v>
      </c>
      <c r="C79">
        <v>0</v>
      </c>
      <c r="D79" s="4" t="str">
        <f ca="1">IFERROR(IF(C79&gt;=$O$37,"hotspot","")," ")</f>
        <v/>
      </c>
      <c r="E79" s="1">
        <f ca="1">SUMIF(C77:C81,"&lt;"&amp;$O$37)</f>
        <v>7</v>
      </c>
      <c r="F79">
        <f ca="1">COUNTIF(C77:C81,"&lt;"&amp;$O$37)</f>
        <v>4</v>
      </c>
      <c r="G79" s="4" t="str">
        <f t="shared" ca="1" si="14"/>
        <v/>
      </c>
      <c r="H79" s="6">
        <f t="shared" ca="1" si="13"/>
        <v>6.1639824973013339E-2</v>
      </c>
    </row>
    <row r="80" spans="2:8" x14ac:dyDescent="0.2">
      <c r="B80">
        <v>78</v>
      </c>
      <c r="C80">
        <v>0</v>
      </c>
      <c r="D80" s="4" t="str">
        <f ca="1">IFERROR(IF(C80&gt;=$O$37,"hotspot","")," ")</f>
        <v/>
      </c>
      <c r="E80" s="1">
        <f ca="1">SUMIF(C78:C82,"&lt;"&amp;$O$37)</f>
        <v>12</v>
      </c>
      <c r="F80">
        <f ca="1">COUNTIF(C78:C82,"&lt;"&amp;$O$37)</f>
        <v>4</v>
      </c>
      <c r="G80" s="4" t="str">
        <f t="shared" ca="1" si="14"/>
        <v/>
      </c>
      <c r="H80" s="6">
        <f t="shared" ca="1" si="13"/>
        <v>0.5841446922510054</v>
      </c>
    </row>
    <row r="81" spans="2:8" x14ac:dyDescent="0.2">
      <c r="B81">
        <v>79</v>
      </c>
      <c r="C81">
        <v>7</v>
      </c>
      <c r="D81" s="4" t="str">
        <f ca="1">IFERROR(IF(C81&gt;=$O$37,"hotspot","")," ")</f>
        <v/>
      </c>
      <c r="E81" s="1">
        <f ca="1">SUMIF(C79:C83,"&lt;"&amp;$O$37)</f>
        <v>15</v>
      </c>
      <c r="F81">
        <f ca="1">COUNTIF(C79:C83,"&lt;"&amp;$O$37)</f>
        <v>5</v>
      </c>
      <c r="G81" s="4" t="str">
        <f t="shared" ca="1" si="14"/>
        <v/>
      </c>
      <c r="H81" s="6">
        <f t="shared" ca="1" si="13"/>
        <v>0.68160986060351136</v>
      </c>
    </row>
    <row r="82" spans="2:8" x14ac:dyDescent="0.2">
      <c r="B82">
        <v>80</v>
      </c>
      <c r="C82">
        <v>5</v>
      </c>
      <c r="D82" s="4" t="str">
        <f ca="1">IFERROR(IF(C82&gt;=$O$37,"hotspot","")," ")</f>
        <v/>
      </c>
      <c r="E82" s="1">
        <f ca="1">SUMIF(C80:C84,"&lt;"&amp;$O$37)</f>
        <v>16</v>
      </c>
      <c r="F82">
        <f ca="1">COUNTIF(C80:C84,"&lt;"&amp;$O$37)</f>
        <v>5</v>
      </c>
      <c r="G82" s="4" t="str">
        <f t="shared" ca="1" si="14"/>
        <v/>
      </c>
      <c r="H82" s="6">
        <f t="shared" ca="1" si="13"/>
        <v>0.86264699894760855</v>
      </c>
    </row>
    <row r="83" spans="2:8" x14ac:dyDescent="0.2">
      <c r="B83">
        <v>81</v>
      </c>
      <c r="C83">
        <v>3</v>
      </c>
      <c r="D83" s="4" t="str">
        <f ca="1">IFERROR(IF(C83&gt;=$O$37,"hotspot","")," ")</f>
        <v/>
      </c>
      <c r="E83" s="1">
        <f ca="1">SUMIF(C81:C85,"&lt;"&amp;$O$37)</f>
        <v>17</v>
      </c>
      <c r="F83">
        <f ca="1">COUNTIF(C81:C85,"&lt;"&amp;$O$37)</f>
        <v>5</v>
      </c>
      <c r="G83" s="4" t="str">
        <f t="shared" ca="1" si="14"/>
        <v/>
      </c>
      <c r="H83" s="6">
        <f t="shared" ca="1" si="13"/>
        <v>1.0662589800035134</v>
      </c>
    </row>
    <row r="84" spans="2:8" x14ac:dyDescent="0.2">
      <c r="B84">
        <v>82</v>
      </c>
      <c r="C84">
        <v>1</v>
      </c>
      <c r="D84" s="4" t="str">
        <f ca="1">IFERROR(IF(C84&gt;=$O$37,"hotspot","")," ")</f>
        <v/>
      </c>
      <c r="E84" s="1">
        <f ca="1">SUMIF(C82:C86,"&lt;"&amp;$O$37)</f>
        <v>10</v>
      </c>
      <c r="F84">
        <f ca="1">COUNTIF(C82:C86,"&lt;"&amp;$O$37)</f>
        <v>5</v>
      </c>
      <c r="G84" s="4" t="str">
        <f t="shared" ca="1" si="14"/>
        <v/>
      </c>
      <c r="H84" s="6">
        <f t="shared" ca="1" si="13"/>
        <v>0.11866256951784099</v>
      </c>
    </row>
    <row r="85" spans="2:8" x14ac:dyDescent="0.2">
      <c r="B85">
        <v>83</v>
      </c>
      <c r="C85">
        <v>1</v>
      </c>
      <c r="D85" s="4" t="str">
        <f ca="1">IFERROR(IF(C85&gt;=$O$37,"hotspot","")," ")</f>
        <v/>
      </c>
      <c r="E85" s="1">
        <f ca="1">SUMIF(C83:C87,"&lt;"&amp;$O$37)</f>
        <v>6</v>
      </c>
      <c r="F85">
        <f ca="1">COUNTIF(C83:C87,"&lt;"&amp;$O$37)</f>
        <v>5</v>
      </c>
      <c r="G85" s="4" t="str">
        <f t="shared" ca="1" si="14"/>
        <v/>
      </c>
      <c r="H85" s="6">
        <f t="shared" ca="1" si="13"/>
        <v>6.8392391461824312E-3</v>
      </c>
    </row>
    <row r="86" spans="2:8" x14ac:dyDescent="0.2">
      <c r="B86">
        <v>84</v>
      </c>
      <c r="C86">
        <v>0</v>
      </c>
      <c r="D86" s="4" t="str">
        <f ca="1">IFERROR(IF(C86&gt;=$O$37,"hotspot","")," ")</f>
        <v/>
      </c>
      <c r="E86" s="1">
        <f ca="1">SUMIF(C84:C88,"&lt;"&amp;$O$37)</f>
        <v>5</v>
      </c>
      <c r="F86">
        <f ca="1">COUNTIF(C84:C88,"&lt;"&amp;$O$37)</f>
        <v>5</v>
      </c>
      <c r="G86" s="4" t="str">
        <f t="shared" ca="1" si="14"/>
        <v/>
      </c>
      <c r="H86" s="6">
        <f t="shared" ca="1" si="13"/>
        <v>2.2108575318819696E-3</v>
      </c>
    </row>
    <row r="87" spans="2:8" x14ac:dyDescent="0.2">
      <c r="B87">
        <v>85</v>
      </c>
      <c r="C87">
        <v>1</v>
      </c>
      <c r="D87" s="4" t="str">
        <f ca="1">IFERROR(IF(C87&gt;=$O$37,"hotspot","")," ")</f>
        <v/>
      </c>
      <c r="E87" s="1">
        <f ca="1">SUMIF(C85:C89,"&lt;"&amp;$O$37)</f>
        <v>8</v>
      </c>
      <c r="F87">
        <f ca="1">COUNTIF(C85:C89,"&lt;"&amp;$O$37)</f>
        <v>5</v>
      </c>
      <c r="G87" s="4" t="str">
        <f t="shared" ca="1" si="14"/>
        <v/>
      </c>
      <c r="H87" s="6">
        <f t="shared" ca="1" si="13"/>
        <v>3.6831212854648569E-2</v>
      </c>
    </row>
    <row r="88" spans="2:8" x14ac:dyDescent="0.2">
      <c r="B88">
        <v>86</v>
      </c>
      <c r="C88">
        <v>2</v>
      </c>
      <c r="D88" s="4" t="str">
        <f ca="1">IFERROR(IF(C88&gt;=$O$37,"hotspot","")," ")</f>
        <v/>
      </c>
      <c r="E88" s="1">
        <f ca="1">SUMIF(C86:C90,"&lt;"&amp;$O$37)</f>
        <v>9</v>
      </c>
      <c r="F88">
        <f ca="1">COUNTIF(C86:C90,"&lt;"&amp;$O$37)</f>
        <v>5</v>
      </c>
      <c r="G88" s="4" t="str">
        <f t="shared" ca="1" si="14"/>
        <v/>
      </c>
      <c r="H88" s="6">
        <f t="shared" ca="1" si="13"/>
        <v>6.9505990169447279E-2</v>
      </c>
    </row>
    <row r="89" spans="2:8" x14ac:dyDescent="0.2">
      <c r="B89">
        <v>87</v>
      </c>
      <c r="C89">
        <v>4</v>
      </c>
      <c r="D89" s="4" t="str">
        <f ca="1">IFERROR(IF(C89&gt;=$O$37,"hotspot","")," ")</f>
        <v/>
      </c>
      <c r="E89" s="1">
        <f ca="1">SUMIF(C87:C91,"&lt;"&amp;$O$37)</f>
        <v>10</v>
      </c>
      <c r="F89">
        <f ca="1">COUNTIF(C87:C91,"&lt;"&amp;$O$37)</f>
        <v>5</v>
      </c>
      <c r="G89" s="4" t="str">
        <f t="shared" ca="1" si="14"/>
        <v/>
      </c>
      <c r="H89" s="6">
        <f t="shared" ca="1" si="13"/>
        <v>0.11866256951784099</v>
      </c>
    </row>
    <row r="90" spans="2:8" x14ac:dyDescent="0.2">
      <c r="B90">
        <v>88</v>
      </c>
      <c r="C90">
        <v>2</v>
      </c>
      <c r="D90" s="4" t="str">
        <f ca="1">IFERROR(IF(C90&gt;=$O$37,"hotspot","")," ")</f>
        <v/>
      </c>
      <c r="E90" s="1">
        <f ca="1">SUMIF(C88:C92,"&lt;"&amp;$O$37)</f>
        <v>9</v>
      </c>
      <c r="F90">
        <f ca="1">COUNTIF(C88:C92,"&lt;"&amp;$O$37)</f>
        <v>4</v>
      </c>
      <c r="G90" s="4" t="str">
        <f t="shared" ca="1" si="14"/>
        <v/>
      </c>
      <c r="H90" s="6">
        <f t="shared" ca="1" si="13"/>
        <v>0.19142649421106522</v>
      </c>
    </row>
    <row r="91" spans="2:8" x14ac:dyDescent="0.2">
      <c r="B91">
        <v>89</v>
      </c>
      <c r="C91">
        <v>1</v>
      </c>
      <c r="D91" s="4" t="str">
        <f ca="1">IFERROR(IF(C91&gt;=$O$37,"hotspot","")," ")</f>
        <v/>
      </c>
      <c r="E91" s="1">
        <f ca="1">SUMIF(C89:C93,"&lt;"&amp;$O$37)</f>
        <v>10</v>
      </c>
      <c r="F91">
        <f ca="1">COUNTIF(C89:C93,"&lt;"&amp;$O$37)</f>
        <v>4</v>
      </c>
      <c r="G91" s="4" t="str">
        <f t="shared" ca="1" si="14"/>
        <v/>
      </c>
      <c r="H91" s="6">
        <f t="shared" ca="1" si="13"/>
        <v>0.29457617751976745</v>
      </c>
    </row>
    <row r="92" spans="2:8" x14ac:dyDescent="0.2">
      <c r="B92">
        <v>90</v>
      </c>
      <c r="C92">
        <v>9</v>
      </c>
      <c r="D92" s="4" t="str">
        <f ca="1">IFERROR(IF(C92&gt;=$O$37,"hotspot","")," ")</f>
        <v>hotspot</v>
      </c>
      <c r="E92" s="1">
        <f ca="1">SUMIF(C90:C94,"&lt;"&amp;$O$37)</f>
        <v>6</v>
      </c>
      <c r="F92">
        <f ca="1">COUNTIF(C90:C94,"&lt;"&amp;$O$37)</f>
        <v>3</v>
      </c>
      <c r="G92" s="4" t="str">
        <f t="shared" ca="1" si="14"/>
        <v/>
      </c>
      <c r="H92" s="6">
        <f t="shared" ca="1" si="13"/>
        <v>0.10681003860350671</v>
      </c>
    </row>
    <row r="93" spans="2:8" x14ac:dyDescent="0.2">
      <c r="B93">
        <v>91</v>
      </c>
      <c r="C93">
        <v>3</v>
      </c>
      <c r="D93" s="4" t="str">
        <f ca="1">IFERROR(IF(C93&gt;=$O$37,"hotspot","")," ")</f>
        <v/>
      </c>
      <c r="E93" s="1">
        <f ca="1">SUMIF(C91:C95,"&lt;"&amp;$O$37)</f>
        <v>4</v>
      </c>
      <c r="F93">
        <f ca="1">COUNTIF(C91:C95,"&lt;"&amp;$O$37)</f>
        <v>2</v>
      </c>
      <c r="G93" s="4" t="str">
        <f t="shared" ca="1" si="14"/>
        <v/>
      </c>
      <c r="H93" s="6">
        <f t="shared" ca="1" si="13"/>
        <v>9.1047460088082094E-2</v>
      </c>
    </row>
    <row r="94" spans="2:8" x14ac:dyDescent="0.2">
      <c r="B94">
        <v>92</v>
      </c>
      <c r="C94">
        <v>10</v>
      </c>
      <c r="D94" s="4" t="str">
        <f ca="1">IFERROR(IF(C94&gt;=$O$37,"hotspot","")," ")</f>
        <v>hotspot</v>
      </c>
      <c r="E94" s="1">
        <f ca="1">SUMIF(C92:C96,"&lt;"&amp;$O$37)</f>
        <v>4</v>
      </c>
      <c r="F94">
        <f ca="1">COUNTIF(C92:C96,"&lt;"&amp;$O$37)</f>
        <v>2</v>
      </c>
      <c r="G94" s="4" t="str">
        <f t="shared" ca="1" si="14"/>
        <v/>
      </c>
      <c r="H94" s="6">
        <f t="shared" ca="1" si="13"/>
        <v>9.1047460088082094E-2</v>
      </c>
    </row>
    <row r="95" spans="2:8" x14ac:dyDescent="0.2">
      <c r="B95">
        <v>93</v>
      </c>
      <c r="C95">
        <v>14</v>
      </c>
      <c r="D95" s="4" t="str">
        <f ca="1">IFERROR(IF(C95&gt;=$O$37,"hotspot","")," ")</f>
        <v>hotspot</v>
      </c>
      <c r="E95" s="1">
        <f ca="1">SUMIF(C93:C97,"&lt;"&amp;$O$37)</f>
        <v>11</v>
      </c>
      <c r="F95">
        <f ca="1">COUNTIF(C93:C97,"&lt;"&amp;$O$37)</f>
        <v>3</v>
      </c>
      <c r="G95" s="4" t="str">
        <f t="shared" ca="1" si="14"/>
        <v/>
      </c>
      <c r="H95" s="6">
        <f t="shared" ca="1" si="13"/>
        <v>0.90256539753937937</v>
      </c>
    </row>
    <row r="96" spans="2:8" x14ac:dyDescent="0.2">
      <c r="B96">
        <v>94</v>
      </c>
      <c r="C96">
        <v>1</v>
      </c>
      <c r="D96" s="4" t="str">
        <f ca="1">IFERROR(IF(C96&gt;=$O$37,"hotspot","")," ")</f>
        <v/>
      </c>
      <c r="E96" s="1">
        <f ca="1">SUMIF(C94:C98,"&lt;"&amp;$O$37)</f>
        <v>8</v>
      </c>
      <c r="F96">
        <f ca="1">COUNTIF(C94:C98,"&lt;"&amp;$O$37)</f>
        <v>2</v>
      </c>
      <c r="G96" s="4" t="str">
        <f t="shared" ca="1" si="14"/>
        <v/>
      </c>
      <c r="H96" s="6">
        <f t="shared" ca="1" si="13"/>
        <v>0.82140307857712247</v>
      </c>
    </row>
    <row r="97" spans="2:8" x14ac:dyDescent="0.2">
      <c r="B97">
        <v>95</v>
      </c>
      <c r="C97">
        <v>7</v>
      </c>
      <c r="D97" s="4" t="str">
        <f ca="1">IFERROR(IF(C97&gt;=$O$37,"hotspot","")," ")</f>
        <v/>
      </c>
      <c r="E97" s="1">
        <f ca="1">SUMIF(C95:C99,"&lt;"&amp;$O$37)</f>
        <v>10</v>
      </c>
      <c r="F97">
        <f ca="1">COUNTIF(C95:C99,"&lt;"&amp;$O$37)</f>
        <v>3</v>
      </c>
      <c r="G97" s="4" t="str">
        <f t="shared" ca="1" si="14"/>
        <v/>
      </c>
      <c r="H97" s="6">
        <f t="shared" ca="1" si="13"/>
        <v>0.67275193096063046</v>
      </c>
    </row>
    <row r="98" spans="2:8" x14ac:dyDescent="0.2">
      <c r="B98">
        <v>96</v>
      </c>
      <c r="C98">
        <v>10</v>
      </c>
      <c r="D98" s="4" t="str">
        <f ca="1">IFERROR(IF(C98&gt;=$O$37,"hotspot","")," ")</f>
        <v>hotspot</v>
      </c>
      <c r="E98" s="1">
        <f ca="1">SUMIF(C96:C100,"&lt;"&amp;$O$37)</f>
        <v>11</v>
      </c>
      <c r="F98">
        <f ca="1">COUNTIF(C96:C100,"&lt;"&amp;$O$37)</f>
        <v>4</v>
      </c>
      <c r="G98" s="4" t="str">
        <f t="shared" ca="1" si="14"/>
        <v/>
      </c>
      <c r="H98" s="6">
        <f t="shared" ca="1" si="13"/>
        <v>0.42534225681218613</v>
      </c>
    </row>
    <row r="99" spans="2:8" x14ac:dyDescent="0.2">
      <c r="B99">
        <v>97</v>
      </c>
      <c r="C99">
        <v>2</v>
      </c>
      <c r="D99" s="4" t="str">
        <f ca="1">IFERROR(IF(C99&gt;=$O$37,"hotspot","")," ")</f>
        <v/>
      </c>
      <c r="E99" s="1">
        <f ca="1">SUMIF(C97:C101,"&lt;"&amp;$O$37)</f>
        <v>16</v>
      </c>
      <c r="F99">
        <f ca="1">COUNTIF(C97:C101,"&lt;"&amp;$O$37)</f>
        <v>4</v>
      </c>
      <c r="G99" s="4" t="str">
        <f t="shared" ca="1" si="14"/>
        <v/>
      </c>
      <c r="H99" s="6">
        <f t="shared" ca="1" si="13"/>
        <v>1.4913865339497649</v>
      </c>
    </row>
    <row r="100" spans="2:8" x14ac:dyDescent="0.2">
      <c r="B100">
        <v>98</v>
      </c>
      <c r="C100">
        <v>1</v>
      </c>
      <c r="D100" s="4" t="str">
        <f ca="1">IFERROR(IF(C100&gt;=$O$37,"hotspot","")," ")</f>
        <v/>
      </c>
      <c r="E100" s="1">
        <f ca="1">SUMIF(C98:C102,"&lt;"&amp;$O$37)</f>
        <v>11</v>
      </c>
      <c r="F100">
        <f ca="1">COUNTIF(C98:C102,"&lt;"&amp;$O$37)</f>
        <v>4</v>
      </c>
      <c r="G100" s="4" t="str">
        <f t="shared" ca="1" si="14"/>
        <v/>
      </c>
      <c r="H100" s="6">
        <f t="shared" ca="1" si="13"/>
        <v>0.42534225681218613</v>
      </c>
    </row>
    <row r="101" spans="2:8" x14ac:dyDescent="0.2">
      <c r="B101">
        <v>99</v>
      </c>
      <c r="C101">
        <v>6</v>
      </c>
      <c r="D101" s="4" t="str">
        <f ca="1">IFERROR(IF(C101&gt;=$O$37,"hotspot","")," ")</f>
        <v/>
      </c>
      <c r="E101" s="1">
        <f ca="1">SUMIF(C99:C103,"&lt;"&amp;$O$37)</f>
        <v>11</v>
      </c>
      <c r="F101">
        <f ca="1">COUNTIF(C99:C103,"&lt;"&amp;$O$37)</f>
        <v>4</v>
      </c>
      <c r="G101" s="4" t="str">
        <f t="shared" ca="1" si="14"/>
        <v/>
      </c>
      <c r="H101" s="6">
        <f t="shared" ca="1" si="13"/>
        <v>0.42534225681218613</v>
      </c>
    </row>
    <row r="102" spans="2:8" x14ac:dyDescent="0.2">
      <c r="B102">
        <v>100</v>
      </c>
      <c r="C102">
        <v>2</v>
      </c>
      <c r="D102" s="4" t="str">
        <f ca="1">IFERROR(IF(C102&gt;=$O$37,"hotspot","")," ")</f>
        <v/>
      </c>
      <c r="E102" s="1">
        <f ca="1">SUMIF(C100:C104,"&lt;"&amp;$O$37)</f>
        <v>10</v>
      </c>
      <c r="F102">
        <f ca="1">COUNTIF(C100:C104,"&lt;"&amp;$O$37)</f>
        <v>4</v>
      </c>
      <c r="G102" s="4" t="str">
        <f t="shared" ca="1" si="14"/>
        <v/>
      </c>
      <c r="H102" s="6">
        <f t="shared" ca="1" si="13"/>
        <v>0.29457617751976745</v>
      </c>
    </row>
    <row r="103" spans="2:8" x14ac:dyDescent="0.2">
      <c r="B103">
        <v>101</v>
      </c>
      <c r="C103">
        <v>10</v>
      </c>
      <c r="D103" s="4" t="str">
        <f ca="1">IFERROR(IF(C103&gt;=$O$37,"hotspot","")," ")</f>
        <v>hotspot</v>
      </c>
      <c r="E103" s="1">
        <f ca="1">SUMIF(C101:C105,"&lt;"&amp;$O$37)</f>
        <v>9</v>
      </c>
      <c r="F103">
        <f ca="1">COUNTIF(C101:C105,"&lt;"&amp;$O$37)</f>
        <v>4</v>
      </c>
      <c r="G103" s="4" t="str">
        <f t="shared" ca="1" si="14"/>
        <v/>
      </c>
      <c r="H103" s="6">
        <f t="shared" ca="1" si="13"/>
        <v>0.19142649421106522</v>
      </c>
    </row>
    <row r="104" spans="2:8" x14ac:dyDescent="0.2">
      <c r="B104">
        <v>102</v>
      </c>
      <c r="C104">
        <v>1</v>
      </c>
      <c r="D104" s="4" t="str">
        <f ca="1">IFERROR(IF(C104&gt;=$O$37,"hotspot","")," ")</f>
        <v/>
      </c>
      <c r="E104" s="1">
        <f ca="1">SUMIF(C102:C106,"&lt;"&amp;$O$37)</f>
        <v>6</v>
      </c>
      <c r="F104">
        <f ca="1">COUNTIF(C102:C106,"&lt;"&amp;$O$37)</f>
        <v>4</v>
      </c>
      <c r="G104" s="4" t="str">
        <f t="shared" ca="1" si="14"/>
        <v/>
      </c>
      <c r="H104" s="6">
        <f t="shared" ca="1" si="13"/>
        <v>2.8777910047374997E-2</v>
      </c>
    </row>
    <row r="105" spans="2:8" x14ac:dyDescent="0.2">
      <c r="B105">
        <v>103</v>
      </c>
      <c r="C105">
        <v>0</v>
      </c>
      <c r="D105" s="4" t="str">
        <f ca="1">IFERROR(IF(C105&gt;=$O$37,"hotspot","")," ")</f>
        <v/>
      </c>
      <c r="E105" s="1">
        <f ca="1">SUMIF(C103:C107,"&lt;"&amp;$O$37)</f>
        <v>4</v>
      </c>
      <c r="F105">
        <f ca="1">COUNTIF(C103:C107,"&lt;"&amp;$O$37)</f>
        <v>3</v>
      </c>
      <c r="G105" s="4" t="str">
        <f t="shared" ca="1" si="14"/>
        <v/>
      </c>
      <c r="H105" s="6">
        <f t="shared" ca="1" si="13"/>
        <v>1.8264040414257318E-2</v>
      </c>
    </row>
    <row r="106" spans="2:8" x14ac:dyDescent="0.2">
      <c r="B106">
        <v>104</v>
      </c>
      <c r="C106">
        <v>3</v>
      </c>
      <c r="D106" s="4" t="str">
        <f ca="1">IFERROR(IF(C106&gt;=$O$37,"hotspot","")," ")</f>
        <v/>
      </c>
      <c r="E106" s="1">
        <f ca="1">SUMIF(C104:C108,"&lt;"&amp;$O$37)</f>
        <v>5</v>
      </c>
      <c r="F106">
        <f ca="1">COUNTIF(C104:C108,"&lt;"&amp;$O$37)</f>
        <v>4</v>
      </c>
      <c r="G106" s="4" t="str">
        <f t="shared" ca="1" si="14"/>
        <v/>
      </c>
      <c r="H106" s="6">
        <f t="shared" ca="1" si="13"/>
        <v>1.1107577404556196E-2</v>
      </c>
    </row>
    <row r="107" spans="2:8" x14ac:dyDescent="0.2">
      <c r="B107">
        <v>105</v>
      </c>
      <c r="C107">
        <v>10</v>
      </c>
      <c r="D107" s="4" t="str">
        <f ca="1">IFERROR(IF(C107&gt;=$O$37,"hotspot","")," ")</f>
        <v>hotspot</v>
      </c>
      <c r="E107" s="1">
        <f ca="1">SUMIF(C105:C109,"&lt;"&amp;$O$37)</f>
        <v>10</v>
      </c>
      <c r="F107">
        <f ca="1">COUNTIF(C105:C109,"&lt;"&amp;$O$37)</f>
        <v>4</v>
      </c>
      <c r="G107" s="4" t="str">
        <f t="shared" ca="1" si="14"/>
        <v/>
      </c>
      <c r="H107" s="6">
        <f t="shared" ca="1" si="13"/>
        <v>0.29457617751976745</v>
      </c>
    </row>
    <row r="108" spans="2:8" x14ac:dyDescent="0.2">
      <c r="B108">
        <v>106</v>
      </c>
      <c r="C108">
        <v>1</v>
      </c>
      <c r="D108" s="4" t="str">
        <f ca="1">IFERROR(IF(C108&gt;=$O$37,"hotspot","")," ")</f>
        <v/>
      </c>
      <c r="E108" s="1">
        <f ca="1">SUMIF(C106:C110,"&lt;"&amp;$O$37)</f>
        <v>15</v>
      </c>
      <c r="F108">
        <f ca="1">COUNTIF(C106:C110,"&lt;"&amp;$O$37)</f>
        <v>4</v>
      </c>
      <c r="G108" s="4" t="str">
        <f t="shared" ca="1" si="14"/>
        <v/>
      </c>
      <c r="H108" s="6">
        <f t="shared" ca="1" si="13"/>
        <v>1.225261793701381</v>
      </c>
    </row>
    <row r="109" spans="2:8" x14ac:dyDescent="0.2">
      <c r="B109">
        <v>107</v>
      </c>
      <c r="C109">
        <v>6</v>
      </c>
      <c r="D109" s="4" t="str">
        <f ca="1">IFERROR(IF(C109&gt;=$O$37,"hotspot","")," ")</f>
        <v/>
      </c>
      <c r="E109" s="1">
        <f ca="1">SUMIF(C107:C111,"&lt;"&amp;$O$37)</f>
        <v>12</v>
      </c>
      <c r="F109">
        <f ca="1">COUNTIF(C107:C111,"&lt;"&amp;$O$37)</f>
        <v>4</v>
      </c>
      <c r="G109" s="4" t="str">
        <f t="shared" ca="1" si="14"/>
        <v/>
      </c>
      <c r="H109" s="6">
        <f t="shared" ca="1" si="13"/>
        <v>0.5841446922510054</v>
      </c>
    </row>
    <row r="110" spans="2:8" x14ac:dyDescent="0.2">
      <c r="B110">
        <v>108</v>
      </c>
      <c r="C110">
        <v>5</v>
      </c>
      <c r="D110" s="4" t="str">
        <f ca="1">IFERROR(IF(C110&gt;=$O$37,"hotspot","")," ")</f>
        <v/>
      </c>
      <c r="E110" s="1">
        <f ca="1">SUMIF(C108:C112,"&lt;"&amp;$O$37)</f>
        <v>17</v>
      </c>
      <c r="F110">
        <f ca="1">COUNTIF(C108:C112,"&lt;"&amp;$O$37)</f>
        <v>5</v>
      </c>
      <c r="G110" s="4" t="str">
        <f t="shared" ca="1" si="14"/>
        <v/>
      </c>
      <c r="H110" s="6">
        <f t="shared" ca="1" si="13"/>
        <v>1.0662589800035134</v>
      </c>
    </row>
    <row r="111" spans="2:8" x14ac:dyDescent="0.2">
      <c r="B111">
        <v>109</v>
      </c>
      <c r="C111">
        <v>0</v>
      </c>
      <c r="D111" s="4" t="str">
        <f ca="1">IFERROR(IF(C111&gt;=$O$37,"hotspot","")," ")</f>
        <v/>
      </c>
      <c r="E111" s="1">
        <f ca="1">SUMIF(C109:C113,"&lt;"&amp;$O$37)</f>
        <v>16</v>
      </c>
      <c r="F111">
        <f ca="1">COUNTIF(C109:C113,"&lt;"&amp;$O$37)</f>
        <v>4</v>
      </c>
      <c r="G111" s="4" t="str">
        <f t="shared" ca="1" si="14"/>
        <v/>
      </c>
      <c r="H111" s="6">
        <f t="shared" ca="1" si="13"/>
        <v>1.4913865339497649</v>
      </c>
    </row>
    <row r="112" spans="2:8" x14ac:dyDescent="0.2">
      <c r="B112">
        <v>110</v>
      </c>
      <c r="C112">
        <v>5</v>
      </c>
      <c r="D112" s="4" t="str">
        <f ca="1">IFERROR(IF(C112&gt;=$O$37,"hotspot","")," ")</f>
        <v/>
      </c>
      <c r="E112" s="1">
        <f ca="1">SUMIF(C110:C114,"&lt;"&amp;$O$37)</f>
        <v>11</v>
      </c>
      <c r="F112">
        <f ca="1">COUNTIF(C110:C114,"&lt;"&amp;$O$37)</f>
        <v>4</v>
      </c>
      <c r="G112" s="4" t="str">
        <f t="shared" ca="1" si="14"/>
        <v/>
      </c>
      <c r="H112" s="6">
        <f t="shared" ca="1" si="13"/>
        <v>0.42534225681218613</v>
      </c>
    </row>
    <row r="113" spans="2:8" x14ac:dyDescent="0.2">
      <c r="B113">
        <v>111</v>
      </c>
      <c r="C113">
        <v>11</v>
      </c>
      <c r="D113" s="4" t="str">
        <f ca="1">IFERROR(IF(C113&gt;=$O$37,"hotspot","")," ")</f>
        <v>hotspot</v>
      </c>
      <c r="E113" s="1">
        <f ca="1">SUMIF(C111:C115,"&lt;"&amp;$O$37)</f>
        <v>7</v>
      </c>
      <c r="F113">
        <f ca="1">COUNTIF(C111:C115,"&lt;"&amp;$O$37)</f>
        <v>4</v>
      </c>
      <c r="G113" s="4" t="str">
        <f t="shared" ca="1" si="14"/>
        <v/>
      </c>
      <c r="H113" s="6">
        <f t="shared" ca="1" si="13"/>
        <v>6.1639824973013339E-2</v>
      </c>
    </row>
    <row r="114" spans="2:8" x14ac:dyDescent="0.2">
      <c r="B114">
        <v>112</v>
      </c>
      <c r="C114">
        <v>1</v>
      </c>
      <c r="D114" s="4" t="str">
        <f ca="1">IFERROR(IF(C114&gt;=$O$37,"hotspot","")," ")</f>
        <v/>
      </c>
      <c r="E114" s="1">
        <f ca="1">SUMIF(C112:C116,"&lt;"&amp;$O$37)</f>
        <v>8</v>
      </c>
      <c r="F114">
        <f ca="1">COUNTIF(C112:C116,"&lt;"&amp;$O$37)</f>
        <v>4</v>
      </c>
      <c r="G114" s="4" t="str">
        <f t="shared" ca="1" si="14"/>
        <v/>
      </c>
      <c r="H114" s="6">
        <f t="shared" ca="1" si="13"/>
        <v>0.11459881853558969</v>
      </c>
    </row>
    <row r="115" spans="2:8" x14ac:dyDescent="0.2">
      <c r="B115">
        <v>113</v>
      </c>
      <c r="C115">
        <v>1</v>
      </c>
      <c r="D115" s="4" t="str">
        <f ca="1">IFERROR(IF(C115&gt;=$O$37,"hotspot","")," ")</f>
        <v/>
      </c>
      <c r="E115" s="1">
        <f ca="1">SUMIF(C113:C117,"&lt;"&amp;$O$37)</f>
        <v>5</v>
      </c>
      <c r="F115">
        <f ca="1">COUNTIF(C113:C117,"&lt;"&amp;$O$37)</f>
        <v>4</v>
      </c>
      <c r="G115" s="4" t="str">
        <f t="shared" ca="1" si="14"/>
        <v/>
      </c>
      <c r="H115" s="6">
        <f t="shared" ca="1" si="13"/>
        <v>1.1107577404556196E-2</v>
      </c>
    </row>
    <row r="116" spans="2:8" x14ac:dyDescent="0.2">
      <c r="B116">
        <v>114</v>
      </c>
      <c r="C116">
        <v>1</v>
      </c>
      <c r="D116" s="4" t="str">
        <f ca="1">IFERROR(IF(C116&gt;=$O$37,"hotspot","")," ")</f>
        <v/>
      </c>
      <c r="E116" s="1">
        <f ca="1">SUMIF(C114:C118,"&lt;"&amp;$O$37)</f>
        <v>6</v>
      </c>
      <c r="F116">
        <f ca="1">COUNTIF(C114:C118,"&lt;"&amp;$O$37)</f>
        <v>5</v>
      </c>
      <c r="G116" s="4" t="str">
        <f t="shared" ca="1" si="14"/>
        <v/>
      </c>
      <c r="H116" s="6">
        <f t="shared" ca="1" si="13"/>
        <v>6.8392391461824312E-3</v>
      </c>
    </row>
    <row r="117" spans="2:8" x14ac:dyDescent="0.2">
      <c r="B117">
        <v>115</v>
      </c>
      <c r="C117">
        <v>2</v>
      </c>
      <c r="D117" s="4" t="str">
        <f ca="1">IFERROR(IF(C117&gt;=$O$37,"hotspot","")," ")</f>
        <v/>
      </c>
      <c r="E117" s="1">
        <f ca="1">SUMIF(C115:C119,"&lt;"&amp;$O$37)</f>
        <v>8</v>
      </c>
      <c r="F117">
        <f ca="1">COUNTIF(C115:C119,"&lt;"&amp;$O$37)</f>
        <v>5</v>
      </c>
      <c r="G117" s="4" t="str">
        <f t="shared" ca="1" si="14"/>
        <v/>
      </c>
      <c r="H117" s="6">
        <f t="shared" ca="1" si="13"/>
        <v>3.6831212854648569E-2</v>
      </c>
    </row>
    <row r="118" spans="2:8" x14ac:dyDescent="0.2">
      <c r="B118">
        <v>116</v>
      </c>
      <c r="C118">
        <v>1</v>
      </c>
      <c r="D118" s="4" t="str">
        <f ca="1">IFERROR(IF(C118&gt;=$O$37,"hotspot","")," ")</f>
        <v/>
      </c>
      <c r="E118" s="1">
        <f ca="1">SUMIF(C116:C120,"&lt;"&amp;$O$37)</f>
        <v>9</v>
      </c>
      <c r="F118">
        <f ca="1">COUNTIF(C116:C120,"&lt;"&amp;$O$37)</f>
        <v>5</v>
      </c>
      <c r="G118" s="4" t="str">
        <f t="shared" ca="1" si="14"/>
        <v/>
      </c>
      <c r="H118" s="6">
        <f t="shared" ca="1" si="13"/>
        <v>6.9505990169447279E-2</v>
      </c>
    </row>
    <row r="119" spans="2:8" x14ac:dyDescent="0.2">
      <c r="B119">
        <v>117</v>
      </c>
      <c r="C119">
        <v>3</v>
      </c>
      <c r="D119" s="4" t="str">
        <f ca="1">IFERROR(IF(C119&gt;=$O$37,"hotspot","")," ")</f>
        <v/>
      </c>
      <c r="E119" s="1">
        <f ca="1">SUMIF(C117:C121,"&lt;"&amp;$O$37)</f>
        <v>10</v>
      </c>
      <c r="F119">
        <f ca="1">COUNTIF(C117:C121,"&lt;"&amp;$O$37)</f>
        <v>5</v>
      </c>
      <c r="G119" s="4" t="str">
        <f t="shared" ca="1" si="14"/>
        <v/>
      </c>
      <c r="H119" s="6">
        <f t="shared" ca="1" si="13"/>
        <v>0.11866256951784099</v>
      </c>
    </row>
    <row r="120" spans="2:8" x14ac:dyDescent="0.2">
      <c r="B120">
        <v>118</v>
      </c>
      <c r="C120">
        <v>2</v>
      </c>
      <c r="D120" s="4" t="str">
        <f ca="1">IFERROR(IF(C120&gt;=$O$37,"hotspot","")," ")</f>
        <v/>
      </c>
      <c r="E120" s="1">
        <f ca="1">SUMIF(C118:C122,"&lt;"&amp;$O$37)</f>
        <v>10</v>
      </c>
      <c r="F120">
        <f ca="1">COUNTIF(C118:C122,"&lt;"&amp;$O$37)</f>
        <v>5</v>
      </c>
      <c r="G120" s="4" t="str">
        <f t="shared" ca="1" si="14"/>
        <v/>
      </c>
      <c r="H120" s="6">
        <f t="shared" ca="1" si="13"/>
        <v>0.11866256951784099</v>
      </c>
    </row>
    <row r="121" spans="2:8" x14ac:dyDescent="0.2">
      <c r="B121">
        <v>119</v>
      </c>
      <c r="C121">
        <v>2</v>
      </c>
      <c r="D121" s="4" t="str">
        <f ca="1">IFERROR(IF(C121&gt;=$O$37,"hotspot","")," ")</f>
        <v/>
      </c>
      <c r="E121" s="1">
        <f ca="1">SUMIF(C119:C123,"&lt;"&amp;$O$37)</f>
        <v>10</v>
      </c>
      <c r="F121">
        <f ca="1">COUNTIF(C119:C123,"&lt;"&amp;$O$37)</f>
        <v>5</v>
      </c>
      <c r="G121" s="4" t="str">
        <f t="shared" ca="1" si="14"/>
        <v/>
      </c>
      <c r="H121" s="6">
        <f t="shared" ca="1" si="13"/>
        <v>0.11866256951784099</v>
      </c>
    </row>
    <row r="122" spans="2:8" x14ac:dyDescent="0.2">
      <c r="B122">
        <v>120</v>
      </c>
      <c r="C122">
        <v>2</v>
      </c>
      <c r="D122" s="4" t="str">
        <f ca="1">IFERROR(IF(C122&gt;=$O$37,"hotspot","")," ")</f>
        <v/>
      </c>
      <c r="E122" s="1">
        <f ca="1">SUMIF(C120:C124,"&lt;"&amp;$O$37)</f>
        <v>14</v>
      </c>
      <c r="F122">
        <f ca="1">COUNTIF(C120:C124,"&lt;"&amp;$O$37)</f>
        <v>5</v>
      </c>
      <c r="G122" s="4" t="str">
        <f t="shared" ca="1" si="14"/>
        <v/>
      </c>
      <c r="H122" s="6">
        <f t="shared" ca="1" si="13"/>
        <v>0.52353197809137275</v>
      </c>
    </row>
    <row r="123" spans="2:8" x14ac:dyDescent="0.2">
      <c r="B123">
        <v>121</v>
      </c>
      <c r="C123">
        <v>1</v>
      </c>
      <c r="D123" s="4" t="str">
        <f ca="1">IFERROR(IF(C123&gt;=$O$37,"hotspot","")," ")</f>
        <v/>
      </c>
      <c r="E123" s="1">
        <f ca="1">SUMIF(C121:C125,"&lt;"&amp;$O$37)</f>
        <v>12</v>
      </c>
      <c r="F123">
        <f ca="1">COUNTIF(C121:C125,"&lt;"&amp;$O$37)</f>
        <v>4</v>
      </c>
      <c r="G123" s="4" t="str">
        <f t="shared" ca="1" si="14"/>
        <v/>
      </c>
      <c r="H123" s="6">
        <f t="shared" ca="1" si="13"/>
        <v>0.5841446922510054</v>
      </c>
    </row>
    <row r="124" spans="2:8" x14ac:dyDescent="0.2">
      <c r="B124">
        <v>122</v>
      </c>
      <c r="C124">
        <v>7</v>
      </c>
      <c r="D124" s="4" t="str">
        <f ca="1">IFERROR(IF(C124&gt;=$O$37,"hotspot","")," ")</f>
        <v/>
      </c>
      <c r="E124" s="1">
        <f ca="1">SUMIF(C122:C126,"&lt;"&amp;$O$37)</f>
        <v>18</v>
      </c>
      <c r="F124">
        <f ca="1">COUNTIF(C122:C126,"&lt;"&amp;$O$37)</f>
        <v>4</v>
      </c>
      <c r="G124" s="4" t="str">
        <f t="shared" ca="1" si="14"/>
        <v/>
      </c>
      <c r="H124" s="6">
        <f t="shared" ca="1" si="13"/>
        <v>2.0967671134436832</v>
      </c>
    </row>
    <row r="125" spans="2:8" x14ac:dyDescent="0.2">
      <c r="B125">
        <v>123</v>
      </c>
      <c r="C125">
        <v>9</v>
      </c>
      <c r="D125" s="4" t="str">
        <f ca="1">IFERROR(IF(C125&gt;=$O$37,"hotspot","")," ")</f>
        <v>hotspot</v>
      </c>
      <c r="E125" s="1">
        <f ca="1">SUMIF(C123:C127,"&lt;"&amp;$O$37)</f>
        <v>19</v>
      </c>
      <c r="F125">
        <f ca="1">COUNTIF(C123:C127,"&lt;"&amp;$O$37)</f>
        <v>4</v>
      </c>
      <c r="G125" s="4" t="str">
        <f t="shared" ca="1" si="14"/>
        <v>sw_htsp</v>
      </c>
      <c r="H125" s="6">
        <f t="shared" ca="1" si="13"/>
        <v>2.4341493692215055</v>
      </c>
    </row>
    <row r="126" spans="2:8" x14ac:dyDescent="0.2">
      <c r="B126">
        <v>124</v>
      </c>
      <c r="C126">
        <v>8</v>
      </c>
      <c r="D126" s="4" t="str">
        <f ca="1">IFERROR(IF(C126&gt;=$O$37,"hotspot","")," ")</f>
        <v/>
      </c>
      <c r="E126" s="1">
        <f ca="1">SUMIF(C124:C128,"&lt;"&amp;$O$37)</f>
        <v>18</v>
      </c>
      <c r="F126">
        <f ca="1">COUNTIF(C124:C128,"&lt;"&amp;$O$37)</f>
        <v>3</v>
      </c>
      <c r="G126" s="4" t="str">
        <f t="shared" ca="1" si="14"/>
        <v>sw_htsp</v>
      </c>
      <c r="H126" s="6">
        <f t="shared" ca="1" si="13"/>
        <v>3.3669188113139716</v>
      </c>
    </row>
    <row r="127" spans="2:8" x14ac:dyDescent="0.2">
      <c r="B127">
        <v>125</v>
      </c>
      <c r="C127">
        <v>3</v>
      </c>
      <c r="D127" s="4" t="str">
        <f ca="1">IFERROR(IF(C127&gt;=$O$37,"hotspot","")," ")</f>
        <v/>
      </c>
      <c r="E127" s="1">
        <f ca="1">SUMIF(C125:C129,"&lt;"&amp;$O$37)</f>
        <v>11</v>
      </c>
      <c r="F127">
        <f ca="1">COUNTIF(C125:C129,"&lt;"&amp;$O$37)</f>
        <v>2</v>
      </c>
      <c r="G127" s="4" t="str">
        <f t="shared" ca="1" si="14"/>
        <v/>
      </c>
      <c r="H127" s="6">
        <f t="shared" ca="1" si="13"/>
        <v>1.8599486124406399</v>
      </c>
    </row>
    <row r="128" spans="2:8" x14ac:dyDescent="0.2">
      <c r="B128">
        <v>126</v>
      </c>
      <c r="C128">
        <v>15</v>
      </c>
      <c r="D128" s="4" t="str">
        <f ca="1">IFERROR(IF(C128&gt;=$O$37,"hotspot","")," ")</f>
        <v>hotspot</v>
      </c>
      <c r="E128" s="1">
        <f ca="1">SUMIF(C126:C130,"&lt;"&amp;$O$37)</f>
        <v>18</v>
      </c>
      <c r="F128">
        <f ca="1">COUNTIF(C126:C130,"&lt;"&amp;$O$37)</f>
        <v>3</v>
      </c>
      <c r="G128" s="4" t="str">
        <f t="shared" ca="1" si="14"/>
        <v>sw_htsp</v>
      </c>
      <c r="H128" s="6">
        <f t="shared" ca="1" si="13"/>
        <v>3.3669188113139716</v>
      </c>
    </row>
    <row r="129" spans="2:8" x14ac:dyDescent="0.2">
      <c r="B129">
        <v>127</v>
      </c>
      <c r="C129">
        <v>12</v>
      </c>
      <c r="D129" s="4" t="str">
        <f ca="1">IFERROR(IF(C129&gt;=$O$37,"hotspot","")," ")</f>
        <v>hotspot</v>
      </c>
      <c r="E129" s="1">
        <f ca="1">SUMIF(C127:C131,"&lt;"&amp;$O$37)</f>
        <v>10</v>
      </c>
      <c r="F129">
        <f ca="1">COUNTIF(C127:C131,"&lt;"&amp;$O$37)</f>
        <v>2</v>
      </c>
      <c r="G129" s="4" t="str">
        <f t="shared" ca="1" si="14"/>
        <v/>
      </c>
      <c r="H129" s="6">
        <f t="shared" ca="1" si="13"/>
        <v>1.4725124497828685</v>
      </c>
    </row>
    <row r="130" spans="2:8" x14ac:dyDescent="0.2">
      <c r="B130">
        <v>128</v>
      </c>
      <c r="C130">
        <v>7</v>
      </c>
      <c r="D130" s="4" t="str">
        <f ca="1">IFERROR(IF(C130&gt;=$O$37,"hotspot","")," ")</f>
        <v/>
      </c>
      <c r="E130" s="1">
        <f ca="1">SUMIF(C128:C132,"&lt;"&amp;$O$37)</f>
        <v>7</v>
      </c>
      <c r="F130">
        <f ca="1">COUNTIF(C128:C132,"&lt;"&amp;$O$37)</f>
        <v>1</v>
      </c>
      <c r="G130" s="4" t="str">
        <f t="shared" ca="1" si="14"/>
        <v/>
      </c>
      <c r="H130" s="6">
        <f t="shared" ca="1" si="13"/>
        <v>1.7439393480258676</v>
      </c>
    </row>
    <row r="131" spans="2:8" x14ac:dyDescent="0.2">
      <c r="B131">
        <v>129</v>
      </c>
      <c r="C131">
        <v>11</v>
      </c>
      <c r="D131" s="4" t="str">
        <f ca="1">IFERROR(IF(C131&gt;=$O$37,"hotspot","")," ")</f>
        <v>hotspot</v>
      </c>
      <c r="E131" s="1">
        <f ca="1">SUMIF(C129:C133,"&lt;"&amp;$O$37)</f>
        <v>14</v>
      </c>
      <c r="F131">
        <f ca="1">COUNTIF(C129:C133,"&lt;"&amp;$O$37)</f>
        <v>2</v>
      </c>
      <c r="G131" s="4" t="str">
        <f t="shared" ca="1" si="14"/>
        <v>sw_htsp</v>
      </c>
      <c r="H131" s="6">
        <f t="shared" ca="1" si="13"/>
        <v>3.2375288958297137</v>
      </c>
    </row>
    <row r="132" spans="2:8" x14ac:dyDescent="0.2">
      <c r="B132">
        <v>130</v>
      </c>
      <c r="C132">
        <v>177</v>
      </c>
      <c r="D132" s="4" t="str">
        <f ca="1">IFERROR(IF(C132&gt;=$O$37,"hotspot","")," ")</f>
        <v>hotspot</v>
      </c>
      <c r="E132" s="1">
        <f ca="1">SUMIF(C130:C134,"&lt;"&amp;$O$37)</f>
        <v>21</v>
      </c>
      <c r="F132">
        <f ca="1">COUNTIF(C130:C134,"&lt;"&amp;$O$37)</f>
        <v>3</v>
      </c>
      <c r="G132" s="4" t="str">
        <f t="shared" ca="1" si="14"/>
        <v>sw_htsp</v>
      </c>
      <c r="H132" s="6">
        <f t="shared" ca="1" si="13"/>
        <v>4.8064409843967146</v>
      </c>
    </row>
    <row r="133" spans="2:8" x14ac:dyDescent="0.2">
      <c r="B133">
        <v>131</v>
      </c>
      <c r="C133">
        <v>7</v>
      </c>
      <c r="D133" s="4" t="str">
        <f ca="1">IFERROR(IF(C133&gt;=$O$37,"hotspot","")," ")</f>
        <v/>
      </c>
      <c r="E133" s="1">
        <f ca="1">SUMIF(C131:C135,"&lt;"&amp;$O$37)</f>
        <v>16</v>
      </c>
      <c r="F133">
        <f ca="1">COUNTIF(C131:C135,"&lt;"&amp;$O$37)</f>
        <v>3</v>
      </c>
      <c r="G133" s="4" t="str">
        <f t="shared" ca="1" si="14"/>
        <v>sw_htsp</v>
      </c>
      <c r="H133" s="6">
        <f t="shared" ref="H133:H196" ca="1" si="15">IF(E133=0, 0,IFERROR(-LOG10(VLOOKUP(E133,J:S,5+F133,FALSE)),-LOG10(VLOOKUP(MAX(J:J),J:S,5+F133,FALSE))))</f>
        <v>2.5245972919893034</v>
      </c>
    </row>
    <row r="134" spans="2:8" x14ac:dyDescent="0.2">
      <c r="B134">
        <v>132</v>
      </c>
      <c r="C134">
        <v>7</v>
      </c>
      <c r="D134" s="4" t="str">
        <f ca="1">IFERROR(IF(C134&gt;=$O$37,"hotspot","")," ")</f>
        <v/>
      </c>
      <c r="E134" s="1">
        <f ca="1">SUMIF(C132:C136,"&lt;"&amp;$O$37)</f>
        <v>16</v>
      </c>
      <c r="F134">
        <f ca="1">COUNTIF(C132:C136,"&lt;"&amp;$O$37)</f>
        <v>3</v>
      </c>
      <c r="G134" s="4" t="str">
        <f t="shared" ref="G134:G197" ca="1" si="16">IFERROR(IF(H134&gt;=(-LOG10($A$3)),"sw_htsp","")," ")</f>
        <v>sw_htsp</v>
      </c>
      <c r="H134" s="6">
        <f t="shared" ca="1" si="15"/>
        <v>2.5245972919893034</v>
      </c>
    </row>
    <row r="135" spans="2:8" x14ac:dyDescent="0.2">
      <c r="B135">
        <v>133</v>
      </c>
      <c r="C135">
        <v>2</v>
      </c>
      <c r="D135" s="4" t="str">
        <f ca="1">IFERROR(IF(C135&gt;=$O$37,"hotspot","")," ")</f>
        <v/>
      </c>
      <c r="E135" s="1">
        <f ca="1">SUMIF(C133:C137,"&lt;"&amp;$O$37)</f>
        <v>21</v>
      </c>
      <c r="F135">
        <f ca="1">COUNTIF(C133:C137,"&lt;"&amp;$O$37)</f>
        <v>4</v>
      </c>
      <c r="G135" s="4" t="str">
        <f t="shared" ca="1" si="16"/>
        <v>sw_htsp</v>
      </c>
      <c r="H135" s="6">
        <f t="shared" ca="1" si="15"/>
        <v>3.1738432755583652</v>
      </c>
    </row>
    <row r="136" spans="2:8" x14ac:dyDescent="0.2">
      <c r="B136">
        <v>134</v>
      </c>
      <c r="C136">
        <v>12</v>
      </c>
      <c r="D136" s="4" t="str">
        <f ca="1">IFERROR(IF(C136&gt;=$O$37,"hotspot","")," ")</f>
        <v>hotspot</v>
      </c>
      <c r="E136" s="1">
        <f ca="1">SUMIF(C134:C138,"&lt;"&amp;$O$37)</f>
        <v>14</v>
      </c>
      <c r="F136">
        <f ca="1">COUNTIF(C134:C138,"&lt;"&amp;$O$37)</f>
        <v>3</v>
      </c>
      <c r="G136" s="4" t="str">
        <f t="shared" ca="1" si="16"/>
        <v/>
      </c>
      <c r="H136" s="6">
        <f t="shared" ca="1" si="15"/>
        <v>1.7872297889944357</v>
      </c>
    </row>
    <row r="137" spans="2:8" x14ac:dyDescent="0.2">
      <c r="B137">
        <v>135</v>
      </c>
      <c r="C137">
        <v>5</v>
      </c>
      <c r="D137" s="4" t="str">
        <f ca="1">IFERROR(IF(C137&gt;=$O$37,"hotspot","")," ")</f>
        <v/>
      </c>
      <c r="E137" s="1">
        <f ca="1">SUMIF(C135:C139,"&lt;"&amp;$O$37)</f>
        <v>8</v>
      </c>
      <c r="F137">
        <f ca="1">COUNTIF(C135:C139,"&lt;"&amp;$O$37)</f>
        <v>3</v>
      </c>
      <c r="G137" s="4" t="str">
        <f t="shared" ca="1" si="16"/>
        <v/>
      </c>
      <c r="H137" s="6">
        <f t="shared" ca="1" si="15"/>
        <v>0.3186407206050979</v>
      </c>
    </row>
    <row r="138" spans="2:8" x14ac:dyDescent="0.2">
      <c r="B138">
        <v>136</v>
      </c>
      <c r="C138">
        <v>24</v>
      </c>
      <c r="D138" s="4" t="str">
        <f ca="1">IFERROR(IF(C138&gt;=$O$37,"hotspot","")," ")</f>
        <v>hotspot</v>
      </c>
      <c r="E138" s="1">
        <f ca="1">SUMIF(C136:C140,"&lt;"&amp;$O$37)</f>
        <v>13</v>
      </c>
      <c r="F138">
        <f ca="1">COUNTIF(C136:C140,"&lt;"&amp;$O$37)</f>
        <v>3</v>
      </c>
      <c r="G138" s="4" t="str">
        <f t="shared" ca="1" si="16"/>
        <v/>
      </c>
      <c r="H138" s="6">
        <f t="shared" ca="1" si="15"/>
        <v>1.4613242419161523</v>
      </c>
    </row>
    <row r="139" spans="2:8" x14ac:dyDescent="0.2">
      <c r="B139">
        <v>137</v>
      </c>
      <c r="C139">
        <v>1</v>
      </c>
      <c r="D139" s="4" t="str">
        <f ca="1">IFERROR(IF(C139&gt;=$O$37,"hotspot","")," ")</f>
        <v/>
      </c>
      <c r="E139" s="1">
        <f ca="1">SUMIF(C137:C141,"&lt;"&amp;$O$37)</f>
        <v>14</v>
      </c>
      <c r="F139">
        <f ca="1">COUNTIF(C137:C141,"&lt;"&amp;$O$37)</f>
        <v>4</v>
      </c>
      <c r="G139" s="4" t="str">
        <f t="shared" ca="1" si="16"/>
        <v/>
      </c>
      <c r="H139" s="6">
        <f t="shared" ca="1" si="15"/>
        <v>0.98477064873497899</v>
      </c>
    </row>
    <row r="140" spans="2:8" x14ac:dyDescent="0.2">
      <c r="B140">
        <v>138</v>
      </c>
      <c r="C140">
        <v>7</v>
      </c>
      <c r="D140" s="4" t="str">
        <f ca="1">IFERROR(IF(C140&gt;=$O$37,"hotspot","")," ")</f>
        <v/>
      </c>
      <c r="E140" s="1">
        <f ca="1">SUMIF(C138:C142,"&lt;"&amp;$O$37)</f>
        <v>14</v>
      </c>
      <c r="F140">
        <f ca="1">COUNTIF(C138:C142,"&lt;"&amp;$O$37)</f>
        <v>4</v>
      </c>
      <c r="G140" s="4" t="str">
        <f t="shared" ca="1" si="16"/>
        <v/>
      </c>
      <c r="H140" s="6">
        <f t="shared" ca="1" si="15"/>
        <v>0.98477064873497899</v>
      </c>
    </row>
    <row r="141" spans="2:8" x14ac:dyDescent="0.2">
      <c r="B141">
        <v>139</v>
      </c>
      <c r="C141">
        <v>1</v>
      </c>
      <c r="D141" s="4" t="str">
        <f ca="1">IFERROR(IF(C141&gt;=$O$37,"hotspot","")," ")</f>
        <v/>
      </c>
      <c r="E141" s="1">
        <f ca="1">SUMIF(C139:C143,"&lt;"&amp;$O$37)</f>
        <v>15</v>
      </c>
      <c r="F141">
        <f ca="1">COUNTIF(C139:C143,"&lt;"&amp;$O$37)</f>
        <v>5</v>
      </c>
      <c r="G141" s="4" t="str">
        <f t="shared" ca="1" si="16"/>
        <v/>
      </c>
      <c r="H141" s="6">
        <f t="shared" ca="1" si="15"/>
        <v>0.68160986060351136</v>
      </c>
    </row>
    <row r="142" spans="2:8" x14ac:dyDescent="0.2">
      <c r="B142">
        <v>140</v>
      </c>
      <c r="C142">
        <v>5</v>
      </c>
      <c r="D142" s="4" t="str">
        <f ca="1">IFERROR(IF(C142&gt;=$O$37,"hotspot","")," ")</f>
        <v/>
      </c>
      <c r="E142" s="1">
        <f ca="1">SUMIF(C140:C144,"&lt;"&amp;$O$37)</f>
        <v>14</v>
      </c>
      <c r="F142">
        <f ca="1">COUNTIF(C140:C144,"&lt;"&amp;$O$37)</f>
        <v>4</v>
      </c>
      <c r="G142" s="4" t="str">
        <f t="shared" ca="1" si="16"/>
        <v/>
      </c>
      <c r="H142" s="6">
        <f t="shared" ca="1" si="15"/>
        <v>0.98477064873497899</v>
      </c>
    </row>
    <row r="143" spans="2:8" x14ac:dyDescent="0.2">
      <c r="B143">
        <v>141</v>
      </c>
      <c r="C143">
        <v>1</v>
      </c>
      <c r="D143" s="4" t="str">
        <f ca="1">IFERROR(IF(C143&gt;=$O$37,"hotspot","")," ")</f>
        <v/>
      </c>
      <c r="E143" s="1">
        <f ca="1">SUMIF(C141:C145,"&lt;"&amp;$O$37)</f>
        <v>10</v>
      </c>
      <c r="F143">
        <f ca="1">COUNTIF(C141:C145,"&lt;"&amp;$O$37)</f>
        <v>4</v>
      </c>
      <c r="G143" s="4" t="str">
        <f t="shared" ca="1" si="16"/>
        <v/>
      </c>
      <c r="H143" s="6">
        <f t="shared" ca="1" si="15"/>
        <v>0.29457617751976745</v>
      </c>
    </row>
    <row r="144" spans="2:8" x14ac:dyDescent="0.2">
      <c r="B144">
        <v>142</v>
      </c>
      <c r="C144">
        <v>11</v>
      </c>
      <c r="D144" s="4" t="str">
        <f ca="1">IFERROR(IF(C144&gt;=$O$37,"hotspot","")," ")</f>
        <v>hotspot</v>
      </c>
      <c r="E144" s="1">
        <f ca="1">SUMIF(C142:C146,"&lt;"&amp;$O$37)</f>
        <v>14</v>
      </c>
      <c r="F144">
        <f ca="1">COUNTIF(C142:C146,"&lt;"&amp;$O$37)</f>
        <v>4</v>
      </c>
      <c r="G144" s="4" t="str">
        <f t="shared" ca="1" si="16"/>
        <v/>
      </c>
      <c r="H144" s="6">
        <f t="shared" ca="1" si="15"/>
        <v>0.98477064873497899</v>
      </c>
    </row>
    <row r="145" spans="2:8" x14ac:dyDescent="0.2">
      <c r="B145">
        <v>143</v>
      </c>
      <c r="C145">
        <v>3</v>
      </c>
      <c r="D145" s="4" t="str">
        <f ca="1">IFERROR(IF(C145&gt;=$O$37,"hotspot","")," ")</f>
        <v/>
      </c>
      <c r="E145" s="1">
        <f ca="1">SUMIF(C143:C147,"&lt;"&amp;$O$37)</f>
        <v>11</v>
      </c>
      <c r="F145">
        <f ca="1">COUNTIF(C143:C147,"&lt;"&amp;$O$37)</f>
        <v>4</v>
      </c>
      <c r="G145" s="4" t="str">
        <f t="shared" ca="1" si="16"/>
        <v/>
      </c>
      <c r="H145" s="6">
        <f t="shared" ca="1" si="15"/>
        <v>0.42534225681218613</v>
      </c>
    </row>
    <row r="146" spans="2:8" x14ac:dyDescent="0.2">
      <c r="B146">
        <v>144</v>
      </c>
      <c r="C146">
        <v>5</v>
      </c>
      <c r="D146" s="4" t="str">
        <f ca="1">IFERROR(IF(C146&gt;=$O$37,"hotspot","")," ")</f>
        <v/>
      </c>
      <c r="E146" s="1">
        <f ca="1">SUMIF(C144:C148,"&lt;"&amp;$O$37)</f>
        <v>10</v>
      </c>
      <c r="F146">
        <f ca="1">COUNTIF(C144:C148,"&lt;"&amp;$O$37)</f>
        <v>3</v>
      </c>
      <c r="G146" s="4" t="str">
        <f t="shared" ca="1" si="16"/>
        <v/>
      </c>
      <c r="H146" s="6">
        <f t="shared" ca="1" si="15"/>
        <v>0.67275193096063046</v>
      </c>
    </row>
    <row r="147" spans="2:8" x14ac:dyDescent="0.2">
      <c r="B147">
        <v>145</v>
      </c>
      <c r="C147">
        <v>2</v>
      </c>
      <c r="D147" s="4" t="str">
        <f ca="1">IFERROR(IF(C147&gt;=$O$37,"hotspot","")," ")</f>
        <v/>
      </c>
      <c r="E147" s="1">
        <f ca="1">SUMIF(C145:C149,"&lt;"&amp;$O$37)</f>
        <v>11</v>
      </c>
      <c r="F147">
        <f ca="1">COUNTIF(C145:C149,"&lt;"&amp;$O$37)</f>
        <v>4</v>
      </c>
      <c r="G147" s="4" t="str">
        <f t="shared" ca="1" si="16"/>
        <v/>
      </c>
      <c r="H147" s="6">
        <f t="shared" ca="1" si="15"/>
        <v>0.42534225681218613</v>
      </c>
    </row>
    <row r="148" spans="2:8" x14ac:dyDescent="0.2">
      <c r="B148">
        <v>146</v>
      </c>
      <c r="C148">
        <v>10</v>
      </c>
      <c r="D148" s="4" t="str">
        <f ca="1">IFERROR(IF(C148&gt;=$O$37,"hotspot","")," ")</f>
        <v>hotspot</v>
      </c>
      <c r="E148" s="1">
        <f ca="1">SUMIF(C146:C150,"&lt;"&amp;$O$37)</f>
        <v>11</v>
      </c>
      <c r="F148">
        <f ca="1">COUNTIF(C146:C150,"&lt;"&amp;$O$37)</f>
        <v>4</v>
      </c>
      <c r="G148" s="4" t="str">
        <f t="shared" ca="1" si="16"/>
        <v/>
      </c>
      <c r="H148" s="6">
        <f t="shared" ca="1" si="15"/>
        <v>0.42534225681218613</v>
      </c>
    </row>
    <row r="149" spans="2:8" x14ac:dyDescent="0.2">
      <c r="B149">
        <v>147</v>
      </c>
      <c r="C149">
        <v>1</v>
      </c>
      <c r="D149" s="4" t="str">
        <f ca="1">IFERROR(IF(C149&gt;=$O$37,"hotspot","")," ")</f>
        <v/>
      </c>
      <c r="E149" s="1">
        <f ca="1">SUMIF(C147:C151,"&lt;"&amp;$O$37)</f>
        <v>10</v>
      </c>
      <c r="F149">
        <f ca="1">COUNTIF(C147:C151,"&lt;"&amp;$O$37)</f>
        <v>4</v>
      </c>
      <c r="G149" s="4" t="str">
        <f t="shared" ca="1" si="16"/>
        <v/>
      </c>
      <c r="H149" s="6">
        <f t="shared" ca="1" si="15"/>
        <v>0.29457617751976745</v>
      </c>
    </row>
    <row r="150" spans="2:8" x14ac:dyDescent="0.2">
      <c r="B150">
        <v>148</v>
      </c>
      <c r="C150">
        <v>3</v>
      </c>
      <c r="D150" s="4" t="str">
        <f ca="1">IFERROR(IF(C150&gt;=$O$37,"hotspot","")," ")</f>
        <v/>
      </c>
      <c r="E150" s="1">
        <f ca="1">SUMIF(C148:C152,"&lt;"&amp;$O$37)</f>
        <v>15</v>
      </c>
      <c r="F150">
        <f ca="1">COUNTIF(C148:C152,"&lt;"&amp;$O$37)</f>
        <v>4</v>
      </c>
      <c r="G150" s="4" t="str">
        <f t="shared" ca="1" si="16"/>
        <v/>
      </c>
      <c r="H150" s="6">
        <f t="shared" ca="1" si="15"/>
        <v>1.225261793701381</v>
      </c>
    </row>
    <row r="151" spans="2:8" x14ac:dyDescent="0.2">
      <c r="B151">
        <v>149</v>
      </c>
      <c r="C151">
        <v>4</v>
      </c>
      <c r="D151" s="4" t="str">
        <f ca="1">IFERROR(IF(C151&gt;=$O$37,"hotspot","")," ")</f>
        <v/>
      </c>
      <c r="E151" s="1">
        <f ca="1">SUMIF(C149:C153,"&lt;"&amp;$O$37)</f>
        <v>16</v>
      </c>
      <c r="F151">
        <f ca="1">COUNTIF(C149:C153,"&lt;"&amp;$O$37)</f>
        <v>5</v>
      </c>
      <c r="G151" s="4" t="str">
        <f t="shared" ca="1" si="16"/>
        <v/>
      </c>
      <c r="H151" s="6">
        <f t="shared" ca="1" si="15"/>
        <v>0.86264699894760855</v>
      </c>
    </row>
    <row r="152" spans="2:8" x14ac:dyDescent="0.2">
      <c r="B152">
        <v>150</v>
      </c>
      <c r="C152">
        <v>7</v>
      </c>
      <c r="D152" s="4" t="str">
        <f ca="1">IFERROR(IF(C152&gt;=$O$37,"hotspot","")," ")</f>
        <v/>
      </c>
      <c r="E152" s="1">
        <f ca="1">SUMIF(C150:C154,"&lt;"&amp;$O$37)</f>
        <v>17</v>
      </c>
      <c r="F152">
        <f ca="1">COUNTIF(C150:C154,"&lt;"&amp;$O$37)</f>
        <v>5</v>
      </c>
      <c r="G152" s="4" t="str">
        <f t="shared" ca="1" si="16"/>
        <v/>
      </c>
      <c r="H152" s="6">
        <f t="shared" ca="1" si="15"/>
        <v>1.0662589800035134</v>
      </c>
    </row>
    <row r="153" spans="2:8" x14ac:dyDescent="0.2">
      <c r="B153">
        <v>151</v>
      </c>
      <c r="C153">
        <v>1</v>
      </c>
      <c r="D153" s="4" t="str">
        <f ca="1">IFERROR(IF(C153&gt;=$O$37,"hotspot","")," ")</f>
        <v/>
      </c>
      <c r="E153" s="1">
        <f ca="1">SUMIF(C151:C155,"&lt;"&amp;$O$37)</f>
        <v>14</v>
      </c>
      <c r="F153">
        <f ca="1">COUNTIF(C151:C155,"&lt;"&amp;$O$37)</f>
        <v>5</v>
      </c>
      <c r="G153" s="4" t="str">
        <f t="shared" ca="1" si="16"/>
        <v/>
      </c>
      <c r="H153" s="6">
        <f t="shared" ca="1" si="15"/>
        <v>0.52353197809137275</v>
      </c>
    </row>
    <row r="154" spans="2:8" x14ac:dyDescent="0.2">
      <c r="B154">
        <v>152</v>
      </c>
      <c r="C154">
        <v>2</v>
      </c>
      <c r="D154" s="4" t="str">
        <f ca="1">IFERROR(IF(C154&gt;=$O$37,"hotspot","")," ")</f>
        <v/>
      </c>
      <c r="E154" s="1">
        <f ca="1">SUMIF(C152:C156,"&lt;"&amp;$O$37)</f>
        <v>15</v>
      </c>
      <c r="F154">
        <f ca="1">COUNTIF(C152:C156,"&lt;"&amp;$O$37)</f>
        <v>5</v>
      </c>
      <c r="G154" s="4" t="str">
        <f t="shared" ca="1" si="16"/>
        <v/>
      </c>
      <c r="H154" s="6">
        <f t="shared" ca="1" si="15"/>
        <v>0.68160986060351136</v>
      </c>
    </row>
    <row r="155" spans="2:8" x14ac:dyDescent="0.2">
      <c r="B155">
        <v>153</v>
      </c>
      <c r="C155">
        <v>0</v>
      </c>
      <c r="D155" s="4" t="str">
        <f ca="1">IFERROR(IF(C155&gt;=$O$37,"hotspot","")," ")</f>
        <v/>
      </c>
      <c r="E155" s="1">
        <f ca="1">SUMIF(C153:C157,"&lt;"&amp;$O$37)</f>
        <v>8</v>
      </c>
      <c r="F155">
        <f ca="1">COUNTIF(C153:C157,"&lt;"&amp;$O$37)</f>
        <v>4</v>
      </c>
      <c r="G155" s="4" t="str">
        <f t="shared" ca="1" si="16"/>
        <v/>
      </c>
      <c r="H155" s="6">
        <f t="shared" ca="1" si="15"/>
        <v>0.11459881853558969</v>
      </c>
    </row>
    <row r="156" spans="2:8" x14ac:dyDescent="0.2">
      <c r="B156">
        <v>154</v>
      </c>
      <c r="C156">
        <v>5</v>
      </c>
      <c r="D156" s="4" t="str">
        <f ca="1">IFERROR(IF(C156&gt;=$O$37,"hotspot","")," ")</f>
        <v/>
      </c>
      <c r="E156" s="1">
        <f ca="1">SUMIF(C154:C158,"&lt;"&amp;$O$37)</f>
        <v>9</v>
      </c>
      <c r="F156">
        <f ca="1">COUNTIF(C154:C158,"&lt;"&amp;$O$37)</f>
        <v>4</v>
      </c>
      <c r="G156" s="4" t="str">
        <f t="shared" ca="1" si="16"/>
        <v/>
      </c>
      <c r="H156" s="6">
        <f t="shared" ca="1" si="15"/>
        <v>0.19142649421106522</v>
      </c>
    </row>
    <row r="157" spans="2:8" x14ac:dyDescent="0.2">
      <c r="B157">
        <v>155</v>
      </c>
      <c r="C157">
        <v>12</v>
      </c>
      <c r="D157" s="4" t="str">
        <f ca="1">IFERROR(IF(C157&gt;=$O$37,"hotspot","")," ")</f>
        <v>hotspot</v>
      </c>
      <c r="E157" s="1">
        <f ca="1">SUMIF(C155:C159,"&lt;"&amp;$O$37)</f>
        <v>7</v>
      </c>
      <c r="F157">
        <f ca="1">COUNTIF(C155:C159,"&lt;"&amp;$O$37)</f>
        <v>3</v>
      </c>
      <c r="G157" s="4" t="str">
        <f t="shared" ca="1" si="16"/>
        <v/>
      </c>
      <c r="H157" s="6">
        <f t="shared" ca="1" si="15"/>
        <v>0.19538206480704134</v>
      </c>
    </row>
    <row r="158" spans="2:8" x14ac:dyDescent="0.2">
      <c r="B158">
        <v>156</v>
      </c>
      <c r="C158">
        <v>2</v>
      </c>
      <c r="D158" s="4" t="str">
        <f ca="1">IFERROR(IF(C158&gt;=$O$37,"hotspot","")," ")</f>
        <v/>
      </c>
      <c r="E158" s="1">
        <f ca="1">SUMIF(C156:C160,"&lt;"&amp;$O$37)</f>
        <v>7</v>
      </c>
      <c r="F158">
        <f ca="1">COUNTIF(C156:C160,"&lt;"&amp;$O$37)</f>
        <v>3</v>
      </c>
      <c r="G158" s="4" t="str">
        <f t="shared" ca="1" si="16"/>
        <v/>
      </c>
      <c r="H158" s="6">
        <f t="shared" ca="1" si="15"/>
        <v>0.19538206480704134</v>
      </c>
    </row>
    <row r="159" spans="2:8" x14ac:dyDescent="0.2">
      <c r="B159">
        <v>157</v>
      </c>
      <c r="C159">
        <v>30</v>
      </c>
      <c r="D159" s="4" t="str">
        <f ca="1">IFERROR(IF(C159&gt;=$O$37,"hotspot","")," ")</f>
        <v>hotspot</v>
      </c>
      <c r="E159" s="1">
        <f ca="1">SUMIF(C157:C161,"&lt;"&amp;$O$37)</f>
        <v>2</v>
      </c>
      <c r="F159">
        <f ca="1">COUNTIF(C157:C161,"&lt;"&amp;$O$37)</f>
        <v>2</v>
      </c>
      <c r="G159" s="4" t="str">
        <f t="shared" ca="1" si="16"/>
        <v/>
      </c>
      <c r="H159" s="6">
        <f t="shared" ca="1" si="15"/>
        <v>5.5154941944509451E-3</v>
      </c>
    </row>
    <row r="160" spans="2:8" x14ac:dyDescent="0.2">
      <c r="B160">
        <v>158</v>
      </c>
      <c r="C160">
        <v>0</v>
      </c>
      <c r="D160" s="4" t="str">
        <f ca="1">IFERROR(IF(C160&gt;=$O$37,"hotspot","")," ")</f>
        <v/>
      </c>
      <c r="E160" s="1">
        <f ca="1">SUMIF(C158:C162,"&lt;"&amp;$O$37)</f>
        <v>5</v>
      </c>
      <c r="F160">
        <f ca="1">COUNTIF(C158:C162,"&lt;"&amp;$O$37)</f>
        <v>3</v>
      </c>
      <c r="G160" s="4" t="str">
        <f t="shared" ca="1" si="16"/>
        <v/>
      </c>
      <c r="H160" s="6">
        <f t="shared" ca="1" si="15"/>
        <v>4.9685326596952684E-2</v>
      </c>
    </row>
    <row r="161" spans="2:8" x14ac:dyDescent="0.2">
      <c r="B161">
        <v>159</v>
      </c>
      <c r="C161">
        <v>9</v>
      </c>
      <c r="D161" s="4" t="str">
        <f ca="1">IFERROR(IF(C161&gt;=$O$37,"hotspot","")," ")</f>
        <v>hotspot</v>
      </c>
      <c r="E161" s="1">
        <f ca="1">SUMIF(C159:C163,"&lt;"&amp;$O$37)</f>
        <v>4</v>
      </c>
      <c r="F161">
        <f ca="1">COUNTIF(C159:C163,"&lt;"&amp;$O$37)</f>
        <v>3</v>
      </c>
      <c r="G161" s="4" t="str">
        <f t="shared" ca="1" si="16"/>
        <v/>
      </c>
      <c r="H161" s="6">
        <f t="shared" ca="1" si="15"/>
        <v>1.8264040414257318E-2</v>
      </c>
    </row>
    <row r="162" spans="2:8" x14ac:dyDescent="0.2">
      <c r="B162">
        <v>160</v>
      </c>
      <c r="C162">
        <v>3</v>
      </c>
      <c r="D162" s="4" t="str">
        <f ca="1">IFERROR(IF(C162&gt;=$O$37,"hotspot","")," ")</f>
        <v/>
      </c>
      <c r="E162" s="1">
        <f ca="1">SUMIF(C160:C164,"&lt;"&amp;$O$37)</f>
        <v>6</v>
      </c>
      <c r="F162">
        <f ca="1">COUNTIF(C160:C164,"&lt;"&amp;$O$37)</f>
        <v>4</v>
      </c>
      <c r="G162" s="4" t="str">
        <f t="shared" ca="1" si="16"/>
        <v/>
      </c>
      <c r="H162" s="6">
        <f t="shared" ca="1" si="15"/>
        <v>2.8777910047374997E-2</v>
      </c>
    </row>
    <row r="163" spans="2:8" x14ac:dyDescent="0.2">
      <c r="B163">
        <v>161</v>
      </c>
      <c r="C163">
        <v>1</v>
      </c>
      <c r="D163" s="4" t="str">
        <f ca="1">IFERROR(IF(C163&gt;=$O$37,"hotspot","")," ")</f>
        <v/>
      </c>
      <c r="E163" s="1">
        <f ca="1">SUMIF(C161:C165,"&lt;"&amp;$O$37)</f>
        <v>7</v>
      </c>
      <c r="F163">
        <f ca="1">COUNTIF(C161:C165,"&lt;"&amp;$O$37)</f>
        <v>4</v>
      </c>
      <c r="G163" s="4" t="str">
        <f t="shared" ca="1" si="16"/>
        <v/>
      </c>
      <c r="H163" s="6">
        <f t="shared" ca="1" si="15"/>
        <v>6.1639824973013339E-2</v>
      </c>
    </row>
    <row r="164" spans="2:8" x14ac:dyDescent="0.2">
      <c r="B164">
        <v>162</v>
      </c>
      <c r="C164">
        <v>2</v>
      </c>
      <c r="D164" s="4" t="str">
        <f ca="1">IFERROR(IF(C164&gt;=$O$37,"hotspot","")," ")</f>
        <v/>
      </c>
      <c r="E164" s="1">
        <f ca="1">SUMIF(C162:C166,"&lt;"&amp;$O$37)</f>
        <v>7</v>
      </c>
      <c r="F164">
        <f ca="1">COUNTIF(C162:C166,"&lt;"&amp;$O$37)</f>
        <v>4</v>
      </c>
      <c r="G164" s="4" t="str">
        <f t="shared" ca="1" si="16"/>
        <v/>
      </c>
      <c r="H164" s="6">
        <f t="shared" ca="1" si="15"/>
        <v>6.1639824973013339E-2</v>
      </c>
    </row>
    <row r="165" spans="2:8" x14ac:dyDescent="0.2">
      <c r="B165">
        <v>163</v>
      </c>
      <c r="C165">
        <v>1</v>
      </c>
      <c r="D165" s="4" t="str">
        <f ca="1">IFERROR(IF(C165&gt;=$O$37,"hotspot","")," ")</f>
        <v/>
      </c>
      <c r="E165" s="1">
        <f ca="1">SUMIF(C163:C167,"&lt;"&amp;$O$37)</f>
        <v>4</v>
      </c>
      <c r="F165">
        <f ca="1">COUNTIF(C163:C167,"&lt;"&amp;$O$37)</f>
        <v>3</v>
      </c>
      <c r="G165" s="4" t="str">
        <f t="shared" ca="1" si="16"/>
        <v/>
      </c>
      <c r="H165" s="6">
        <f t="shared" ca="1" si="15"/>
        <v>1.8264040414257318E-2</v>
      </c>
    </row>
    <row r="166" spans="2:8" x14ac:dyDescent="0.2">
      <c r="B166">
        <v>164</v>
      </c>
      <c r="C166">
        <v>10</v>
      </c>
      <c r="D166" s="4" t="str">
        <f ca="1">IFERROR(IF(C166&gt;=$O$37,"hotspot","")," ")</f>
        <v>hotspot</v>
      </c>
      <c r="E166" s="1">
        <f ca="1">SUMIF(C164:C168,"&lt;"&amp;$O$37)</f>
        <v>9</v>
      </c>
      <c r="F166">
        <f ca="1">COUNTIF(C164:C168,"&lt;"&amp;$O$37)</f>
        <v>3</v>
      </c>
      <c r="G166" s="4" t="str">
        <f t="shared" ca="1" si="16"/>
        <v/>
      </c>
      <c r="H166" s="6">
        <f t="shared" ca="1" si="15"/>
        <v>0.47780577345942327</v>
      </c>
    </row>
    <row r="167" spans="2:8" x14ac:dyDescent="0.2">
      <c r="B167">
        <v>165</v>
      </c>
      <c r="C167">
        <v>16</v>
      </c>
      <c r="D167" s="4" t="str">
        <f ca="1">IFERROR(IF(C167&gt;=$O$37,"hotspot","")," ")</f>
        <v>hotspot</v>
      </c>
      <c r="E167" s="1">
        <f ca="1">SUMIF(C165:C169,"&lt;"&amp;$O$37)</f>
        <v>9</v>
      </c>
      <c r="F167">
        <f ca="1">COUNTIF(C165:C169,"&lt;"&amp;$O$37)</f>
        <v>3</v>
      </c>
      <c r="G167" s="4" t="str">
        <f t="shared" ca="1" si="16"/>
        <v/>
      </c>
      <c r="H167" s="6">
        <f t="shared" ca="1" si="15"/>
        <v>0.47780577345942327</v>
      </c>
    </row>
    <row r="168" spans="2:8" x14ac:dyDescent="0.2">
      <c r="B168">
        <v>166</v>
      </c>
      <c r="C168">
        <v>6</v>
      </c>
      <c r="D168" s="4" t="str">
        <f ca="1">IFERROR(IF(C168&gt;=$O$37,"hotspot","")," ")</f>
        <v/>
      </c>
      <c r="E168" s="1">
        <f ca="1">SUMIF(C166:C170,"&lt;"&amp;$O$37)</f>
        <v>11</v>
      </c>
      <c r="F168">
        <f ca="1">COUNTIF(C166:C170,"&lt;"&amp;$O$37)</f>
        <v>3</v>
      </c>
      <c r="G168" s="4" t="str">
        <f t="shared" ca="1" si="16"/>
        <v/>
      </c>
      <c r="H168" s="6">
        <f t="shared" ca="1" si="15"/>
        <v>0.90256539753937937</v>
      </c>
    </row>
    <row r="169" spans="2:8" x14ac:dyDescent="0.2">
      <c r="B169">
        <v>167</v>
      </c>
      <c r="C169">
        <v>2</v>
      </c>
      <c r="D169" s="4" t="str">
        <f ca="1">IFERROR(IF(C169&gt;=$O$37,"hotspot","")," ")</f>
        <v/>
      </c>
      <c r="E169" s="1">
        <f ca="1">SUMIF(C167:C171,"&lt;"&amp;$O$37)</f>
        <v>13</v>
      </c>
      <c r="F169">
        <f ca="1">COUNTIF(C167:C171,"&lt;"&amp;$O$37)</f>
        <v>4</v>
      </c>
      <c r="G169" s="4" t="str">
        <f t="shared" ca="1" si="16"/>
        <v/>
      </c>
      <c r="H169" s="6">
        <f t="shared" ca="1" si="15"/>
        <v>0.77080599560175889</v>
      </c>
    </row>
    <row r="170" spans="2:8" x14ac:dyDescent="0.2">
      <c r="B170">
        <v>168</v>
      </c>
      <c r="C170">
        <v>3</v>
      </c>
      <c r="D170" s="4" t="str">
        <f ca="1">IFERROR(IF(C170&gt;=$O$37,"hotspot","")," ")</f>
        <v/>
      </c>
      <c r="E170" s="1">
        <f ca="1">SUMIF(C168:C172,"&lt;"&amp;$O$37)</f>
        <v>13</v>
      </c>
      <c r="F170">
        <f ca="1">COUNTIF(C168:C172,"&lt;"&amp;$O$37)</f>
        <v>4</v>
      </c>
      <c r="G170" s="4" t="str">
        <f t="shared" ca="1" si="16"/>
        <v/>
      </c>
      <c r="H170" s="6">
        <f t="shared" ca="1" si="15"/>
        <v>0.77080599560175889</v>
      </c>
    </row>
    <row r="171" spans="2:8" x14ac:dyDescent="0.2">
      <c r="B171">
        <v>169</v>
      </c>
      <c r="C171">
        <v>2</v>
      </c>
      <c r="D171" s="4" t="str">
        <f ca="1">IFERROR(IF(C171&gt;=$O$37,"hotspot","")," ")</f>
        <v/>
      </c>
      <c r="E171" s="1">
        <f ca="1">SUMIF(C169:C173,"&lt;"&amp;$O$37)</f>
        <v>7</v>
      </c>
      <c r="F171">
        <f ca="1">COUNTIF(C169:C173,"&lt;"&amp;$O$37)</f>
        <v>3</v>
      </c>
      <c r="G171" s="4" t="str">
        <f t="shared" ca="1" si="16"/>
        <v/>
      </c>
      <c r="H171" s="6">
        <f t="shared" ca="1" si="15"/>
        <v>0.19538206480704134</v>
      </c>
    </row>
    <row r="172" spans="2:8" x14ac:dyDescent="0.2">
      <c r="B172">
        <v>170</v>
      </c>
      <c r="C172">
        <v>9</v>
      </c>
      <c r="D172" s="4" t="str">
        <f ca="1">IFERROR(IF(C172&gt;=$O$37,"hotspot","")," ")</f>
        <v>hotspot</v>
      </c>
      <c r="E172" s="1">
        <f ca="1">SUMIF(C170:C174,"&lt;"&amp;$O$37)</f>
        <v>6</v>
      </c>
      <c r="F172">
        <f ca="1">COUNTIF(C170:C174,"&lt;"&amp;$O$37)</f>
        <v>3</v>
      </c>
      <c r="G172" s="4" t="str">
        <f t="shared" ca="1" si="16"/>
        <v/>
      </c>
      <c r="H172" s="6">
        <f t="shared" ca="1" si="15"/>
        <v>0.10681003860350671</v>
      </c>
    </row>
    <row r="173" spans="2:8" x14ac:dyDescent="0.2">
      <c r="B173">
        <v>171</v>
      </c>
      <c r="C173">
        <v>12</v>
      </c>
      <c r="D173" s="4" t="str">
        <f ca="1">IFERROR(IF(C173&gt;=$O$37,"hotspot","")," ")</f>
        <v>hotspot</v>
      </c>
      <c r="E173" s="1">
        <f ca="1">SUMIF(C171:C175,"&lt;"&amp;$O$37)</f>
        <v>3</v>
      </c>
      <c r="F173">
        <f ca="1">COUNTIF(C171:C175,"&lt;"&amp;$O$37)</f>
        <v>2</v>
      </c>
      <c r="G173" s="4" t="str">
        <f t="shared" ca="1" si="16"/>
        <v/>
      </c>
      <c r="H173" s="6">
        <f t="shared" ca="1" si="15"/>
        <v>3.0564155628329946E-2</v>
      </c>
    </row>
    <row r="174" spans="2:8" x14ac:dyDescent="0.2">
      <c r="B174">
        <v>172</v>
      </c>
      <c r="C174">
        <v>1</v>
      </c>
      <c r="D174" s="4" t="str">
        <f ca="1">IFERROR(IF(C174&gt;=$O$37,"hotspot","")," ")</f>
        <v/>
      </c>
      <c r="E174" s="1">
        <f ca="1">SUMIF(C172:C176,"&lt;"&amp;$O$37)</f>
        <v>3</v>
      </c>
      <c r="F174">
        <f ca="1">COUNTIF(C172:C176,"&lt;"&amp;$O$37)</f>
        <v>2</v>
      </c>
      <c r="G174" s="4" t="str">
        <f t="shared" ca="1" si="16"/>
        <v/>
      </c>
      <c r="H174" s="6">
        <f t="shared" ca="1" si="15"/>
        <v>3.0564155628329946E-2</v>
      </c>
    </row>
    <row r="175" spans="2:8" x14ac:dyDescent="0.2">
      <c r="B175">
        <v>173</v>
      </c>
      <c r="C175">
        <v>111</v>
      </c>
      <c r="D175" s="4" t="str">
        <f ca="1">IFERROR(IF(C175&gt;=$O$37,"hotspot","")," ")</f>
        <v>hotspot</v>
      </c>
      <c r="E175" s="1">
        <f ca="1">SUMIF(C173:C177,"&lt;"&amp;$O$37)</f>
        <v>5</v>
      </c>
      <c r="F175">
        <f ca="1">COUNTIF(C173:C177,"&lt;"&amp;$O$37)</f>
        <v>3</v>
      </c>
      <c r="G175" s="4" t="str">
        <f t="shared" ca="1" si="16"/>
        <v/>
      </c>
      <c r="H175" s="6">
        <f t="shared" ca="1" si="15"/>
        <v>4.9685326596952684E-2</v>
      </c>
    </row>
    <row r="176" spans="2:8" x14ac:dyDescent="0.2">
      <c r="B176">
        <v>174</v>
      </c>
      <c r="C176">
        <v>2</v>
      </c>
      <c r="D176" s="4" t="str">
        <f ca="1">IFERROR(IF(C176&gt;=$O$37,"hotspot","")," ")</f>
        <v/>
      </c>
      <c r="E176" s="1">
        <f ca="1">SUMIF(C174:C178,"&lt;"&amp;$O$37)</f>
        <v>8</v>
      </c>
      <c r="F176">
        <f ca="1">COUNTIF(C174:C178,"&lt;"&amp;$O$37)</f>
        <v>4</v>
      </c>
      <c r="G176" s="4" t="str">
        <f t="shared" ca="1" si="16"/>
        <v/>
      </c>
      <c r="H176" s="6">
        <f t="shared" ca="1" si="15"/>
        <v>0.11459881853558969</v>
      </c>
    </row>
    <row r="177" spans="2:8" x14ac:dyDescent="0.2">
      <c r="B177">
        <v>175</v>
      </c>
      <c r="C177">
        <v>2</v>
      </c>
      <c r="D177" s="4" t="str">
        <f ca="1">IFERROR(IF(C177&gt;=$O$37,"hotspot","")," ")</f>
        <v/>
      </c>
      <c r="E177" s="1">
        <f ca="1">SUMIF(C175:C179,"&lt;"&amp;$O$37)</f>
        <v>13</v>
      </c>
      <c r="F177">
        <f ca="1">COUNTIF(C175:C179,"&lt;"&amp;$O$37)</f>
        <v>4</v>
      </c>
      <c r="G177" s="4" t="str">
        <f t="shared" ca="1" si="16"/>
        <v/>
      </c>
      <c r="H177" s="6">
        <f t="shared" ca="1" si="15"/>
        <v>0.77080599560175889</v>
      </c>
    </row>
    <row r="178" spans="2:8" x14ac:dyDescent="0.2">
      <c r="B178">
        <v>176</v>
      </c>
      <c r="C178">
        <v>3</v>
      </c>
      <c r="D178" s="4" t="str">
        <f ca="1">IFERROR(IF(C178&gt;=$O$37,"hotspot","")," ")</f>
        <v/>
      </c>
      <c r="E178" s="1">
        <f ca="1">SUMIF(C176:C180,"&lt;"&amp;$O$37)</f>
        <v>19</v>
      </c>
      <c r="F178">
        <f ca="1">COUNTIF(C176:C180,"&lt;"&amp;$O$37)</f>
        <v>5</v>
      </c>
      <c r="G178" s="4" t="str">
        <f t="shared" ca="1" si="16"/>
        <v/>
      </c>
      <c r="H178" s="6">
        <f t="shared" ca="1" si="15"/>
        <v>1.5390572376167451</v>
      </c>
    </row>
    <row r="179" spans="2:8" x14ac:dyDescent="0.2">
      <c r="B179">
        <v>177</v>
      </c>
      <c r="C179">
        <v>6</v>
      </c>
      <c r="D179" s="4" t="str">
        <f ca="1">IFERROR(IF(C179&gt;=$O$37,"hotspot","")," ")</f>
        <v/>
      </c>
      <c r="E179" s="1">
        <f ca="1">SUMIF(C177:C181,"&lt;"&amp;$O$37)</f>
        <v>17</v>
      </c>
      <c r="F179">
        <f ca="1">COUNTIF(C177:C181,"&lt;"&amp;$O$37)</f>
        <v>5</v>
      </c>
      <c r="G179" s="4" t="str">
        <f t="shared" ca="1" si="16"/>
        <v/>
      </c>
      <c r="H179" s="6">
        <f t="shared" ca="1" si="15"/>
        <v>1.0662589800035134</v>
      </c>
    </row>
    <row r="180" spans="2:8" x14ac:dyDescent="0.2">
      <c r="B180">
        <v>178</v>
      </c>
      <c r="C180">
        <v>6</v>
      </c>
      <c r="D180" s="4" t="str">
        <f ca="1">IFERROR(IF(C180&gt;=$O$37,"hotspot","")," ")</f>
        <v/>
      </c>
      <c r="E180" s="1">
        <f ca="1">SUMIF(C178:C182,"&lt;"&amp;$O$37)</f>
        <v>16</v>
      </c>
      <c r="F180">
        <f ca="1">COUNTIF(C178:C182,"&lt;"&amp;$O$37)</f>
        <v>5</v>
      </c>
      <c r="G180" s="4" t="str">
        <f t="shared" ca="1" si="16"/>
        <v/>
      </c>
      <c r="H180" s="6">
        <f t="shared" ca="1" si="15"/>
        <v>0.86264699894760855</v>
      </c>
    </row>
    <row r="181" spans="2:8" x14ac:dyDescent="0.2">
      <c r="B181">
        <v>179</v>
      </c>
      <c r="C181">
        <v>0</v>
      </c>
      <c r="D181" s="4" t="str">
        <f ca="1">IFERROR(IF(C181&gt;=$O$37,"hotspot","")," ")</f>
        <v/>
      </c>
      <c r="E181" s="1">
        <f ca="1">SUMIF(C179:C183,"&lt;"&amp;$O$37)</f>
        <v>15</v>
      </c>
      <c r="F181">
        <f ca="1">COUNTIF(C179:C183,"&lt;"&amp;$O$37)</f>
        <v>5</v>
      </c>
      <c r="G181" s="4" t="str">
        <f t="shared" ca="1" si="16"/>
        <v/>
      </c>
      <c r="H181" s="6">
        <f t="shared" ca="1" si="15"/>
        <v>0.68160986060351136</v>
      </c>
    </row>
    <row r="182" spans="2:8" x14ac:dyDescent="0.2">
      <c r="B182">
        <v>180</v>
      </c>
      <c r="C182">
        <v>1</v>
      </c>
      <c r="D182" s="4" t="str">
        <f ca="1">IFERROR(IF(C182&gt;=$O$37,"hotspot","")," ")</f>
        <v/>
      </c>
      <c r="E182" s="1">
        <f ca="1">SUMIF(C180:C184,"&lt;"&amp;$O$37)</f>
        <v>12</v>
      </c>
      <c r="F182">
        <f ca="1">COUNTIF(C180:C184,"&lt;"&amp;$O$37)</f>
        <v>5</v>
      </c>
      <c r="G182" s="4" t="str">
        <f t="shared" ca="1" si="16"/>
        <v/>
      </c>
      <c r="H182" s="6">
        <f t="shared" ca="1" si="15"/>
        <v>0.27662557470614635</v>
      </c>
    </row>
    <row r="183" spans="2:8" x14ac:dyDescent="0.2">
      <c r="B183">
        <v>181</v>
      </c>
      <c r="C183">
        <v>2</v>
      </c>
      <c r="D183" s="4" t="str">
        <f ca="1">IFERROR(IF(C183&gt;=$O$37,"hotspot","")," ")</f>
        <v/>
      </c>
      <c r="E183" s="1">
        <f ca="1">SUMIF(C181:C185,"&lt;"&amp;$O$37)</f>
        <v>12</v>
      </c>
      <c r="F183">
        <f ca="1">COUNTIF(C181:C185,"&lt;"&amp;$O$37)</f>
        <v>5</v>
      </c>
      <c r="G183" s="4" t="str">
        <f t="shared" ca="1" si="16"/>
        <v/>
      </c>
      <c r="H183" s="6">
        <f t="shared" ca="1" si="15"/>
        <v>0.27662557470614635</v>
      </c>
    </row>
    <row r="184" spans="2:8" x14ac:dyDescent="0.2">
      <c r="B184">
        <v>182</v>
      </c>
      <c r="C184">
        <v>3</v>
      </c>
      <c r="D184" s="4" t="str">
        <f ca="1">IFERROR(IF(C184&gt;=$O$37,"hotspot","")," ")</f>
        <v/>
      </c>
      <c r="E184" s="1">
        <f ca="1">SUMIF(C182:C186,"&lt;"&amp;$O$37)</f>
        <v>15</v>
      </c>
      <c r="F184">
        <f ca="1">COUNTIF(C182:C186,"&lt;"&amp;$O$37)</f>
        <v>5</v>
      </c>
      <c r="G184" s="4" t="str">
        <f t="shared" ca="1" si="16"/>
        <v/>
      </c>
      <c r="H184" s="6">
        <f t="shared" ca="1" si="15"/>
        <v>0.68160986060351136</v>
      </c>
    </row>
    <row r="185" spans="2:8" x14ac:dyDescent="0.2">
      <c r="B185">
        <v>183</v>
      </c>
      <c r="C185">
        <v>6</v>
      </c>
      <c r="D185" s="4" t="str">
        <f ca="1">IFERROR(IF(C185&gt;=$O$37,"hotspot","")," ")</f>
        <v/>
      </c>
      <c r="E185" s="1">
        <f ca="1">SUMIF(C183:C187,"&lt;"&amp;$O$37)</f>
        <v>15</v>
      </c>
      <c r="F185">
        <f ca="1">COUNTIF(C183:C187,"&lt;"&amp;$O$37)</f>
        <v>5</v>
      </c>
      <c r="G185" s="4" t="str">
        <f t="shared" ca="1" si="16"/>
        <v/>
      </c>
      <c r="H185" s="6">
        <f t="shared" ca="1" si="15"/>
        <v>0.68160986060351136</v>
      </c>
    </row>
    <row r="186" spans="2:8" x14ac:dyDescent="0.2">
      <c r="B186">
        <v>184</v>
      </c>
      <c r="C186">
        <v>3</v>
      </c>
      <c r="D186" s="4" t="str">
        <f ca="1">IFERROR(IF(C186&gt;=$O$37,"hotspot","")," ")</f>
        <v/>
      </c>
      <c r="E186" s="1">
        <f ca="1">SUMIF(C184:C188,"&lt;"&amp;$O$37)</f>
        <v>15</v>
      </c>
      <c r="F186">
        <f ca="1">COUNTIF(C184:C188,"&lt;"&amp;$O$37)</f>
        <v>5</v>
      </c>
      <c r="G186" s="4" t="str">
        <f t="shared" ca="1" si="16"/>
        <v/>
      </c>
      <c r="H186" s="6">
        <f t="shared" ca="1" si="15"/>
        <v>0.68160986060351136</v>
      </c>
    </row>
    <row r="187" spans="2:8" x14ac:dyDescent="0.2">
      <c r="B187">
        <v>185</v>
      </c>
      <c r="C187">
        <v>1</v>
      </c>
      <c r="D187" s="4" t="str">
        <f ca="1">IFERROR(IF(C187&gt;=$O$37,"hotspot","")," ")</f>
        <v/>
      </c>
      <c r="E187" s="1">
        <f ca="1">SUMIF(C185:C189,"&lt;"&amp;$O$37)</f>
        <v>12</v>
      </c>
      <c r="F187">
        <f ca="1">COUNTIF(C185:C189,"&lt;"&amp;$O$37)</f>
        <v>5</v>
      </c>
      <c r="G187" s="4" t="str">
        <f t="shared" ca="1" si="16"/>
        <v/>
      </c>
      <c r="H187" s="6">
        <f t="shared" ca="1" si="15"/>
        <v>0.27662557470614635</v>
      </c>
    </row>
    <row r="188" spans="2:8" x14ac:dyDescent="0.2">
      <c r="B188">
        <v>186</v>
      </c>
      <c r="C188">
        <v>2</v>
      </c>
      <c r="D188" s="4" t="str">
        <f ca="1">IFERROR(IF(C188&gt;=$O$37,"hotspot","")," ")</f>
        <v/>
      </c>
      <c r="E188" s="1">
        <f ca="1">SUMIF(C186:C190,"&lt;"&amp;$O$37)</f>
        <v>6</v>
      </c>
      <c r="F188">
        <f ca="1">COUNTIF(C186:C190,"&lt;"&amp;$O$37)</f>
        <v>5</v>
      </c>
      <c r="G188" s="4" t="str">
        <f t="shared" ca="1" si="16"/>
        <v/>
      </c>
      <c r="H188" s="6">
        <f t="shared" ca="1" si="15"/>
        <v>6.8392391461824312E-3</v>
      </c>
    </row>
    <row r="189" spans="2:8" x14ac:dyDescent="0.2">
      <c r="B189">
        <v>187</v>
      </c>
      <c r="C189">
        <v>0</v>
      </c>
      <c r="D189" s="4" t="str">
        <f ca="1">IFERROR(IF(C189&gt;=$O$37,"hotspot","")," ")</f>
        <v/>
      </c>
      <c r="E189" s="1">
        <f ca="1">SUMIF(C187:C191,"&lt;"&amp;$O$37)</f>
        <v>4</v>
      </c>
      <c r="F189">
        <f ca="1">COUNTIF(C187:C191,"&lt;"&amp;$O$37)</f>
        <v>5</v>
      </c>
      <c r="G189" s="4" t="str">
        <f t="shared" ca="1" si="16"/>
        <v/>
      </c>
      <c r="H189" s="6">
        <f t="shared" ca="1" si="15"/>
        <v>5.421589475482772E-4</v>
      </c>
    </row>
    <row r="190" spans="2:8" x14ac:dyDescent="0.2">
      <c r="B190">
        <v>188</v>
      </c>
      <c r="C190">
        <v>0</v>
      </c>
      <c r="D190" s="4" t="str">
        <f ca="1">IFERROR(IF(C190&gt;=$O$37,"hotspot","")," ")</f>
        <v/>
      </c>
      <c r="E190" s="1">
        <f ca="1">SUMIF(C188:C192,"&lt;"&amp;$O$37)</f>
        <v>3</v>
      </c>
      <c r="F190">
        <f ca="1">COUNTIF(C188:C192,"&lt;"&amp;$O$37)</f>
        <v>5</v>
      </c>
      <c r="G190" s="4" t="str">
        <f t="shared" ca="1" si="16"/>
        <v/>
      </c>
      <c r="H190" s="6">
        <f t="shared" ca="1" si="15"/>
        <v>8.9362421577362405E-5</v>
      </c>
    </row>
    <row r="191" spans="2:8" x14ac:dyDescent="0.2">
      <c r="B191">
        <v>189</v>
      </c>
      <c r="C191">
        <v>1</v>
      </c>
      <c r="D191" s="4" t="str">
        <f ca="1">IFERROR(IF(C191&gt;=$O$37,"hotspot","")," ")</f>
        <v/>
      </c>
      <c r="E191" s="1">
        <f ca="1">SUMIF(C189:C193,"&lt;"&amp;$O$37)</f>
        <v>1</v>
      </c>
      <c r="F191">
        <f ca="1">COUNTIF(C189:C193,"&lt;"&amp;$O$37)</f>
        <v>5</v>
      </c>
      <c r="G191" s="4" t="str">
        <f t="shared" ca="1" si="16"/>
        <v/>
      </c>
      <c r="H191" s="6">
        <f t="shared" ca="1" si="15"/>
        <v>0</v>
      </c>
    </row>
    <row r="192" spans="2:8" x14ac:dyDescent="0.2">
      <c r="B192">
        <v>190</v>
      </c>
      <c r="C192">
        <v>0</v>
      </c>
      <c r="D192" s="4" t="str">
        <f ca="1">IFERROR(IF(C192&gt;=$O$37,"hotspot","")," ")</f>
        <v/>
      </c>
      <c r="E192" s="1">
        <f ca="1">SUMIF(C190:C194,"&lt;"&amp;$O$37)</f>
        <v>2</v>
      </c>
      <c r="F192">
        <f ca="1">COUNTIF(C190:C194,"&lt;"&amp;$O$37)</f>
        <v>5</v>
      </c>
      <c r="G192" s="4" t="str">
        <f t="shared" ca="1" si="16"/>
        <v/>
      </c>
      <c r="H192" s="6">
        <f t="shared" ca="1" si="15"/>
        <v>7.4103670185779761E-6</v>
      </c>
    </row>
    <row r="193" spans="2:8" x14ac:dyDescent="0.2">
      <c r="B193">
        <v>191</v>
      </c>
      <c r="C193">
        <v>0</v>
      </c>
      <c r="D193" s="4" t="str">
        <f ca="1">IFERROR(IF(C193&gt;=$O$37,"hotspot","")," ")</f>
        <v/>
      </c>
      <c r="E193" s="1">
        <f ca="1">SUMIF(C191:C195,"&lt;"&amp;$O$37)</f>
        <v>7</v>
      </c>
      <c r="F193">
        <f ca="1">COUNTIF(C191:C195,"&lt;"&amp;$O$37)</f>
        <v>5</v>
      </c>
      <c r="G193" s="4" t="str">
        <f t="shared" ca="1" si="16"/>
        <v/>
      </c>
      <c r="H193" s="6">
        <f t="shared" ca="1" si="15"/>
        <v>1.7198708864159303E-2</v>
      </c>
    </row>
    <row r="194" spans="2:8" x14ac:dyDescent="0.2">
      <c r="B194">
        <v>192</v>
      </c>
      <c r="C194">
        <v>1</v>
      </c>
      <c r="D194" s="4" t="str">
        <f ca="1">IFERROR(IF(C194&gt;=$O$37,"hotspot","")," ")</f>
        <v/>
      </c>
      <c r="E194" s="1">
        <f ca="1">SUMIF(C192:C196,"&lt;"&amp;$O$37)</f>
        <v>9</v>
      </c>
      <c r="F194">
        <f ca="1">COUNTIF(C192:C196,"&lt;"&amp;$O$37)</f>
        <v>5</v>
      </c>
      <c r="G194" s="4" t="str">
        <f t="shared" ca="1" si="16"/>
        <v/>
      </c>
      <c r="H194" s="6">
        <f t="shared" ca="1" si="15"/>
        <v>6.9505990169447279E-2</v>
      </c>
    </row>
    <row r="195" spans="2:8" x14ac:dyDescent="0.2">
      <c r="B195">
        <v>193</v>
      </c>
      <c r="C195">
        <v>5</v>
      </c>
      <c r="D195" s="4" t="str">
        <f ca="1">IFERROR(IF(C195&gt;=$O$37,"hotspot","")," ")</f>
        <v/>
      </c>
      <c r="E195" s="1">
        <f ca="1">SUMIF(C193:C197,"&lt;"&amp;$O$37)</f>
        <v>10</v>
      </c>
      <c r="F195">
        <f ca="1">COUNTIF(C193:C197,"&lt;"&amp;$O$37)</f>
        <v>5</v>
      </c>
      <c r="G195" s="4" t="str">
        <f t="shared" ca="1" si="16"/>
        <v/>
      </c>
      <c r="H195" s="6">
        <f t="shared" ca="1" si="15"/>
        <v>0.11866256951784099</v>
      </c>
    </row>
    <row r="196" spans="2:8" x14ac:dyDescent="0.2">
      <c r="B196">
        <v>194</v>
      </c>
      <c r="C196">
        <v>3</v>
      </c>
      <c r="D196" s="4" t="str">
        <f ca="1">IFERROR(IF(C196&gt;=$O$37,"hotspot","")," ")</f>
        <v/>
      </c>
      <c r="E196" s="1">
        <f ca="1">SUMIF(C194:C198,"&lt;"&amp;$O$37)</f>
        <v>11</v>
      </c>
      <c r="F196">
        <f ca="1">COUNTIF(C194:C198,"&lt;"&amp;$O$37)</f>
        <v>5</v>
      </c>
      <c r="G196" s="4" t="str">
        <f t="shared" ca="1" si="16"/>
        <v/>
      </c>
      <c r="H196" s="6">
        <f t="shared" ca="1" si="15"/>
        <v>0.18705271511988955</v>
      </c>
    </row>
    <row r="197" spans="2:8" x14ac:dyDescent="0.2">
      <c r="B197">
        <v>195</v>
      </c>
      <c r="C197">
        <v>1</v>
      </c>
      <c r="D197" s="4" t="str">
        <f ca="1">IFERROR(IF(C197&gt;=$O$37,"hotspot","")," ")</f>
        <v/>
      </c>
      <c r="E197" s="1">
        <f ca="1">SUMIF(C195:C199,"&lt;"&amp;$O$37)</f>
        <v>11</v>
      </c>
      <c r="F197">
        <f ca="1">COUNTIF(C195:C199,"&lt;"&amp;$O$37)</f>
        <v>5</v>
      </c>
      <c r="G197" s="4" t="str">
        <f t="shared" ca="1" si="16"/>
        <v/>
      </c>
      <c r="H197" s="6">
        <f t="shared" ref="H197:H260" ca="1" si="17">IF(E197=0, 0,IFERROR(-LOG10(VLOOKUP(E197,J:S,5+F197,FALSE)),-LOG10(VLOOKUP(MAX(J:J),J:S,5+F197,FALSE))))</f>
        <v>0.18705271511988955</v>
      </c>
    </row>
    <row r="198" spans="2:8" x14ac:dyDescent="0.2">
      <c r="B198">
        <v>196</v>
      </c>
      <c r="C198">
        <v>1</v>
      </c>
      <c r="D198" s="4" t="str">
        <f ca="1">IFERROR(IF(C198&gt;=$O$37,"hotspot","")," ")</f>
        <v/>
      </c>
      <c r="E198" s="1">
        <f ca="1">SUMIF(C196:C200,"&lt;"&amp;$O$37)</f>
        <v>7</v>
      </c>
      <c r="F198">
        <f ca="1">COUNTIF(C196:C200,"&lt;"&amp;$O$37)</f>
        <v>5</v>
      </c>
      <c r="G198" s="4" t="str">
        <f t="shared" ref="G198:G261" ca="1" si="18">IFERROR(IF(H198&gt;=(-LOG10($A$3)),"sw_htsp","")," ")</f>
        <v/>
      </c>
      <c r="H198" s="6">
        <f t="shared" ca="1" si="17"/>
        <v>1.7198708864159303E-2</v>
      </c>
    </row>
    <row r="199" spans="2:8" x14ac:dyDescent="0.2">
      <c r="B199">
        <v>197</v>
      </c>
      <c r="C199">
        <v>1</v>
      </c>
      <c r="D199" s="4" t="str">
        <f ca="1">IFERROR(IF(C199&gt;=$O$37,"hotspot","")," ")</f>
        <v/>
      </c>
      <c r="E199" s="1">
        <f ca="1">SUMIF(C197:C201,"&lt;"&amp;$O$37)</f>
        <v>7</v>
      </c>
      <c r="F199">
        <f ca="1">COUNTIF(C197:C201,"&lt;"&amp;$O$37)</f>
        <v>5</v>
      </c>
      <c r="G199" s="4" t="str">
        <f t="shared" ca="1" si="18"/>
        <v/>
      </c>
      <c r="H199" s="6">
        <f t="shared" ca="1" si="17"/>
        <v>1.7198708864159303E-2</v>
      </c>
    </row>
    <row r="200" spans="2:8" x14ac:dyDescent="0.2">
      <c r="B200">
        <v>198</v>
      </c>
      <c r="C200">
        <v>1</v>
      </c>
      <c r="D200" s="4" t="str">
        <f ca="1">IFERROR(IF(C200&gt;=$O$37,"hotspot","")," ")</f>
        <v/>
      </c>
      <c r="E200" s="1">
        <f ca="1">SUMIF(C198:C202,"&lt;"&amp;$O$37)</f>
        <v>7</v>
      </c>
      <c r="F200">
        <f ca="1">COUNTIF(C198:C202,"&lt;"&amp;$O$37)</f>
        <v>5</v>
      </c>
      <c r="G200" s="4" t="str">
        <f t="shared" ca="1" si="18"/>
        <v/>
      </c>
      <c r="H200" s="6">
        <f t="shared" ca="1" si="17"/>
        <v>1.7198708864159303E-2</v>
      </c>
    </row>
    <row r="201" spans="2:8" x14ac:dyDescent="0.2">
      <c r="B201">
        <v>199</v>
      </c>
      <c r="C201">
        <v>3</v>
      </c>
      <c r="D201" s="4" t="str">
        <f ca="1">IFERROR(IF(C201&gt;=$O$37,"hotspot","")," ")</f>
        <v/>
      </c>
      <c r="E201" s="1">
        <f ca="1">SUMIF(C199:C203,"&lt;"&amp;$O$37)</f>
        <v>13</v>
      </c>
      <c r="F201">
        <f ca="1">COUNTIF(C199:C203,"&lt;"&amp;$O$37)</f>
        <v>5</v>
      </c>
      <c r="G201" s="4" t="str">
        <f t="shared" ca="1" si="18"/>
        <v/>
      </c>
      <c r="H201" s="6">
        <f t="shared" ca="1" si="17"/>
        <v>0.38858578368901703</v>
      </c>
    </row>
    <row r="202" spans="2:8" x14ac:dyDescent="0.2">
      <c r="B202">
        <v>200</v>
      </c>
      <c r="C202">
        <v>1</v>
      </c>
      <c r="D202" s="4" t="str">
        <f ca="1">IFERROR(IF(C202&gt;=$O$37,"hotspot","")," ")</f>
        <v/>
      </c>
      <c r="E202" s="1">
        <f ca="1">SUMIF(C200:C204,"&lt;"&amp;$O$37)</f>
        <v>13</v>
      </c>
      <c r="F202">
        <f ca="1">COUNTIF(C200:C204,"&lt;"&amp;$O$37)</f>
        <v>5</v>
      </c>
      <c r="G202" s="4" t="str">
        <f t="shared" ca="1" si="18"/>
        <v/>
      </c>
      <c r="H202" s="6">
        <f t="shared" ca="1" si="17"/>
        <v>0.38858578368901703</v>
      </c>
    </row>
    <row r="203" spans="2:8" x14ac:dyDescent="0.2">
      <c r="B203">
        <v>201</v>
      </c>
      <c r="C203">
        <v>7</v>
      </c>
      <c r="D203" s="4" t="str">
        <f ca="1">IFERROR(IF(C203&gt;=$O$37,"hotspot","")," ")</f>
        <v/>
      </c>
      <c r="E203" s="1">
        <f ca="1">SUMIF(C201:C205,"&lt;"&amp;$O$37)</f>
        <v>13</v>
      </c>
      <c r="F203">
        <f ca="1">COUNTIF(C201:C205,"&lt;"&amp;$O$37)</f>
        <v>5</v>
      </c>
      <c r="G203" s="4" t="str">
        <f t="shared" ca="1" si="18"/>
        <v/>
      </c>
      <c r="H203" s="6">
        <f t="shared" ca="1" si="17"/>
        <v>0.38858578368901703</v>
      </c>
    </row>
    <row r="204" spans="2:8" x14ac:dyDescent="0.2">
      <c r="B204">
        <v>202</v>
      </c>
      <c r="C204">
        <v>1</v>
      </c>
      <c r="D204" s="4" t="str">
        <f ca="1">IFERROR(IF(C204&gt;=$O$37,"hotspot","")," ")</f>
        <v/>
      </c>
      <c r="E204" s="1">
        <f ca="1">SUMIF(C202:C206,"&lt;"&amp;$O$37)</f>
        <v>14</v>
      </c>
      <c r="F204">
        <f ca="1">COUNTIF(C202:C206,"&lt;"&amp;$O$37)</f>
        <v>5</v>
      </c>
      <c r="G204" s="4" t="str">
        <f t="shared" ca="1" si="18"/>
        <v/>
      </c>
      <c r="H204" s="6">
        <f t="shared" ca="1" si="17"/>
        <v>0.52353197809137275</v>
      </c>
    </row>
    <row r="205" spans="2:8" x14ac:dyDescent="0.2">
      <c r="B205">
        <v>203</v>
      </c>
      <c r="C205">
        <v>1</v>
      </c>
      <c r="D205" s="4" t="str">
        <f ca="1">IFERROR(IF(C205&gt;=$O$37,"hotspot","")," ")</f>
        <v/>
      </c>
      <c r="E205" s="1">
        <f ca="1">SUMIF(C203:C207,"&lt;"&amp;$O$37)</f>
        <v>16</v>
      </c>
      <c r="F205">
        <f ca="1">COUNTIF(C203:C207,"&lt;"&amp;$O$37)</f>
        <v>5</v>
      </c>
      <c r="G205" s="4" t="str">
        <f t="shared" ca="1" si="18"/>
        <v/>
      </c>
      <c r="H205" s="6">
        <f t="shared" ca="1" si="17"/>
        <v>0.86264699894760855</v>
      </c>
    </row>
    <row r="206" spans="2:8" x14ac:dyDescent="0.2">
      <c r="B206">
        <v>204</v>
      </c>
      <c r="C206">
        <v>4</v>
      </c>
      <c r="D206" s="4" t="str">
        <f ca="1">IFERROR(IF(C206&gt;=$O$37,"hotspot","")," ")</f>
        <v/>
      </c>
      <c r="E206" s="1">
        <f ca="1">SUMIF(C204:C208,"&lt;"&amp;$O$37)</f>
        <v>11</v>
      </c>
      <c r="F206">
        <f ca="1">COUNTIF(C204:C208,"&lt;"&amp;$O$37)</f>
        <v>5</v>
      </c>
      <c r="G206" s="4" t="str">
        <f t="shared" ca="1" si="18"/>
        <v/>
      </c>
      <c r="H206" s="6">
        <f t="shared" ca="1" si="17"/>
        <v>0.18705271511988955</v>
      </c>
    </row>
    <row r="207" spans="2:8" x14ac:dyDescent="0.2">
      <c r="B207">
        <v>205</v>
      </c>
      <c r="C207">
        <v>3</v>
      </c>
      <c r="D207" s="4" t="str">
        <f ca="1">IFERROR(IF(C207&gt;=$O$37,"hotspot","")," ")</f>
        <v/>
      </c>
      <c r="E207" s="1">
        <f ca="1">SUMIF(C205:C209,"&lt;"&amp;$O$37)</f>
        <v>10</v>
      </c>
      <c r="F207">
        <f ca="1">COUNTIF(C205:C209,"&lt;"&amp;$O$37)</f>
        <v>5</v>
      </c>
      <c r="G207" s="4" t="str">
        <f t="shared" ca="1" si="18"/>
        <v/>
      </c>
      <c r="H207" s="6">
        <f t="shared" ca="1" si="17"/>
        <v>0.11866256951784099</v>
      </c>
    </row>
    <row r="208" spans="2:8" x14ac:dyDescent="0.2">
      <c r="B208">
        <v>206</v>
      </c>
      <c r="C208">
        <v>2</v>
      </c>
      <c r="D208" s="4" t="str">
        <f ca="1">IFERROR(IF(C208&gt;=$O$37,"hotspot","")," ")</f>
        <v/>
      </c>
      <c r="E208" s="1">
        <f ca="1">SUMIF(C206:C210,"&lt;"&amp;$O$37)</f>
        <v>9</v>
      </c>
      <c r="F208">
        <f ca="1">COUNTIF(C206:C210,"&lt;"&amp;$O$37)</f>
        <v>5</v>
      </c>
      <c r="G208" s="4" t="str">
        <f t="shared" ca="1" si="18"/>
        <v/>
      </c>
      <c r="H208" s="6">
        <f t="shared" ca="1" si="17"/>
        <v>6.9505990169447279E-2</v>
      </c>
    </row>
    <row r="209" spans="2:8" x14ac:dyDescent="0.2">
      <c r="B209">
        <v>207</v>
      </c>
      <c r="C209">
        <v>0</v>
      </c>
      <c r="D209" s="4" t="str">
        <f ca="1">IFERROR(IF(C209&gt;=$O$37,"hotspot","")," ")</f>
        <v/>
      </c>
      <c r="E209" s="1">
        <f ca="1">SUMIF(C207:C211,"&lt;"&amp;$O$37)</f>
        <v>9</v>
      </c>
      <c r="F209">
        <f ca="1">COUNTIF(C207:C211,"&lt;"&amp;$O$37)</f>
        <v>5</v>
      </c>
      <c r="G209" s="4" t="str">
        <f t="shared" ca="1" si="18"/>
        <v/>
      </c>
      <c r="H209" s="6">
        <f t="shared" ca="1" si="17"/>
        <v>6.9505990169447279E-2</v>
      </c>
    </row>
    <row r="210" spans="2:8" x14ac:dyDescent="0.2">
      <c r="B210">
        <v>208</v>
      </c>
      <c r="C210">
        <v>0</v>
      </c>
      <c r="D210" s="4" t="str">
        <f ca="1">IFERROR(IF(C210&gt;=$O$37,"hotspot","")," ")</f>
        <v/>
      </c>
      <c r="E210" s="1">
        <f ca="1">SUMIF(C208:C212,"&lt;"&amp;$O$37)</f>
        <v>6</v>
      </c>
      <c r="F210">
        <f ca="1">COUNTIF(C208:C212,"&lt;"&amp;$O$37)</f>
        <v>5</v>
      </c>
      <c r="G210" s="4" t="str">
        <f t="shared" ca="1" si="18"/>
        <v/>
      </c>
      <c r="H210" s="6">
        <f t="shared" ca="1" si="17"/>
        <v>6.8392391461824312E-3</v>
      </c>
    </row>
    <row r="211" spans="2:8" x14ac:dyDescent="0.2">
      <c r="B211">
        <v>209</v>
      </c>
      <c r="C211">
        <v>4</v>
      </c>
      <c r="D211" s="4" t="str">
        <f ca="1">IFERROR(IF(C211&gt;=$O$37,"hotspot","")," ")</f>
        <v/>
      </c>
      <c r="E211" s="1">
        <f ca="1">SUMIF(C209:C213,"&lt;"&amp;$O$37)</f>
        <v>4</v>
      </c>
      <c r="F211">
        <f ca="1">COUNTIF(C209:C213,"&lt;"&amp;$O$37)</f>
        <v>4</v>
      </c>
      <c r="G211" s="4" t="str">
        <f t="shared" ca="1" si="18"/>
        <v/>
      </c>
      <c r="H211" s="6">
        <f t="shared" ca="1" si="17"/>
        <v>3.295079445745361E-3</v>
      </c>
    </row>
    <row r="212" spans="2:8" x14ac:dyDescent="0.2">
      <c r="B212">
        <v>210</v>
      </c>
      <c r="C212">
        <v>0</v>
      </c>
      <c r="D212" s="4" t="str">
        <f ca="1">IFERROR(IF(C212&gt;=$O$37,"hotspot","")," ")</f>
        <v/>
      </c>
      <c r="E212" s="1">
        <f ca="1">SUMIF(C210:C214,"&lt;"&amp;$O$37)</f>
        <v>4</v>
      </c>
      <c r="F212">
        <f ca="1">COUNTIF(C210:C214,"&lt;"&amp;$O$37)</f>
        <v>4</v>
      </c>
      <c r="G212" s="4" t="str">
        <f t="shared" ca="1" si="18"/>
        <v/>
      </c>
      <c r="H212" s="6">
        <f t="shared" ca="1" si="17"/>
        <v>3.295079445745361E-3</v>
      </c>
    </row>
    <row r="213" spans="2:8" x14ac:dyDescent="0.2">
      <c r="B213">
        <v>211</v>
      </c>
      <c r="C213">
        <v>10</v>
      </c>
      <c r="D213" s="4" t="str">
        <f ca="1">IFERROR(IF(C213&gt;=$O$37,"hotspot","")," ")</f>
        <v>hotspot</v>
      </c>
      <c r="E213" s="1">
        <f ca="1">SUMIF(C211:C215,"&lt;"&amp;$O$37)</f>
        <v>7</v>
      </c>
      <c r="F213">
        <f ca="1">COUNTIF(C211:C215,"&lt;"&amp;$O$37)</f>
        <v>4</v>
      </c>
      <c r="G213" s="4" t="str">
        <f t="shared" ca="1" si="18"/>
        <v/>
      </c>
      <c r="H213" s="6">
        <f t="shared" ca="1" si="17"/>
        <v>6.1639824973013339E-2</v>
      </c>
    </row>
    <row r="214" spans="2:8" x14ac:dyDescent="0.2">
      <c r="B214">
        <v>212</v>
      </c>
      <c r="C214">
        <v>0</v>
      </c>
      <c r="D214" s="4" t="str">
        <f ca="1">IFERROR(IF(C214&gt;=$O$37,"hotspot","")," ")</f>
        <v/>
      </c>
      <c r="E214" s="1">
        <f ca="1">SUMIF(C212:C216,"&lt;"&amp;$O$37)</f>
        <v>11</v>
      </c>
      <c r="F214">
        <f ca="1">COUNTIF(C212:C216,"&lt;"&amp;$O$37)</f>
        <v>4</v>
      </c>
      <c r="G214" s="4" t="str">
        <f t="shared" ca="1" si="18"/>
        <v/>
      </c>
      <c r="H214" s="6">
        <f t="shared" ca="1" si="17"/>
        <v>0.42534225681218613</v>
      </c>
    </row>
    <row r="215" spans="2:8" x14ac:dyDescent="0.2">
      <c r="B215">
        <v>213</v>
      </c>
      <c r="C215">
        <v>3</v>
      </c>
      <c r="D215" s="4" t="str">
        <f ca="1">IFERROR(IF(C215&gt;=$O$37,"hotspot","")," ")</f>
        <v/>
      </c>
      <c r="E215" s="1">
        <f ca="1">SUMIF(C213:C217,"&lt;"&amp;$O$37)</f>
        <v>13</v>
      </c>
      <c r="F215">
        <f ca="1">COUNTIF(C213:C217,"&lt;"&amp;$O$37)</f>
        <v>4</v>
      </c>
      <c r="G215" s="4" t="str">
        <f t="shared" ca="1" si="18"/>
        <v/>
      </c>
      <c r="H215" s="6">
        <f t="shared" ca="1" si="17"/>
        <v>0.77080599560175889</v>
      </c>
    </row>
    <row r="216" spans="2:8" x14ac:dyDescent="0.2">
      <c r="B216">
        <v>214</v>
      </c>
      <c r="C216">
        <v>8</v>
      </c>
      <c r="D216" s="4" t="str">
        <f ca="1">IFERROR(IF(C216&gt;=$O$37,"hotspot","")," ")</f>
        <v/>
      </c>
      <c r="E216" s="1">
        <f ca="1">SUMIF(C214:C218,"&lt;"&amp;$O$37)</f>
        <v>15</v>
      </c>
      <c r="F216">
        <f ca="1">COUNTIF(C214:C218,"&lt;"&amp;$O$37)</f>
        <v>5</v>
      </c>
      <c r="G216" s="4" t="str">
        <f t="shared" ca="1" si="18"/>
        <v/>
      </c>
      <c r="H216" s="6">
        <f t="shared" ca="1" si="17"/>
        <v>0.68160986060351136</v>
      </c>
    </row>
    <row r="217" spans="2:8" x14ac:dyDescent="0.2">
      <c r="B217">
        <v>215</v>
      </c>
      <c r="C217">
        <v>2</v>
      </c>
      <c r="D217" s="4" t="str">
        <f ca="1">IFERROR(IF(C217&gt;=$O$37,"hotspot","")," ")</f>
        <v/>
      </c>
      <c r="E217" s="1">
        <f ca="1">SUMIF(C215:C219,"&lt;"&amp;$O$37)</f>
        <v>17</v>
      </c>
      <c r="F217">
        <f ca="1">COUNTIF(C215:C219,"&lt;"&amp;$O$37)</f>
        <v>5</v>
      </c>
      <c r="G217" s="4" t="str">
        <f t="shared" ca="1" si="18"/>
        <v/>
      </c>
      <c r="H217" s="6">
        <f t="shared" ca="1" si="17"/>
        <v>1.0662589800035134</v>
      </c>
    </row>
    <row r="218" spans="2:8" x14ac:dyDescent="0.2">
      <c r="B218">
        <v>216</v>
      </c>
      <c r="C218">
        <v>2</v>
      </c>
      <c r="D218" s="4" t="str">
        <f ca="1">IFERROR(IF(C218&gt;=$O$37,"hotspot","")," ")</f>
        <v/>
      </c>
      <c r="E218" s="1">
        <f ca="1">SUMIF(C216:C220,"&lt;"&amp;$O$37)</f>
        <v>18</v>
      </c>
      <c r="F218">
        <f ca="1">COUNTIF(C216:C220,"&lt;"&amp;$O$37)</f>
        <v>5</v>
      </c>
      <c r="G218" s="4" t="str">
        <f t="shared" ca="1" si="18"/>
        <v/>
      </c>
      <c r="H218" s="6">
        <f t="shared" ca="1" si="17"/>
        <v>1.291927771106806</v>
      </c>
    </row>
    <row r="219" spans="2:8" x14ac:dyDescent="0.2">
      <c r="B219">
        <v>217</v>
      </c>
      <c r="C219">
        <v>2</v>
      </c>
      <c r="D219" s="4" t="str">
        <f ca="1">IFERROR(IF(C219&gt;=$O$37,"hotspot","")," ")</f>
        <v/>
      </c>
      <c r="E219" s="1">
        <f ca="1">SUMIF(C217:C221,"&lt;"&amp;$O$37)</f>
        <v>18</v>
      </c>
      <c r="F219">
        <f ca="1">COUNTIF(C217:C221,"&lt;"&amp;$O$37)</f>
        <v>5</v>
      </c>
      <c r="G219" s="4" t="str">
        <f t="shared" ca="1" si="18"/>
        <v/>
      </c>
      <c r="H219" s="6">
        <f t="shared" ca="1" si="17"/>
        <v>1.291927771106806</v>
      </c>
    </row>
    <row r="220" spans="2:8" x14ac:dyDescent="0.2">
      <c r="B220">
        <v>218</v>
      </c>
      <c r="C220">
        <v>4</v>
      </c>
      <c r="D220" s="4" t="str">
        <f ca="1">IFERROR(IF(C220&gt;=$O$37,"hotspot","")," ")</f>
        <v/>
      </c>
      <c r="E220" s="1">
        <f ca="1">SUMIF(C218:C222,"&lt;"&amp;$O$37)</f>
        <v>17</v>
      </c>
      <c r="F220">
        <f ca="1">COUNTIF(C218:C222,"&lt;"&amp;$O$37)</f>
        <v>5</v>
      </c>
      <c r="G220" s="4" t="str">
        <f t="shared" ca="1" si="18"/>
        <v/>
      </c>
      <c r="H220" s="6">
        <f t="shared" ca="1" si="17"/>
        <v>1.0662589800035134</v>
      </c>
    </row>
    <row r="221" spans="2:8" x14ac:dyDescent="0.2">
      <c r="B221">
        <v>219</v>
      </c>
      <c r="C221">
        <v>8</v>
      </c>
      <c r="D221" s="4" t="str">
        <f ca="1">IFERROR(IF(C221&gt;=$O$37,"hotspot","")," ")</f>
        <v/>
      </c>
      <c r="E221" s="1">
        <f ca="1">SUMIF(C219:C223,"&lt;"&amp;$O$37)</f>
        <v>15</v>
      </c>
      <c r="F221">
        <f ca="1">COUNTIF(C219:C223,"&lt;"&amp;$O$37)</f>
        <v>5</v>
      </c>
      <c r="G221" s="4" t="str">
        <f t="shared" ca="1" si="18"/>
        <v/>
      </c>
      <c r="H221" s="6">
        <f t="shared" ca="1" si="17"/>
        <v>0.68160986060351136</v>
      </c>
    </row>
    <row r="222" spans="2:8" x14ac:dyDescent="0.2">
      <c r="B222">
        <v>220</v>
      </c>
      <c r="C222">
        <v>1</v>
      </c>
      <c r="D222" s="4" t="str">
        <f ca="1">IFERROR(IF(C222&gt;=$O$37,"hotspot","")," ")</f>
        <v/>
      </c>
      <c r="E222" s="1">
        <f ca="1">SUMIF(C220:C224,"&lt;"&amp;$O$37)</f>
        <v>14</v>
      </c>
      <c r="F222">
        <f ca="1">COUNTIF(C220:C224,"&lt;"&amp;$O$37)</f>
        <v>5</v>
      </c>
      <c r="G222" s="4" t="str">
        <f t="shared" ca="1" si="18"/>
        <v/>
      </c>
      <c r="H222" s="6">
        <f t="shared" ca="1" si="17"/>
        <v>0.52353197809137275</v>
      </c>
    </row>
    <row r="223" spans="2:8" x14ac:dyDescent="0.2">
      <c r="B223">
        <v>221</v>
      </c>
      <c r="C223">
        <v>0</v>
      </c>
      <c r="D223" s="4" t="str">
        <f ca="1">IFERROR(IF(C223&gt;=$O$37,"hotspot","")," ")</f>
        <v/>
      </c>
      <c r="E223" s="1">
        <f ca="1">SUMIF(C221:C225,"&lt;"&amp;$O$37)</f>
        <v>11</v>
      </c>
      <c r="F223">
        <f ca="1">COUNTIF(C221:C225,"&lt;"&amp;$O$37)</f>
        <v>5</v>
      </c>
      <c r="G223" s="4" t="str">
        <f t="shared" ca="1" si="18"/>
        <v/>
      </c>
      <c r="H223" s="6">
        <f t="shared" ca="1" si="17"/>
        <v>0.18705271511988955</v>
      </c>
    </row>
    <row r="224" spans="2:8" x14ac:dyDescent="0.2">
      <c r="B224">
        <v>222</v>
      </c>
      <c r="C224">
        <v>1</v>
      </c>
      <c r="D224" s="4" t="str">
        <f ca="1">IFERROR(IF(C224&gt;=$O$37,"hotspot","")," ")</f>
        <v/>
      </c>
      <c r="E224" s="1">
        <f ca="1">SUMIF(C222:C226,"&lt;"&amp;$O$37)</f>
        <v>4</v>
      </c>
      <c r="F224">
        <f ca="1">COUNTIF(C222:C226,"&lt;"&amp;$O$37)</f>
        <v>5</v>
      </c>
      <c r="G224" s="4" t="str">
        <f t="shared" ca="1" si="18"/>
        <v/>
      </c>
      <c r="H224" s="6">
        <f t="shared" ca="1" si="17"/>
        <v>5.421589475482772E-4</v>
      </c>
    </row>
    <row r="225" spans="2:8" x14ac:dyDescent="0.2">
      <c r="B225">
        <v>223</v>
      </c>
      <c r="C225">
        <v>1</v>
      </c>
      <c r="D225" s="4" t="str">
        <f ca="1">IFERROR(IF(C225&gt;=$O$37,"hotspot","")," ")</f>
        <v/>
      </c>
      <c r="E225" s="1">
        <f ca="1">SUMIF(C223:C227,"&lt;"&amp;$O$37)</f>
        <v>8</v>
      </c>
      <c r="F225">
        <f ca="1">COUNTIF(C223:C227,"&lt;"&amp;$O$37)</f>
        <v>5</v>
      </c>
      <c r="G225" s="4" t="str">
        <f t="shared" ca="1" si="18"/>
        <v/>
      </c>
      <c r="H225" s="6">
        <f t="shared" ca="1" si="17"/>
        <v>3.6831212854648569E-2</v>
      </c>
    </row>
    <row r="226" spans="2:8" x14ac:dyDescent="0.2">
      <c r="B226">
        <v>224</v>
      </c>
      <c r="C226">
        <v>1</v>
      </c>
      <c r="D226" s="4" t="str">
        <f ca="1">IFERROR(IF(C226&gt;=$O$37,"hotspot","")," ")</f>
        <v/>
      </c>
      <c r="E226" s="1">
        <f ca="1">SUMIF(C224:C228,"&lt;"&amp;$O$37)</f>
        <v>9</v>
      </c>
      <c r="F226">
        <f ca="1">COUNTIF(C224:C228,"&lt;"&amp;$O$37)</f>
        <v>5</v>
      </c>
      <c r="G226" s="4" t="str">
        <f t="shared" ca="1" si="18"/>
        <v/>
      </c>
      <c r="H226" s="6">
        <f t="shared" ca="1" si="17"/>
        <v>6.9505990169447279E-2</v>
      </c>
    </row>
    <row r="227" spans="2:8" x14ac:dyDescent="0.2">
      <c r="B227">
        <v>225</v>
      </c>
      <c r="C227">
        <v>5</v>
      </c>
      <c r="D227" s="4" t="str">
        <f ca="1">IFERROR(IF(C227&gt;=$O$37,"hotspot","")," ")</f>
        <v/>
      </c>
      <c r="E227" s="1">
        <f ca="1">SUMIF(C225:C229,"&lt;"&amp;$O$37)</f>
        <v>9</v>
      </c>
      <c r="F227">
        <f ca="1">COUNTIF(C225:C229,"&lt;"&amp;$O$37)</f>
        <v>5</v>
      </c>
      <c r="G227" s="4" t="str">
        <f t="shared" ca="1" si="18"/>
        <v/>
      </c>
      <c r="H227" s="6">
        <f t="shared" ca="1" si="17"/>
        <v>6.9505990169447279E-2</v>
      </c>
    </row>
    <row r="228" spans="2:8" x14ac:dyDescent="0.2">
      <c r="B228">
        <v>226</v>
      </c>
      <c r="C228">
        <v>1</v>
      </c>
      <c r="D228" s="4" t="str">
        <f ca="1">IFERROR(IF(C228&gt;=$O$37,"hotspot","")," ")</f>
        <v/>
      </c>
      <c r="E228" s="1">
        <f ca="1">SUMIF(C226:C230,"&lt;"&amp;$O$37)</f>
        <v>10</v>
      </c>
      <c r="F228">
        <f ca="1">COUNTIF(C226:C230,"&lt;"&amp;$O$37)</f>
        <v>5</v>
      </c>
      <c r="G228" s="4" t="str">
        <f t="shared" ca="1" si="18"/>
        <v/>
      </c>
      <c r="H228" s="6">
        <f t="shared" ca="1" si="17"/>
        <v>0.11866256951784099</v>
      </c>
    </row>
    <row r="229" spans="2:8" x14ac:dyDescent="0.2">
      <c r="B229">
        <v>227</v>
      </c>
      <c r="C229">
        <v>1</v>
      </c>
      <c r="D229" s="4" t="str">
        <f ca="1">IFERROR(IF(C229&gt;=$O$37,"hotspot","")," ")</f>
        <v/>
      </c>
      <c r="E229" s="1">
        <f ca="1">SUMIF(C227:C231,"&lt;"&amp;$O$37)</f>
        <v>12</v>
      </c>
      <c r="F229">
        <f ca="1">COUNTIF(C227:C231,"&lt;"&amp;$O$37)</f>
        <v>5</v>
      </c>
      <c r="G229" s="4" t="str">
        <f t="shared" ca="1" si="18"/>
        <v/>
      </c>
      <c r="H229" s="6">
        <f t="shared" ca="1" si="17"/>
        <v>0.27662557470614635</v>
      </c>
    </row>
    <row r="230" spans="2:8" x14ac:dyDescent="0.2">
      <c r="B230">
        <v>228</v>
      </c>
      <c r="C230">
        <v>2</v>
      </c>
      <c r="D230" s="4" t="str">
        <f ca="1">IFERROR(IF(C230&gt;=$O$37,"hotspot","")," ")</f>
        <v/>
      </c>
      <c r="E230" s="1">
        <f ca="1">SUMIF(C228:C232,"&lt;"&amp;$O$37)</f>
        <v>9</v>
      </c>
      <c r="F230">
        <f ca="1">COUNTIF(C228:C232,"&lt;"&amp;$O$37)</f>
        <v>5</v>
      </c>
      <c r="G230" s="4" t="str">
        <f t="shared" ca="1" si="18"/>
        <v/>
      </c>
      <c r="H230" s="6">
        <f t="shared" ca="1" si="17"/>
        <v>6.9505990169447279E-2</v>
      </c>
    </row>
    <row r="231" spans="2:8" x14ac:dyDescent="0.2">
      <c r="B231">
        <v>229</v>
      </c>
      <c r="C231">
        <v>3</v>
      </c>
      <c r="D231" s="4" t="str">
        <f ca="1">IFERROR(IF(C231&gt;=$O$37,"hotspot","")," ")</f>
        <v/>
      </c>
      <c r="E231" s="1">
        <f ca="1">SUMIF(C229:C233,"&lt;"&amp;$O$37)</f>
        <v>8</v>
      </c>
      <c r="F231">
        <f ca="1">COUNTIF(C229:C233,"&lt;"&amp;$O$37)</f>
        <v>5</v>
      </c>
      <c r="G231" s="4" t="str">
        <f t="shared" ca="1" si="18"/>
        <v/>
      </c>
      <c r="H231" s="6">
        <f t="shared" ca="1" si="17"/>
        <v>3.6831212854648569E-2</v>
      </c>
    </row>
    <row r="232" spans="2:8" x14ac:dyDescent="0.2">
      <c r="B232">
        <v>230</v>
      </c>
      <c r="C232">
        <v>2</v>
      </c>
      <c r="D232" s="4" t="str">
        <f ca="1">IFERROR(IF(C232&gt;=$O$37,"hotspot","")," ")</f>
        <v/>
      </c>
      <c r="E232" s="1">
        <f ca="1">SUMIF(C230:C234,"&lt;"&amp;$O$37)</f>
        <v>7</v>
      </c>
      <c r="F232">
        <f ca="1">COUNTIF(C230:C234,"&lt;"&amp;$O$37)</f>
        <v>5</v>
      </c>
      <c r="G232" s="4" t="str">
        <f t="shared" ca="1" si="18"/>
        <v/>
      </c>
      <c r="H232" s="6">
        <f t="shared" ca="1" si="17"/>
        <v>1.7198708864159303E-2</v>
      </c>
    </row>
    <row r="233" spans="2:8" x14ac:dyDescent="0.2">
      <c r="B233">
        <v>231</v>
      </c>
      <c r="C233">
        <v>0</v>
      </c>
      <c r="D233" s="4" t="str">
        <f ca="1">IFERROR(IF(C233&gt;=$O$37,"hotspot","")," ")</f>
        <v/>
      </c>
      <c r="E233" s="1">
        <f ca="1">SUMIF(C231:C235,"&lt;"&amp;$O$37)</f>
        <v>5</v>
      </c>
      <c r="F233">
        <f ca="1">COUNTIF(C231:C235,"&lt;"&amp;$O$37)</f>
        <v>4</v>
      </c>
      <c r="G233" s="4" t="str">
        <f t="shared" ca="1" si="18"/>
        <v/>
      </c>
      <c r="H233" s="6">
        <f t="shared" ca="1" si="17"/>
        <v>1.1107577404556196E-2</v>
      </c>
    </row>
    <row r="234" spans="2:8" x14ac:dyDescent="0.2">
      <c r="B234">
        <v>232</v>
      </c>
      <c r="C234">
        <v>0</v>
      </c>
      <c r="D234" s="4" t="str">
        <f ca="1">IFERROR(IF(C234&gt;=$O$37,"hotspot","")," ")</f>
        <v/>
      </c>
      <c r="E234" s="1">
        <f ca="1">SUMIF(C232:C236,"&lt;"&amp;$O$37)</f>
        <v>8</v>
      </c>
      <c r="F234">
        <f ca="1">COUNTIF(C232:C236,"&lt;"&amp;$O$37)</f>
        <v>4</v>
      </c>
      <c r="G234" s="4" t="str">
        <f t="shared" ca="1" si="18"/>
        <v/>
      </c>
      <c r="H234" s="6">
        <f t="shared" ca="1" si="17"/>
        <v>0.11459881853558969</v>
      </c>
    </row>
    <row r="235" spans="2:8" x14ac:dyDescent="0.2">
      <c r="B235">
        <v>233</v>
      </c>
      <c r="C235">
        <v>95</v>
      </c>
      <c r="D235" s="4" t="str">
        <f ca="1">IFERROR(IF(C235&gt;=$O$37,"hotspot","")," ")</f>
        <v>hotspot</v>
      </c>
      <c r="E235" s="1">
        <f ca="1">SUMIF(C233:C237,"&lt;"&amp;$O$37)</f>
        <v>12</v>
      </c>
      <c r="F235">
        <f ca="1">COUNTIF(C233:C237,"&lt;"&amp;$O$37)</f>
        <v>4</v>
      </c>
      <c r="G235" s="4" t="str">
        <f t="shared" ca="1" si="18"/>
        <v/>
      </c>
      <c r="H235" s="6">
        <f t="shared" ca="1" si="17"/>
        <v>0.5841446922510054</v>
      </c>
    </row>
    <row r="236" spans="2:8" x14ac:dyDescent="0.2">
      <c r="B236">
        <v>234</v>
      </c>
      <c r="C236">
        <v>6</v>
      </c>
      <c r="D236" s="4" t="str">
        <f ca="1">IFERROR(IF(C236&gt;=$O$37,"hotspot","")," ")</f>
        <v/>
      </c>
      <c r="E236" s="1">
        <f ca="1">SUMIF(C234:C238,"&lt;"&amp;$O$37)</f>
        <v>14</v>
      </c>
      <c r="F236">
        <f ca="1">COUNTIF(C234:C238,"&lt;"&amp;$O$37)</f>
        <v>4</v>
      </c>
      <c r="G236" s="4" t="str">
        <f t="shared" ca="1" si="18"/>
        <v/>
      </c>
      <c r="H236" s="6">
        <f t="shared" ca="1" si="17"/>
        <v>0.98477064873497899</v>
      </c>
    </row>
    <row r="237" spans="2:8" x14ac:dyDescent="0.2">
      <c r="B237">
        <v>235</v>
      </c>
      <c r="C237">
        <v>6</v>
      </c>
      <c r="D237" s="4" t="str">
        <f ca="1">IFERROR(IF(C237&gt;=$O$37,"hotspot","")," ")</f>
        <v/>
      </c>
      <c r="E237" s="1">
        <f ca="1">SUMIF(C235:C239,"&lt;"&amp;$O$37)</f>
        <v>15</v>
      </c>
      <c r="F237">
        <f ca="1">COUNTIF(C235:C239,"&lt;"&amp;$O$37)</f>
        <v>4</v>
      </c>
      <c r="G237" s="4" t="str">
        <f t="shared" ca="1" si="18"/>
        <v/>
      </c>
      <c r="H237" s="6">
        <f t="shared" ca="1" si="17"/>
        <v>1.225261793701381</v>
      </c>
    </row>
    <row r="238" spans="2:8" x14ac:dyDescent="0.2">
      <c r="B238">
        <v>236</v>
      </c>
      <c r="C238">
        <v>2</v>
      </c>
      <c r="D238" s="4" t="str">
        <f ca="1">IFERROR(IF(C238&gt;=$O$37,"hotspot","")," ")</f>
        <v/>
      </c>
      <c r="E238" s="1">
        <f ca="1">SUMIF(C236:C240,"&lt;"&amp;$O$37)</f>
        <v>18</v>
      </c>
      <c r="F238">
        <f ca="1">COUNTIF(C236:C240,"&lt;"&amp;$O$37)</f>
        <v>5</v>
      </c>
      <c r="G238" s="4" t="str">
        <f t="shared" ca="1" si="18"/>
        <v/>
      </c>
      <c r="H238" s="6">
        <f t="shared" ca="1" si="17"/>
        <v>1.291927771106806</v>
      </c>
    </row>
    <row r="239" spans="2:8" x14ac:dyDescent="0.2">
      <c r="B239">
        <v>237</v>
      </c>
      <c r="C239">
        <v>1</v>
      </c>
      <c r="D239" s="4" t="str">
        <f ca="1">IFERROR(IF(C239&gt;=$O$37,"hotspot","")," ")</f>
        <v/>
      </c>
      <c r="E239" s="1">
        <f ca="1">SUMIF(C237:C241,"&lt;"&amp;$O$37)</f>
        <v>13</v>
      </c>
      <c r="F239">
        <f ca="1">COUNTIF(C237:C241,"&lt;"&amp;$O$37)</f>
        <v>5</v>
      </c>
      <c r="G239" s="4" t="str">
        <f t="shared" ca="1" si="18"/>
        <v/>
      </c>
      <c r="H239" s="6">
        <f t="shared" ca="1" si="17"/>
        <v>0.38858578368901703</v>
      </c>
    </row>
    <row r="240" spans="2:8" x14ac:dyDescent="0.2">
      <c r="B240">
        <v>238</v>
      </c>
      <c r="C240">
        <v>3</v>
      </c>
      <c r="D240" s="4" t="str">
        <f ca="1">IFERROR(IF(C240&gt;=$O$37,"hotspot","")," ")</f>
        <v/>
      </c>
      <c r="E240" s="1">
        <f ca="1">SUMIF(C238:C242,"&lt;"&amp;$O$37)</f>
        <v>11</v>
      </c>
      <c r="F240">
        <f ca="1">COUNTIF(C238:C242,"&lt;"&amp;$O$37)</f>
        <v>5</v>
      </c>
      <c r="G240" s="4" t="str">
        <f t="shared" ca="1" si="18"/>
        <v/>
      </c>
      <c r="H240" s="6">
        <f t="shared" ca="1" si="17"/>
        <v>0.18705271511988955</v>
      </c>
    </row>
    <row r="241" spans="2:8" x14ac:dyDescent="0.2">
      <c r="B241">
        <v>239</v>
      </c>
      <c r="C241">
        <v>1</v>
      </c>
      <c r="D241" s="4" t="str">
        <f ca="1">IFERROR(IF(C241&gt;=$O$37,"hotspot","")," ")</f>
        <v/>
      </c>
      <c r="E241" s="1">
        <f ca="1">SUMIF(C239:C243,"&lt;"&amp;$O$37)</f>
        <v>12</v>
      </c>
      <c r="F241">
        <f ca="1">COUNTIF(C239:C243,"&lt;"&amp;$O$37)</f>
        <v>5</v>
      </c>
      <c r="G241" s="4" t="str">
        <f t="shared" ca="1" si="18"/>
        <v/>
      </c>
      <c r="H241" s="6">
        <f t="shared" ca="1" si="17"/>
        <v>0.27662557470614635</v>
      </c>
    </row>
    <row r="242" spans="2:8" x14ac:dyDescent="0.2">
      <c r="B242">
        <v>240</v>
      </c>
      <c r="C242">
        <v>4</v>
      </c>
      <c r="D242" s="4" t="str">
        <f ca="1">IFERROR(IF(C242&gt;=$O$37,"hotspot","")," ")</f>
        <v/>
      </c>
      <c r="E242" s="1">
        <f ca="1">SUMIF(C240:C244,"&lt;"&amp;$O$37)</f>
        <v>16</v>
      </c>
      <c r="F242">
        <f ca="1">COUNTIF(C240:C244,"&lt;"&amp;$O$37)</f>
        <v>5</v>
      </c>
      <c r="G242" s="4" t="str">
        <f t="shared" ca="1" si="18"/>
        <v/>
      </c>
      <c r="H242" s="6">
        <f t="shared" ca="1" si="17"/>
        <v>0.86264699894760855</v>
      </c>
    </row>
    <row r="243" spans="2:8" x14ac:dyDescent="0.2">
      <c r="B243">
        <v>241</v>
      </c>
      <c r="C243">
        <v>3</v>
      </c>
      <c r="D243" s="4" t="str">
        <f ca="1">IFERROR(IF(C243&gt;=$O$37,"hotspot","")," ")</f>
        <v/>
      </c>
      <c r="E243" s="1">
        <f ca="1">SUMIF(C241:C245,"&lt;"&amp;$O$37)</f>
        <v>13</v>
      </c>
      <c r="F243">
        <f ca="1">COUNTIF(C241:C245,"&lt;"&amp;$O$37)</f>
        <v>5</v>
      </c>
      <c r="G243" s="4" t="str">
        <f t="shared" ca="1" si="18"/>
        <v/>
      </c>
      <c r="H243" s="6">
        <f t="shared" ca="1" si="17"/>
        <v>0.38858578368901703</v>
      </c>
    </row>
    <row r="244" spans="2:8" x14ac:dyDescent="0.2">
      <c r="B244">
        <v>242</v>
      </c>
      <c r="C244">
        <v>5</v>
      </c>
      <c r="D244" s="4" t="str">
        <f ca="1">IFERROR(IF(C244&gt;=$O$37,"hotspot","")," ")</f>
        <v/>
      </c>
      <c r="E244" s="1">
        <f ca="1">SUMIF(C242:C246,"&lt;"&amp;$O$37)</f>
        <v>16</v>
      </c>
      <c r="F244">
        <f ca="1">COUNTIF(C242:C246,"&lt;"&amp;$O$37)</f>
        <v>5</v>
      </c>
      <c r="G244" s="4" t="str">
        <f t="shared" ca="1" si="18"/>
        <v/>
      </c>
      <c r="H244" s="6">
        <f t="shared" ca="1" si="17"/>
        <v>0.86264699894760855</v>
      </c>
    </row>
    <row r="245" spans="2:8" x14ac:dyDescent="0.2">
      <c r="B245">
        <v>243</v>
      </c>
      <c r="C245">
        <v>0</v>
      </c>
      <c r="D245" s="4" t="str">
        <f ca="1">IFERROR(IF(C245&gt;=$O$37,"hotspot","")," ")</f>
        <v/>
      </c>
      <c r="E245" s="1">
        <f ca="1">SUMIF(C243:C247,"&lt;"&amp;$O$37)</f>
        <v>17</v>
      </c>
      <c r="F245">
        <f ca="1">COUNTIF(C243:C247,"&lt;"&amp;$O$37)</f>
        <v>5</v>
      </c>
      <c r="G245" s="4" t="str">
        <f t="shared" ca="1" si="18"/>
        <v/>
      </c>
      <c r="H245" s="6">
        <f t="shared" ca="1" si="17"/>
        <v>1.0662589800035134</v>
      </c>
    </row>
    <row r="246" spans="2:8" x14ac:dyDescent="0.2">
      <c r="B246">
        <v>244</v>
      </c>
      <c r="C246">
        <v>4</v>
      </c>
      <c r="D246" s="4" t="str">
        <f ca="1">IFERROR(IF(C246&gt;=$O$37,"hotspot","")," ")</f>
        <v/>
      </c>
      <c r="E246" s="1">
        <f ca="1">SUMIF(C244:C248,"&lt;"&amp;$O$37)</f>
        <v>14</v>
      </c>
      <c r="F246">
        <f ca="1">COUNTIF(C244:C248,"&lt;"&amp;$O$37)</f>
        <v>4</v>
      </c>
      <c r="G246" s="4" t="str">
        <f t="shared" ca="1" si="18"/>
        <v/>
      </c>
      <c r="H246" s="6">
        <f t="shared" ca="1" si="17"/>
        <v>0.98477064873497899</v>
      </c>
    </row>
    <row r="247" spans="2:8" x14ac:dyDescent="0.2">
      <c r="B247">
        <v>245</v>
      </c>
      <c r="C247">
        <v>5</v>
      </c>
      <c r="D247" s="4" t="str">
        <f ca="1">IFERROR(IF(C247&gt;=$O$37,"hotspot","")," ")</f>
        <v/>
      </c>
      <c r="E247" s="1">
        <f ca="1">SUMIF(C245:C249,"&lt;"&amp;$O$37)</f>
        <v>15</v>
      </c>
      <c r="F247">
        <f ca="1">COUNTIF(C245:C249,"&lt;"&amp;$O$37)</f>
        <v>4</v>
      </c>
      <c r="G247" s="4" t="str">
        <f t="shared" ca="1" si="18"/>
        <v/>
      </c>
      <c r="H247" s="6">
        <f t="shared" ca="1" si="17"/>
        <v>1.225261793701381</v>
      </c>
    </row>
    <row r="248" spans="2:8" x14ac:dyDescent="0.2">
      <c r="B248">
        <v>246</v>
      </c>
      <c r="C248">
        <v>14</v>
      </c>
      <c r="D248" s="4" t="str">
        <f ca="1">IFERROR(IF(C248&gt;=$O$37,"hotspot","")," ")</f>
        <v>hotspot</v>
      </c>
      <c r="E248" s="1">
        <f ca="1">SUMIF(C246:C250,"&lt;"&amp;$O$37)</f>
        <v>20</v>
      </c>
      <c r="F248">
        <f ca="1">COUNTIF(C246:C250,"&lt;"&amp;$O$37)</f>
        <v>4</v>
      </c>
      <c r="G248" s="4" t="str">
        <f t="shared" ca="1" si="18"/>
        <v>sw_htsp</v>
      </c>
      <c r="H248" s="6">
        <f t="shared" ca="1" si="17"/>
        <v>2.7934581968891674</v>
      </c>
    </row>
    <row r="249" spans="2:8" x14ac:dyDescent="0.2">
      <c r="B249">
        <v>247</v>
      </c>
      <c r="C249">
        <v>6</v>
      </c>
      <c r="D249" s="4" t="str">
        <f ca="1">IFERROR(IF(C249&gt;=$O$37,"hotspot","")," ")</f>
        <v/>
      </c>
      <c r="E249" s="1">
        <f ca="1">SUMIF(C247:C251,"&lt;"&amp;$O$37)</f>
        <v>19</v>
      </c>
      <c r="F249">
        <f ca="1">COUNTIF(C247:C251,"&lt;"&amp;$O$37)</f>
        <v>4</v>
      </c>
      <c r="G249" s="4" t="str">
        <f t="shared" ca="1" si="18"/>
        <v>sw_htsp</v>
      </c>
      <c r="H249" s="6">
        <f t="shared" ca="1" si="17"/>
        <v>2.4341493692215055</v>
      </c>
    </row>
    <row r="250" spans="2:8" x14ac:dyDescent="0.2">
      <c r="B250">
        <v>248</v>
      </c>
      <c r="C250">
        <v>5</v>
      </c>
      <c r="D250" s="4" t="str">
        <f ca="1">IFERROR(IF(C250&gt;=$O$37,"hotspot","")," ")</f>
        <v/>
      </c>
      <c r="E250" s="1">
        <f ca="1">SUMIF(C248:C252,"&lt;"&amp;$O$37)</f>
        <v>19</v>
      </c>
      <c r="F250">
        <f ca="1">COUNTIF(C248:C252,"&lt;"&amp;$O$37)</f>
        <v>4</v>
      </c>
      <c r="G250" s="4" t="str">
        <f t="shared" ca="1" si="18"/>
        <v>sw_htsp</v>
      </c>
      <c r="H250" s="6">
        <f t="shared" ca="1" si="17"/>
        <v>2.4341493692215055</v>
      </c>
    </row>
    <row r="251" spans="2:8" x14ac:dyDescent="0.2">
      <c r="B251">
        <v>249</v>
      </c>
      <c r="C251">
        <v>3</v>
      </c>
      <c r="D251" s="4" t="str">
        <f ca="1">IFERROR(IF(C251&gt;=$O$37,"hotspot","")," ")</f>
        <v/>
      </c>
      <c r="E251" s="1">
        <f ca="1">SUMIF(C249:C253,"&lt;"&amp;$O$37)</f>
        <v>26</v>
      </c>
      <c r="F251">
        <f ca="1">COUNTIF(C249:C253,"&lt;"&amp;$O$37)</f>
        <v>5</v>
      </c>
      <c r="G251" s="4" t="str">
        <f t="shared" ca="1" si="18"/>
        <v>sw_htsp</v>
      </c>
      <c r="H251" s="6">
        <f t="shared" ca="1" si="17"/>
        <v>3.8163311970197249</v>
      </c>
    </row>
    <row r="252" spans="2:8" x14ac:dyDescent="0.2">
      <c r="B252">
        <v>250</v>
      </c>
      <c r="C252">
        <v>5</v>
      </c>
      <c r="D252" s="4" t="str">
        <f ca="1">IFERROR(IF(C252&gt;=$O$37,"hotspot","")," ")</f>
        <v/>
      </c>
      <c r="E252" s="1">
        <f ca="1">SUMIF(C250:C254,"&lt;"&amp;$O$37)</f>
        <v>28</v>
      </c>
      <c r="F252">
        <f ca="1">COUNTIF(C250:C254,"&lt;"&amp;$O$37)</f>
        <v>5</v>
      </c>
      <c r="G252" s="4" t="str">
        <f t="shared" ca="1" si="18"/>
        <v>sw_htsp</v>
      </c>
      <c r="H252" s="6">
        <f t="shared" ca="1" si="17"/>
        <v>4.6248693388020854</v>
      </c>
    </row>
    <row r="253" spans="2:8" x14ac:dyDescent="0.2">
      <c r="B253">
        <v>251</v>
      </c>
      <c r="C253">
        <v>7</v>
      </c>
      <c r="D253" s="4" t="str">
        <f ca="1">IFERROR(IF(C253&gt;=$O$37,"hotspot","")," ")</f>
        <v/>
      </c>
      <c r="E253" s="1">
        <f ca="1">SUMIF(C251:C255,"&lt;"&amp;$O$37)</f>
        <v>26</v>
      </c>
      <c r="F253">
        <f ca="1">COUNTIF(C251:C255,"&lt;"&amp;$O$37)</f>
        <v>5</v>
      </c>
      <c r="G253" s="4" t="str">
        <f t="shared" ca="1" si="18"/>
        <v>sw_htsp</v>
      </c>
      <c r="H253" s="6">
        <f t="shared" ca="1" si="17"/>
        <v>3.8163311970197249</v>
      </c>
    </row>
    <row r="254" spans="2:8" x14ac:dyDescent="0.2">
      <c r="B254">
        <v>252</v>
      </c>
      <c r="C254">
        <v>8</v>
      </c>
      <c r="D254" s="4" t="str">
        <f ca="1">IFERROR(IF(C254&gt;=$O$37,"hotspot","")," ")</f>
        <v/>
      </c>
      <c r="E254" s="1">
        <f ca="1">SUMIF(C252:C256,"&lt;"&amp;$O$37)</f>
        <v>25</v>
      </c>
      <c r="F254">
        <f ca="1">COUNTIF(C252:C256,"&lt;"&amp;$O$37)</f>
        <v>5</v>
      </c>
      <c r="G254" s="4" t="str">
        <f t="shared" ca="1" si="18"/>
        <v>sw_htsp</v>
      </c>
      <c r="H254" s="6">
        <f t="shared" ca="1" si="17"/>
        <v>3.4366887629493807</v>
      </c>
    </row>
    <row r="255" spans="2:8" x14ac:dyDescent="0.2">
      <c r="B255">
        <v>253</v>
      </c>
      <c r="C255">
        <v>3</v>
      </c>
      <c r="D255" s="4" t="str">
        <f ca="1">IFERROR(IF(C255&gt;=$O$37,"hotspot","")," ")</f>
        <v/>
      </c>
      <c r="E255" s="1">
        <f ca="1">SUMIF(C253:C257,"&lt;"&amp;$O$37)</f>
        <v>23</v>
      </c>
      <c r="F255">
        <f ca="1">COUNTIF(C253:C257,"&lt;"&amp;$O$37)</f>
        <v>5</v>
      </c>
      <c r="G255" s="4" t="str">
        <f t="shared" ca="1" si="18"/>
        <v>sw_htsp</v>
      </c>
      <c r="H255" s="6">
        <f t="shared" ca="1" si="17"/>
        <v>2.7293440161468485</v>
      </c>
    </row>
    <row r="256" spans="2:8" x14ac:dyDescent="0.2">
      <c r="B256">
        <v>254</v>
      </c>
      <c r="C256">
        <v>2</v>
      </c>
      <c r="D256" s="4" t="str">
        <f ca="1">IFERROR(IF(C256&gt;=$O$37,"hotspot","")," ")</f>
        <v/>
      </c>
      <c r="E256" s="1">
        <f ca="1">SUMIF(C254:C258,"&lt;"&amp;$O$37)</f>
        <v>19</v>
      </c>
      <c r="F256">
        <f ca="1">COUNTIF(C254:C258,"&lt;"&amp;$O$37)</f>
        <v>5</v>
      </c>
      <c r="G256" s="4" t="str">
        <f t="shared" ca="1" si="18"/>
        <v/>
      </c>
      <c r="H256" s="6">
        <f t="shared" ca="1" si="17"/>
        <v>1.5390572376167451</v>
      </c>
    </row>
    <row r="257" spans="2:8" x14ac:dyDescent="0.2">
      <c r="B257">
        <v>255</v>
      </c>
      <c r="C257">
        <v>3</v>
      </c>
      <c r="D257" s="4" t="str">
        <f ca="1">IFERROR(IF(C257&gt;=$O$37,"hotspot","")," ")</f>
        <v/>
      </c>
      <c r="E257" s="1">
        <f ca="1">SUMIF(C255:C259,"&lt;"&amp;$O$37)</f>
        <v>16</v>
      </c>
      <c r="F257">
        <f ca="1">COUNTIF(C255:C259,"&lt;"&amp;$O$37)</f>
        <v>5</v>
      </c>
      <c r="G257" s="4" t="str">
        <f t="shared" ca="1" si="18"/>
        <v/>
      </c>
      <c r="H257" s="6">
        <f t="shared" ca="1" si="17"/>
        <v>0.86264699894760855</v>
      </c>
    </row>
    <row r="258" spans="2:8" x14ac:dyDescent="0.2">
      <c r="B258">
        <v>256</v>
      </c>
      <c r="C258">
        <v>3</v>
      </c>
      <c r="D258" s="4" t="str">
        <f ca="1">IFERROR(IF(C258&gt;=$O$37,"hotspot","")," ")</f>
        <v/>
      </c>
      <c r="E258" s="1">
        <f ca="1">SUMIF(C256:C260,"&lt;"&amp;$O$37)</f>
        <v>14</v>
      </c>
      <c r="F258">
        <f ca="1">COUNTIF(C256:C260,"&lt;"&amp;$O$37)</f>
        <v>5</v>
      </c>
      <c r="G258" s="4" t="str">
        <f t="shared" ca="1" si="18"/>
        <v/>
      </c>
      <c r="H258" s="6">
        <f t="shared" ca="1" si="17"/>
        <v>0.52353197809137275</v>
      </c>
    </row>
    <row r="259" spans="2:8" x14ac:dyDescent="0.2">
      <c r="B259">
        <v>257</v>
      </c>
      <c r="C259">
        <v>5</v>
      </c>
      <c r="D259" s="4" t="str">
        <f ca="1">IFERROR(IF(C259&gt;=$O$37,"hotspot","")," ")</f>
        <v/>
      </c>
      <c r="E259" s="1">
        <f ca="1">SUMIF(C257:C261,"&lt;"&amp;$O$37)</f>
        <v>12</v>
      </c>
      <c r="F259">
        <f ca="1">COUNTIF(C257:C261,"&lt;"&amp;$O$37)</f>
        <v>5</v>
      </c>
      <c r="G259" s="4" t="str">
        <f t="shared" ca="1" si="18"/>
        <v/>
      </c>
      <c r="H259" s="6">
        <f t="shared" ca="1" si="17"/>
        <v>0.27662557470614635</v>
      </c>
    </row>
    <row r="260" spans="2:8" x14ac:dyDescent="0.2">
      <c r="B260">
        <v>258</v>
      </c>
      <c r="C260">
        <v>1</v>
      </c>
      <c r="D260" s="4" t="str">
        <f ca="1">IFERROR(IF(C260&gt;=$O$37,"hotspot","")," ")</f>
        <v/>
      </c>
      <c r="E260" s="1">
        <f ca="1">SUMIF(C258:C262,"&lt;"&amp;$O$37)</f>
        <v>11</v>
      </c>
      <c r="F260">
        <f ca="1">COUNTIF(C258:C262,"&lt;"&amp;$O$37)</f>
        <v>5</v>
      </c>
      <c r="G260" s="4" t="str">
        <f t="shared" ca="1" si="18"/>
        <v/>
      </c>
      <c r="H260" s="6">
        <f t="shared" ca="1" si="17"/>
        <v>0.18705271511988955</v>
      </c>
    </row>
    <row r="261" spans="2:8" x14ac:dyDescent="0.2">
      <c r="B261">
        <v>259</v>
      </c>
      <c r="C261">
        <v>0</v>
      </c>
      <c r="D261" s="4" t="str">
        <f ca="1">IFERROR(IF(C261&gt;=$O$37,"hotspot","")," ")</f>
        <v/>
      </c>
      <c r="E261" s="1">
        <f ca="1">SUMIF(C259:C263,"&lt;"&amp;$O$37)</f>
        <v>13</v>
      </c>
      <c r="F261">
        <f ca="1">COUNTIF(C259:C263,"&lt;"&amp;$O$37)</f>
        <v>5</v>
      </c>
      <c r="G261" s="4" t="str">
        <f t="shared" ca="1" si="18"/>
        <v/>
      </c>
      <c r="H261" s="6">
        <f t="shared" ref="H261:H324" ca="1" si="19">IF(E261=0, 0,IFERROR(-LOG10(VLOOKUP(E261,J:S,5+F261,FALSE)),-LOG10(VLOOKUP(MAX(J:J),J:S,5+F261,FALSE))))</f>
        <v>0.38858578368901703</v>
      </c>
    </row>
    <row r="262" spans="2:8" x14ac:dyDescent="0.2">
      <c r="B262">
        <v>260</v>
      </c>
      <c r="C262">
        <v>2</v>
      </c>
      <c r="D262" s="4" t="str">
        <f ca="1">IFERROR(IF(C262&gt;=$O$37,"hotspot","")," ")</f>
        <v/>
      </c>
      <c r="E262" s="1">
        <f ca="1">SUMIF(C260:C264,"&lt;"&amp;$O$37)</f>
        <v>9</v>
      </c>
      <c r="F262">
        <f ca="1">COUNTIF(C260:C264,"&lt;"&amp;$O$37)</f>
        <v>5</v>
      </c>
      <c r="G262" s="4" t="str">
        <f t="shared" ref="G262:G325" ca="1" si="20">IFERROR(IF(H262&gt;=(-LOG10($A$3)),"sw_htsp","")," ")</f>
        <v/>
      </c>
      <c r="H262" s="6">
        <f t="shared" ca="1" si="19"/>
        <v>6.9505990169447279E-2</v>
      </c>
    </row>
    <row r="263" spans="2:8" x14ac:dyDescent="0.2">
      <c r="B263">
        <v>261</v>
      </c>
      <c r="C263">
        <v>5</v>
      </c>
      <c r="D263" s="4" t="str">
        <f ca="1">IFERROR(IF(C263&gt;=$O$37,"hotspot","")," ")</f>
        <v/>
      </c>
      <c r="E263" s="1">
        <f ca="1">SUMIF(C261:C265,"&lt;"&amp;$O$37)</f>
        <v>8</v>
      </c>
      <c r="F263">
        <f ca="1">COUNTIF(C261:C265,"&lt;"&amp;$O$37)</f>
        <v>5</v>
      </c>
      <c r="G263" s="4" t="str">
        <f t="shared" ca="1" si="20"/>
        <v/>
      </c>
      <c r="H263" s="6">
        <f t="shared" ca="1" si="19"/>
        <v>3.6831212854648569E-2</v>
      </c>
    </row>
    <row r="264" spans="2:8" x14ac:dyDescent="0.2">
      <c r="B264">
        <v>262</v>
      </c>
      <c r="C264">
        <v>1</v>
      </c>
      <c r="D264" s="4" t="str">
        <f ca="1">IFERROR(IF(C264&gt;=$O$37,"hotspot","")," ")</f>
        <v/>
      </c>
      <c r="E264" s="1">
        <f ca="1">SUMIF(C262:C266,"&lt;"&amp;$O$37)</f>
        <v>8</v>
      </c>
      <c r="F264">
        <f ca="1">COUNTIF(C262:C266,"&lt;"&amp;$O$37)</f>
        <v>5</v>
      </c>
      <c r="G264" s="4" t="str">
        <f t="shared" ca="1" si="20"/>
        <v/>
      </c>
      <c r="H264" s="6">
        <f t="shared" ca="1" si="19"/>
        <v>3.6831212854648569E-2</v>
      </c>
    </row>
    <row r="265" spans="2:8" x14ac:dyDescent="0.2">
      <c r="B265">
        <v>263</v>
      </c>
      <c r="C265">
        <v>0</v>
      </c>
      <c r="D265" s="4" t="str">
        <f ca="1">IFERROR(IF(C265&gt;=$O$37,"hotspot","")," ")</f>
        <v/>
      </c>
      <c r="E265" s="1">
        <f ca="1">SUMIF(C263:C267,"&lt;"&amp;$O$37)</f>
        <v>8</v>
      </c>
      <c r="F265">
        <f ca="1">COUNTIF(C263:C267,"&lt;"&amp;$O$37)</f>
        <v>5</v>
      </c>
      <c r="G265" s="4" t="str">
        <f t="shared" ca="1" si="20"/>
        <v/>
      </c>
      <c r="H265" s="6">
        <f t="shared" ca="1" si="19"/>
        <v>3.6831212854648569E-2</v>
      </c>
    </row>
    <row r="266" spans="2:8" x14ac:dyDescent="0.2">
      <c r="B266">
        <v>264</v>
      </c>
      <c r="C266">
        <v>0</v>
      </c>
      <c r="D266" s="4" t="str">
        <f ca="1">IFERROR(IF(C266&gt;=$O$37,"hotspot","")," ")</f>
        <v/>
      </c>
      <c r="E266" s="1">
        <f ca="1">SUMIF(C264:C268,"&lt;"&amp;$O$37)</f>
        <v>4</v>
      </c>
      <c r="F266">
        <f ca="1">COUNTIF(C264:C268,"&lt;"&amp;$O$37)</f>
        <v>5</v>
      </c>
      <c r="G266" s="4" t="str">
        <f t="shared" ca="1" si="20"/>
        <v/>
      </c>
      <c r="H266" s="6">
        <f t="shared" ca="1" si="19"/>
        <v>5.421589475482772E-4</v>
      </c>
    </row>
    <row r="267" spans="2:8" x14ac:dyDescent="0.2">
      <c r="B267">
        <v>265</v>
      </c>
      <c r="C267">
        <v>2</v>
      </c>
      <c r="D267" s="4" t="str">
        <f ca="1">IFERROR(IF(C267&gt;=$O$37,"hotspot","")," ")</f>
        <v/>
      </c>
      <c r="E267" s="1">
        <f ca="1">SUMIF(C265:C269,"&lt;"&amp;$O$37)</f>
        <v>3</v>
      </c>
      <c r="F267">
        <f ca="1">COUNTIF(C265:C269,"&lt;"&amp;$O$37)</f>
        <v>4</v>
      </c>
      <c r="G267" s="4" t="str">
        <f t="shared" ca="1" si="20"/>
        <v/>
      </c>
      <c r="H267" s="6">
        <f t="shared" ca="1" si="19"/>
        <v>6.6283968821753984E-4</v>
      </c>
    </row>
    <row r="268" spans="2:8" x14ac:dyDescent="0.2">
      <c r="B268">
        <v>266</v>
      </c>
      <c r="C268">
        <v>1</v>
      </c>
      <c r="D268" s="4" t="str">
        <f ca="1">IFERROR(IF(C268&gt;=$O$37,"hotspot","")," ")</f>
        <v/>
      </c>
      <c r="E268" s="1">
        <f ca="1">SUMIF(C266:C270,"&lt;"&amp;$O$37)</f>
        <v>3</v>
      </c>
      <c r="F268">
        <f ca="1">COUNTIF(C266:C270,"&lt;"&amp;$O$37)</f>
        <v>3</v>
      </c>
      <c r="G268" s="4" t="str">
        <f t="shared" ca="1" si="20"/>
        <v/>
      </c>
      <c r="H268" s="6">
        <f t="shared" ca="1" si="19"/>
        <v>4.6579903251591625E-3</v>
      </c>
    </row>
    <row r="269" spans="2:8" x14ac:dyDescent="0.2">
      <c r="B269">
        <v>267</v>
      </c>
      <c r="C269">
        <v>133</v>
      </c>
      <c r="D269" s="4" t="str">
        <f ca="1">IFERROR(IF(C269&gt;=$O$37,"hotspot","")," ")</f>
        <v>hotspot</v>
      </c>
      <c r="E269" s="1">
        <f ca="1">SUMIF(C267:C271,"&lt;"&amp;$O$37)</f>
        <v>5</v>
      </c>
      <c r="F269">
        <f ca="1">COUNTIF(C267:C271,"&lt;"&amp;$O$37)</f>
        <v>3</v>
      </c>
      <c r="G269" s="4" t="str">
        <f t="shared" ca="1" si="20"/>
        <v/>
      </c>
      <c r="H269" s="6">
        <f t="shared" ca="1" si="19"/>
        <v>4.9685326596952684E-2</v>
      </c>
    </row>
    <row r="270" spans="2:8" x14ac:dyDescent="0.2">
      <c r="B270">
        <v>268</v>
      </c>
      <c r="C270">
        <v>28</v>
      </c>
      <c r="D270" s="4" t="str">
        <f ca="1">IFERROR(IF(C270&gt;=$O$37,"hotspot","")," ")</f>
        <v>hotspot</v>
      </c>
      <c r="E270" s="1">
        <f ca="1">SUMIF(C268:C272,"&lt;"&amp;$O$37)</f>
        <v>7</v>
      </c>
      <c r="F270">
        <f ca="1">COUNTIF(C268:C272,"&lt;"&amp;$O$37)</f>
        <v>3</v>
      </c>
      <c r="G270" s="4" t="str">
        <f t="shared" ca="1" si="20"/>
        <v/>
      </c>
      <c r="H270" s="6">
        <f t="shared" ca="1" si="19"/>
        <v>0.19538206480704134</v>
      </c>
    </row>
    <row r="271" spans="2:8" x14ac:dyDescent="0.2">
      <c r="B271">
        <v>269</v>
      </c>
      <c r="C271">
        <v>2</v>
      </c>
      <c r="D271" s="4" t="str">
        <f ca="1">IFERROR(IF(C271&gt;=$O$37,"hotspot","")," ")</f>
        <v/>
      </c>
      <c r="E271" s="1">
        <f ca="1">SUMIF(C269:C273,"&lt;"&amp;$O$37)</f>
        <v>7</v>
      </c>
      <c r="F271">
        <f ca="1">COUNTIF(C269:C273,"&lt;"&amp;$O$37)</f>
        <v>3</v>
      </c>
      <c r="G271" s="4" t="str">
        <f t="shared" ca="1" si="20"/>
        <v/>
      </c>
      <c r="H271" s="6">
        <f t="shared" ca="1" si="19"/>
        <v>0.19538206480704134</v>
      </c>
    </row>
    <row r="272" spans="2:8" x14ac:dyDescent="0.2">
      <c r="B272">
        <v>270</v>
      </c>
      <c r="C272">
        <v>4</v>
      </c>
      <c r="D272" s="4" t="str">
        <f ca="1">IFERROR(IF(C272&gt;=$O$37,"hotspot","")," ")</f>
        <v/>
      </c>
      <c r="E272" s="1">
        <f ca="1">SUMIF(C270:C274,"&lt;"&amp;$O$37)</f>
        <v>10</v>
      </c>
      <c r="F272">
        <f ca="1">COUNTIF(C270:C274,"&lt;"&amp;$O$37)</f>
        <v>4</v>
      </c>
      <c r="G272" s="4" t="str">
        <f t="shared" ca="1" si="20"/>
        <v/>
      </c>
      <c r="H272" s="6">
        <f t="shared" ca="1" si="19"/>
        <v>0.29457617751976745</v>
      </c>
    </row>
    <row r="273" spans="2:8" x14ac:dyDescent="0.2">
      <c r="B273">
        <v>271</v>
      </c>
      <c r="C273">
        <v>1</v>
      </c>
      <c r="D273" s="4" t="str">
        <f ca="1">IFERROR(IF(C273&gt;=$O$37,"hotspot","")," ")</f>
        <v/>
      </c>
      <c r="E273" s="1">
        <f ca="1">SUMIF(C271:C275,"&lt;"&amp;$O$37)</f>
        <v>10</v>
      </c>
      <c r="F273">
        <f ca="1">COUNTIF(C271:C275,"&lt;"&amp;$O$37)</f>
        <v>5</v>
      </c>
      <c r="G273" s="4" t="str">
        <f t="shared" ca="1" si="20"/>
        <v/>
      </c>
      <c r="H273" s="6">
        <f t="shared" ca="1" si="19"/>
        <v>0.11866256951784099</v>
      </c>
    </row>
    <row r="274" spans="2:8" x14ac:dyDescent="0.2">
      <c r="B274">
        <v>272</v>
      </c>
      <c r="C274">
        <v>3</v>
      </c>
      <c r="D274" s="4" t="str">
        <f ca="1">IFERROR(IF(C274&gt;=$O$37,"hotspot","")," ")</f>
        <v/>
      </c>
      <c r="E274" s="1">
        <f ca="1">SUMIF(C272:C276,"&lt;"&amp;$O$37)</f>
        <v>8</v>
      </c>
      <c r="F274">
        <f ca="1">COUNTIF(C272:C276,"&lt;"&amp;$O$37)</f>
        <v>4</v>
      </c>
      <c r="G274" s="4" t="str">
        <f t="shared" ca="1" si="20"/>
        <v/>
      </c>
      <c r="H274" s="6">
        <f t="shared" ca="1" si="19"/>
        <v>0.11459881853558969</v>
      </c>
    </row>
    <row r="275" spans="2:8" x14ac:dyDescent="0.2">
      <c r="B275">
        <v>273</v>
      </c>
      <c r="C275">
        <v>0</v>
      </c>
      <c r="D275" s="4" t="str">
        <f ca="1">IFERROR(IF(C275&gt;=$O$37,"hotspot","")," ")</f>
        <v/>
      </c>
      <c r="E275" s="1">
        <f ca="1">SUMIF(C273:C277,"&lt;"&amp;$O$37)</f>
        <v>7</v>
      </c>
      <c r="F275">
        <f ca="1">COUNTIF(C273:C277,"&lt;"&amp;$O$37)</f>
        <v>4</v>
      </c>
      <c r="G275" s="4" t="str">
        <f t="shared" ca="1" si="20"/>
        <v/>
      </c>
      <c r="H275" s="6">
        <f t="shared" ca="1" si="19"/>
        <v>6.1639824973013339E-2</v>
      </c>
    </row>
    <row r="276" spans="2:8" x14ac:dyDescent="0.2">
      <c r="B276">
        <v>274</v>
      </c>
      <c r="C276">
        <v>12</v>
      </c>
      <c r="D276" s="4" t="str">
        <f ca="1">IFERROR(IF(C276&gt;=$O$37,"hotspot","")," ")</f>
        <v>hotspot</v>
      </c>
      <c r="E276" s="1">
        <f ca="1">SUMIF(C274:C278,"&lt;"&amp;$O$37)</f>
        <v>11</v>
      </c>
      <c r="F276">
        <f ca="1">COUNTIF(C274:C278,"&lt;"&amp;$O$37)</f>
        <v>4</v>
      </c>
      <c r="G276" s="4" t="str">
        <f t="shared" ca="1" si="20"/>
        <v/>
      </c>
      <c r="H276" s="6">
        <f t="shared" ca="1" si="19"/>
        <v>0.42534225681218613</v>
      </c>
    </row>
    <row r="277" spans="2:8" x14ac:dyDescent="0.2">
      <c r="B277">
        <v>275</v>
      </c>
      <c r="C277">
        <v>3</v>
      </c>
      <c r="D277" s="4" t="str">
        <f ca="1">IFERROR(IF(C277&gt;=$O$37,"hotspot","")," ")</f>
        <v/>
      </c>
      <c r="E277" s="1">
        <f ca="1">SUMIF(C275:C279,"&lt;"&amp;$O$37)</f>
        <v>8</v>
      </c>
      <c r="F277">
        <f ca="1">COUNTIF(C275:C279,"&lt;"&amp;$O$37)</f>
        <v>3</v>
      </c>
      <c r="G277" s="4" t="str">
        <f t="shared" ca="1" si="20"/>
        <v/>
      </c>
      <c r="H277" s="6">
        <f t="shared" ca="1" si="19"/>
        <v>0.3186407206050979</v>
      </c>
    </row>
    <row r="278" spans="2:8" x14ac:dyDescent="0.2">
      <c r="B278">
        <v>276</v>
      </c>
      <c r="C278">
        <v>5</v>
      </c>
      <c r="D278" s="4" t="str">
        <f ca="1">IFERROR(IF(C278&gt;=$O$37,"hotspot","")," ")</f>
        <v/>
      </c>
      <c r="E278" s="1">
        <f ca="1">SUMIF(C276:C280,"&lt;"&amp;$O$37)</f>
        <v>11</v>
      </c>
      <c r="F278">
        <f ca="1">COUNTIF(C276:C280,"&lt;"&amp;$O$37)</f>
        <v>3</v>
      </c>
      <c r="G278" s="4" t="str">
        <f t="shared" ca="1" si="20"/>
        <v/>
      </c>
      <c r="H278" s="6">
        <f t="shared" ca="1" si="19"/>
        <v>0.90256539753937937</v>
      </c>
    </row>
    <row r="279" spans="2:8" x14ac:dyDescent="0.2">
      <c r="B279">
        <v>277</v>
      </c>
      <c r="C279">
        <v>10</v>
      </c>
      <c r="D279" s="4" t="str">
        <f ca="1">IFERROR(IF(C279&gt;=$O$37,"hotspot","")," ")</f>
        <v>hotspot</v>
      </c>
      <c r="E279" s="1">
        <f ca="1">SUMIF(C277:C281,"&lt;"&amp;$O$37)</f>
        <v>11</v>
      </c>
      <c r="F279">
        <f ca="1">COUNTIF(C277:C281,"&lt;"&amp;$O$37)</f>
        <v>4</v>
      </c>
      <c r="G279" s="4" t="str">
        <f t="shared" ca="1" si="20"/>
        <v/>
      </c>
      <c r="H279" s="6">
        <f t="shared" ca="1" si="19"/>
        <v>0.42534225681218613</v>
      </c>
    </row>
    <row r="280" spans="2:8" x14ac:dyDescent="0.2">
      <c r="B280">
        <v>278</v>
      </c>
      <c r="C280">
        <v>3</v>
      </c>
      <c r="D280" s="4" t="str">
        <f ca="1">IFERROR(IF(C280&gt;=$O$37,"hotspot","")," ")</f>
        <v/>
      </c>
      <c r="E280" s="1">
        <f ca="1">SUMIF(C278:C282,"&lt;"&amp;$O$37)</f>
        <v>8</v>
      </c>
      <c r="F280">
        <f ca="1">COUNTIF(C278:C282,"&lt;"&amp;$O$37)</f>
        <v>4</v>
      </c>
      <c r="G280" s="4" t="str">
        <f t="shared" ca="1" si="20"/>
        <v/>
      </c>
      <c r="H280" s="6">
        <f t="shared" ca="1" si="19"/>
        <v>0.11459881853558969</v>
      </c>
    </row>
    <row r="281" spans="2:8" x14ac:dyDescent="0.2">
      <c r="B281">
        <v>279</v>
      </c>
      <c r="C281">
        <v>0</v>
      </c>
      <c r="D281" s="4" t="str">
        <f ca="1">IFERROR(IF(C281&gt;=$O$37,"hotspot","")," ")</f>
        <v/>
      </c>
      <c r="E281" s="1">
        <f ca="1">SUMIF(C279:C283,"&lt;"&amp;$O$37)</f>
        <v>3</v>
      </c>
      <c r="F281">
        <f ca="1">COUNTIF(C279:C283,"&lt;"&amp;$O$37)</f>
        <v>4</v>
      </c>
      <c r="G281" s="4" t="str">
        <f t="shared" ca="1" si="20"/>
        <v/>
      </c>
      <c r="H281" s="6">
        <f t="shared" ca="1" si="19"/>
        <v>6.6283968821753984E-4</v>
      </c>
    </row>
    <row r="282" spans="2:8" x14ac:dyDescent="0.2">
      <c r="B282">
        <v>280</v>
      </c>
      <c r="C282">
        <v>0</v>
      </c>
      <c r="D282" s="4" t="str">
        <f ca="1">IFERROR(IF(C282&gt;=$O$37,"hotspot","")," ")</f>
        <v/>
      </c>
      <c r="E282" s="1">
        <f ca="1">SUMIF(C280:C284,"&lt;"&amp;$O$37)</f>
        <v>4</v>
      </c>
      <c r="F282">
        <f ca="1">COUNTIF(C280:C284,"&lt;"&amp;$O$37)</f>
        <v>5</v>
      </c>
      <c r="G282" s="4" t="str">
        <f t="shared" ca="1" si="20"/>
        <v/>
      </c>
      <c r="H282" s="6">
        <f t="shared" ca="1" si="19"/>
        <v>5.421589475482772E-4</v>
      </c>
    </row>
    <row r="283" spans="2:8" x14ac:dyDescent="0.2">
      <c r="B283">
        <v>281</v>
      </c>
      <c r="C283">
        <v>0</v>
      </c>
      <c r="D283" s="4" t="str">
        <f ca="1">IFERROR(IF(C283&gt;=$O$37,"hotspot","")," ")</f>
        <v/>
      </c>
      <c r="E283" s="1">
        <f ca="1">SUMIF(C281:C285,"&lt;"&amp;$O$37)</f>
        <v>2</v>
      </c>
      <c r="F283">
        <f ca="1">COUNTIF(C281:C285,"&lt;"&amp;$O$37)</f>
        <v>5</v>
      </c>
      <c r="G283" s="4" t="str">
        <f t="shared" ca="1" si="20"/>
        <v/>
      </c>
      <c r="H283" s="6">
        <f t="shared" ca="1" si="19"/>
        <v>7.4103670185779761E-6</v>
      </c>
    </row>
    <row r="284" spans="2:8" x14ac:dyDescent="0.2">
      <c r="B284">
        <v>282</v>
      </c>
      <c r="C284">
        <v>1</v>
      </c>
      <c r="D284" s="4" t="str">
        <f ca="1">IFERROR(IF(C284&gt;=$O$37,"hotspot","")," ")</f>
        <v/>
      </c>
      <c r="E284" s="1">
        <f ca="1">SUMIF(C282:C286,"&lt;"&amp;$O$37)</f>
        <v>3</v>
      </c>
      <c r="F284">
        <f ca="1">COUNTIF(C282:C286,"&lt;"&amp;$O$37)</f>
        <v>5</v>
      </c>
      <c r="G284" s="4" t="str">
        <f t="shared" ca="1" si="20"/>
        <v/>
      </c>
      <c r="H284" s="6">
        <f t="shared" ca="1" si="19"/>
        <v>8.9362421577362405E-5</v>
      </c>
    </row>
    <row r="285" spans="2:8" x14ac:dyDescent="0.2">
      <c r="B285">
        <v>283</v>
      </c>
      <c r="C285">
        <v>1</v>
      </c>
      <c r="D285" s="4" t="str">
        <f ca="1">IFERROR(IF(C285&gt;=$O$37,"hotspot","")," ")</f>
        <v/>
      </c>
      <c r="E285" s="1">
        <f ca="1">SUMIF(C283:C287,"&lt;"&amp;$O$37)</f>
        <v>5</v>
      </c>
      <c r="F285">
        <f ca="1">COUNTIF(C283:C287,"&lt;"&amp;$O$37)</f>
        <v>5</v>
      </c>
      <c r="G285" s="4" t="str">
        <f t="shared" ca="1" si="20"/>
        <v/>
      </c>
      <c r="H285" s="6">
        <f t="shared" ca="1" si="19"/>
        <v>2.2108575318819696E-3</v>
      </c>
    </row>
    <row r="286" spans="2:8" x14ac:dyDescent="0.2">
      <c r="B286">
        <v>284</v>
      </c>
      <c r="C286">
        <v>1</v>
      </c>
      <c r="D286" s="4" t="str">
        <f ca="1">IFERROR(IF(C286&gt;=$O$37,"hotspot","")," ")</f>
        <v/>
      </c>
      <c r="E286" s="1">
        <f ca="1">SUMIF(C284:C288,"&lt;"&amp;$O$37)</f>
        <v>5</v>
      </c>
      <c r="F286">
        <f ca="1">COUNTIF(C284:C288,"&lt;"&amp;$O$37)</f>
        <v>5</v>
      </c>
      <c r="G286" s="4" t="str">
        <f t="shared" ca="1" si="20"/>
        <v/>
      </c>
      <c r="H286" s="6">
        <f t="shared" ca="1" si="19"/>
        <v>2.2108575318819696E-3</v>
      </c>
    </row>
    <row r="287" spans="2:8" x14ac:dyDescent="0.2">
      <c r="B287">
        <v>285</v>
      </c>
      <c r="C287">
        <v>2</v>
      </c>
      <c r="D287" s="4" t="str">
        <f ca="1">IFERROR(IF(C287&gt;=$O$37,"hotspot","")," ")</f>
        <v/>
      </c>
      <c r="E287" s="1">
        <f ca="1">SUMIF(C285:C289,"&lt;"&amp;$O$37)</f>
        <v>7</v>
      </c>
      <c r="F287">
        <f ca="1">COUNTIF(C285:C289,"&lt;"&amp;$O$37)</f>
        <v>5</v>
      </c>
      <c r="G287" s="4" t="str">
        <f t="shared" ca="1" si="20"/>
        <v/>
      </c>
      <c r="H287" s="6">
        <f t="shared" ca="1" si="19"/>
        <v>1.7198708864159303E-2</v>
      </c>
    </row>
    <row r="288" spans="2:8" x14ac:dyDescent="0.2">
      <c r="B288">
        <v>286</v>
      </c>
      <c r="C288">
        <v>0</v>
      </c>
      <c r="D288" s="4" t="str">
        <f ca="1">IFERROR(IF(C288&gt;=$O$37,"hotspot","")," ")</f>
        <v/>
      </c>
      <c r="E288" s="1">
        <f ca="1">SUMIF(C286:C290,"&lt;"&amp;$O$37)</f>
        <v>9</v>
      </c>
      <c r="F288">
        <f ca="1">COUNTIF(C286:C290,"&lt;"&amp;$O$37)</f>
        <v>5</v>
      </c>
      <c r="G288" s="4" t="str">
        <f t="shared" ca="1" si="20"/>
        <v/>
      </c>
      <c r="H288" s="6">
        <f t="shared" ca="1" si="19"/>
        <v>6.9505990169447279E-2</v>
      </c>
    </row>
    <row r="289" spans="2:8" x14ac:dyDescent="0.2">
      <c r="B289">
        <v>287</v>
      </c>
      <c r="C289">
        <v>3</v>
      </c>
      <c r="D289" s="4" t="str">
        <f ca="1">IFERROR(IF(C289&gt;=$O$37,"hotspot","")," ")</f>
        <v/>
      </c>
      <c r="E289" s="1">
        <f ca="1">SUMIF(C287:C291,"&lt;"&amp;$O$37)</f>
        <v>8</v>
      </c>
      <c r="F289">
        <f ca="1">COUNTIF(C287:C291,"&lt;"&amp;$O$37)</f>
        <v>5</v>
      </c>
      <c r="G289" s="4" t="str">
        <f t="shared" ca="1" si="20"/>
        <v/>
      </c>
      <c r="H289" s="6">
        <f t="shared" ca="1" si="19"/>
        <v>3.6831212854648569E-2</v>
      </c>
    </row>
    <row r="290" spans="2:8" x14ac:dyDescent="0.2">
      <c r="B290">
        <v>288</v>
      </c>
      <c r="C290">
        <v>3</v>
      </c>
      <c r="D290" s="4" t="str">
        <f ca="1">IFERROR(IF(C290&gt;=$O$37,"hotspot","")," ")</f>
        <v/>
      </c>
      <c r="E290" s="1">
        <f ca="1">SUMIF(C288:C292,"&lt;"&amp;$O$37)</f>
        <v>6</v>
      </c>
      <c r="F290">
        <f ca="1">COUNTIF(C288:C292,"&lt;"&amp;$O$37)</f>
        <v>4</v>
      </c>
      <c r="G290" s="4" t="str">
        <f t="shared" ca="1" si="20"/>
        <v/>
      </c>
      <c r="H290" s="6">
        <f t="shared" ca="1" si="19"/>
        <v>2.8777910047374997E-2</v>
      </c>
    </row>
    <row r="291" spans="2:8" x14ac:dyDescent="0.2">
      <c r="B291">
        <v>289</v>
      </c>
      <c r="C291">
        <v>0</v>
      </c>
      <c r="D291" s="4" t="str">
        <f ca="1">IFERROR(IF(C291&gt;=$O$37,"hotspot","")," ")</f>
        <v/>
      </c>
      <c r="E291" s="1">
        <f ca="1">SUMIF(C289:C293,"&lt;"&amp;$O$37)</f>
        <v>11</v>
      </c>
      <c r="F291">
        <f ca="1">COUNTIF(C289:C293,"&lt;"&amp;$O$37)</f>
        <v>4</v>
      </c>
      <c r="G291" s="4" t="str">
        <f t="shared" ca="1" si="20"/>
        <v/>
      </c>
      <c r="H291" s="6">
        <f t="shared" ca="1" si="19"/>
        <v>0.42534225681218613</v>
      </c>
    </row>
    <row r="292" spans="2:8" x14ac:dyDescent="0.2">
      <c r="B292">
        <v>290</v>
      </c>
      <c r="C292">
        <v>18</v>
      </c>
      <c r="D292" s="4" t="str">
        <f ca="1">IFERROR(IF(C292&gt;=$O$37,"hotspot","")," ")</f>
        <v>hotspot</v>
      </c>
      <c r="E292" s="1">
        <f ca="1">SUMIF(C290:C294,"&lt;"&amp;$O$37)</f>
        <v>12</v>
      </c>
      <c r="F292">
        <f ca="1">COUNTIF(C290:C294,"&lt;"&amp;$O$37)</f>
        <v>4</v>
      </c>
      <c r="G292" s="4" t="str">
        <f t="shared" ca="1" si="20"/>
        <v/>
      </c>
      <c r="H292" s="6">
        <f t="shared" ca="1" si="19"/>
        <v>0.5841446922510054</v>
      </c>
    </row>
    <row r="293" spans="2:8" x14ac:dyDescent="0.2">
      <c r="B293">
        <v>291</v>
      </c>
      <c r="C293">
        <v>5</v>
      </c>
      <c r="D293" s="4" t="str">
        <f ca="1">IFERROR(IF(C293&gt;=$O$37,"hotspot","")," ")</f>
        <v/>
      </c>
      <c r="E293" s="1">
        <f ca="1">SUMIF(C291:C295,"&lt;"&amp;$O$37)</f>
        <v>10</v>
      </c>
      <c r="F293">
        <f ca="1">COUNTIF(C291:C295,"&lt;"&amp;$O$37)</f>
        <v>4</v>
      </c>
      <c r="G293" s="4" t="str">
        <f t="shared" ca="1" si="20"/>
        <v/>
      </c>
      <c r="H293" s="6">
        <f t="shared" ca="1" si="19"/>
        <v>0.29457617751976745</v>
      </c>
    </row>
    <row r="294" spans="2:8" x14ac:dyDescent="0.2">
      <c r="B294">
        <v>292</v>
      </c>
      <c r="C294">
        <v>4</v>
      </c>
      <c r="D294" s="4" t="str">
        <f ca="1">IFERROR(IF(C294&gt;=$O$37,"hotspot","")," ")</f>
        <v/>
      </c>
      <c r="E294" s="1">
        <f ca="1">SUMIF(C292:C296,"&lt;"&amp;$O$37)</f>
        <v>10</v>
      </c>
      <c r="F294">
        <f ca="1">COUNTIF(C292:C296,"&lt;"&amp;$O$37)</f>
        <v>4</v>
      </c>
      <c r="G294" s="4" t="str">
        <f t="shared" ca="1" si="20"/>
        <v/>
      </c>
      <c r="H294" s="6">
        <f t="shared" ca="1" si="19"/>
        <v>0.29457617751976745</v>
      </c>
    </row>
    <row r="295" spans="2:8" x14ac:dyDescent="0.2">
      <c r="B295">
        <v>293</v>
      </c>
      <c r="C295">
        <v>1</v>
      </c>
      <c r="D295" s="4" t="str">
        <f ca="1">IFERROR(IF(C295&gt;=$O$37,"hotspot","")," ")</f>
        <v/>
      </c>
      <c r="E295" s="1">
        <f ca="1">SUMIF(C293:C297,"&lt;"&amp;$O$37)</f>
        <v>10</v>
      </c>
      <c r="F295">
        <f ca="1">COUNTIF(C293:C297,"&lt;"&amp;$O$37)</f>
        <v>5</v>
      </c>
      <c r="G295" s="4" t="str">
        <f t="shared" ca="1" si="20"/>
        <v/>
      </c>
      <c r="H295" s="6">
        <f t="shared" ca="1" si="19"/>
        <v>0.11866256951784099</v>
      </c>
    </row>
    <row r="296" spans="2:8" x14ac:dyDescent="0.2">
      <c r="B296">
        <v>294</v>
      </c>
      <c r="C296">
        <v>0</v>
      </c>
      <c r="D296" s="4" t="str">
        <f ca="1">IFERROR(IF(C296&gt;=$O$37,"hotspot","")," ")</f>
        <v/>
      </c>
      <c r="E296" s="1">
        <f ca="1">SUMIF(C294:C298,"&lt;"&amp;$O$37)</f>
        <v>6</v>
      </c>
      <c r="F296">
        <f ca="1">COUNTIF(C294:C298,"&lt;"&amp;$O$37)</f>
        <v>5</v>
      </c>
      <c r="G296" s="4" t="str">
        <f t="shared" ca="1" si="20"/>
        <v/>
      </c>
      <c r="H296" s="6">
        <f t="shared" ca="1" si="19"/>
        <v>6.8392391461824312E-3</v>
      </c>
    </row>
    <row r="297" spans="2:8" x14ac:dyDescent="0.2">
      <c r="B297">
        <v>295</v>
      </c>
      <c r="C297">
        <v>0</v>
      </c>
      <c r="D297" s="4" t="str">
        <f ca="1">IFERROR(IF(C297&gt;=$O$37,"hotspot","")," ")</f>
        <v/>
      </c>
      <c r="E297" s="1">
        <f ca="1">SUMIF(C295:C299,"&lt;"&amp;$O$37)</f>
        <v>3</v>
      </c>
      <c r="F297">
        <f ca="1">COUNTIF(C295:C299,"&lt;"&amp;$O$37)</f>
        <v>5</v>
      </c>
      <c r="G297" s="4" t="str">
        <f t="shared" ca="1" si="20"/>
        <v/>
      </c>
      <c r="H297" s="6">
        <f t="shared" ca="1" si="19"/>
        <v>8.9362421577362405E-5</v>
      </c>
    </row>
    <row r="298" spans="2:8" x14ac:dyDescent="0.2">
      <c r="B298">
        <v>296</v>
      </c>
      <c r="C298">
        <v>1</v>
      </c>
      <c r="D298" s="4" t="str">
        <f ca="1">IFERROR(IF(C298&gt;=$O$37,"hotspot","")," ")</f>
        <v/>
      </c>
      <c r="E298" s="1">
        <f ca="1">SUMIF(C296:C300,"&lt;"&amp;$O$37)</f>
        <v>10</v>
      </c>
      <c r="F298">
        <f ca="1">COUNTIF(C296:C300,"&lt;"&amp;$O$37)</f>
        <v>5</v>
      </c>
      <c r="G298" s="4" t="str">
        <f t="shared" ca="1" si="20"/>
        <v/>
      </c>
      <c r="H298" s="6">
        <f t="shared" ca="1" si="19"/>
        <v>0.11866256951784099</v>
      </c>
    </row>
    <row r="299" spans="2:8" x14ac:dyDescent="0.2">
      <c r="B299">
        <v>297</v>
      </c>
      <c r="C299">
        <v>1</v>
      </c>
      <c r="D299" s="4" t="str">
        <f ca="1">IFERROR(IF(C299&gt;=$O$37,"hotspot","")," ")</f>
        <v/>
      </c>
      <c r="E299" s="1">
        <f ca="1">SUMIF(C297:C301,"&lt;"&amp;$O$37)</f>
        <v>10</v>
      </c>
      <c r="F299">
        <f ca="1">COUNTIF(C297:C301,"&lt;"&amp;$O$37)</f>
        <v>4</v>
      </c>
      <c r="G299" s="4" t="str">
        <f t="shared" ca="1" si="20"/>
        <v/>
      </c>
      <c r="H299" s="6">
        <f t="shared" ca="1" si="19"/>
        <v>0.29457617751976745</v>
      </c>
    </row>
    <row r="300" spans="2:8" x14ac:dyDescent="0.2">
      <c r="B300">
        <v>298</v>
      </c>
      <c r="C300">
        <v>8</v>
      </c>
      <c r="D300" s="4" t="str">
        <f ca="1">IFERROR(IF(C300&gt;=$O$37,"hotspot","")," ")</f>
        <v/>
      </c>
      <c r="E300" s="1">
        <f ca="1">SUMIF(C298:C302,"&lt;"&amp;$O$37)</f>
        <v>11</v>
      </c>
      <c r="F300">
        <f ca="1">COUNTIF(C298:C302,"&lt;"&amp;$O$37)</f>
        <v>4</v>
      </c>
      <c r="G300" s="4" t="str">
        <f t="shared" ca="1" si="20"/>
        <v/>
      </c>
      <c r="H300" s="6">
        <f t="shared" ca="1" si="19"/>
        <v>0.42534225681218613</v>
      </c>
    </row>
    <row r="301" spans="2:8" x14ac:dyDescent="0.2">
      <c r="B301">
        <v>299</v>
      </c>
      <c r="C301">
        <v>33</v>
      </c>
      <c r="D301" s="4" t="str">
        <f ca="1">IFERROR(IF(C301&gt;=$O$37,"hotspot","")," ")</f>
        <v>hotspot</v>
      </c>
      <c r="E301" s="1">
        <f ca="1">SUMIF(C299:C303,"&lt;"&amp;$O$37)</f>
        <v>11</v>
      </c>
      <c r="F301">
        <f ca="1">COUNTIF(C299:C303,"&lt;"&amp;$O$37)</f>
        <v>4</v>
      </c>
      <c r="G301" s="4" t="str">
        <f t="shared" ca="1" si="20"/>
        <v/>
      </c>
      <c r="H301" s="6">
        <f t="shared" ca="1" si="19"/>
        <v>0.42534225681218613</v>
      </c>
    </row>
    <row r="302" spans="2:8" x14ac:dyDescent="0.2">
      <c r="B302">
        <v>300</v>
      </c>
      <c r="C302">
        <v>1</v>
      </c>
      <c r="D302" s="4" t="str">
        <f ca="1">IFERROR(IF(C302&gt;=$O$37,"hotspot","")," ")</f>
        <v/>
      </c>
      <c r="E302" s="1">
        <f ca="1">SUMIF(C300:C304,"&lt;"&amp;$O$37)</f>
        <v>10</v>
      </c>
      <c r="F302">
        <f ca="1">COUNTIF(C300:C304,"&lt;"&amp;$O$37)</f>
        <v>4</v>
      </c>
      <c r="G302" s="4" t="str">
        <f t="shared" ca="1" si="20"/>
        <v/>
      </c>
      <c r="H302" s="6">
        <f t="shared" ca="1" si="19"/>
        <v>0.29457617751976745</v>
      </c>
    </row>
    <row r="303" spans="2:8" x14ac:dyDescent="0.2">
      <c r="B303">
        <v>301</v>
      </c>
      <c r="C303">
        <v>1</v>
      </c>
      <c r="D303" s="4" t="str">
        <f ca="1">IFERROR(IF(C303&gt;=$O$37,"hotspot","")," ")</f>
        <v/>
      </c>
      <c r="E303" s="1">
        <f ca="1">SUMIF(C301:C305,"&lt;"&amp;$O$37)</f>
        <v>4</v>
      </c>
      <c r="F303">
        <f ca="1">COUNTIF(C301:C305,"&lt;"&amp;$O$37)</f>
        <v>4</v>
      </c>
      <c r="G303" s="4" t="str">
        <f t="shared" ca="1" si="20"/>
        <v/>
      </c>
      <c r="H303" s="6">
        <f t="shared" ca="1" si="19"/>
        <v>3.295079445745361E-3</v>
      </c>
    </row>
    <row r="304" spans="2:8" x14ac:dyDescent="0.2">
      <c r="B304">
        <v>302</v>
      </c>
      <c r="C304">
        <v>0</v>
      </c>
      <c r="D304" s="4" t="str">
        <f ca="1">IFERROR(IF(C304&gt;=$O$37,"hotspot","")," ")</f>
        <v/>
      </c>
      <c r="E304" s="1">
        <f ca="1">SUMIF(C302:C306,"&lt;"&amp;$O$37)</f>
        <v>5</v>
      </c>
      <c r="F304">
        <f ca="1">COUNTIF(C302:C306,"&lt;"&amp;$O$37)</f>
        <v>5</v>
      </c>
      <c r="G304" s="4" t="str">
        <f t="shared" ca="1" si="20"/>
        <v/>
      </c>
      <c r="H304" s="6">
        <f t="shared" ca="1" si="19"/>
        <v>2.2108575318819696E-3</v>
      </c>
    </row>
    <row r="305" spans="2:8" x14ac:dyDescent="0.2">
      <c r="B305">
        <v>303</v>
      </c>
      <c r="C305">
        <v>2</v>
      </c>
      <c r="D305" s="4" t="str">
        <f ca="1">IFERROR(IF(C305&gt;=$O$37,"hotspot","")," ")</f>
        <v/>
      </c>
      <c r="E305" s="1">
        <f ca="1">SUMIF(C303:C307,"&lt;"&amp;$O$37)</f>
        <v>6</v>
      </c>
      <c r="F305">
        <f ca="1">COUNTIF(C303:C307,"&lt;"&amp;$O$37)</f>
        <v>5</v>
      </c>
      <c r="G305" s="4" t="str">
        <f t="shared" ca="1" si="20"/>
        <v/>
      </c>
      <c r="H305" s="6">
        <f t="shared" ca="1" si="19"/>
        <v>6.8392391461824312E-3</v>
      </c>
    </row>
    <row r="306" spans="2:8" x14ac:dyDescent="0.2">
      <c r="B306">
        <v>304</v>
      </c>
      <c r="C306">
        <v>1</v>
      </c>
      <c r="D306" s="4" t="str">
        <f ca="1">IFERROR(IF(C306&gt;=$O$37,"hotspot","")," ")</f>
        <v/>
      </c>
      <c r="E306" s="1">
        <f ca="1">SUMIF(C304:C308,"&lt;"&amp;$O$37)</f>
        <v>9</v>
      </c>
      <c r="F306">
        <f ca="1">COUNTIF(C304:C308,"&lt;"&amp;$O$37)</f>
        <v>5</v>
      </c>
      <c r="G306" s="4" t="str">
        <f t="shared" ca="1" si="20"/>
        <v/>
      </c>
      <c r="H306" s="6">
        <f t="shared" ca="1" si="19"/>
        <v>6.9505990169447279E-2</v>
      </c>
    </row>
    <row r="307" spans="2:8" x14ac:dyDescent="0.2">
      <c r="B307">
        <v>305</v>
      </c>
      <c r="C307">
        <v>2</v>
      </c>
      <c r="D307" s="4" t="str">
        <f ca="1">IFERROR(IF(C307&gt;=$O$37,"hotspot","")," ")</f>
        <v/>
      </c>
      <c r="E307" s="1">
        <f ca="1">SUMIF(C305:C309,"&lt;"&amp;$O$37)</f>
        <v>14</v>
      </c>
      <c r="F307">
        <f ca="1">COUNTIF(C305:C309,"&lt;"&amp;$O$37)</f>
        <v>5</v>
      </c>
      <c r="G307" s="4" t="str">
        <f t="shared" ca="1" si="20"/>
        <v/>
      </c>
      <c r="H307" s="6">
        <f t="shared" ca="1" si="19"/>
        <v>0.52353197809137275</v>
      </c>
    </row>
    <row r="308" spans="2:8" x14ac:dyDescent="0.2">
      <c r="B308">
        <v>306</v>
      </c>
      <c r="C308">
        <v>4</v>
      </c>
      <c r="D308" s="4" t="str">
        <f ca="1">IFERROR(IF(C308&gt;=$O$37,"hotspot","")," ")</f>
        <v/>
      </c>
      <c r="E308" s="1">
        <f ca="1">SUMIF(C306:C310,"&lt;"&amp;$O$37)</f>
        <v>16</v>
      </c>
      <c r="F308">
        <f ca="1">COUNTIF(C306:C310,"&lt;"&amp;$O$37)</f>
        <v>5</v>
      </c>
      <c r="G308" s="4" t="str">
        <f t="shared" ca="1" si="20"/>
        <v/>
      </c>
      <c r="H308" s="6">
        <f t="shared" ca="1" si="19"/>
        <v>0.86264699894760855</v>
      </c>
    </row>
    <row r="309" spans="2:8" x14ac:dyDescent="0.2">
      <c r="B309">
        <v>307</v>
      </c>
      <c r="C309">
        <v>5</v>
      </c>
      <c r="D309" s="4" t="str">
        <f ca="1">IFERROR(IF(C309&gt;=$O$37,"hotspot","")," ")</f>
        <v/>
      </c>
      <c r="E309" s="1">
        <f ca="1">SUMIF(C307:C311,"&lt;"&amp;$O$37)</f>
        <v>15</v>
      </c>
      <c r="F309">
        <f ca="1">COUNTIF(C307:C311,"&lt;"&amp;$O$37)</f>
        <v>5</v>
      </c>
      <c r="G309" s="4" t="str">
        <f t="shared" ca="1" si="20"/>
        <v/>
      </c>
      <c r="H309" s="6">
        <f t="shared" ca="1" si="19"/>
        <v>0.68160986060351136</v>
      </c>
    </row>
    <row r="310" spans="2:8" x14ac:dyDescent="0.2">
      <c r="B310">
        <v>308</v>
      </c>
      <c r="C310">
        <v>4</v>
      </c>
      <c r="D310" s="4" t="str">
        <f ca="1">IFERROR(IF(C310&gt;=$O$37,"hotspot","")," ")</f>
        <v/>
      </c>
      <c r="E310" s="1">
        <f ca="1">SUMIF(C308:C312,"&lt;"&amp;$O$37)</f>
        <v>15</v>
      </c>
      <c r="F310">
        <f ca="1">COUNTIF(C308:C312,"&lt;"&amp;$O$37)</f>
        <v>5</v>
      </c>
      <c r="G310" s="4" t="str">
        <f t="shared" ca="1" si="20"/>
        <v/>
      </c>
      <c r="H310" s="6">
        <f t="shared" ca="1" si="19"/>
        <v>0.68160986060351136</v>
      </c>
    </row>
    <row r="311" spans="2:8" x14ac:dyDescent="0.2">
      <c r="B311">
        <v>309</v>
      </c>
      <c r="C311">
        <v>0</v>
      </c>
      <c r="D311" s="4" t="str">
        <f ca="1">IFERROR(IF(C311&gt;=$O$37,"hotspot","")," ")</f>
        <v/>
      </c>
      <c r="E311" s="1">
        <f ca="1">SUMIF(C309:C313,"&lt;"&amp;$O$37)</f>
        <v>13</v>
      </c>
      <c r="F311">
        <f ca="1">COUNTIF(C309:C313,"&lt;"&amp;$O$37)</f>
        <v>5</v>
      </c>
      <c r="G311" s="4" t="str">
        <f t="shared" ca="1" si="20"/>
        <v/>
      </c>
      <c r="H311" s="6">
        <f t="shared" ca="1" si="19"/>
        <v>0.38858578368901703</v>
      </c>
    </row>
    <row r="312" spans="2:8" x14ac:dyDescent="0.2">
      <c r="B312">
        <v>310</v>
      </c>
      <c r="C312">
        <v>2</v>
      </c>
      <c r="D312" s="4" t="str">
        <f ca="1">IFERROR(IF(C312&gt;=$O$37,"hotspot","")," ")</f>
        <v/>
      </c>
      <c r="E312" s="1">
        <f ca="1">SUMIF(C310:C314,"&lt;"&amp;$O$37)</f>
        <v>8</v>
      </c>
      <c r="F312">
        <f ca="1">COUNTIF(C310:C314,"&lt;"&amp;$O$37)</f>
        <v>5</v>
      </c>
      <c r="G312" s="4" t="str">
        <f t="shared" ca="1" si="20"/>
        <v/>
      </c>
      <c r="H312" s="6">
        <f t="shared" ca="1" si="19"/>
        <v>3.6831212854648569E-2</v>
      </c>
    </row>
    <row r="313" spans="2:8" x14ac:dyDescent="0.2">
      <c r="B313">
        <v>311</v>
      </c>
      <c r="C313">
        <v>2</v>
      </c>
      <c r="D313" s="4" t="str">
        <f ca="1">IFERROR(IF(C313&gt;=$O$37,"hotspot","")," ")</f>
        <v/>
      </c>
      <c r="E313" s="1">
        <f ca="1">SUMIF(C311:C315,"&lt;"&amp;$O$37)</f>
        <v>6</v>
      </c>
      <c r="F313">
        <f ca="1">COUNTIF(C311:C315,"&lt;"&amp;$O$37)</f>
        <v>5</v>
      </c>
      <c r="G313" s="4" t="str">
        <f t="shared" ca="1" si="20"/>
        <v/>
      </c>
      <c r="H313" s="6">
        <f t="shared" ca="1" si="19"/>
        <v>6.8392391461824312E-3</v>
      </c>
    </row>
    <row r="314" spans="2:8" x14ac:dyDescent="0.2">
      <c r="B314">
        <v>312</v>
      </c>
      <c r="C314">
        <v>0</v>
      </c>
      <c r="D314" s="4" t="str">
        <f ca="1">IFERROR(IF(C314&gt;=$O$37,"hotspot","")," ")</f>
        <v/>
      </c>
      <c r="E314" s="1">
        <f ca="1">SUMIF(C312:C316,"&lt;"&amp;$O$37)</f>
        <v>9</v>
      </c>
      <c r="F314">
        <f ca="1">COUNTIF(C312:C316,"&lt;"&amp;$O$37)</f>
        <v>5</v>
      </c>
      <c r="G314" s="4" t="str">
        <f t="shared" ca="1" si="20"/>
        <v/>
      </c>
      <c r="H314" s="6">
        <f t="shared" ca="1" si="19"/>
        <v>6.9505990169447279E-2</v>
      </c>
    </row>
    <row r="315" spans="2:8" x14ac:dyDescent="0.2">
      <c r="B315">
        <v>313</v>
      </c>
      <c r="C315">
        <v>2</v>
      </c>
      <c r="D315" s="4" t="str">
        <f ca="1">IFERROR(IF(C315&gt;=$O$37,"hotspot","")," ")</f>
        <v/>
      </c>
      <c r="E315" s="1">
        <f ca="1">SUMIF(C313:C317,"&lt;"&amp;$O$37)</f>
        <v>9</v>
      </c>
      <c r="F315">
        <f ca="1">COUNTIF(C313:C317,"&lt;"&amp;$O$37)</f>
        <v>5</v>
      </c>
      <c r="G315" s="4" t="str">
        <f t="shared" ca="1" si="20"/>
        <v/>
      </c>
      <c r="H315" s="6">
        <f t="shared" ca="1" si="19"/>
        <v>6.9505990169447279E-2</v>
      </c>
    </row>
    <row r="316" spans="2:8" x14ac:dyDescent="0.2">
      <c r="B316">
        <v>314</v>
      </c>
      <c r="C316">
        <v>3</v>
      </c>
      <c r="D316" s="4" t="str">
        <f ca="1">IFERROR(IF(C316&gt;=$O$37,"hotspot","")," ")</f>
        <v/>
      </c>
      <c r="E316" s="1">
        <f ca="1">SUMIF(C314:C318,"&lt;"&amp;$O$37)</f>
        <v>10</v>
      </c>
      <c r="F316">
        <f ca="1">COUNTIF(C314:C318,"&lt;"&amp;$O$37)</f>
        <v>5</v>
      </c>
      <c r="G316" s="4" t="str">
        <f t="shared" ca="1" si="20"/>
        <v/>
      </c>
      <c r="H316" s="6">
        <f t="shared" ca="1" si="19"/>
        <v>0.11866256951784099</v>
      </c>
    </row>
    <row r="317" spans="2:8" x14ac:dyDescent="0.2">
      <c r="B317">
        <v>315</v>
      </c>
      <c r="C317">
        <v>2</v>
      </c>
      <c r="D317" s="4" t="str">
        <f ca="1">IFERROR(IF(C317&gt;=$O$37,"hotspot","")," ")</f>
        <v/>
      </c>
      <c r="E317" s="1">
        <f ca="1">SUMIF(C315:C319,"&lt;"&amp;$O$37)</f>
        <v>12</v>
      </c>
      <c r="F317">
        <f ca="1">COUNTIF(C315:C319,"&lt;"&amp;$O$37)</f>
        <v>5</v>
      </c>
      <c r="G317" s="4" t="str">
        <f t="shared" ca="1" si="20"/>
        <v/>
      </c>
      <c r="H317" s="6">
        <f t="shared" ca="1" si="19"/>
        <v>0.27662557470614635</v>
      </c>
    </row>
    <row r="318" spans="2:8" x14ac:dyDescent="0.2">
      <c r="B318">
        <v>316</v>
      </c>
      <c r="C318">
        <v>3</v>
      </c>
      <c r="D318" s="4" t="str">
        <f ca="1">IFERROR(IF(C318&gt;=$O$37,"hotspot","")," ")</f>
        <v/>
      </c>
      <c r="E318" s="1">
        <f ca="1">SUMIF(C316:C320,"&lt;"&amp;$O$37)</f>
        <v>10</v>
      </c>
      <c r="F318">
        <f ca="1">COUNTIF(C316:C320,"&lt;"&amp;$O$37)</f>
        <v>5</v>
      </c>
      <c r="G318" s="4" t="str">
        <f t="shared" ca="1" si="20"/>
        <v/>
      </c>
      <c r="H318" s="6">
        <f t="shared" ca="1" si="19"/>
        <v>0.11866256951784099</v>
      </c>
    </row>
    <row r="319" spans="2:8" x14ac:dyDescent="0.2">
      <c r="B319">
        <v>317</v>
      </c>
      <c r="C319">
        <v>2</v>
      </c>
      <c r="D319" s="4" t="str">
        <f ca="1">IFERROR(IF(C319&gt;=$O$37,"hotspot","")," ")</f>
        <v/>
      </c>
      <c r="E319" s="1">
        <f ca="1">SUMIF(C317:C321,"&lt;"&amp;$O$37)</f>
        <v>7</v>
      </c>
      <c r="F319">
        <f ca="1">COUNTIF(C317:C321,"&lt;"&amp;$O$37)</f>
        <v>4</v>
      </c>
      <c r="G319" s="4" t="str">
        <f t="shared" ca="1" si="20"/>
        <v/>
      </c>
      <c r="H319" s="6">
        <f t="shared" ca="1" si="19"/>
        <v>6.1639824973013339E-2</v>
      </c>
    </row>
    <row r="320" spans="2:8" x14ac:dyDescent="0.2">
      <c r="B320">
        <v>318</v>
      </c>
      <c r="C320">
        <v>0</v>
      </c>
      <c r="D320" s="4" t="str">
        <f ca="1">IFERROR(IF(C320&gt;=$O$37,"hotspot","")," ")</f>
        <v/>
      </c>
      <c r="E320" s="1">
        <f ca="1">SUMIF(C318:C322,"&lt;"&amp;$O$37)</f>
        <v>5</v>
      </c>
      <c r="F320">
        <f ca="1">COUNTIF(C318:C322,"&lt;"&amp;$O$37)</f>
        <v>3</v>
      </c>
      <c r="G320" s="4" t="str">
        <f t="shared" ca="1" si="20"/>
        <v/>
      </c>
      <c r="H320" s="6">
        <f t="shared" ca="1" si="19"/>
        <v>4.9685326596952684E-2</v>
      </c>
    </row>
    <row r="321" spans="2:8" x14ac:dyDescent="0.2">
      <c r="B321">
        <v>319</v>
      </c>
      <c r="C321">
        <v>62</v>
      </c>
      <c r="D321" s="4" t="str">
        <f ca="1">IFERROR(IF(C321&gt;=$O$37,"hotspot","")," ")</f>
        <v>hotspot</v>
      </c>
      <c r="E321" s="1">
        <f ca="1">SUMIF(C319:C323,"&lt;"&amp;$O$37)</f>
        <v>3</v>
      </c>
      <c r="F321">
        <f ca="1">COUNTIF(C319:C323,"&lt;"&amp;$O$37)</f>
        <v>3</v>
      </c>
      <c r="G321" s="4" t="str">
        <f t="shared" ca="1" si="20"/>
        <v/>
      </c>
      <c r="H321" s="6">
        <f t="shared" ca="1" si="19"/>
        <v>4.6579903251591625E-3</v>
      </c>
    </row>
    <row r="322" spans="2:8" x14ac:dyDescent="0.2">
      <c r="B322">
        <v>320</v>
      </c>
      <c r="C322">
        <v>11</v>
      </c>
      <c r="D322" s="4" t="str">
        <f ca="1">IFERROR(IF(C322&gt;=$O$37,"hotspot","")," ")</f>
        <v>hotspot</v>
      </c>
      <c r="E322" s="1">
        <f ca="1">SUMIF(C320:C324,"&lt;"&amp;$O$37)</f>
        <v>3</v>
      </c>
      <c r="F322">
        <f ca="1">COUNTIF(C320:C324,"&lt;"&amp;$O$37)</f>
        <v>3</v>
      </c>
      <c r="G322" s="4" t="str">
        <f t="shared" ca="1" si="20"/>
        <v/>
      </c>
      <c r="H322" s="6">
        <f t="shared" ca="1" si="19"/>
        <v>4.6579903251591625E-3</v>
      </c>
    </row>
    <row r="323" spans="2:8" x14ac:dyDescent="0.2">
      <c r="B323">
        <v>321</v>
      </c>
      <c r="C323">
        <v>1</v>
      </c>
      <c r="D323" s="4" t="str">
        <f ca="1">IFERROR(IF(C323&gt;=$O$37,"hotspot","")," ")</f>
        <v/>
      </c>
      <c r="E323" s="1">
        <f ca="1">SUMIF(C321:C325,"&lt;"&amp;$O$37)</f>
        <v>3</v>
      </c>
      <c r="F323">
        <f ca="1">COUNTIF(C321:C325,"&lt;"&amp;$O$37)</f>
        <v>2</v>
      </c>
      <c r="G323" s="4" t="str">
        <f t="shared" ca="1" si="20"/>
        <v/>
      </c>
      <c r="H323" s="6">
        <f t="shared" ca="1" si="19"/>
        <v>3.0564155628329946E-2</v>
      </c>
    </row>
    <row r="324" spans="2:8" x14ac:dyDescent="0.2">
      <c r="B324">
        <v>322</v>
      </c>
      <c r="C324">
        <v>2</v>
      </c>
      <c r="D324" s="4" t="str">
        <f ca="1">IFERROR(IF(C324&gt;=$O$37,"hotspot","")," ")</f>
        <v/>
      </c>
      <c r="E324" s="1">
        <f ca="1">SUMIF(C322:C326,"&lt;"&amp;$O$37)</f>
        <v>5</v>
      </c>
      <c r="F324">
        <f ca="1">COUNTIF(C322:C326,"&lt;"&amp;$O$37)</f>
        <v>3</v>
      </c>
      <c r="G324" s="4" t="str">
        <f t="shared" ca="1" si="20"/>
        <v/>
      </c>
      <c r="H324" s="6">
        <f t="shared" ca="1" si="19"/>
        <v>4.9685326596952684E-2</v>
      </c>
    </row>
    <row r="325" spans="2:8" x14ac:dyDescent="0.2">
      <c r="B325">
        <v>323</v>
      </c>
      <c r="C325">
        <v>96</v>
      </c>
      <c r="D325" s="4" t="str">
        <f ca="1">IFERROR(IF(C325&gt;=$O$37,"hotspot","")," ")</f>
        <v>hotspot</v>
      </c>
      <c r="E325" s="1">
        <f ca="1">SUMIF(C323:C327,"&lt;"&amp;$O$37)</f>
        <v>9</v>
      </c>
      <c r="F325">
        <f ca="1">COUNTIF(C323:C327,"&lt;"&amp;$O$37)</f>
        <v>4</v>
      </c>
      <c r="G325" s="4" t="str">
        <f t="shared" ca="1" si="20"/>
        <v/>
      </c>
      <c r="H325" s="6">
        <f t="shared" ref="H325:H388" ca="1" si="21">IF(E325=0, 0,IFERROR(-LOG10(VLOOKUP(E325,J:S,5+F325,FALSE)),-LOG10(VLOOKUP(MAX(J:J),J:S,5+F325,FALSE))))</f>
        <v>0.19142649421106522</v>
      </c>
    </row>
    <row r="326" spans="2:8" x14ac:dyDescent="0.2">
      <c r="B326">
        <v>324</v>
      </c>
      <c r="C326">
        <v>2</v>
      </c>
      <c r="D326" s="4" t="str">
        <f ca="1">IFERROR(IF(C326&gt;=$O$37,"hotspot","")," ")</f>
        <v/>
      </c>
      <c r="E326" s="1">
        <f ca="1">SUMIF(C324:C328,"&lt;"&amp;$O$37)</f>
        <v>13</v>
      </c>
      <c r="F326">
        <f ca="1">COUNTIF(C324:C328,"&lt;"&amp;$O$37)</f>
        <v>4</v>
      </c>
      <c r="G326" s="4" t="str">
        <f t="shared" ref="G326:G389" ca="1" si="22">IFERROR(IF(H326&gt;=(-LOG10($A$3)),"sw_htsp","")," ")</f>
        <v/>
      </c>
      <c r="H326" s="6">
        <f t="shared" ca="1" si="21"/>
        <v>0.77080599560175889</v>
      </c>
    </row>
    <row r="327" spans="2:8" x14ac:dyDescent="0.2">
      <c r="B327">
        <v>325</v>
      </c>
      <c r="C327">
        <v>4</v>
      </c>
      <c r="D327" s="4" t="str">
        <f ca="1">IFERROR(IF(C327&gt;=$O$37,"hotspot","")," ")</f>
        <v/>
      </c>
      <c r="E327" s="1">
        <f ca="1">SUMIF(C325:C329,"&lt;"&amp;$O$37)</f>
        <v>12</v>
      </c>
      <c r="F327">
        <f ca="1">COUNTIF(C325:C329,"&lt;"&amp;$O$37)</f>
        <v>4</v>
      </c>
      <c r="G327" s="4" t="str">
        <f t="shared" ca="1" si="22"/>
        <v/>
      </c>
      <c r="H327" s="6">
        <f t="shared" ca="1" si="21"/>
        <v>0.5841446922510054</v>
      </c>
    </row>
    <row r="328" spans="2:8" x14ac:dyDescent="0.2">
      <c r="B328">
        <v>326</v>
      </c>
      <c r="C328">
        <v>5</v>
      </c>
      <c r="D328" s="4" t="str">
        <f ca="1">IFERROR(IF(C328&gt;=$O$37,"hotspot","")," ")</f>
        <v/>
      </c>
      <c r="E328" s="1">
        <f ca="1">SUMIF(C326:C330,"&lt;"&amp;$O$37)</f>
        <v>12</v>
      </c>
      <c r="F328">
        <f ca="1">COUNTIF(C326:C330,"&lt;"&amp;$O$37)</f>
        <v>5</v>
      </c>
      <c r="G328" s="4" t="str">
        <f t="shared" ca="1" si="22"/>
        <v/>
      </c>
      <c r="H328" s="6">
        <f t="shared" ca="1" si="21"/>
        <v>0.27662557470614635</v>
      </c>
    </row>
    <row r="329" spans="2:8" x14ac:dyDescent="0.2">
      <c r="B329">
        <v>327</v>
      </c>
      <c r="C329">
        <v>1</v>
      </c>
      <c r="D329" s="4" t="str">
        <f ca="1">IFERROR(IF(C329&gt;=$O$37,"hotspot","")," ")</f>
        <v/>
      </c>
      <c r="E329" s="1">
        <f ca="1">SUMIF(C327:C331,"&lt;"&amp;$O$37)</f>
        <v>12</v>
      </c>
      <c r="F329">
        <f ca="1">COUNTIF(C327:C331,"&lt;"&amp;$O$37)</f>
        <v>5</v>
      </c>
      <c r="G329" s="4" t="str">
        <f t="shared" ca="1" si="22"/>
        <v/>
      </c>
      <c r="H329" s="6">
        <f t="shared" ca="1" si="21"/>
        <v>0.27662557470614635</v>
      </c>
    </row>
    <row r="330" spans="2:8" x14ac:dyDescent="0.2">
      <c r="B330">
        <v>328</v>
      </c>
      <c r="C330">
        <v>0</v>
      </c>
      <c r="D330" s="4" t="str">
        <f ca="1">IFERROR(IF(C330&gt;=$O$37,"hotspot","")," ")</f>
        <v/>
      </c>
      <c r="E330" s="1">
        <f ca="1">SUMIF(C328:C332,"&lt;"&amp;$O$37)</f>
        <v>11</v>
      </c>
      <c r="F330">
        <f ca="1">COUNTIF(C328:C332,"&lt;"&amp;$O$37)</f>
        <v>5</v>
      </c>
      <c r="G330" s="4" t="str">
        <f t="shared" ca="1" si="22"/>
        <v/>
      </c>
      <c r="H330" s="6">
        <f t="shared" ca="1" si="21"/>
        <v>0.18705271511988955</v>
      </c>
    </row>
    <row r="331" spans="2:8" x14ac:dyDescent="0.2">
      <c r="B331">
        <v>329</v>
      </c>
      <c r="C331">
        <v>2</v>
      </c>
      <c r="D331" s="4" t="str">
        <f ca="1">IFERROR(IF(C331&gt;=$O$37,"hotspot","")," ")</f>
        <v/>
      </c>
      <c r="E331" s="1">
        <f ca="1">SUMIF(C329:C333,"&lt;"&amp;$O$37)</f>
        <v>8</v>
      </c>
      <c r="F331">
        <f ca="1">COUNTIF(C329:C333,"&lt;"&amp;$O$37)</f>
        <v>5</v>
      </c>
      <c r="G331" s="4" t="str">
        <f t="shared" ca="1" si="22"/>
        <v/>
      </c>
      <c r="H331" s="6">
        <f t="shared" ca="1" si="21"/>
        <v>3.6831212854648569E-2</v>
      </c>
    </row>
    <row r="332" spans="2:8" x14ac:dyDescent="0.2">
      <c r="B332">
        <v>330</v>
      </c>
      <c r="C332">
        <v>3</v>
      </c>
      <c r="D332" s="4" t="str">
        <f ca="1">IFERROR(IF(C332&gt;=$O$37,"hotspot","")," ")</f>
        <v/>
      </c>
      <c r="E332" s="1">
        <f ca="1">SUMIF(C330:C334,"&lt;"&amp;$O$37)</f>
        <v>9</v>
      </c>
      <c r="F332">
        <f ca="1">COUNTIF(C330:C334,"&lt;"&amp;$O$37)</f>
        <v>5</v>
      </c>
      <c r="G332" s="4" t="str">
        <f t="shared" ca="1" si="22"/>
        <v/>
      </c>
      <c r="H332" s="6">
        <f t="shared" ca="1" si="21"/>
        <v>6.9505990169447279E-2</v>
      </c>
    </row>
    <row r="333" spans="2:8" x14ac:dyDescent="0.2">
      <c r="B333">
        <v>331</v>
      </c>
      <c r="C333">
        <v>2</v>
      </c>
      <c r="D333" s="4" t="str">
        <f ca="1">IFERROR(IF(C333&gt;=$O$37,"hotspot","")," ")</f>
        <v/>
      </c>
      <c r="E333" s="1">
        <f ca="1">SUMIF(C331:C335,"&lt;"&amp;$O$37)</f>
        <v>10</v>
      </c>
      <c r="F333">
        <f ca="1">COUNTIF(C331:C335,"&lt;"&amp;$O$37)</f>
        <v>5</v>
      </c>
      <c r="G333" s="4" t="str">
        <f t="shared" ca="1" si="22"/>
        <v/>
      </c>
      <c r="H333" s="6">
        <f t="shared" ca="1" si="21"/>
        <v>0.11866256951784099</v>
      </c>
    </row>
    <row r="334" spans="2:8" x14ac:dyDescent="0.2">
      <c r="B334">
        <v>332</v>
      </c>
      <c r="C334">
        <v>2</v>
      </c>
      <c r="D334" s="4" t="str">
        <f ca="1">IFERROR(IF(C334&gt;=$O$37,"hotspot","")," ")</f>
        <v/>
      </c>
      <c r="E334" s="1">
        <f ca="1">SUMIF(C332:C336,"&lt;"&amp;$O$37)</f>
        <v>11</v>
      </c>
      <c r="F334">
        <f ca="1">COUNTIF(C332:C336,"&lt;"&amp;$O$37)</f>
        <v>5</v>
      </c>
      <c r="G334" s="4" t="str">
        <f t="shared" ca="1" si="22"/>
        <v/>
      </c>
      <c r="H334" s="6">
        <f t="shared" ca="1" si="21"/>
        <v>0.18705271511988955</v>
      </c>
    </row>
    <row r="335" spans="2:8" x14ac:dyDescent="0.2">
      <c r="B335">
        <v>333</v>
      </c>
      <c r="C335">
        <v>1</v>
      </c>
      <c r="D335" s="4" t="str">
        <f ca="1">IFERROR(IF(C335&gt;=$O$37,"hotspot","")," ")</f>
        <v/>
      </c>
      <c r="E335" s="1">
        <f ca="1">SUMIF(C333:C337,"&lt;"&amp;$O$37)</f>
        <v>8</v>
      </c>
      <c r="F335">
        <f ca="1">COUNTIF(C333:C337,"&lt;"&amp;$O$37)</f>
        <v>4</v>
      </c>
      <c r="G335" s="4" t="str">
        <f t="shared" ca="1" si="22"/>
        <v/>
      </c>
      <c r="H335" s="6">
        <f t="shared" ca="1" si="21"/>
        <v>0.11459881853558969</v>
      </c>
    </row>
    <row r="336" spans="2:8" x14ac:dyDescent="0.2">
      <c r="B336">
        <v>334</v>
      </c>
      <c r="C336">
        <v>3</v>
      </c>
      <c r="D336" s="4" t="str">
        <f ca="1">IFERROR(IF(C336&gt;=$O$37,"hotspot","")," ")</f>
        <v/>
      </c>
      <c r="E336" s="1">
        <f ca="1">SUMIF(C334:C338,"&lt;"&amp;$O$37)</f>
        <v>6</v>
      </c>
      <c r="F336">
        <f ca="1">COUNTIF(C334:C338,"&lt;"&amp;$O$37)</f>
        <v>3</v>
      </c>
      <c r="G336" s="4" t="str">
        <f t="shared" ca="1" si="22"/>
        <v/>
      </c>
      <c r="H336" s="6">
        <f t="shared" ca="1" si="21"/>
        <v>0.10681003860350671</v>
      </c>
    </row>
    <row r="337" spans="2:8" x14ac:dyDescent="0.2">
      <c r="B337">
        <v>335</v>
      </c>
      <c r="C337">
        <v>22</v>
      </c>
      <c r="D337" s="4" t="str">
        <f ca="1">IFERROR(IF(C337&gt;=$O$37,"hotspot","")," ")</f>
        <v>hotspot</v>
      </c>
      <c r="E337" s="1">
        <f ca="1">SUMIF(C335:C339,"&lt;"&amp;$O$37)</f>
        <v>4</v>
      </c>
      <c r="F337">
        <f ca="1">COUNTIF(C335:C339,"&lt;"&amp;$O$37)</f>
        <v>3</v>
      </c>
      <c r="G337" s="4" t="str">
        <f t="shared" ca="1" si="22"/>
        <v/>
      </c>
      <c r="H337" s="6">
        <f t="shared" ca="1" si="21"/>
        <v>1.8264040414257318E-2</v>
      </c>
    </row>
    <row r="338" spans="2:8" x14ac:dyDescent="0.2">
      <c r="B338">
        <v>336</v>
      </c>
      <c r="C338">
        <v>11</v>
      </c>
      <c r="D338" s="4" t="str">
        <f ca="1">IFERROR(IF(C338&gt;=$O$37,"hotspot","")," ")</f>
        <v>hotspot</v>
      </c>
      <c r="E338" s="1">
        <f ca="1">SUMIF(C336:C340,"&lt;"&amp;$O$37)</f>
        <v>8</v>
      </c>
      <c r="F338">
        <f ca="1">COUNTIF(C336:C340,"&lt;"&amp;$O$37)</f>
        <v>3</v>
      </c>
      <c r="G338" s="4" t="str">
        <f t="shared" ca="1" si="22"/>
        <v/>
      </c>
      <c r="H338" s="6">
        <f t="shared" ca="1" si="21"/>
        <v>0.3186407206050979</v>
      </c>
    </row>
    <row r="339" spans="2:8" x14ac:dyDescent="0.2">
      <c r="B339">
        <v>337</v>
      </c>
      <c r="C339">
        <v>0</v>
      </c>
      <c r="D339" s="4" t="str">
        <f ca="1">IFERROR(IF(C339&gt;=$O$37,"hotspot","")," ")</f>
        <v/>
      </c>
      <c r="E339" s="1">
        <f ca="1">SUMIF(C337:C341,"&lt;"&amp;$O$37)</f>
        <v>6</v>
      </c>
      <c r="F339">
        <f ca="1">COUNTIF(C337:C341,"&lt;"&amp;$O$37)</f>
        <v>3</v>
      </c>
      <c r="G339" s="4" t="str">
        <f t="shared" ca="1" si="22"/>
        <v/>
      </c>
      <c r="H339" s="6">
        <f t="shared" ca="1" si="21"/>
        <v>0.10681003860350671</v>
      </c>
    </row>
    <row r="340" spans="2:8" x14ac:dyDescent="0.2">
      <c r="B340">
        <v>338</v>
      </c>
      <c r="C340">
        <v>5</v>
      </c>
      <c r="D340" s="4" t="str">
        <f ca="1">IFERROR(IF(C340&gt;=$O$37,"hotspot","")," ")</f>
        <v/>
      </c>
      <c r="E340" s="1">
        <f ca="1">SUMIF(C338:C342,"&lt;"&amp;$O$37)</f>
        <v>12</v>
      </c>
      <c r="F340">
        <f ca="1">COUNTIF(C338:C342,"&lt;"&amp;$O$37)</f>
        <v>4</v>
      </c>
      <c r="G340" s="4" t="str">
        <f t="shared" ca="1" si="22"/>
        <v/>
      </c>
      <c r="H340" s="6">
        <f t="shared" ca="1" si="21"/>
        <v>0.5841446922510054</v>
      </c>
    </row>
    <row r="341" spans="2:8" x14ac:dyDescent="0.2">
      <c r="B341">
        <v>339</v>
      </c>
      <c r="C341">
        <v>1</v>
      </c>
      <c r="D341" s="4" t="str">
        <f ca="1">IFERROR(IF(C341&gt;=$O$37,"hotspot","")," ")</f>
        <v/>
      </c>
      <c r="E341" s="1">
        <f ca="1">SUMIF(C339:C343,"&lt;"&amp;$O$37)</f>
        <v>20</v>
      </c>
      <c r="F341">
        <f ca="1">COUNTIF(C339:C343,"&lt;"&amp;$O$37)</f>
        <v>5</v>
      </c>
      <c r="G341" s="4" t="str">
        <f t="shared" ca="1" si="22"/>
        <v/>
      </c>
      <c r="H341" s="6">
        <f t="shared" ca="1" si="21"/>
        <v>1.8070113602226012</v>
      </c>
    </row>
    <row r="342" spans="2:8" x14ac:dyDescent="0.2">
      <c r="B342">
        <v>340</v>
      </c>
      <c r="C342">
        <v>6</v>
      </c>
      <c r="D342" s="4" t="str">
        <f ca="1">IFERROR(IF(C342&gt;=$O$37,"hotspot","")," ")</f>
        <v/>
      </c>
      <c r="E342" s="1">
        <f ca="1">SUMIF(C340:C344,"&lt;"&amp;$O$37)</f>
        <v>21</v>
      </c>
      <c r="F342">
        <f ca="1">COUNTIF(C340:C344,"&lt;"&amp;$O$37)</f>
        <v>5</v>
      </c>
      <c r="G342" s="4" t="str">
        <f t="shared" ca="1" si="22"/>
        <v/>
      </c>
      <c r="H342" s="6">
        <f t="shared" ca="1" si="21"/>
        <v>2.0951399375206994</v>
      </c>
    </row>
    <row r="343" spans="2:8" x14ac:dyDescent="0.2">
      <c r="B343">
        <v>341</v>
      </c>
      <c r="C343">
        <v>8</v>
      </c>
      <c r="D343" s="4" t="str">
        <f ca="1">IFERROR(IF(C343&gt;=$O$37,"hotspot","")," ")</f>
        <v/>
      </c>
      <c r="E343" s="1">
        <f ca="1">SUMIF(C341:C345,"&lt;"&amp;$O$37)</f>
        <v>19</v>
      </c>
      <c r="F343">
        <f ca="1">COUNTIF(C341:C345,"&lt;"&amp;$O$37)</f>
        <v>5</v>
      </c>
      <c r="G343" s="4" t="str">
        <f t="shared" ca="1" si="22"/>
        <v/>
      </c>
      <c r="H343" s="6">
        <f t="shared" ca="1" si="21"/>
        <v>1.5390572376167451</v>
      </c>
    </row>
    <row r="344" spans="2:8" x14ac:dyDescent="0.2">
      <c r="B344">
        <v>342</v>
      </c>
      <c r="C344">
        <v>1</v>
      </c>
      <c r="D344" s="4" t="str">
        <f ca="1">IFERROR(IF(C344&gt;=$O$37,"hotspot","")," ")</f>
        <v/>
      </c>
      <c r="E344" s="1">
        <f ca="1">SUMIF(C342:C346,"&lt;"&amp;$O$37)</f>
        <v>19</v>
      </c>
      <c r="F344">
        <f ca="1">COUNTIF(C342:C346,"&lt;"&amp;$O$37)</f>
        <v>5</v>
      </c>
      <c r="G344" s="4" t="str">
        <f t="shared" ca="1" si="22"/>
        <v/>
      </c>
      <c r="H344" s="6">
        <f t="shared" ca="1" si="21"/>
        <v>1.5390572376167451</v>
      </c>
    </row>
    <row r="345" spans="2:8" x14ac:dyDescent="0.2">
      <c r="B345">
        <v>343</v>
      </c>
      <c r="C345">
        <v>3</v>
      </c>
      <c r="D345" s="4" t="str">
        <f ca="1">IFERROR(IF(C345&gt;=$O$37,"hotspot","")," ")</f>
        <v/>
      </c>
      <c r="E345" s="1">
        <f ca="1">SUMIF(C343:C347,"&lt;"&amp;$O$37)</f>
        <v>15</v>
      </c>
      <c r="F345">
        <f ca="1">COUNTIF(C343:C347,"&lt;"&amp;$O$37)</f>
        <v>5</v>
      </c>
      <c r="G345" s="4" t="str">
        <f t="shared" ca="1" si="22"/>
        <v/>
      </c>
      <c r="H345" s="6">
        <f t="shared" ca="1" si="21"/>
        <v>0.68160986060351136</v>
      </c>
    </row>
    <row r="346" spans="2:8" x14ac:dyDescent="0.2">
      <c r="B346">
        <v>344</v>
      </c>
      <c r="C346">
        <v>1</v>
      </c>
      <c r="D346" s="4" t="str">
        <f ca="1">IFERROR(IF(C346&gt;=$O$37,"hotspot","")," ")</f>
        <v/>
      </c>
      <c r="E346" s="1">
        <f ca="1">SUMIF(C344:C348,"&lt;"&amp;$O$37)</f>
        <v>9</v>
      </c>
      <c r="F346">
        <f ca="1">COUNTIF(C344:C348,"&lt;"&amp;$O$37)</f>
        <v>5</v>
      </c>
      <c r="G346" s="4" t="str">
        <f t="shared" ca="1" si="22"/>
        <v/>
      </c>
      <c r="H346" s="6">
        <f t="shared" ca="1" si="21"/>
        <v>6.9505990169447279E-2</v>
      </c>
    </row>
    <row r="347" spans="2:8" x14ac:dyDescent="0.2">
      <c r="B347">
        <v>345</v>
      </c>
      <c r="C347">
        <v>2</v>
      </c>
      <c r="D347" s="4" t="str">
        <f ca="1">IFERROR(IF(C347&gt;=$O$37,"hotspot","")," ")</f>
        <v/>
      </c>
      <c r="E347" s="1">
        <f ca="1">SUMIF(C345:C349,"&lt;"&amp;$O$37)</f>
        <v>11</v>
      </c>
      <c r="F347">
        <f ca="1">COUNTIF(C345:C349,"&lt;"&amp;$O$37)</f>
        <v>5</v>
      </c>
      <c r="G347" s="4" t="str">
        <f t="shared" ca="1" si="22"/>
        <v/>
      </c>
      <c r="H347" s="6">
        <f t="shared" ca="1" si="21"/>
        <v>0.18705271511988955</v>
      </c>
    </row>
    <row r="348" spans="2:8" x14ac:dyDescent="0.2">
      <c r="B348">
        <v>346</v>
      </c>
      <c r="C348">
        <v>2</v>
      </c>
      <c r="D348" s="4" t="str">
        <f ca="1">IFERROR(IF(C348&gt;=$O$37,"hotspot","")," ")</f>
        <v/>
      </c>
      <c r="E348" s="1">
        <f ca="1">SUMIF(C346:C350,"&lt;"&amp;$O$37)</f>
        <v>9</v>
      </c>
      <c r="F348">
        <f ca="1">COUNTIF(C346:C350,"&lt;"&amp;$O$37)</f>
        <v>5</v>
      </c>
      <c r="G348" s="4" t="str">
        <f t="shared" ca="1" si="22"/>
        <v/>
      </c>
      <c r="H348" s="6">
        <f t="shared" ca="1" si="21"/>
        <v>6.9505990169447279E-2</v>
      </c>
    </row>
    <row r="349" spans="2:8" x14ac:dyDescent="0.2">
      <c r="B349">
        <v>347</v>
      </c>
      <c r="C349">
        <v>3</v>
      </c>
      <c r="D349" s="4" t="str">
        <f ca="1">IFERROR(IF(C349&gt;=$O$37,"hotspot","")," ")</f>
        <v/>
      </c>
      <c r="E349" s="1">
        <f ca="1">SUMIF(C347:C351,"&lt;"&amp;$O$37)</f>
        <v>8</v>
      </c>
      <c r="F349">
        <f ca="1">COUNTIF(C347:C351,"&lt;"&amp;$O$37)</f>
        <v>5</v>
      </c>
      <c r="G349" s="4" t="str">
        <f t="shared" ca="1" si="22"/>
        <v/>
      </c>
      <c r="H349" s="6">
        <f t="shared" ca="1" si="21"/>
        <v>3.6831212854648569E-2</v>
      </c>
    </row>
    <row r="350" spans="2:8" x14ac:dyDescent="0.2">
      <c r="B350">
        <v>348</v>
      </c>
      <c r="C350">
        <v>1</v>
      </c>
      <c r="D350" s="4" t="str">
        <f ca="1">IFERROR(IF(C350&gt;=$O$37,"hotspot","")," ")</f>
        <v/>
      </c>
      <c r="E350" s="1">
        <f ca="1">SUMIF(C348:C352,"&lt;"&amp;$O$37)</f>
        <v>8</v>
      </c>
      <c r="F350">
        <f ca="1">COUNTIF(C348:C352,"&lt;"&amp;$O$37)</f>
        <v>5</v>
      </c>
      <c r="G350" s="4" t="str">
        <f t="shared" ca="1" si="22"/>
        <v/>
      </c>
      <c r="H350" s="6">
        <f t="shared" ca="1" si="21"/>
        <v>3.6831212854648569E-2</v>
      </c>
    </row>
    <row r="351" spans="2:8" x14ac:dyDescent="0.2">
      <c r="B351">
        <v>349</v>
      </c>
      <c r="C351">
        <v>0</v>
      </c>
      <c r="D351" s="4" t="str">
        <f ca="1">IFERROR(IF(C351&gt;=$O$37,"hotspot","")," ")</f>
        <v/>
      </c>
      <c r="E351" s="1">
        <f ca="1">SUMIF(C349:C353,"&lt;"&amp;$O$37)</f>
        <v>6</v>
      </c>
      <c r="F351">
        <f ca="1">COUNTIF(C349:C353,"&lt;"&amp;$O$37)</f>
        <v>5</v>
      </c>
      <c r="G351" s="4" t="str">
        <f t="shared" ca="1" si="22"/>
        <v/>
      </c>
      <c r="H351" s="6">
        <f t="shared" ca="1" si="21"/>
        <v>6.8392391461824312E-3</v>
      </c>
    </row>
    <row r="352" spans="2:8" x14ac:dyDescent="0.2">
      <c r="B352">
        <v>350</v>
      </c>
      <c r="C352">
        <v>2</v>
      </c>
      <c r="D352" s="4" t="str">
        <f ca="1">IFERROR(IF(C352&gt;=$O$37,"hotspot","")," ")</f>
        <v/>
      </c>
      <c r="E352" s="1">
        <f ca="1">SUMIF(C350:C354,"&lt;"&amp;$O$37)</f>
        <v>3</v>
      </c>
      <c r="F352">
        <f ca="1">COUNTIF(C350:C354,"&lt;"&amp;$O$37)</f>
        <v>5</v>
      </c>
      <c r="G352" s="4" t="str">
        <f t="shared" ca="1" si="22"/>
        <v/>
      </c>
      <c r="H352" s="6">
        <f t="shared" ca="1" si="21"/>
        <v>8.9362421577362405E-5</v>
      </c>
    </row>
    <row r="353" spans="2:8" x14ac:dyDescent="0.2">
      <c r="B353">
        <v>351</v>
      </c>
      <c r="C353">
        <v>0</v>
      </c>
      <c r="D353" s="4" t="str">
        <f ca="1">IFERROR(IF(C353&gt;=$O$37,"hotspot","")," ")</f>
        <v/>
      </c>
      <c r="E353" s="1">
        <f ca="1">SUMIF(C351:C355,"&lt;"&amp;$O$37)</f>
        <v>2</v>
      </c>
      <c r="F353">
        <f ca="1">COUNTIF(C351:C355,"&lt;"&amp;$O$37)</f>
        <v>5</v>
      </c>
      <c r="G353" s="4" t="str">
        <f t="shared" ca="1" si="22"/>
        <v/>
      </c>
      <c r="H353" s="6">
        <f t="shared" ca="1" si="21"/>
        <v>7.4103670185779761E-6</v>
      </c>
    </row>
    <row r="354" spans="2:8" x14ac:dyDescent="0.2">
      <c r="B354">
        <v>352</v>
      </c>
      <c r="C354">
        <v>0</v>
      </c>
      <c r="D354" s="4" t="str">
        <f ca="1">IFERROR(IF(C354&gt;=$O$37,"hotspot","")," ")</f>
        <v/>
      </c>
      <c r="E354" s="1">
        <f ca="1">SUMIF(C352:C356,"&lt;"&amp;$O$37)</f>
        <v>3</v>
      </c>
      <c r="F354">
        <f ca="1">COUNTIF(C352:C356,"&lt;"&amp;$O$37)</f>
        <v>5</v>
      </c>
      <c r="G354" s="4" t="str">
        <f t="shared" ca="1" si="22"/>
        <v/>
      </c>
      <c r="H354" s="6">
        <f t="shared" ca="1" si="21"/>
        <v>8.9362421577362405E-5</v>
      </c>
    </row>
    <row r="355" spans="2:8" x14ac:dyDescent="0.2">
      <c r="B355">
        <v>353</v>
      </c>
      <c r="C355">
        <v>0</v>
      </c>
      <c r="D355" s="4" t="str">
        <f ca="1">IFERROR(IF(C355&gt;=$O$37,"hotspot","")," ")</f>
        <v/>
      </c>
      <c r="E355" s="1">
        <f ca="1">SUMIF(C353:C357,"&lt;"&amp;$O$37)</f>
        <v>1</v>
      </c>
      <c r="F355">
        <f ca="1">COUNTIF(C353:C357,"&lt;"&amp;$O$37)</f>
        <v>5</v>
      </c>
      <c r="G355" s="4" t="str">
        <f t="shared" ca="1" si="22"/>
        <v/>
      </c>
      <c r="H355" s="6">
        <f t="shared" ca="1" si="21"/>
        <v>0</v>
      </c>
    </row>
    <row r="356" spans="2:8" x14ac:dyDescent="0.2">
      <c r="B356">
        <v>354</v>
      </c>
      <c r="C356">
        <v>1</v>
      </c>
      <c r="D356" s="4" t="str">
        <f ca="1">IFERROR(IF(C356&gt;=$O$37,"hotspot","")," ")</f>
        <v/>
      </c>
      <c r="E356" s="1">
        <f ca="1">SUMIF(C354:C358,"&lt;"&amp;$O$37)</f>
        <v>1</v>
      </c>
      <c r="F356">
        <f ca="1">COUNTIF(C354:C358,"&lt;"&amp;$O$37)</f>
        <v>5</v>
      </c>
      <c r="G356" s="4" t="str">
        <f t="shared" ca="1" si="22"/>
        <v/>
      </c>
      <c r="H356" s="6">
        <f t="shared" ca="1" si="21"/>
        <v>0</v>
      </c>
    </row>
    <row r="357" spans="2:8" x14ac:dyDescent="0.2">
      <c r="B357">
        <v>355</v>
      </c>
      <c r="C357">
        <v>0</v>
      </c>
      <c r="D357" s="4" t="str">
        <f ca="1">IFERROR(IF(C357&gt;=$O$37,"hotspot","")," ")</f>
        <v/>
      </c>
      <c r="E357" s="1">
        <f ca="1">SUMIF(C355:C359,"&lt;"&amp;$O$37)</f>
        <v>2</v>
      </c>
      <c r="F357">
        <f ca="1">COUNTIF(C355:C359,"&lt;"&amp;$O$37)</f>
        <v>5</v>
      </c>
      <c r="G357" s="4" t="str">
        <f t="shared" ca="1" si="22"/>
        <v/>
      </c>
      <c r="H357" s="6">
        <f t="shared" ca="1" si="21"/>
        <v>7.4103670185779761E-6</v>
      </c>
    </row>
    <row r="358" spans="2:8" x14ac:dyDescent="0.2">
      <c r="B358">
        <v>356</v>
      </c>
      <c r="C358">
        <v>0</v>
      </c>
      <c r="D358" s="4" t="str">
        <f ca="1">IFERROR(IF(C358&gt;=$O$37,"hotspot","")," ")</f>
        <v/>
      </c>
      <c r="E358" s="1">
        <f ca="1">SUMIF(C356:C360,"&lt;"&amp;$O$37)</f>
        <v>2</v>
      </c>
      <c r="F358">
        <f ca="1">COUNTIF(C356:C360,"&lt;"&amp;$O$37)</f>
        <v>5</v>
      </c>
      <c r="G358" s="4" t="str">
        <f t="shared" ca="1" si="22"/>
        <v/>
      </c>
      <c r="H358" s="6">
        <f t="shared" ca="1" si="21"/>
        <v>7.4103670185779761E-6</v>
      </c>
    </row>
    <row r="359" spans="2:8" x14ac:dyDescent="0.2">
      <c r="B359">
        <v>357</v>
      </c>
      <c r="C359">
        <v>1</v>
      </c>
      <c r="D359" s="4" t="str">
        <f ca="1">IFERROR(IF(C359&gt;=$O$37,"hotspot","")," ")</f>
        <v/>
      </c>
      <c r="E359" s="1">
        <f ca="1">SUMIF(C357:C361,"&lt;"&amp;$O$37)</f>
        <v>1</v>
      </c>
      <c r="F359">
        <f ca="1">COUNTIF(C357:C361,"&lt;"&amp;$O$37)</f>
        <v>5</v>
      </c>
      <c r="G359" s="4" t="str">
        <f t="shared" ca="1" si="22"/>
        <v/>
      </c>
      <c r="H359" s="6">
        <f t="shared" ca="1" si="21"/>
        <v>0</v>
      </c>
    </row>
    <row r="360" spans="2:8" x14ac:dyDescent="0.2">
      <c r="B360">
        <v>358</v>
      </c>
      <c r="C360">
        <v>0</v>
      </c>
      <c r="D360" s="4" t="str">
        <f ca="1">IFERROR(IF(C360&gt;=$O$37,"hotspot","")," ")</f>
        <v/>
      </c>
      <c r="E360" s="1">
        <f ca="1">SUMIF(C358:C362,"&lt;"&amp;$O$37)</f>
        <v>1</v>
      </c>
      <c r="F360">
        <f ca="1">COUNTIF(C358:C362,"&lt;"&amp;$O$37)</f>
        <v>5</v>
      </c>
      <c r="G360" s="4" t="str">
        <f t="shared" ca="1" si="22"/>
        <v/>
      </c>
      <c r="H360" s="6">
        <f t="shared" ca="1" si="21"/>
        <v>0</v>
      </c>
    </row>
    <row r="361" spans="2:8" x14ac:dyDescent="0.2">
      <c r="B361">
        <v>359</v>
      </c>
      <c r="C361">
        <v>0</v>
      </c>
      <c r="D361" s="4" t="str">
        <f ca="1">IFERROR(IF(C361&gt;=$O$37,"hotspot","")," ")</f>
        <v/>
      </c>
      <c r="E361" s="1">
        <f ca="1">SUMIF(C359:C363,"&lt;"&amp;$O$37)</f>
        <v>1</v>
      </c>
      <c r="F361">
        <f ca="1">COUNTIF(C359:C363,"&lt;"&amp;$O$37)</f>
        <v>5</v>
      </c>
      <c r="G361" s="4" t="str">
        <f t="shared" ca="1" si="22"/>
        <v/>
      </c>
      <c r="H361" s="6">
        <f t="shared" ca="1" si="21"/>
        <v>0</v>
      </c>
    </row>
    <row r="362" spans="2:8" x14ac:dyDescent="0.2">
      <c r="B362">
        <v>360</v>
      </c>
      <c r="C362">
        <v>0</v>
      </c>
      <c r="D362" s="4" t="str">
        <f ca="1">IFERROR(IF(C362&gt;=$O$37,"hotspot","")," ")</f>
        <v/>
      </c>
      <c r="E362" s="1">
        <f ca="1">SUMIF(C360:C364,"&lt;"&amp;$O$37)</f>
        <v>0</v>
      </c>
      <c r="F362">
        <f ca="1">COUNTIF(C360:C364,"&lt;"&amp;$O$37)</f>
        <v>5</v>
      </c>
      <c r="G362" s="4" t="str">
        <f t="shared" ca="1" si="22"/>
        <v/>
      </c>
      <c r="H362" s="6">
        <f t="shared" ca="1" si="21"/>
        <v>0</v>
      </c>
    </row>
    <row r="363" spans="2:8" x14ac:dyDescent="0.2">
      <c r="B363">
        <v>361</v>
      </c>
      <c r="C363">
        <v>0</v>
      </c>
      <c r="D363" s="4" t="str">
        <f ca="1">IFERROR(IF(C363&gt;=$O$37,"hotspot","")," ")</f>
        <v/>
      </c>
      <c r="E363" s="1">
        <f ca="1">SUMIF(C361:C365,"&lt;"&amp;$O$37)</f>
        <v>1</v>
      </c>
      <c r="F363">
        <f ca="1">COUNTIF(C361:C365,"&lt;"&amp;$O$37)</f>
        <v>5</v>
      </c>
      <c r="G363" s="4" t="str">
        <f t="shared" ca="1" si="22"/>
        <v/>
      </c>
      <c r="H363" s="6">
        <f t="shared" ca="1" si="21"/>
        <v>0</v>
      </c>
    </row>
    <row r="364" spans="2:8" x14ac:dyDescent="0.2">
      <c r="B364">
        <v>362</v>
      </c>
      <c r="C364">
        <v>0</v>
      </c>
      <c r="D364" s="4" t="str">
        <f ca="1">IFERROR(IF(C364&gt;=$O$37,"hotspot","")," ")</f>
        <v/>
      </c>
      <c r="E364" s="1">
        <f ca="1">SUMIF(C362:C366,"&lt;"&amp;$O$37)</f>
        <v>1</v>
      </c>
      <c r="F364">
        <f ca="1">COUNTIF(C362:C366,"&lt;"&amp;$O$37)</f>
        <v>5</v>
      </c>
      <c r="G364" s="4" t="str">
        <f t="shared" ca="1" si="22"/>
        <v/>
      </c>
      <c r="H364" s="6">
        <f t="shared" ca="1" si="21"/>
        <v>0</v>
      </c>
    </row>
    <row r="365" spans="2:8" x14ac:dyDescent="0.2">
      <c r="B365">
        <v>363</v>
      </c>
      <c r="C365">
        <v>1</v>
      </c>
      <c r="D365" s="4" t="str">
        <f ca="1">IFERROR(IF(C365&gt;=$O$37,"hotspot","")," ")</f>
        <v/>
      </c>
      <c r="E365" s="1">
        <f ca="1">SUMIF(C363:C367,"&lt;"&amp;$O$37)</f>
        <v>1</v>
      </c>
      <c r="F365">
        <f ca="1">COUNTIF(C363:C367,"&lt;"&amp;$O$37)</f>
        <v>5</v>
      </c>
      <c r="G365" s="4" t="str">
        <f t="shared" ca="1" si="22"/>
        <v/>
      </c>
      <c r="H365" s="6">
        <f t="shared" ca="1" si="21"/>
        <v>0</v>
      </c>
    </row>
    <row r="366" spans="2:8" x14ac:dyDescent="0.2">
      <c r="B366">
        <v>364</v>
      </c>
      <c r="C366">
        <v>0</v>
      </c>
      <c r="D366" s="4" t="str">
        <f ca="1">IFERROR(IF(C366&gt;=$O$37,"hotspot","")," ")</f>
        <v/>
      </c>
      <c r="E366" s="1">
        <f ca="1">SUMIF(C364:C368,"&lt;"&amp;$O$37)</f>
        <v>3</v>
      </c>
      <c r="F366">
        <f ca="1">COUNTIF(C364:C368,"&lt;"&amp;$O$37)</f>
        <v>5</v>
      </c>
      <c r="G366" s="4" t="str">
        <f t="shared" ca="1" si="22"/>
        <v/>
      </c>
      <c r="H366" s="6">
        <f t="shared" ca="1" si="21"/>
        <v>8.9362421577362405E-5</v>
      </c>
    </row>
    <row r="367" spans="2:8" x14ac:dyDescent="0.2">
      <c r="B367">
        <v>365</v>
      </c>
      <c r="C367">
        <v>0</v>
      </c>
      <c r="D367" s="4" t="str">
        <f ca="1">IFERROR(IF(C367&gt;=$O$37,"hotspot","")," ")</f>
        <v/>
      </c>
      <c r="E367" s="1">
        <f ca="1">SUMIF(C365:C369,"&lt;"&amp;$O$37)</f>
        <v>5</v>
      </c>
      <c r="F367">
        <f ca="1">COUNTIF(C365:C369,"&lt;"&amp;$O$37)</f>
        <v>5</v>
      </c>
      <c r="G367" s="4" t="str">
        <f t="shared" ca="1" si="22"/>
        <v/>
      </c>
      <c r="H367" s="6">
        <f t="shared" ca="1" si="21"/>
        <v>2.2108575318819696E-3</v>
      </c>
    </row>
    <row r="368" spans="2:8" x14ac:dyDescent="0.2">
      <c r="B368">
        <v>366</v>
      </c>
      <c r="C368">
        <v>2</v>
      </c>
      <c r="D368" s="4" t="str">
        <f ca="1">IFERROR(IF(C368&gt;=$O$37,"hotspot","")," ")</f>
        <v/>
      </c>
      <c r="E368" s="1">
        <f ca="1">SUMIF(C366:C370,"&lt;"&amp;$O$37)</f>
        <v>4</v>
      </c>
      <c r="F368">
        <f ca="1">COUNTIF(C366:C370,"&lt;"&amp;$O$37)</f>
        <v>5</v>
      </c>
      <c r="G368" s="4" t="str">
        <f t="shared" ca="1" si="22"/>
        <v/>
      </c>
      <c r="H368" s="6">
        <f t="shared" ca="1" si="21"/>
        <v>5.421589475482772E-4</v>
      </c>
    </row>
    <row r="369" spans="2:8" x14ac:dyDescent="0.2">
      <c r="B369">
        <v>367</v>
      </c>
      <c r="C369">
        <v>2</v>
      </c>
      <c r="D369" s="4" t="str">
        <f ca="1">IFERROR(IF(C369&gt;=$O$37,"hotspot","")," ")</f>
        <v/>
      </c>
      <c r="E369" s="1">
        <f ca="1">SUMIF(C367:C371,"&lt;"&amp;$O$37)</f>
        <v>5</v>
      </c>
      <c r="F369">
        <f ca="1">COUNTIF(C367:C371,"&lt;"&amp;$O$37)</f>
        <v>5</v>
      </c>
      <c r="G369" s="4" t="str">
        <f t="shared" ca="1" si="22"/>
        <v/>
      </c>
      <c r="H369" s="6">
        <f t="shared" ca="1" si="21"/>
        <v>2.2108575318819696E-3</v>
      </c>
    </row>
    <row r="370" spans="2:8" x14ac:dyDescent="0.2">
      <c r="B370">
        <v>368</v>
      </c>
      <c r="C370">
        <v>0</v>
      </c>
      <c r="D370" s="4" t="str">
        <f ca="1">IFERROR(IF(C370&gt;=$O$37,"hotspot","")," ")</f>
        <v/>
      </c>
      <c r="E370" s="1">
        <f ca="1">SUMIF(C368:C372,"&lt;"&amp;$O$37)</f>
        <v>5</v>
      </c>
      <c r="F370">
        <f ca="1">COUNTIF(C368:C372,"&lt;"&amp;$O$37)</f>
        <v>5</v>
      </c>
      <c r="G370" s="4" t="str">
        <f t="shared" ca="1" si="22"/>
        <v/>
      </c>
      <c r="H370" s="6">
        <f t="shared" ca="1" si="21"/>
        <v>2.2108575318819696E-3</v>
      </c>
    </row>
    <row r="371" spans="2:8" x14ac:dyDescent="0.2">
      <c r="B371">
        <v>369</v>
      </c>
      <c r="C371">
        <v>1</v>
      </c>
      <c r="D371" s="4" t="str">
        <f ca="1">IFERROR(IF(C371&gt;=$O$37,"hotspot","")," ")</f>
        <v/>
      </c>
      <c r="E371" s="1">
        <f ca="1">SUMIF(C369:C373,"&lt;"&amp;$O$37)</f>
        <v>4</v>
      </c>
      <c r="F371">
        <f ca="1">COUNTIF(C369:C373,"&lt;"&amp;$O$37)</f>
        <v>5</v>
      </c>
      <c r="G371" s="4" t="str">
        <f t="shared" ca="1" si="22"/>
        <v/>
      </c>
      <c r="H371" s="6">
        <f t="shared" ca="1" si="21"/>
        <v>5.421589475482772E-4</v>
      </c>
    </row>
    <row r="372" spans="2:8" x14ac:dyDescent="0.2">
      <c r="B372">
        <v>370</v>
      </c>
      <c r="C372">
        <v>0</v>
      </c>
      <c r="D372" s="4" t="str">
        <f ca="1">IFERROR(IF(C372&gt;=$O$37,"hotspot","")," ")</f>
        <v/>
      </c>
      <c r="E372" s="1">
        <f ca="1">SUMIF(C370:C374,"&lt;"&amp;$O$37)</f>
        <v>2</v>
      </c>
      <c r="F372">
        <f ca="1">COUNTIF(C370:C374,"&lt;"&amp;$O$37)</f>
        <v>5</v>
      </c>
      <c r="G372" s="4" t="str">
        <f t="shared" ca="1" si="22"/>
        <v/>
      </c>
      <c r="H372" s="6">
        <f t="shared" ca="1" si="21"/>
        <v>7.4103670185779761E-6</v>
      </c>
    </row>
    <row r="373" spans="2:8" x14ac:dyDescent="0.2">
      <c r="B373">
        <v>371</v>
      </c>
      <c r="C373">
        <v>1</v>
      </c>
      <c r="D373" s="4" t="str">
        <f ca="1">IFERROR(IF(C373&gt;=$O$37,"hotspot","")," ")</f>
        <v/>
      </c>
      <c r="E373" s="1">
        <f ca="1">SUMIF(C371:C375,"&lt;"&amp;$O$37)</f>
        <v>2</v>
      </c>
      <c r="F373">
        <f ca="1">COUNTIF(C371:C375,"&lt;"&amp;$O$37)</f>
        <v>5</v>
      </c>
      <c r="G373" s="4" t="str">
        <f t="shared" ca="1" si="22"/>
        <v/>
      </c>
      <c r="H373" s="6">
        <f t="shared" ca="1" si="21"/>
        <v>7.4103670185779761E-6</v>
      </c>
    </row>
    <row r="374" spans="2:8" x14ac:dyDescent="0.2">
      <c r="B374">
        <v>372</v>
      </c>
      <c r="C374">
        <v>0</v>
      </c>
      <c r="D374" s="4" t="str">
        <f ca="1">IFERROR(IF(C374&gt;=$O$37,"hotspot","")," ")</f>
        <v/>
      </c>
      <c r="E374" s="1">
        <f ca="1">SUMIF(C372:C376,"&lt;"&amp;$O$37)</f>
        <v>1</v>
      </c>
      <c r="F374">
        <f ca="1">COUNTIF(C372:C376,"&lt;"&amp;$O$37)</f>
        <v>5</v>
      </c>
      <c r="G374" s="4" t="str">
        <f t="shared" ca="1" si="22"/>
        <v/>
      </c>
      <c r="H374" s="6">
        <f t="shared" ca="1" si="21"/>
        <v>0</v>
      </c>
    </row>
    <row r="375" spans="2:8" x14ac:dyDescent="0.2">
      <c r="B375">
        <v>373</v>
      </c>
      <c r="C375">
        <v>0</v>
      </c>
      <c r="D375" s="4" t="str">
        <f ca="1">IFERROR(IF(C375&gt;=$O$37,"hotspot","")," ")</f>
        <v/>
      </c>
      <c r="E375" s="1">
        <f ca="1">SUMIF(C373:C377,"&lt;"&amp;$O$37)</f>
        <v>1</v>
      </c>
      <c r="F375">
        <f ca="1">COUNTIF(C373:C377,"&lt;"&amp;$O$37)</f>
        <v>5</v>
      </c>
      <c r="G375" s="4" t="str">
        <f t="shared" ca="1" si="22"/>
        <v/>
      </c>
      <c r="H375" s="6">
        <f t="shared" ca="1" si="21"/>
        <v>0</v>
      </c>
    </row>
    <row r="376" spans="2:8" x14ac:dyDescent="0.2">
      <c r="B376">
        <v>374</v>
      </c>
      <c r="C376">
        <v>0</v>
      </c>
      <c r="D376" s="4" t="str">
        <f ca="1">IFERROR(IF(C376&gt;=$O$37,"hotspot","")," ")</f>
        <v/>
      </c>
      <c r="E376" s="1">
        <f ca="1">SUMIF(C374:C378,"&lt;"&amp;$O$37)</f>
        <v>0</v>
      </c>
      <c r="F376">
        <f ca="1">COUNTIF(C374:C378,"&lt;"&amp;$O$37)</f>
        <v>5</v>
      </c>
      <c r="G376" s="4" t="str">
        <f t="shared" ca="1" si="22"/>
        <v/>
      </c>
      <c r="H376" s="6">
        <f t="shared" ca="1" si="21"/>
        <v>0</v>
      </c>
    </row>
    <row r="377" spans="2:8" x14ac:dyDescent="0.2">
      <c r="B377">
        <v>375</v>
      </c>
      <c r="C377">
        <v>0</v>
      </c>
      <c r="D377" s="4" t="str">
        <f ca="1">IFERROR(IF(C377&gt;=$O$37,"hotspot","")," ")</f>
        <v/>
      </c>
      <c r="E377" s="1">
        <f ca="1">SUMIF(C375:C379,"&lt;"&amp;$O$37)</f>
        <v>1</v>
      </c>
      <c r="F377">
        <f ca="1">COUNTIF(C375:C379,"&lt;"&amp;$O$37)</f>
        <v>5</v>
      </c>
      <c r="G377" s="4" t="str">
        <f t="shared" ca="1" si="22"/>
        <v/>
      </c>
      <c r="H377" s="6">
        <f t="shared" ca="1" si="21"/>
        <v>0</v>
      </c>
    </row>
    <row r="378" spans="2:8" x14ac:dyDescent="0.2">
      <c r="B378">
        <v>376</v>
      </c>
      <c r="C378">
        <v>0</v>
      </c>
      <c r="D378" s="4" t="str">
        <f ca="1">IFERROR(IF(C378&gt;=$O$37,"hotspot","")," ")</f>
        <v/>
      </c>
      <c r="E378" s="1">
        <f ca="1">SUMIF(C376:C380,"&lt;"&amp;$O$37)</f>
        <v>2</v>
      </c>
      <c r="F378">
        <f ca="1">COUNTIF(C376:C380,"&lt;"&amp;$O$37)</f>
        <v>5</v>
      </c>
      <c r="G378" s="4" t="str">
        <f t="shared" ca="1" si="22"/>
        <v/>
      </c>
      <c r="H378" s="6">
        <f t="shared" ca="1" si="21"/>
        <v>7.4103670185779761E-6</v>
      </c>
    </row>
    <row r="379" spans="2:8" x14ac:dyDescent="0.2">
      <c r="B379">
        <v>377</v>
      </c>
      <c r="C379">
        <v>1</v>
      </c>
      <c r="D379" s="4" t="str">
        <f ca="1">IFERROR(IF(C379&gt;=$O$37,"hotspot","")," ")</f>
        <v/>
      </c>
      <c r="E379" s="1">
        <f ca="1">SUMIF(C377:C381,"&lt;"&amp;$O$37)</f>
        <v>2</v>
      </c>
      <c r="F379">
        <f ca="1">COUNTIF(C377:C381,"&lt;"&amp;$O$37)</f>
        <v>5</v>
      </c>
      <c r="G379" s="4" t="str">
        <f t="shared" ca="1" si="22"/>
        <v/>
      </c>
      <c r="H379" s="6">
        <f t="shared" ca="1" si="21"/>
        <v>7.4103670185779761E-6</v>
      </c>
    </row>
    <row r="380" spans="2:8" x14ac:dyDescent="0.2">
      <c r="B380">
        <v>378</v>
      </c>
      <c r="C380">
        <v>1</v>
      </c>
      <c r="D380" s="4" t="str">
        <f ca="1">IFERROR(IF(C380&gt;=$O$37,"hotspot","")," ")</f>
        <v/>
      </c>
      <c r="E380" s="1">
        <f ca="1">SUMIF(C378:C382,"&lt;"&amp;$O$37)</f>
        <v>2</v>
      </c>
      <c r="F380">
        <f ca="1">COUNTIF(C378:C382,"&lt;"&amp;$O$37)</f>
        <v>5</v>
      </c>
      <c r="G380" s="4" t="str">
        <f t="shared" ca="1" si="22"/>
        <v/>
      </c>
      <c r="H380" s="6">
        <f t="shared" ca="1" si="21"/>
        <v>7.4103670185779761E-6</v>
      </c>
    </row>
    <row r="381" spans="2:8" x14ac:dyDescent="0.2">
      <c r="B381">
        <v>379</v>
      </c>
      <c r="C381">
        <v>0</v>
      </c>
      <c r="D381" s="4" t="str">
        <f ca="1">IFERROR(IF(C381&gt;=$O$37,"hotspot","")," ")</f>
        <v/>
      </c>
      <c r="E381" s="1">
        <f ca="1">SUMIF(C379:C383,"&lt;"&amp;$O$37)</f>
        <v>2</v>
      </c>
      <c r="F381">
        <f ca="1">COUNTIF(C379:C383,"&lt;"&amp;$O$37)</f>
        <v>5</v>
      </c>
      <c r="G381" s="4" t="str">
        <f t="shared" ca="1" si="22"/>
        <v/>
      </c>
      <c r="H381" s="6">
        <f t="shared" ca="1" si="21"/>
        <v>7.4103670185779761E-6</v>
      </c>
    </row>
    <row r="382" spans="2:8" x14ac:dyDescent="0.2">
      <c r="B382">
        <v>380</v>
      </c>
      <c r="C382">
        <v>0</v>
      </c>
      <c r="D382" s="4" t="str">
        <f ca="1">IFERROR(IF(C382&gt;=$O$37,"hotspot","")," ")</f>
        <v/>
      </c>
      <c r="E382" s="1">
        <f ca="1">SUMIF(C380:C384,"&lt;"&amp;$O$37)</f>
        <v>2</v>
      </c>
      <c r="F382">
        <f ca="1">COUNTIF(C380:C384,"&lt;"&amp;$O$37)</f>
        <v>5</v>
      </c>
      <c r="G382" s="4" t="str">
        <f t="shared" ca="1" si="22"/>
        <v/>
      </c>
      <c r="H382" s="6">
        <f t="shared" ca="1" si="21"/>
        <v>7.4103670185779761E-6</v>
      </c>
    </row>
    <row r="383" spans="2:8" x14ac:dyDescent="0.2">
      <c r="B383">
        <v>381</v>
      </c>
      <c r="C383">
        <v>0</v>
      </c>
      <c r="D383" s="4" t="str">
        <f ca="1">IFERROR(IF(C383&gt;=$O$37,"hotspot","")," ")</f>
        <v/>
      </c>
      <c r="E383" s="1">
        <f ca="1">SUMIF(C381:C385,"&lt;"&amp;$O$37)</f>
        <v>1</v>
      </c>
      <c r="F383">
        <f ca="1">COUNTIF(C381:C385,"&lt;"&amp;$O$37)</f>
        <v>5</v>
      </c>
      <c r="G383" s="4" t="str">
        <f t="shared" ca="1" si="22"/>
        <v/>
      </c>
      <c r="H383" s="6">
        <f t="shared" ca="1" si="21"/>
        <v>0</v>
      </c>
    </row>
    <row r="384" spans="2:8" x14ac:dyDescent="0.2">
      <c r="B384">
        <v>382</v>
      </c>
      <c r="C384">
        <v>1</v>
      </c>
      <c r="D384" s="4" t="str">
        <f ca="1">IFERROR(IF(C384&gt;=$O$37,"hotspot","")," ")</f>
        <v/>
      </c>
      <c r="E384" s="1">
        <f ca="1">SUMIF(C382:C386,"&lt;"&amp;$O$37)</f>
        <v>1</v>
      </c>
      <c r="F384">
        <f ca="1">COUNTIF(C382:C386,"&lt;"&amp;$O$37)</f>
        <v>5</v>
      </c>
      <c r="G384" s="4" t="str">
        <f t="shared" ca="1" si="22"/>
        <v/>
      </c>
      <c r="H384" s="6">
        <f t="shared" ca="1" si="21"/>
        <v>0</v>
      </c>
    </row>
    <row r="385" spans="2:8" x14ac:dyDescent="0.2">
      <c r="B385">
        <v>383</v>
      </c>
      <c r="C385">
        <v>0</v>
      </c>
      <c r="D385" s="4" t="str">
        <f ca="1">IFERROR(IF(C385&gt;=$O$37,"hotspot","")," ")</f>
        <v/>
      </c>
      <c r="E385" s="1">
        <f ca="1">SUMIF(C383:C387,"&lt;"&amp;$O$37)</f>
        <v>1</v>
      </c>
      <c r="F385">
        <f ca="1">COUNTIF(C383:C387,"&lt;"&amp;$O$37)</f>
        <v>5</v>
      </c>
      <c r="G385" s="4" t="str">
        <f t="shared" ca="1" si="22"/>
        <v/>
      </c>
      <c r="H385" s="6">
        <f t="shared" ca="1" si="21"/>
        <v>0</v>
      </c>
    </row>
    <row r="386" spans="2:8" x14ac:dyDescent="0.2">
      <c r="B386">
        <v>384</v>
      </c>
      <c r="C386">
        <v>0</v>
      </c>
      <c r="D386" s="4" t="str">
        <f ca="1">IFERROR(IF(C386&gt;=$O$37,"hotspot","")," ")</f>
        <v/>
      </c>
      <c r="E386" s="1">
        <f ca="1">SUMIF(C384:C388,"&lt;"&amp;$O$37)</f>
        <v>1</v>
      </c>
      <c r="F386">
        <f ca="1">COUNTIF(C384:C388,"&lt;"&amp;$O$37)</f>
        <v>5</v>
      </c>
      <c r="G386" s="4" t="str">
        <f t="shared" ca="1" si="22"/>
        <v/>
      </c>
      <c r="H386" s="6">
        <f t="shared" ca="1" si="21"/>
        <v>0</v>
      </c>
    </row>
    <row r="387" spans="2:8" x14ac:dyDescent="0.2">
      <c r="B387">
        <v>385</v>
      </c>
      <c r="C387">
        <v>0</v>
      </c>
      <c r="D387" s="4" t="str">
        <f ca="1">IFERROR(IF(C387&gt;=$O$37,"hotspot","")," ")</f>
        <v/>
      </c>
      <c r="E387" s="1">
        <f ca="1">SUMIF(C385:C389,"&lt;"&amp;$O$37)</f>
        <v>0</v>
      </c>
      <c r="F387">
        <f ca="1">COUNTIF(C385:C389,"&lt;"&amp;$O$37)</f>
        <v>5</v>
      </c>
      <c r="G387" s="4" t="str">
        <f t="shared" ca="1" si="22"/>
        <v/>
      </c>
      <c r="H387" s="6">
        <f t="shared" ca="1" si="21"/>
        <v>0</v>
      </c>
    </row>
    <row r="388" spans="2:8" x14ac:dyDescent="0.2">
      <c r="B388">
        <v>386</v>
      </c>
      <c r="C388">
        <v>0</v>
      </c>
      <c r="D388" s="4" t="str">
        <f ca="1">IFERROR(IF(C388&gt;=$O$37,"hotspot","")," ")</f>
        <v/>
      </c>
      <c r="E388" s="1">
        <f ca="1">SUMIF(C386:C390,"&lt;"&amp;$O$37)</f>
        <v>0</v>
      </c>
      <c r="F388">
        <f ca="1">COUNTIF(C386:C390,"&lt;"&amp;$O$37)</f>
        <v>5</v>
      </c>
      <c r="G388" s="4" t="str">
        <f t="shared" ca="1" si="22"/>
        <v/>
      </c>
      <c r="H388" s="6">
        <f t="shared" ca="1" si="21"/>
        <v>0</v>
      </c>
    </row>
    <row r="389" spans="2:8" x14ac:dyDescent="0.2">
      <c r="B389">
        <v>387</v>
      </c>
      <c r="C389">
        <v>0</v>
      </c>
      <c r="D389" s="4" t="str">
        <f ca="1">IFERROR(IF(C389&gt;=$O$37,"hotspot","")," ")</f>
        <v/>
      </c>
      <c r="E389" s="1">
        <f ca="1">SUMIF(C387:C391,"&lt;"&amp;$O$37)</f>
        <v>0</v>
      </c>
      <c r="F389">
        <f ca="1">COUNTIF(C387:C391,"&lt;"&amp;$O$37)</f>
        <v>5</v>
      </c>
      <c r="G389" s="4" t="str">
        <f t="shared" ca="1" si="22"/>
        <v/>
      </c>
      <c r="H389" s="6">
        <f t="shared" ref="H389:H407" ca="1" si="23">IF(E389=0, 0,IFERROR(-LOG10(VLOOKUP(E389,J:S,5+F389,FALSE)),-LOG10(VLOOKUP(MAX(J:J),J:S,5+F389,FALSE))))</f>
        <v>0</v>
      </c>
    </row>
    <row r="390" spans="2:8" x14ac:dyDescent="0.2">
      <c r="B390">
        <v>388</v>
      </c>
      <c r="C390">
        <v>0</v>
      </c>
      <c r="D390" s="4" t="str">
        <f ca="1">IFERROR(IF(C390&gt;=$O$37,"hotspot","")," ")</f>
        <v/>
      </c>
      <c r="E390" s="1">
        <f ca="1">SUMIF(C388:C392,"&lt;"&amp;$O$37)</f>
        <v>0</v>
      </c>
      <c r="F390">
        <f ca="1">COUNTIF(C388:C392,"&lt;"&amp;$O$37)</f>
        <v>5</v>
      </c>
      <c r="G390" s="4" t="str">
        <f t="shared" ref="G390:G405" ca="1" si="24">IFERROR(IF(H390&gt;=(-LOG10($A$3)),"sw_htsp","")," ")</f>
        <v/>
      </c>
      <c r="H390" s="6">
        <f t="shared" ca="1" si="23"/>
        <v>0</v>
      </c>
    </row>
    <row r="391" spans="2:8" x14ac:dyDescent="0.2">
      <c r="B391">
        <v>389</v>
      </c>
      <c r="C391">
        <v>0</v>
      </c>
      <c r="D391" s="4" t="str">
        <f ca="1">IFERROR(IF(C391&gt;=$O$37,"hotspot","")," ")</f>
        <v/>
      </c>
      <c r="E391" s="1">
        <f ca="1">SUMIF(C389:C393,"&lt;"&amp;$O$37)</f>
        <v>0</v>
      </c>
      <c r="F391">
        <f ca="1">COUNTIF(C389:C393,"&lt;"&amp;$O$37)</f>
        <v>5</v>
      </c>
      <c r="G391" s="4" t="str">
        <f t="shared" ca="1" si="24"/>
        <v/>
      </c>
      <c r="H391" s="6">
        <f t="shared" ca="1" si="23"/>
        <v>0</v>
      </c>
    </row>
    <row r="392" spans="2:8" x14ac:dyDescent="0.2">
      <c r="B392">
        <v>390</v>
      </c>
      <c r="C392">
        <v>0</v>
      </c>
      <c r="D392" s="4" t="str">
        <f ca="1">IFERROR(IF(C392&gt;=$O$37,"hotspot","")," ")</f>
        <v/>
      </c>
      <c r="E392" s="1">
        <f ca="1">SUMIF(C390:C394,"&lt;"&amp;$O$37)</f>
        <v>1</v>
      </c>
      <c r="F392">
        <f ca="1">COUNTIF(C390:C394,"&lt;"&amp;$O$37)</f>
        <v>5</v>
      </c>
      <c r="G392" s="4" t="str">
        <f t="shared" ca="1" si="24"/>
        <v/>
      </c>
      <c r="H392" s="6">
        <f t="shared" ca="1" si="23"/>
        <v>0</v>
      </c>
    </row>
    <row r="393" spans="2:8" x14ac:dyDescent="0.2">
      <c r="B393">
        <v>391</v>
      </c>
      <c r="C393">
        <v>0</v>
      </c>
      <c r="D393" s="4" t="str">
        <f ca="1">IFERROR(IF(C393&gt;=$O$37,"hotspot","")," ")</f>
        <v/>
      </c>
      <c r="E393" s="1">
        <f ca="1">SUMIF(C391:C395,"&lt;"&amp;$O$37)</f>
        <v>1</v>
      </c>
      <c r="F393">
        <f ca="1">COUNTIF(C391:C395,"&lt;"&amp;$O$37)</f>
        <v>5</v>
      </c>
      <c r="G393" s="4" t="str">
        <f t="shared" ca="1" si="24"/>
        <v/>
      </c>
      <c r="H393" s="6">
        <f t="shared" ca="1" si="23"/>
        <v>0</v>
      </c>
    </row>
    <row r="394" spans="2:8" x14ac:dyDescent="0.2">
      <c r="B394">
        <v>392</v>
      </c>
      <c r="C394">
        <v>1</v>
      </c>
      <c r="D394" s="4" t="str">
        <f ca="1">IFERROR(IF(C394&gt;=$O$37,"hotspot","")," ")</f>
        <v/>
      </c>
      <c r="E394" s="1">
        <f ca="1">SUMIF(C392:C396,"&lt;"&amp;$O$37)</f>
        <v>2</v>
      </c>
      <c r="F394">
        <f ca="1">COUNTIF(C392:C396,"&lt;"&amp;$O$37)</f>
        <v>5</v>
      </c>
      <c r="G394" s="4" t="str">
        <f t="shared" ca="1" si="24"/>
        <v/>
      </c>
      <c r="H394" s="6">
        <f t="shared" ca="1" si="23"/>
        <v>7.4103670185779761E-6</v>
      </c>
    </row>
    <row r="395" spans="2:8" x14ac:dyDescent="0.2">
      <c r="B395">
        <v>393</v>
      </c>
      <c r="C395">
        <v>0</v>
      </c>
      <c r="D395" s="4" t="str">
        <f ca="1">IFERROR(IF(C395&gt;=$O$37,"hotspot","")," ")</f>
        <v/>
      </c>
      <c r="E395" s="1">
        <f ca="1">SUMIF(C393:C397,"&lt;"&amp;$O$37)</f>
        <v>3</v>
      </c>
      <c r="F395">
        <f ca="1">COUNTIF(C393:C397,"&lt;"&amp;$O$37)</f>
        <v>5</v>
      </c>
      <c r="G395" s="4" t="str">
        <f t="shared" ca="1" si="24"/>
        <v/>
      </c>
      <c r="H395" s="6">
        <f t="shared" ca="1" si="23"/>
        <v>8.9362421577362405E-5</v>
      </c>
    </row>
    <row r="396" spans="2:8" x14ac:dyDescent="0.2">
      <c r="B396">
        <v>394</v>
      </c>
      <c r="C396">
        <v>1</v>
      </c>
      <c r="D396" s="4" t="str">
        <f ca="1">IFERROR(IF(C396&gt;=$O$37,"hotspot","")," ")</f>
        <v/>
      </c>
      <c r="E396" s="1">
        <f ca="1">SUMIF(C394:C398,"&lt;"&amp;$O$37)</f>
        <v>3</v>
      </c>
      <c r="F396">
        <f ca="1">COUNTIF(C394:C398,"&lt;"&amp;$O$37)</f>
        <v>5</v>
      </c>
      <c r="G396" s="4" t="str">
        <f t="shared" ca="1" si="24"/>
        <v/>
      </c>
      <c r="H396" s="6">
        <f t="shared" ca="1" si="23"/>
        <v>8.9362421577362405E-5</v>
      </c>
    </row>
    <row r="397" spans="2:8" x14ac:dyDescent="0.2">
      <c r="B397">
        <v>395</v>
      </c>
      <c r="C397">
        <v>1</v>
      </c>
      <c r="D397" s="4" t="str">
        <f ca="1">IFERROR(IF(C397&gt;=$O$37,"hotspot","")," ")</f>
        <v/>
      </c>
      <c r="E397" s="1">
        <f ca="1">SUMIF(C395:C399,"&lt;"&amp;$O$37)</f>
        <v>2</v>
      </c>
      <c r="F397">
        <f ca="1">COUNTIF(C395:C399,"&lt;"&amp;$O$37)</f>
        <v>5</v>
      </c>
      <c r="G397" s="4" t="str">
        <f t="shared" ca="1" si="24"/>
        <v/>
      </c>
      <c r="H397" s="6">
        <f t="shared" ca="1" si="23"/>
        <v>7.4103670185779761E-6</v>
      </c>
    </row>
    <row r="398" spans="2:8" x14ac:dyDescent="0.2">
      <c r="B398">
        <v>396</v>
      </c>
      <c r="C398">
        <v>0</v>
      </c>
      <c r="D398" s="4" t="str">
        <f ca="1">IFERROR(IF(C398&gt;=$O$37,"hotspot","")," ")</f>
        <v/>
      </c>
      <c r="E398" s="1">
        <f ca="1">SUMIF(C396:C400,"&lt;"&amp;$O$37)</f>
        <v>2</v>
      </c>
      <c r="F398">
        <f ca="1">COUNTIF(C396:C400,"&lt;"&amp;$O$37)</f>
        <v>5</v>
      </c>
      <c r="G398" s="4" t="str">
        <f t="shared" ca="1" si="24"/>
        <v/>
      </c>
      <c r="H398" s="6">
        <f t="shared" ca="1" si="23"/>
        <v>7.4103670185779761E-6</v>
      </c>
    </row>
    <row r="399" spans="2:8" x14ac:dyDescent="0.2">
      <c r="B399">
        <v>397</v>
      </c>
      <c r="C399">
        <v>0</v>
      </c>
      <c r="D399" s="4" t="str">
        <f ca="1">IFERROR(IF(C399&gt;=$O$37,"hotspot","")," ")</f>
        <v/>
      </c>
      <c r="E399" s="1">
        <f ca="1">SUMIF(C397:C401,"&lt;"&amp;$O$37)</f>
        <v>1</v>
      </c>
      <c r="F399">
        <f ca="1">COUNTIF(C397:C401,"&lt;"&amp;$O$37)</f>
        <v>5</v>
      </c>
      <c r="G399" s="4" t="str">
        <f t="shared" ca="1" si="24"/>
        <v/>
      </c>
      <c r="H399" s="6">
        <f t="shared" ca="1" si="23"/>
        <v>0</v>
      </c>
    </row>
    <row r="400" spans="2:8" x14ac:dyDescent="0.2">
      <c r="B400">
        <v>398</v>
      </c>
      <c r="C400">
        <v>0</v>
      </c>
      <c r="D400" s="4" t="str">
        <f ca="1">IFERROR(IF(C400&gt;=$O$37,"hotspot","")," ")</f>
        <v/>
      </c>
      <c r="E400" s="1">
        <f ca="1">SUMIF(C398:C402,"&lt;"&amp;$O$37)</f>
        <v>0</v>
      </c>
      <c r="F400">
        <f ca="1">COUNTIF(C398:C402,"&lt;"&amp;$O$37)</f>
        <v>5</v>
      </c>
      <c r="G400" s="4" t="str">
        <f t="shared" ca="1" si="24"/>
        <v/>
      </c>
      <c r="H400" s="6">
        <f t="shared" ca="1" si="23"/>
        <v>0</v>
      </c>
    </row>
    <row r="401" spans="2:8" x14ac:dyDescent="0.2">
      <c r="B401">
        <v>399</v>
      </c>
      <c r="C401">
        <v>0</v>
      </c>
      <c r="D401" s="4" t="str">
        <f ca="1">IFERROR(IF(C401&gt;=$O$37,"hotspot","")," ")</f>
        <v/>
      </c>
      <c r="E401" s="1">
        <f ca="1">SUMIF(C399:C403,"&lt;"&amp;$O$37)</f>
        <v>0</v>
      </c>
      <c r="F401">
        <f ca="1">COUNTIF(C399:C403,"&lt;"&amp;$O$37)</f>
        <v>5</v>
      </c>
      <c r="G401" s="4" t="str">
        <f t="shared" ca="1" si="24"/>
        <v/>
      </c>
      <c r="H401" s="6">
        <f t="shared" ca="1" si="23"/>
        <v>0</v>
      </c>
    </row>
    <row r="402" spans="2:8" x14ac:dyDescent="0.2">
      <c r="B402">
        <v>400</v>
      </c>
      <c r="C402">
        <v>0</v>
      </c>
      <c r="D402" s="4" t="str">
        <f ca="1">IFERROR(IF(C402&gt;=$O$37,"hotspot","")," ")</f>
        <v/>
      </c>
      <c r="E402" s="1">
        <f ca="1">SUMIF(C400:C404,"&lt;"&amp;$O$37)</f>
        <v>1</v>
      </c>
      <c r="F402">
        <f ca="1">COUNTIF(C400:C404,"&lt;"&amp;$O$37)</f>
        <v>5</v>
      </c>
      <c r="G402" s="4" t="str">
        <f t="shared" ca="1" si="24"/>
        <v/>
      </c>
      <c r="H402" s="6">
        <f t="shared" ca="1" si="23"/>
        <v>0</v>
      </c>
    </row>
    <row r="403" spans="2:8" x14ac:dyDescent="0.2">
      <c r="B403">
        <v>401</v>
      </c>
      <c r="C403">
        <v>0</v>
      </c>
      <c r="D403" s="4" t="str">
        <f ca="1">IFERROR(IF(C403&gt;=$O$37,"hotspot","")," ")</f>
        <v/>
      </c>
      <c r="E403" s="1">
        <f ca="1">SUMIF(C401:C405,"&lt;"&amp;$O$37)</f>
        <v>1</v>
      </c>
      <c r="F403">
        <f ca="1">COUNTIF(C401:C405,"&lt;"&amp;$O$37)</f>
        <v>5</v>
      </c>
      <c r="G403" s="4" t="str">
        <f t="shared" ca="1" si="24"/>
        <v/>
      </c>
      <c r="H403" s="6">
        <f t="shared" ca="1" si="23"/>
        <v>0</v>
      </c>
    </row>
    <row r="404" spans="2:8" x14ac:dyDescent="0.2">
      <c r="B404">
        <v>402</v>
      </c>
      <c r="C404">
        <v>1</v>
      </c>
      <c r="D404" s="4" t="str">
        <f ca="1">IFERROR(IF(C404&gt;=$O$37,"hotspot","")," ")</f>
        <v/>
      </c>
      <c r="E404" s="1">
        <f ca="1">SUMIF(C402:C406,"&lt;"&amp;$O$37)</f>
        <v>5</v>
      </c>
      <c r="F404">
        <f ca="1">COUNTIF(C402:C406,"&lt;"&amp;$O$37)</f>
        <v>5</v>
      </c>
      <c r="G404" s="4" t="str">
        <f t="shared" ca="1" si="24"/>
        <v/>
      </c>
      <c r="H404" s="6">
        <f t="shared" ca="1" si="23"/>
        <v>2.2108575318819696E-3</v>
      </c>
    </row>
    <row r="405" spans="2:8" x14ac:dyDescent="0.2">
      <c r="B405">
        <v>403</v>
      </c>
      <c r="C405">
        <v>0</v>
      </c>
      <c r="D405" s="4" t="str">
        <f ca="1">IFERROR(IF(C405&gt;=$O$37,"hotspot","")," ")</f>
        <v/>
      </c>
      <c r="E405" s="1">
        <f ca="1">SUMIF(C403:C407,"&lt;"&amp;$O$37)</f>
        <v>5</v>
      </c>
      <c r="F405">
        <f ca="1">COUNTIF(C403:C407,"&lt;"&amp;$O$37)</f>
        <v>4</v>
      </c>
      <c r="G405" s="4" t="str">
        <f t="shared" ca="1" si="24"/>
        <v/>
      </c>
      <c r="H405" s="6">
        <f t="shared" ca="1" si="23"/>
        <v>1.1107577404556196E-2</v>
      </c>
    </row>
    <row r="406" spans="2:8" x14ac:dyDescent="0.2">
      <c r="B406">
        <v>404</v>
      </c>
      <c r="C406">
        <v>4</v>
      </c>
      <c r="D406" s="4" t="str">
        <f ca="1">IFERROR(IF(C406&gt;=$O$37,"hotspot","")," ")</f>
        <v/>
      </c>
      <c r="E406" s="1" t="e">
        <f>NA()</f>
        <v>#N/A</v>
      </c>
      <c r="F406" s="1" t="e">
        <f>NA()</f>
        <v>#N/A</v>
      </c>
      <c r="G406" s="1" t="e">
        <f>NA()</f>
        <v>#N/A</v>
      </c>
      <c r="H406" s="1" t="e">
        <f>NA()</f>
        <v>#N/A</v>
      </c>
    </row>
    <row r="407" spans="2:8" x14ac:dyDescent="0.2">
      <c r="D407" s="4" t="str">
        <f ca="1">IFERROR(IF(C407&gt;=$O$37,"hotspot","")," ")</f>
        <v/>
      </c>
      <c r="E407" s="1" t="e">
        <f>NA()</f>
        <v>#N/A</v>
      </c>
      <c r="F407" s="1" t="e">
        <f>NA()</f>
        <v>#N/A</v>
      </c>
      <c r="G407" s="1" t="e">
        <f>NA()</f>
        <v>#N/A</v>
      </c>
      <c r="H407" s="1" t="e">
        <f>NA()</f>
        <v>#N/A</v>
      </c>
    </row>
  </sheetData>
  <sortState ref="A7:C289">
    <sortCondition descending="1" ref="C7:C289"/>
  </sortState>
  <conditionalFormatting sqref="C3:D1048576 C2">
    <cfRule type="colorScale" priority="4">
      <colorScale>
        <cfvo type="min"/>
        <cfvo type="num" val="4"/>
        <color theme="0"/>
        <color rgb="FFFEBDC4"/>
      </colorScale>
    </cfRule>
  </conditionalFormatting>
  <conditionalFormatting sqref="O3:S32">
    <cfRule type="cellIs" dxfId="2" priority="8" operator="greaterThanOrEqual">
      <formula>0.005</formula>
    </cfRule>
    <cfRule type="cellIs" dxfId="1" priority="9" operator="lessThan">
      <formula>0.005</formula>
    </cfRule>
  </conditionalFormatting>
  <conditionalFormatting sqref="H5:H405">
    <cfRule type="colorScale" priority="1">
      <colorScale>
        <cfvo type="min"/>
        <cfvo type="max"/>
        <color rgb="FFFCFCFF"/>
        <color rgb="FFF8696B"/>
      </colorScale>
    </cfRule>
  </conditionalFormatting>
  <conditionalFormatting sqref="C3:C410">
    <cfRule type="cellIs" dxfId="0" priority="12" operator="greaterThanOrEqual">
      <formula>$O$37</formula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Brief descripton</vt:lpstr>
      <vt:lpstr>PTEN binom_dist_hotspots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Serebriiskii</dc:creator>
  <cp:lastModifiedBy>Microsoft Office User</cp:lastModifiedBy>
  <cp:lastPrinted>2019-11-22T16:53:40Z</cp:lastPrinted>
  <dcterms:created xsi:type="dcterms:W3CDTF">2018-03-08T16:07:40Z</dcterms:created>
  <dcterms:modified xsi:type="dcterms:W3CDTF">2022-01-27T02:39:50Z</dcterms:modified>
</cp:coreProperties>
</file>