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multigen_OA\RAnalysis\Data\Physiology\Excretion_rates\F1\worksheets\"/>
    </mc:Choice>
  </mc:AlternateContent>
  <xr:revisionPtr revIDLastSave="0" documentId="8_{ABBD5CDD-2D66-44F8-A61C-3EAB5908EED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pt 22 20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Z5xdtDdHeGiRKI/8oJIO9wBzOww=="/>
    </ext>
  </extLst>
</workbook>
</file>

<file path=xl/calcChain.xml><?xml version="1.0" encoding="utf-8"?>
<calcChain xmlns="http://schemas.openxmlformats.org/spreadsheetml/2006/main">
  <c r="K45" i="1" l="1"/>
  <c r="J45" i="1"/>
  <c r="T44" i="1"/>
  <c r="U44" i="1" s="1"/>
  <c r="K44" i="1"/>
  <c r="J44" i="1"/>
  <c r="K43" i="1"/>
  <c r="J43" i="1"/>
  <c r="T42" i="1"/>
  <c r="K42" i="1"/>
  <c r="U42" i="1" s="1"/>
  <c r="J42" i="1"/>
  <c r="K41" i="1"/>
  <c r="J41" i="1"/>
  <c r="T40" i="1"/>
  <c r="U40" i="1" s="1"/>
  <c r="K40" i="1"/>
  <c r="J40" i="1"/>
  <c r="K39" i="1"/>
  <c r="J39" i="1"/>
  <c r="T38" i="1"/>
  <c r="U38" i="1" s="1"/>
  <c r="K38" i="1"/>
  <c r="J38" i="1"/>
  <c r="K37" i="1"/>
  <c r="J37" i="1"/>
  <c r="U36" i="1"/>
  <c r="T36" i="1"/>
  <c r="K36" i="1"/>
  <c r="J36" i="1"/>
  <c r="K35" i="1"/>
  <c r="J35" i="1"/>
  <c r="T34" i="1"/>
  <c r="U34" i="1" s="1"/>
  <c r="V34" i="1" s="1"/>
  <c r="K34" i="1"/>
  <c r="J34" i="1"/>
  <c r="K33" i="1"/>
  <c r="J33" i="1"/>
  <c r="U32" i="1"/>
  <c r="V32" i="1" s="1"/>
  <c r="T32" i="1"/>
  <c r="K32" i="1"/>
  <c r="J32" i="1"/>
  <c r="K31" i="1"/>
  <c r="J31" i="1"/>
  <c r="T30" i="1"/>
  <c r="U30" i="1" s="1"/>
  <c r="V30" i="1" s="1"/>
  <c r="K30" i="1"/>
  <c r="J30" i="1"/>
  <c r="K28" i="1"/>
  <c r="J28" i="1"/>
  <c r="K27" i="1"/>
  <c r="J27" i="1"/>
  <c r="K26" i="1"/>
  <c r="J26" i="1"/>
  <c r="U25" i="1"/>
  <c r="V25" i="1" s="1"/>
  <c r="T25" i="1"/>
  <c r="K25" i="1"/>
  <c r="J25" i="1"/>
  <c r="K24" i="1"/>
  <c r="J24" i="1"/>
  <c r="U23" i="1"/>
  <c r="V23" i="1" s="1"/>
  <c r="T23" i="1"/>
  <c r="K23" i="1"/>
  <c r="J23" i="1"/>
  <c r="K22" i="1"/>
  <c r="J22" i="1"/>
  <c r="T21" i="1"/>
  <c r="U21" i="1" s="1"/>
  <c r="V21" i="1" s="1"/>
  <c r="K21" i="1"/>
  <c r="J21" i="1"/>
  <c r="K20" i="1"/>
  <c r="J20" i="1"/>
  <c r="T19" i="1"/>
  <c r="U19" i="1" s="1"/>
  <c r="V19" i="1" s="1"/>
  <c r="K19" i="1"/>
  <c r="J19" i="1"/>
  <c r="K18" i="1"/>
  <c r="J18" i="1"/>
  <c r="V17" i="1"/>
  <c r="V40" i="1" s="1"/>
  <c r="U17" i="1"/>
  <c r="T17" i="1"/>
  <c r="K17" i="1"/>
  <c r="J17" i="1"/>
  <c r="K16" i="1"/>
  <c r="J16" i="1"/>
  <c r="V15" i="1"/>
  <c r="V38" i="1" s="1"/>
  <c r="U15" i="1"/>
  <c r="T15" i="1"/>
  <c r="K15" i="1"/>
  <c r="J15" i="1"/>
  <c r="K14" i="1"/>
  <c r="J14" i="1"/>
  <c r="U13" i="1"/>
  <c r="V13" i="1" s="1"/>
  <c r="T13" i="1"/>
  <c r="K13" i="1"/>
  <c r="J13" i="1"/>
  <c r="G8" i="1"/>
  <c r="F8" i="1"/>
  <c r="E12" i="1" s="1" a="1"/>
  <c r="G7" i="1"/>
  <c r="F7" i="1"/>
  <c r="G6" i="1"/>
  <c r="F6" i="1"/>
  <c r="G5" i="1"/>
  <c r="F5" i="1"/>
  <c r="G4" i="1"/>
  <c r="F4" i="1"/>
  <c r="V36" i="1" l="1"/>
  <c r="V44" i="1"/>
  <c r="E12" i="1"/>
  <c r="F13" i="1"/>
  <c r="F14" i="1"/>
  <c r="E13" i="1"/>
  <c r="E14" i="1"/>
  <c r="F12" i="1"/>
  <c r="B5" i="1" s="1"/>
  <c r="V42" i="1"/>
  <c r="M6" i="1" l="1"/>
  <c r="M9" i="1"/>
  <c r="M8" i="1"/>
  <c r="M7" i="1"/>
  <c r="M5" i="1"/>
  <c r="Z22" i="1" l="1"/>
  <c r="Z23" i="1" s="1"/>
  <c r="Z21" i="1"/>
  <c r="O12" i="1" s="1"/>
  <c r="X12" i="1" s="1"/>
  <c r="Z20" i="1"/>
</calcChain>
</file>

<file path=xl/sharedStrings.xml><?xml version="1.0" encoding="utf-8"?>
<sst xmlns="http://schemas.openxmlformats.org/spreadsheetml/2006/main" count="80" uniqueCount="61">
  <si>
    <t>Standard Addition Determination of Ammonia-N Concentration in Seawater Blank</t>
  </si>
  <si>
    <r>
      <rPr>
        <sz val="11"/>
        <color theme="1"/>
        <rFont val="Calibri"/>
      </rPr>
      <t>First run after 1.5 hours of color development at 40</t>
    </r>
    <r>
      <rPr>
        <vertAlign val="superscript"/>
        <sz val="11"/>
        <color theme="1"/>
        <rFont val="Calibri"/>
      </rPr>
      <t>o</t>
    </r>
    <r>
      <rPr>
        <sz val="11"/>
        <color theme="1"/>
        <rFont val="Calibri"/>
      </rPr>
      <t>C</t>
    </r>
  </si>
  <si>
    <t>Ammonia</t>
  </si>
  <si>
    <t>Vs</t>
  </si>
  <si>
    <t>absorbance</t>
  </si>
  <si>
    <t>x</t>
  </si>
  <si>
    <t>y</t>
  </si>
  <si>
    <t>Sample</t>
  </si>
  <si>
    <t>Ammonia-N</t>
  </si>
  <si>
    <t>Absorbance</t>
  </si>
  <si>
    <t>Calculated N</t>
  </si>
  <si>
    <t>excreted</t>
  </si>
  <si>
    <t>Vo (mL)</t>
  </si>
  <si>
    <t>ug/mL</t>
  </si>
  <si>
    <t>[S]I (mg N/L)</t>
  </si>
  <si>
    <t>x intercept</t>
  </si>
  <si>
    <t>Seawater Blank</t>
  </si>
  <si>
    <t>x error</t>
  </si>
  <si>
    <t>STD addition 1</t>
  </si>
  <si>
    <t>STD addition 3</t>
  </si>
  <si>
    <t>STD addition 4</t>
  </si>
  <si>
    <t>STD addition 5</t>
  </si>
  <si>
    <t>Chamber Volume</t>
  </si>
  <si>
    <t>Animal volume</t>
  </si>
  <si>
    <t>Volume in chamber</t>
  </si>
  <si>
    <t>Excretion</t>
  </si>
  <si>
    <t>excretion</t>
  </si>
  <si>
    <t>Slope</t>
  </si>
  <si>
    <t>intercept</t>
  </si>
  <si>
    <t>START TIME</t>
  </si>
  <si>
    <t>TIME OUT</t>
  </si>
  <si>
    <t>Time in chamber</t>
  </si>
  <si>
    <t>Hours as a fraction</t>
  </si>
  <si>
    <t>CRM in seawater</t>
  </si>
  <si>
    <t>(mL)</t>
  </si>
  <si>
    <t>(ml)</t>
  </si>
  <si>
    <t>(ug/l/hr)</t>
  </si>
  <si>
    <t>(umol/l/hr)</t>
  </si>
  <si>
    <t>m-error</t>
  </si>
  <si>
    <t>b error</t>
  </si>
  <si>
    <t>pH 7.5 #3</t>
  </si>
  <si>
    <t>R squared</t>
  </si>
  <si>
    <t>y error</t>
  </si>
  <si>
    <t>pH 7.5 #7</t>
  </si>
  <si>
    <t>pH 7.5 #1</t>
  </si>
  <si>
    <t>pH 7.5 #2</t>
  </si>
  <si>
    <t>slope</t>
  </si>
  <si>
    <t>pH 7.5 #5</t>
  </si>
  <si>
    <t>rsq</t>
  </si>
  <si>
    <t>pH 7.5 #6</t>
  </si>
  <si>
    <t xml:space="preserve">r </t>
  </si>
  <si>
    <t>pH 7.5 #4</t>
  </si>
  <si>
    <t>pH 7.5 #8</t>
  </si>
  <si>
    <t>pH 8 #1</t>
  </si>
  <si>
    <t>pH 8 #3</t>
  </si>
  <si>
    <t>pH 8 #4</t>
  </si>
  <si>
    <t>pH 8 #6</t>
  </si>
  <si>
    <t>pH 8 #2</t>
  </si>
  <si>
    <t>pH 8 #7</t>
  </si>
  <si>
    <t>pH 8 #5</t>
  </si>
  <si>
    <t>pH 8 #8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</si>
</sst>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1">
    <font>
      <sz val="11"/>
      <color theme="1"/>
      <name val="Calibri"/>
      <scheme val="minor"/>
    </font>
    <font>
      <u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9"/>
      <color rgb="FF24292F"/>
      <name val="Arial"/>
    </font>
    <font>
      <sz val="9"/>
      <color rgb="FF24292F"/>
      <name val="-apple-system"/>
    </font>
    <font>
      <vertAlign val="superscript"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4" fontId="2" fillId="0" borderId="0" xfId="0" applyNumberFormat="1" applyFont="1"/>
    <xf numFmtId="0" fontId="3" fillId="0" borderId="0" xfId="0" applyFont="1"/>
    <xf numFmtId="2" fontId="4" fillId="0" borderId="0" xfId="0" applyNumberFormat="1" applyFont="1"/>
    <xf numFmtId="0" fontId="5" fillId="0" borderId="0" xfId="0" applyFont="1"/>
    <xf numFmtId="164" fontId="6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165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65" fontId="7" fillId="0" borderId="0" xfId="0" applyNumberFormat="1" applyFont="1" applyAlignment="1">
      <alignment horizontal="right"/>
    </xf>
    <xf numFmtId="0" fontId="3" fillId="0" borderId="0" xfId="0" applyFont="1" applyAlignment="1"/>
    <xf numFmtId="4" fontId="3" fillId="0" borderId="0" xfId="0" applyNumberFormat="1" applyFont="1"/>
    <xf numFmtId="165" fontId="4" fillId="0" borderId="0" xfId="0" applyNumberFormat="1" applyFont="1" applyAlignment="1"/>
    <xf numFmtId="165" fontId="4" fillId="0" borderId="0" xfId="0" applyNumberFormat="1" applyFont="1"/>
    <xf numFmtId="0" fontId="4" fillId="0" borderId="0" xfId="0" applyFont="1"/>
    <xf numFmtId="9" fontId="4" fillId="0" borderId="0" xfId="0" applyNumberFormat="1" applyFont="1"/>
    <xf numFmtId="20" fontId="3" fillId="0" borderId="0" xfId="0" applyNumberFormat="1" applyFont="1" applyAlignment="1"/>
    <xf numFmtId="20" fontId="3" fillId="0" borderId="0" xfId="0" applyNumberFormat="1" applyFont="1"/>
    <xf numFmtId="4" fontId="3" fillId="0" borderId="0" xfId="0" applyNumberFormat="1" applyFont="1" applyAlignment="1"/>
    <xf numFmtId="0" fontId="7" fillId="0" borderId="0" xfId="0" applyFont="1" applyAlignment="1"/>
    <xf numFmtId="2" fontId="7" fillId="0" borderId="0" xfId="0" applyNumberFormat="1" applyFont="1" applyAlignment="1">
      <alignment horizontal="right"/>
    </xf>
    <xf numFmtId="0" fontId="8" fillId="3" borderId="0" xfId="0" applyFont="1" applyFill="1" applyAlignment="1"/>
    <xf numFmtId="2" fontId="7" fillId="0" borderId="0" xfId="0" applyNumberFormat="1" applyFont="1" applyAlignment="1"/>
    <xf numFmtId="0" fontId="8" fillId="0" borderId="0" xfId="0" applyFont="1" applyAlignment="1"/>
    <xf numFmtId="0" fontId="2" fillId="0" borderId="0" xfId="0" applyFont="1" applyAlignment="1"/>
    <xf numFmtId="165" fontId="7" fillId="0" borderId="0" xfId="0" applyNumberFormat="1" applyFont="1" applyAlignment="1"/>
    <xf numFmtId="0" fontId="7" fillId="0" borderId="0" xfId="0" applyFont="1" applyAlignment="1"/>
    <xf numFmtId="164" fontId="7" fillId="2" borderId="0" xfId="0" applyNumberFormat="1" applyFont="1" applyFill="1" applyAlignment="1"/>
    <xf numFmtId="0" fontId="9" fillId="3" borderId="0" xfId="0" applyFont="1" applyFill="1" applyAlignment="1"/>
    <xf numFmtId="165" fontId="3" fillId="0" borderId="0" xfId="0" applyNumberFormat="1" applyFont="1"/>
    <xf numFmtId="20" fontId="2" fillId="0" borderId="0" xfId="0" applyNumberFormat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742108486439195"/>
          <c:y val="5.1400554097404488E-2"/>
          <c:w val="0.74073490813648324"/>
          <c:h val="0.73444808982210552"/>
        </c:manualLayout>
      </c:layout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'Sept 22 2022'!$M$5:$M$9</c:f>
              <c:numCache>
                <c:formatCode>0.00</c:formatCode>
                <c:ptCount val="5"/>
                <c:pt idx="0">
                  <c:v>0.19163914225509215</c:v>
                </c:pt>
                <c:pt idx="1">
                  <c:v>0.24164323144723035</c:v>
                </c:pt>
                <c:pt idx="2">
                  <c:v>0.3415764599101595</c:v>
                </c:pt>
                <c:pt idx="3">
                  <c:v>0.39150563661847376</c:v>
                </c:pt>
                <c:pt idx="4">
                  <c:v>0.5909731958633655</c:v>
                </c:pt>
              </c:numCache>
            </c:numRef>
          </c:xVal>
          <c:yVal>
            <c:numRef>
              <c:f>'Sept 22 2022'!$N$5:$N$9</c:f>
              <c:numCache>
                <c:formatCode>General</c:formatCode>
                <c:ptCount val="5"/>
                <c:pt idx="0" formatCode="0.000">
                  <c:v>7.0000000000000007E-2</c:v>
                </c:pt>
                <c:pt idx="1">
                  <c:v>9.4E-2</c:v>
                </c:pt>
                <c:pt idx="2">
                  <c:v>0.13500000000000001</c:v>
                </c:pt>
                <c:pt idx="3">
                  <c:v>0.14799999999999999</c:v>
                </c:pt>
                <c:pt idx="4">
                  <c:v>0.22500000000000001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1A-4341-B0F0-76F7B291A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64948"/>
        <c:axId val="1873249326"/>
      </c:scatterChart>
      <c:valAx>
        <c:axId val="83564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Ammonia-N conc. (mg/L)</a:t>
                </a:r>
              </a:p>
            </c:rich>
          </c:tx>
          <c:layout>
            <c:manualLayout>
              <c:xMode val="edge"/>
              <c:yMode val="edge"/>
              <c:x val="0.48385608048993894"/>
              <c:y val="0.897198891805191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3249326"/>
        <c:crosses val="autoZero"/>
        <c:crossBetween val="midCat"/>
      </c:valAx>
      <c:valAx>
        <c:axId val="18732493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Absorbance</a:t>
                </a:r>
              </a:p>
            </c:rich>
          </c:tx>
          <c:layout>
            <c:manualLayout>
              <c:xMode val="edge"/>
              <c:yMode val="edge"/>
              <c:x val="2.222222222222224E-2"/>
              <c:y val="0.30353200641586481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56494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'Sept 22 2022'!$F$4:$F$8</c:f>
              <c:numCache>
                <c:formatCode>0.0000</c:formatCode>
                <c:ptCount val="5"/>
                <c:pt idx="0">
                  <c:v>0</c:v>
                </c:pt>
                <c:pt idx="1">
                  <c:v>5.0064500000000012E-2</c:v>
                </c:pt>
                <c:pt idx="2">
                  <c:v>0.15019349999999998</c:v>
                </c:pt>
                <c:pt idx="3">
                  <c:v>0.20025800000000005</c:v>
                </c:pt>
                <c:pt idx="4">
                  <c:v>0.40051600000000009</c:v>
                </c:pt>
              </c:numCache>
            </c:numRef>
          </c:xVal>
          <c:yVal>
            <c:numRef>
              <c:f>'Sept 22 2022'!$G$4:$G$8</c:f>
              <c:numCache>
                <c:formatCode>0.0000</c:formatCode>
                <c:ptCount val="5"/>
                <c:pt idx="0">
                  <c:v>7.0000000000000007E-2</c:v>
                </c:pt>
                <c:pt idx="1">
                  <c:v>9.4023499999999996E-2</c:v>
                </c:pt>
                <c:pt idx="2">
                  <c:v>0.13510125000000003</c:v>
                </c:pt>
                <c:pt idx="3">
                  <c:v>0.14814799999999997</c:v>
                </c:pt>
                <c:pt idx="4">
                  <c:v>0.22545000000000001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56-4A67-B41A-D055FD157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516408"/>
        <c:axId val="1290647460"/>
      </c:scatterChart>
      <c:valAx>
        <c:axId val="20155164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90647460"/>
        <c:crosses val="autoZero"/>
        <c:crossBetween val="midCat"/>
      </c:valAx>
      <c:valAx>
        <c:axId val="1290647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15516408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104775</xdr:colOff>
      <xdr:row>0</xdr:row>
      <xdr:rowOff>95250</xdr:rowOff>
    </xdr:from>
    <xdr:ext cx="4400550" cy="2876550"/>
    <xdr:graphicFrame macro="">
      <xdr:nvGraphicFramePr>
        <xdr:cNvPr id="912858126" name="Chart 1">
          <a:extLst>
            <a:ext uri="{FF2B5EF4-FFF2-40B4-BE49-F238E27FC236}">
              <a16:creationId xmlns:a16="http://schemas.microsoft.com/office/drawing/2014/main" id="{00000000-0008-0000-0000-00000E1C6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295275</xdr:colOff>
      <xdr:row>16</xdr:row>
      <xdr:rowOff>161925</xdr:rowOff>
    </xdr:from>
    <xdr:ext cx="4572000" cy="2876550"/>
    <xdr:graphicFrame macro="">
      <xdr:nvGraphicFramePr>
        <xdr:cNvPr id="1714259683" name="Chart 2" title="Chart">
          <a:extLst>
            <a:ext uri="{FF2B5EF4-FFF2-40B4-BE49-F238E27FC236}">
              <a16:creationId xmlns:a16="http://schemas.microsoft.com/office/drawing/2014/main" id="{00000000-0008-0000-0000-0000E3862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sqref="A1:G1"/>
    </sheetView>
  </sheetViews>
  <sheetFormatPr defaultColWidth="14.453125" defaultRowHeight="15" customHeight="1"/>
  <cols>
    <col min="1" max="2" width="10.7265625" customWidth="1"/>
    <col min="3" max="3" width="8.7265625" customWidth="1"/>
    <col min="4" max="9" width="10.7265625" customWidth="1"/>
    <col min="10" max="12" width="16.7265625" customWidth="1"/>
    <col min="13" max="25" width="12.7265625" customWidth="1"/>
    <col min="26" max="36" width="8.7265625" customWidth="1"/>
  </cols>
  <sheetData>
    <row r="1" spans="1:24" ht="16.5">
      <c r="A1" s="32" t="s">
        <v>0</v>
      </c>
      <c r="B1" s="33"/>
      <c r="C1" s="33"/>
      <c r="D1" s="33"/>
      <c r="E1" s="33"/>
      <c r="F1" s="33"/>
      <c r="G1" s="33"/>
      <c r="K1" s="1"/>
      <c r="L1" s="2" t="s">
        <v>1</v>
      </c>
      <c r="P1" s="3"/>
      <c r="Q1" s="3" t="s">
        <v>2</v>
      </c>
    </row>
    <row r="2" spans="1:24" ht="14.5">
      <c r="D2" s="4" t="s">
        <v>3</v>
      </c>
      <c r="E2" s="4" t="s">
        <v>4</v>
      </c>
      <c r="F2" s="5" t="s">
        <v>5</v>
      </c>
      <c r="G2" s="5" t="s">
        <v>6</v>
      </c>
      <c r="K2" s="1"/>
      <c r="L2" s="2" t="s">
        <v>7</v>
      </c>
      <c r="M2" s="2" t="s">
        <v>8</v>
      </c>
      <c r="N2" s="2" t="s">
        <v>9</v>
      </c>
      <c r="O2" s="2" t="s">
        <v>10</v>
      </c>
      <c r="P2" s="3"/>
      <c r="Q2" s="3" t="s">
        <v>11</v>
      </c>
    </row>
    <row r="3" spans="1:24" ht="14.5">
      <c r="A3" s="2" t="s">
        <v>12</v>
      </c>
      <c r="B3" s="2">
        <v>100</v>
      </c>
      <c r="F3" s="6"/>
      <c r="G3" s="6"/>
      <c r="K3" s="1"/>
      <c r="M3" s="2" t="s">
        <v>13</v>
      </c>
      <c r="P3" s="3"/>
      <c r="Q3" s="3" t="s">
        <v>13</v>
      </c>
    </row>
    <row r="4" spans="1:24" ht="14.5">
      <c r="A4" s="2" t="s">
        <v>14</v>
      </c>
      <c r="B4" s="7">
        <v>200.25800000000001</v>
      </c>
      <c r="D4" s="7">
        <v>0</v>
      </c>
      <c r="E4" s="8">
        <v>7.0000000000000007E-2</v>
      </c>
      <c r="F4" s="6">
        <f t="shared" ref="F4:F8" si="0">$B$4*D4/$B$3</f>
        <v>0</v>
      </c>
      <c r="G4" s="6">
        <f t="shared" ref="G4:G8" si="1">E4*(D4+$B$3)/$B$3</f>
        <v>7.0000000000000007E-2</v>
      </c>
      <c r="K4" s="1"/>
      <c r="P4" s="3"/>
      <c r="Q4" s="3"/>
    </row>
    <row r="5" spans="1:24" ht="14.5">
      <c r="A5" s="2" t="s">
        <v>15</v>
      </c>
      <c r="B5" s="6">
        <f>F12/E12</f>
        <v>0.19163914225509215</v>
      </c>
      <c r="D5" s="7">
        <v>2.5000000000000001E-2</v>
      </c>
      <c r="E5" s="9">
        <v>9.4E-2</v>
      </c>
      <c r="F5" s="6">
        <f t="shared" si="0"/>
        <v>5.0064500000000012E-2</v>
      </c>
      <c r="G5" s="6">
        <f t="shared" si="1"/>
        <v>9.4023499999999996E-2</v>
      </c>
      <c r="K5" s="1"/>
      <c r="L5" s="2" t="s">
        <v>16</v>
      </c>
      <c r="M5" s="3">
        <f t="shared" ref="M5:M9" si="2">(($B$4*D4)/($B$3+D4))+($B$5*$B$3/($B$3+D4))</f>
        <v>0.19163914225509215</v>
      </c>
      <c r="N5" s="10">
        <v>7.0000000000000007E-2</v>
      </c>
      <c r="P5" s="3"/>
      <c r="Q5" s="3"/>
    </row>
    <row r="6" spans="1:24" ht="14.5">
      <c r="A6" s="2" t="s">
        <v>17</v>
      </c>
      <c r="D6" s="7">
        <v>7.4999999999999997E-2</v>
      </c>
      <c r="E6" s="9">
        <v>0.13500000000000001</v>
      </c>
      <c r="F6" s="6">
        <f t="shared" si="0"/>
        <v>0.15019349999999998</v>
      </c>
      <c r="G6" s="6">
        <f t="shared" si="1"/>
        <v>0.13510125000000003</v>
      </c>
      <c r="K6" s="1"/>
      <c r="L6" s="2" t="s">
        <v>18</v>
      </c>
      <c r="M6" s="3">
        <f t="shared" si="2"/>
        <v>0.24164323144723035</v>
      </c>
      <c r="N6" s="7">
        <v>9.4E-2</v>
      </c>
      <c r="P6" s="3"/>
      <c r="Q6" s="3"/>
    </row>
    <row r="7" spans="1:24" ht="14.5">
      <c r="D7" s="7">
        <v>0.1</v>
      </c>
      <c r="E7" s="9">
        <v>0.14799999999999999</v>
      </c>
      <c r="F7" s="6">
        <f t="shared" si="0"/>
        <v>0.20025800000000005</v>
      </c>
      <c r="G7" s="6">
        <f t="shared" si="1"/>
        <v>0.14814799999999997</v>
      </c>
      <c r="K7" s="1"/>
      <c r="L7" s="11" t="s">
        <v>19</v>
      </c>
      <c r="M7" s="3">
        <f t="shared" si="2"/>
        <v>0.3415764599101595</v>
      </c>
      <c r="N7" s="7">
        <v>0.13500000000000001</v>
      </c>
      <c r="P7" s="3"/>
      <c r="Q7" s="3"/>
    </row>
    <row r="8" spans="1:24" ht="14.5">
      <c r="D8" s="7">
        <v>0.2</v>
      </c>
      <c r="E8" s="9">
        <v>0.22500000000000001</v>
      </c>
      <c r="F8" s="6">
        <f t="shared" si="0"/>
        <v>0.40051600000000009</v>
      </c>
      <c r="G8" s="6">
        <f t="shared" si="1"/>
        <v>0.22545000000000001</v>
      </c>
      <c r="K8" s="1"/>
      <c r="L8" s="11" t="s">
        <v>20</v>
      </c>
      <c r="M8" s="3">
        <f t="shared" si="2"/>
        <v>0.39150563661847376</v>
      </c>
      <c r="N8" s="7">
        <v>0.14799999999999999</v>
      </c>
      <c r="P8" s="3"/>
      <c r="Q8" s="3"/>
    </row>
    <row r="9" spans="1:24" ht="14.5">
      <c r="K9" s="1"/>
      <c r="L9" s="2" t="s">
        <v>21</v>
      </c>
      <c r="M9" s="3">
        <f t="shared" si="2"/>
        <v>0.5909731958633655</v>
      </c>
      <c r="N9" s="7">
        <v>0.22500000000000001</v>
      </c>
      <c r="P9" s="3"/>
      <c r="Q9" s="3"/>
    </row>
    <row r="10" spans="1:24" ht="14.5">
      <c r="K10" s="1"/>
      <c r="P10" s="3"/>
      <c r="Q10" s="3"/>
    </row>
    <row r="11" spans="1:24" ht="14.5">
      <c r="K11" s="1"/>
      <c r="N11" s="6"/>
      <c r="P11" s="3"/>
      <c r="Q11" s="3"/>
      <c r="R11" s="2" t="s">
        <v>22</v>
      </c>
      <c r="S11" s="2" t="s">
        <v>23</v>
      </c>
      <c r="T11" s="2" t="s">
        <v>24</v>
      </c>
      <c r="U11" s="2" t="s">
        <v>25</v>
      </c>
      <c r="V11" s="2" t="s">
        <v>26</v>
      </c>
    </row>
    <row r="12" spans="1:24" ht="14.5">
      <c r="D12" s="2" t="s">
        <v>27</v>
      </c>
      <c r="E12" s="6">
        <f t="array" ref="E12:F14">LINEST(G4:G8,F4:F8,TRUE,TRUE)</f>
        <v>0.38239663102638838</v>
      </c>
      <c r="F12" s="6">
        <v>7.3282162371134024E-2</v>
      </c>
      <c r="G12" s="6" t="s">
        <v>28</v>
      </c>
      <c r="H12" s="2" t="s">
        <v>29</v>
      </c>
      <c r="I12" s="2" t="s">
        <v>30</v>
      </c>
      <c r="J12" s="2" t="s">
        <v>31</v>
      </c>
      <c r="K12" s="12" t="s">
        <v>32</v>
      </c>
      <c r="L12" s="2" t="s">
        <v>33</v>
      </c>
      <c r="M12" s="2">
        <v>0.14299999999999999</v>
      </c>
      <c r="N12" s="13">
        <v>0.13200000000000001</v>
      </c>
      <c r="O12" s="14">
        <f>((N12-Z$21)/Z$20)-($B$5*99/100)</f>
        <v>0.15546878621575497</v>
      </c>
      <c r="P12" s="3"/>
      <c r="Q12" s="3"/>
      <c r="R12" s="15" t="s">
        <v>34</v>
      </c>
      <c r="S12" s="15" t="s">
        <v>35</v>
      </c>
      <c r="T12" s="15" t="s">
        <v>34</v>
      </c>
      <c r="U12" s="15" t="s">
        <v>36</v>
      </c>
      <c r="V12" s="15" t="s">
        <v>37</v>
      </c>
      <c r="W12" s="16"/>
      <c r="X12" s="16">
        <f>(M12-O12)/M12</f>
        <v>-8.7194309201083772E-2</v>
      </c>
    </row>
    <row r="13" spans="1:24" ht="14.5">
      <c r="D13" s="2" t="s">
        <v>38</v>
      </c>
      <c r="E13" s="6">
        <v>1.1179560542140581E-2</v>
      </c>
      <c r="F13" s="6">
        <v>2.3746022113780509E-3</v>
      </c>
      <c r="G13" s="6" t="s">
        <v>39</v>
      </c>
      <c r="H13" s="17">
        <v>0.4201388888888889</v>
      </c>
      <c r="I13" s="17">
        <v>0.43541666666666667</v>
      </c>
      <c r="J13" s="18">
        <f t="shared" ref="J13:J28" si="3">I13-H13</f>
        <v>1.5277777777777779E-2</v>
      </c>
      <c r="K13" s="19">
        <f t="shared" ref="K13:K14" si="4">22/60</f>
        <v>0.36666666666666664</v>
      </c>
      <c r="L13" s="20" t="s">
        <v>40</v>
      </c>
      <c r="N13" s="8">
        <v>0.17599999999999999</v>
      </c>
      <c r="O13" s="10">
        <v>0.46</v>
      </c>
      <c r="P13" s="21">
        <v>0.44600000000000001</v>
      </c>
      <c r="Q13" s="21">
        <v>0.26700000000000002</v>
      </c>
      <c r="R13" s="22">
        <v>201.4</v>
      </c>
      <c r="S13" s="11">
        <v>16.2</v>
      </c>
      <c r="T13" s="2">
        <f>R13-S13</f>
        <v>185.20000000000002</v>
      </c>
      <c r="U13" s="2">
        <f>(Q13*T13)/K13</f>
        <v>134.85927272727275</v>
      </c>
      <c r="V13" s="2">
        <f>U13/14</f>
        <v>9.6328051948051971</v>
      </c>
    </row>
    <row r="14" spans="1:24" ht="14.5">
      <c r="D14" s="2" t="s">
        <v>41</v>
      </c>
      <c r="E14" s="6">
        <v>0.99744241288427937</v>
      </c>
      <c r="F14" s="6">
        <v>3.4863459356667677E-3</v>
      </c>
      <c r="G14" s="6" t="s">
        <v>42</v>
      </c>
      <c r="H14" s="17">
        <v>0.4201388888888889</v>
      </c>
      <c r="I14" s="17">
        <v>0.43541666666666667</v>
      </c>
      <c r="J14" s="18">
        <f t="shared" si="3"/>
        <v>1.5277777777777779E-2</v>
      </c>
      <c r="K14" s="19">
        <f t="shared" si="4"/>
        <v>0.36666666666666664</v>
      </c>
      <c r="L14" s="20" t="s">
        <v>40</v>
      </c>
      <c r="N14" s="8">
        <v>0.16500000000000001</v>
      </c>
      <c r="O14" s="10">
        <v>0.43099999999999999</v>
      </c>
      <c r="P14" s="23"/>
      <c r="Q14" s="23"/>
      <c r="R14" s="24"/>
      <c r="S14" s="2"/>
      <c r="T14" s="2"/>
      <c r="U14" s="2"/>
      <c r="V14" s="2"/>
    </row>
    <row r="15" spans="1:24" ht="14.5">
      <c r="F15" s="6"/>
      <c r="G15" s="6"/>
      <c r="H15" s="17">
        <v>0.42708333333333331</v>
      </c>
      <c r="I15" s="17">
        <v>0.43888888888888888</v>
      </c>
      <c r="J15" s="18">
        <f t="shared" si="3"/>
        <v>1.1805555555555569E-2</v>
      </c>
      <c r="K15" s="19">
        <f t="shared" ref="K15:K16" si="5">17/60</f>
        <v>0.28333333333333333</v>
      </c>
      <c r="L15" s="20" t="s">
        <v>43</v>
      </c>
      <c r="N15" s="8">
        <v>0.14499999999999999</v>
      </c>
      <c r="O15" s="10">
        <v>0.379</v>
      </c>
      <c r="P15" s="21">
        <v>0.38</v>
      </c>
      <c r="Q15" s="21">
        <v>0.20100000000000001</v>
      </c>
      <c r="R15" s="24">
        <v>201.3</v>
      </c>
      <c r="S15" s="11">
        <v>25.2</v>
      </c>
      <c r="T15" s="2">
        <f>R15-S15</f>
        <v>176.10000000000002</v>
      </c>
      <c r="U15" s="2">
        <f>(Q15*T15)/K15</f>
        <v>124.92741176470589</v>
      </c>
      <c r="V15" s="2">
        <f>U15/14</f>
        <v>8.9233865546218496</v>
      </c>
    </row>
    <row r="16" spans="1:24" ht="14.5">
      <c r="F16" s="6"/>
      <c r="G16" s="6"/>
      <c r="H16" s="17">
        <v>0.42708333333333331</v>
      </c>
      <c r="I16" s="17">
        <v>0.43888888888888888</v>
      </c>
      <c r="J16" s="18">
        <f t="shared" si="3"/>
        <v>1.1805555555555569E-2</v>
      </c>
      <c r="K16" s="19">
        <f t="shared" si="5"/>
        <v>0.28333333333333333</v>
      </c>
      <c r="L16" s="20" t="s">
        <v>43</v>
      </c>
      <c r="N16" s="8">
        <v>0.14599999999999999</v>
      </c>
      <c r="O16" s="10">
        <v>0.38200000000000001</v>
      </c>
      <c r="P16" s="23"/>
      <c r="Q16" s="23"/>
      <c r="R16" s="24"/>
      <c r="S16" s="2"/>
      <c r="T16" s="2"/>
      <c r="U16" s="2"/>
      <c r="V16" s="2"/>
    </row>
    <row r="17" spans="6:26" ht="14.5">
      <c r="F17" s="6"/>
      <c r="G17" s="6"/>
      <c r="H17" s="17">
        <v>0.42708333333333331</v>
      </c>
      <c r="I17" s="17">
        <v>0.44236111111111109</v>
      </c>
      <c r="J17" s="18">
        <f t="shared" si="3"/>
        <v>1.5277777777777779E-2</v>
      </c>
      <c r="K17" s="12">
        <f t="shared" ref="K17:K18" si="6">2/60</f>
        <v>3.3333333333333333E-2</v>
      </c>
      <c r="L17" s="20" t="s">
        <v>44</v>
      </c>
      <c r="N17" s="8">
        <v>0.17699999999999999</v>
      </c>
      <c r="O17" s="10">
        <v>0.46300000000000002</v>
      </c>
      <c r="P17" s="21">
        <v>0.46500000000000002</v>
      </c>
      <c r="Q17" s="21">
        <v>0.28599999999999998</v>
      </c>
      <c r="R17" s="22">
        <v>196.6</v>
      </c>
      <c r="S17" s="11">
        <v>17.3</v>
      </c>
      <c r="T17" s="2">
        <f>R17-S17</f>
        <v>179.29999999999998</v>
      </c>
      <c r="U17" s="2">
        <f>(Q17*T17)/K17</f>
        <v>1538.3939999999996</v>
      </c>
      <c r="V17" s="2">
        <f>U17/14</f>
        <v>109.88528571428569</v>
      </c>
    </row>
    <row r="18" spans="6:26" ht="14.5">
      <c r="F18" s="6"/>
      <c r="G18" s="6"/>
      <c r="H18" s="17">
        <v>0.42708333333333331</v>
      </c>
      <c r="I18" s="17">
        <v>0.44236111111111109</v>
      </c>
      <c r="J18" s="18">
        <f t="shared" si="3"/>
        <v>1.5277777777777779E-2</v>
      </c>
      <c r="K18" s="12">
        <f t="shared" si="6"/>
        <v>3.3333333333333333E-2</v>
      </c>
      <c r="L18" s="20" t="s">
        <v>44</v>
      </c>
      <c r="N18" s="8">
        <v>0.17899999999999999</v>
      </c>
      <c r="O18" s="10">
        <v>0.46800000000000003</v>
      </c>
      <c r="P18" s="23"/>
      <c r="Q18" s="23"/>
      <c r="R18" s="22"/>
      <c r="S18" s="2"/>
      <c r="T18" s="2"/>
      <c r="U18" s="2"/>
      <c r="V18" s="2"/>
    </row>
    <row r="19" spans="6:26" ht="14.5">
      <c r="F19" s="6"/>
      <c r="G19" s="6"/>
      <c r="H19" s="17">
        <v>0.4201388888888889</v>
      </c>
      <c r="I19" s="17">
        <v>0.44374999999999998</v>
      </c>
      <c r="J19" s="18">
        <f t="shared" si="3"/>
        <v>2.3611111111111083E-2</v>
      </c>
      <c r="K19" s="12">
        <f t="shared" ref="K19:K20" si="7">34/60</f>
        <v>0.56666666666666665</v>
      </c>
      <c r="L19" s="20" t="s">
        <v>45</v>
      </c>
      <c r="N19" s="8">
        <v>0.121</v>
      </c>
      <c r="O19" s="10">
        <v>0.316</v>
      </c>
      <c r="P19" s="21">
        <v>0.315</v>
      </c>
      <c r="Q19" s="21">
        <v>0.13600000000000001</v>
      </c>
      <c r="R19" s="25">
        <v>200.6</v>
      </c>
      <c r="S19" s="25">
        <v>11.6</v>
      </c>
      <c r="T19" s="2">
        <f>R19-S19</f>
        <v>189</v>
      </c>
      <c r="U19" s="2">
        <f>(Q19*T19)/K19</f>
        <v>45.36</v>
      </c>
      <c r="V19" s="2">
        <f>U19/14</f>
        <v>3.2399999999999998</v>
      </c>
    </row>
    <row r="20" spans="6:26" ht="14.5">
      <c r="F20" s="6"/>
      <c r="G20" s="6"/>
      <c r="H20" s="17">
        <v>0.4201388888888889</v>
      </c>
      <c r="I20" s="17">
        <v>0.44374999999999998</v>
      </c>
      <c r="J20" s="18">
        <f t="shared" si="3"/>
        <v>2.3611111111111083E-2</v>
      </c>
      <c r="K20" s="12">
        <f t="shared" si="7"/>
        <v>0.56666666666666665</v>
      </c>
      <c r="L20" s="20" t="s">
        <v>45</v>
      </c>
      <c r="N20" s="8">
        <v>0.12</v>
      </c>
      <c r="O20" s="10">
        <v>0.314</v>
      </c>
      <c r="P20" s="23"/>
      <c r="Q20" s="23"/>
      <c r="T20" s="2"/>
      <c r="U20" s="2"/>
      <c r="V20" s="2"/>
      <c r="Y20" s="2" t="s">
        <v>46</v>
      </c>
      <c r="Z20" s="2">
        <f>SLOPE(N5:N9,M5:M9)</f>
        <v>0.38240941115532412</v>
      </c>
    </row>
    <row r="21" spans="6:26" ht="14.5">
      <c r="F21" s="6"/>
      <c r="G21" s="6"/>
      <c r="H21" s="17">
        <v>0.42708333333333331</v>
      </c>
      <c r="I21" s="17">
        <v>0.44583333333333336</v>
      </c>
      <c r="J21" s="18">
        <f t="shared" si="3"/>
        <v>1.8750000000000044E-2</v>
      </c>
      <c r="K21" s="19">
        <f t="shared" ref="K21:K22" si="8">27/60</f>
        <v>0.45</v>
      </c>
      <c r="L21" s="20" t="s">
        <v>47</v>
      </c>
      <c r="N21" s="8">
        <v>0.14399999999999999</v>
      </c>
      <c r="O21" s="10">
        <v>0.377</v>
      </c>
      <c r="P21" s="21">
        <v>0.36099999999999999</v>
      </c>
      <c r="Q21" s="21">
        <v>0.182</v>
      </c>
      <c r="R21" s="22">
        <v>199.2</v>
      </c>
      <c r="S21" s="11">
        <v>19.600000000000001</v>
      </c>
      <c r="T21" s="2">
        <f>R21-S21</f>
        <v>179.6</v>
      </c>
      <c r="U21" s="2">
        <f>(Q21*T21)/K21</f>
        <v>72.638222222222211</v>
      </c>
      <c r="V21" s="2">
        <f>U21/14</f>
        <v>5.1884444444444435</v>
      </c>
      <c r="Y21" s="2" t="s">
        <v>28</v>
      </c>
      <c r="Z21" s="2">
        <f>INTERCEPT(N5:N9,M5:M9)</f>
        <v>-4.4924184401939904E-6</v>
      </c>
    </row>
    <row r="22" spans="6:26" ht="15.75" customHeight="1">
      <c r="F22" s="6"/>
      <c r="G22" s="6"/>
      <c r="H22" s="17">
        <v>0.42708333333333331</v>
      </c>
      <c r="I22" s="17">
        <v>0.44583333333333336</v>
      </c>
      <c r="J22" s="18">
        <f t="shared" si="3"/>
        <v>1.8750000000000044E-2</v>
      </c>
      <c r="K22" s="19">
        <f t="shared" si="8"/>
        <v>0.45</v>
      </c>
      <c r="L22" s="20" t="s">
        <v>47</v>
      </c>
      <c r="N22" s="8">
        <v>0.13200000000000001</v>
      </c>
      <c r="O22" s="10">
        <v>0.34499999999999997</v>
      </c>
      <c r="P22" s="26"/>
      <c r="Q22" s="26"/>
      <c r="R22" s="24"/>
      <c r="S22" s="2"/>
      <c r="T22" s="2"/>
      <c r="U22" s="2"/>
      <c r="V22" s="2"/>
      <c r="Y22" s="6" t="s">
        <v>48</v>
      </c>
      <c r="Z22" s="2">
        <f>RSQ(N5:N9,M5:M9)</f>
        <v>0.9974300815730317</v>
      </c>
    </row>
    <row r="23" spans="6:26" ht="15.75" customHeight="1">
      <c r="F23" s="6"/>
      <c r="G23" s="6"/>
      <c r="H23" s="17">
        <v>0.42708333333333331</v>
      </c>
      <c r="I23" s="17">
        <v>0.45624999999999999</v>
      </c>
      <c r="J23" s="18">
        <f t="shared" si="3"/>
        <v>2.9166666666666674E-2</v>
      </c>
      <c r="K23" s="12">
        <f t="shared" ref="K23:K24" si="9">42/60</f>
        <v>0.7</v>
      </c>
      <c r="L23" s="20" t="s">
        <v>49</v>
      </c>
      <c r="N23" s="8">
        <v>0.111</v>
      </c>
      <c r="O23" s="10">
        <v>0.28999999999999998</v>
      </c>
      <c r="P23" s="21">
        <v>0.29199999999999998</v>
      </c>
      <c r="Q23" s="21">
        <v>0.112</v>
      </c>
      <c r="R23" s="24">
        <v>200.4</v>
      </c>
      <c r="S23" s="11">
        <v>17.7</v>
      </c>
      <c r="T23" s="2">
        <f>R23-S23</f>
        <v>182.70000000000002</v>
      </c>
      <c r="U23" s="2">
        <f>(Q23*T23)/K23</f>
        <v>29.232000000000006</v>
      </c>
      <c r="V23" s="2">
        <f>U23/14</f>
        <v>2.0880000000000005</v>
      </c>
      <c r="Y23" s="2" t="s">
        <v>50</v>
      </c>
      <c r="Z23" s="2">
        <f>Z22^0.5</f>
        <v>0.99871421416390771</v>
      </c>
    </row>
    <row r="24" spans="6:26" ht="15.75" customHeight="1">
      <c r="F24" s="6"/>
      <c r="G24" s="6"/>
      <c r="H24" s="17">
        <v>0.42708333333333331</v>
      </c>
      <c r="I24" s="17">
        <v>0.45624999999999999</v>
      </c>
      <c r="J24" s="18">
        <f t="shared" si="3"/>
        <v>2.9166666666666674E-2</v>
      </c>
      <c r="K24" s="12">
        <f t="shared" si="9"/>
        <v>0.7</v>
      </c>
      <c r="L24" s="20" t="s">
        <v>49</v>
      </c>
      <c r="N24" s="8">
        <v>0.112</v>
      </c>
      <c r="O24" s="10">
        <v>0.29299999999999998</v>
      </c>
      <c r="P24" s="23"/>
      <c r="Q24" s="23"/>
      <c r="R24" s="24"/>
      <c r="S24" s="2"/>
      <c r="T24" s="2"/>
      <c r="U24" s="2"/>
      <c r="V24" s="2"/>
      <c r="Y24" s="6"/>
    </row>
    <row r="25" spans="6:26" ht="15.75" customHeight="1">
      <c r="F25" s="6"/>
      <c r="G25" s="6"/>
      <c r="H25" s="17">
        <v>0.42708333333333331</v>
      </c>
      <c r="I25" s="17">
        <v>0.45763888888888887</v>
      </c>
      <c r="J25" s="18">
        <f t="shared" si="3"/>
        <v>3.0555555555555558E-2</v>
      </c>
      <c r="K25" s="12">
        <f t="shared" ref="K25:K26" si="10">44/60</f>
        <v>0.73333333333333328</v>
      </c>
      <c r="L25" s="20" t="s">
        <v>51</v>
      </c>
      <c r="N25" s="8">
        <v>0.152</v>
      </c>
      <c r="O25" s="10">
        <v>0.39700000000000002</v>
      </c>
      <c r="P25" s="21">
        <v>0.40300000000000002</v>
      </c>
      <c r="Q25" s="21">
        <v>0.224</v>
      </c>
      <c r="R25" s="22">
        <v>200</v>
      </c>
      <c r="S25" s="11">
        <v>11.8</v>
      </c>
      <c r="T25" s="2">
        <f>R25-S25</f>
        <v>188.2</v>
      </c>
      <c r="U25" s="2">
        <f>(Q25*T25)/K25</f>
        <v>57.486545454545457</v>
      </c>
      <c r="V25" s="2">
        <f>U25/14</f>
        <v>4.1061818181818186</v>
      </c>
    </row>
    <row r="26" spans="6:26" ht="15.75" customHeight="1">
      <c r="F26" s="6"/>
      <c r="G26" s="6"/>
      <c r="H26" s="17">
        <v>0.42708333333333331</v>
      </c>
      <c r="I26" s="17">
        <v>0.45763888888888887</v>
      </c>
      <c r="J26" s="18">
        <f t="shared" si="3"/>
        <v>3.0555555555555558E-2</v>
      </c>
      <c r="K26" s="12">
        <f t="shared" si="10"/>
        <v>0.73333333333333328</v>
      </c>
      <c r="L26" s="20" t="s">
        <v>51</v>
      </c>
      <c r="N26" s="8">
        <v>0.156</v>
      </c>
      <c r="O26" s="10">
        <v>0.40799999999999997</v>
      </c>
      <c r="P26" s="23"/>
      <c r="Q26" s="23"/>
      <c r="R26" s="22"/>
      <c r="S26" s="2"/>
      <c r="T26" s="2"/>
      <c r="U26" s="2"/>
      <c r="V26" s="2"/>
    </row>
    <row r="27" spans="6:26" ht="15.75" customHeight="1">
      <c r="F27" s="6"/>
      <c r="G27" s="6"/>
      <c r="H27" s="17">
        <v>0.42708333333333331</v>
      </c>
      <c r="I27" s="17">
        <v>0.45902777777777776</v>
      </c>
      <c r="J27" s="18">
        <f t="shared" si="3"/>
        <v>3.1944444444444442E-2</v>
      </c>
      <c r="K27" s="12">
        <f t="shared" ref="K27:K28" si="11">46/60</f>
        <v>0.76666666666666672</v>
      </c>
      <c r="L27" s="20" t="s">
        <v>52</v>
      </c>
      <c r="N27" s="8">
        <v>5.6000000000000001E-2</v>
      </c>
      <c r="O27" s="10">
        <v>0.14599999999999999</v>
      </c>
      <c r="P27" s="21">
        <v>0.17899999999999999</v>
      </c>
      <c r="Q27" s="23"/>
      <c r="R27" s="25">
        <v>201.7</v>
      </c>
    </row>
    <row r="28" spans="6:26" ht="15.75" customHeight="1">
      <c r="F28" s="6"/>
      <c r="G28" s="6"/>
      <c r="H28" s="17">
        <v>0.42708333333333331</v>
      </c>
      <c r="I28" s="17">
        <v>0.45902777777777776</v>
      </c>
      <c r="J28" s="18">
        <f t="shared" si="3"/>
        <v>3.1944444444444442E-2</v>
      </c>
      <c r="K28" s="12">
        <f t="shared" si="11"/>
        <v>0.76666666666666672</v>
      </c>
      <c r="L28" s="20" t="s">
        <v>52</v>
      </c>
      <c r="N28" s="8">
        <v>8.1000000000000003E-2</v>
      </c>
      <c r="O28" s="10">
        <v>0.21199999999999999</v>
      </c>
      <c r="P28" s="23"/>
      <c r="Q28" s="23"/>
      <c r="R28" s="13"/>
      <c r="W28" s="14"/>
      <c r="X28" s="14"/>
    </row>
    <row r="29" spans="6:26" ht="15.75" customHeight="1">
      <c r="F29" s="6"/>
      <c r="G29" s="6"/>
      <c r="H29" s="18"/>
      <c r="I29" s="18"/>
      <c r="J29" s="18"/>
      <c r="K29" s="12"/>
      <c r="L29" s="27"/>
      <c r="N29" s="28"/>
      <c r="O29" s="26"/>
      <c r="P29" s="23"/>
      <c r="Q29" s="23"/>
      <c r="R29" s="29"/>
      <c r="S29" s="2"/>
      <c r="T29" s="2"/>
      <c r="U29" s="2"/>
      <c r="V29" s="2"/>
    </row>
    <row r="30" spans="6:26" ht="15.75" customHeight="1">
      <c r="F30" s="6"/>
      <c r="G30" s="6"/>
      <c r="H30" s="17">
        <v>0.53749999999999998</v>
      </c>
      <c r="I30" s="17">
        <v>0.54722222222222228</v>
      </c>
      <c r="J30" s="18">
        <f t="shared" ref="J30:J45" si="12">I30-H30</f>
        <v>9.7222222222222987E-3</v>
      </c>
      <c r="K30" s="12">
        <f t="shared" ref="K30:K31" si="13">14/60</f>
        <v>0.23333333333333334</v>
      </c>
      <c r="L30" s="20" t="s">
        <v>53</v>
      </c>
      <c r="N30" s="8">
        <v>0.16300000000000001</v>
      </c>
      <c r="O30" s="10">
        <v>0.42599999999999999</v>
      </c>
      <c r="P30" s="21">
        <v>0.40799999999999997</v>
      </c>
      <c r="Q30" s="21">
        <v>0.20899999999999999</v>
      </c>
      <c r="R30" s="24">
        <v>196.6</v>
      </c>
      <c r="S30" s="11">
        <v>18.3</v>
      </c>
      <c r="T30" s="2">
        <f>R30-S30</f>
        <v>178.29999999999998</v>
      </c>
      <c r="U30" s="2">
        <f>(Q30*T30)/K30</f>
        <v>159.70585714285713</v>
      </c>
      <c r="V30" s="2">
        <f>U30/14</f>
        <v>11.407561224489795</v>
      </c>
    </row>
    <row r="31" spans="6:26" ht="15.75" customHeight="1">
      <c r="F31" s="6"/>
      <c r="G31" s="6"/>
      <c r="H31" s="17">
        <v>0.53749999999999998</v>
      </c>
      <c r="I31" s="17">
        <v>0.54722222222222228</v>
      </c>
      <c r="J31" s="18">
        <f t="shared" si="12"/>
        <v>9.7222222222222987E-3</v>
      </c>
      <c r="K31" s="12">
        <f t="shared" si="13"/>
        <v>0.23333333333333334</v>
      </c>
      <c r="L31" s="20" t="s">
        <v>53</v>
      </c>
      <c r="N31" s="8">
        <v>0.14899999999999999</v>
      </c>
      <c r="O31" s="10">
        <v>0.39</v>
      </c>
      <c r="P31" s="23"/>
      <c r="Q31" s="23"/>
      <c r="R31" s="24"/>
      <c r="S31" s="2"/>
      <c r="T31" s="2"/>
      <c r="U31" s="2"/>
      <c r="V31" s="2"/>
      <c r="W31" s="14"/>
      <c r="X31" s="14"/>
    </row>
    <row r="32" spans="6:26" ht="15.75" customHeight="1">
      <c r="F32" s="6"/>
      <c r="G32" s="6"/>
      <c r="H32" s="17">
        <v>0.53680555555555554</v>
      </c>
      <c r="I32" s="17">
        <v>0.55138888888888893</v>
      </c>
      <c r="J32" s="18">
        <f t="shared" si="12"/>
        <v>1.4583333333333393E-2</v>
      </c>
      <c r="K32" s="12">
        <f t="shared" ref="K32:K35" si="14">21/60</f>
        <v>0.35</v>
      </c>
      <c r="L32" s="20" t="s">
        <v>54</v>
      </c>
      <c r="N32" s="8">
        <v>0.13600000000000001</v>
      </c>
      <c r="O32" s="10">
        <v>0.35599999999999998</v>
      </c>
      <c r="P32" s="21">
        <v>0.33200000000000002</v>
      </c>
      <c r="Q32" s="21">
        <v>0.13300000000000001</v>
      </c>
      <c r="R32" s="24">
        <v>201.4</v>
      </c>
      <c r="S32" s="11">
        <v>18.7</v>
      </c>
      <c r="T32" s="2">
        <f>R32-S32</f>
        <v>182.70000000000002</v>
      </c>
      <c r="U32" s="2">
        <f>(Q32*T32)/K32</f>
        <v>69.426000000000016</v>
      </c>
      <c r="V32" s="2">
        <f>U32/14</f>
        <v>4.9590000000000014</v>
      </c>
      <c r="W32" s="14"/>
      <c r="X32" s="14"/>
    </row>
    <row r="33" spans="6:24" ht="15.75" customHeight="1">
      <c r="F33" s="6"/>
      <c r="G33" s="6"/>
      <c r="H33" s="17">
        <v>0.53680555555555554</v>
      </c>
      <c r="I33" s="17">
        <v>0.55138888888888893</v>
      </c>
      <c r="J33" s="18">
        <f t="shared" si="12"/>
        <v>1.4583333333333393E-2</v>
      </c>
      <c r="K33" s="12">
        <f t="shared" si="14"/>
        <v>0.35</v>
      </c>
      <c r="L33" s="20" t="s">
        <v>54</v>
      </c>
      <c r="N33" s="8">
        <v>0.11799999999999999</v>
      </c>
      <c r="O33" s="10">
        <v>0.309</v>
      </c>
      <c r="P33" s="23"/>
      <c r="Q33" s="23"/>
      <c r="R33" s="22"/>
      <c r="S33" s="2"/>
      <c r="T33" s="2"/>
      <c r="U33" s="2"/>
      <c r="V33" s="2"/>
      <c r="W33" s="14"/>
      <c r="X33" s="14"/>
    </row>
    <row r="34" spans="6:24" ht="15.75" customHeight="1">
      <c r="F34" s="6"/>
      <c r="G34" s="6"/>
      <c r="H34" s="17">
        <v>0.53888888888888886</v>
      </c>
      <c r="I34" s="17">
        <v>0.55347222222222225</v>
      </c>
      <c r="J34" s="18">
        <f t="shared" si="12"/>
        <v>1.4583333333333393E-2</v>
      </c>
      <c r="K34" s="12">
        <f t="shared" si="14"/>
        <v>0.35</v>
      </c>
      <c r="L34" s="20" t="s">
        <v>55</v>
      </c>
      <c r="N34" s="8">
        <v>0.13100000000000001</v>
      </c>
      <c r="O34" s="10">
        <v>0.34300000000000003</v>
      </c>
      <c r="P34" s="21">
        <v>0.34399999999999997</v>
      </c>
      <c r="Q34" s="21">
        <v>0.14499999999999999</v>
      </c>
      <c r="R34" s="22">
        <v>200</v>
      </c>
      <c r="S34" s="11">
        <v>18.600000000000001</v>
      </c>
      <c r="T34" s="2">
        <f>R34-S34</f>
        <v>181.4</v>
      </c>
      <c r="U34" s="2">
        <f>(Q34*T34)/K34</f>
        <v>75.151428571428568</v>
      </c>
      <c r="V34" s="2">
        <f>U34/14</f>
        <v>5.3679591836734692</v>
      </c>
      <c r="W34" s="14"/>
      <c r="X34" s="14"/>
    </row>
    <row r="35" spans="6:24" ht="15.75" customHeight="1">
      <c r="F35" s="6"/>
      <c r="G35" s="6"/>
      <c r="H35" s="17">
        <v>0.53888888888888886</v>
      </c>
      <c r="I35" s="17">
        <v>0.55347222222222225</v>
      </c>
      <c r="J35" s="18">
        <f t="shared" si="12"/>
        <v>1.4583333333333393E-2</v>
      </c>
      <c r="K35" s="12">
        <f t="shared" si="14"/>
        <v>0.35</v>
      </c>
      <c r="L35" s="20" t="s">
        <v>55</v>
      </c>
      <c r="N35" s="8">
        <v>0.13200000000000001</v>
      </c>
      <c r="O35" s="10">
        <v>0.34499999999999997</v>
      </c>
      <c r="P35" s="23"/>
      <c r="Q35" s="23"/>
      <c r="R35" s="13"/>
      <c r="W35" s="14"/>
      <c r="X35" s="14"/>
    </row>
    <row r="36" spans="6:24" ht="15.75" customHeight="1">
      <c r="F36" s="6"/>
      <c r="G36" s="6"/>
      <c r="H36" s="17">
        <v>0.53749999999999998</v>
      </c>
      <c r="I36" s="17">
        <v>0.55555555555555558</v>
      </c>
      <c r="J36" s="18">
        <f t="shared" si="12"/>
        <v>1.8055555555555602E-2</v>
      </c>
      <c r="K36" s="12">
        <f t="shared" ref="K36:K37" si="15">26/60</f>
        <v>0.43333333333333335</v>
      </c>
      <c r="L36" s="20" t="s">
        <v>56</v>
      </c>
      <c r="N36" s="8">
        <v>0.105</v>
      </c>
      <c r="O36" s="10">
        <v>0.27500000000000002</v>
      </c>
      <c r="P36" s="21">
        <v>0.24199999999999999</v>
      </c>
      <c r="Q36" s="21">
        <v>4.2999999999999997E-2</v>
      </c>
      <c r="R36" s="13">
        <v>200.4</v>
      </c>
      <c r="S36" s="25">
        <v>20.7</v>
      </c>
      <c r="T36" s="30">
        <f>R36-S36</f>
        <v>179.70000000000002</v>
      </c>
      <c r="U36" s="2">
        <f>(Q36*T36)/K36</f>
        <v>17.831769230769229</v>
      </c>
      <c r="V36" s="2">
        <f>AVERAGE(V13:V15,V21:V23,V29:V31)</f>
        <v>7.4480394836722565</v>
      </c>
      <c r="W36" s="14"/>
      <c r="X36" s="14"/>
    </row>
    <row r="37" spans="6:24" ht="15.75" customHeight="1">
      <c r="F37" s="6"/>
      <c r="G37" s="6"/>
      <c r="H37" s="31">
        <v>0.53749999999999998</v>
      </c>
      <c r="I37" s="31">
        <v>0.55555555555555558</v>
      </c>
      <c r="J37" s="18">
        <f t="shared" si="12"/>
        <v>1.8055555555555602E-2</v>
      </c>
      <c r="K37" s="12">
        <f t="shared" si="15"/>
        <v>0.43333333333333335</v>
      </c>
      <c r="L37" s="20" t="s">
        <v>56</v>
      </c>
      <c r="N37" s="8">
        <v>0.08</v>
      </c>
      <c r="O37" s="7">
        <v>0.20899999999999999</v>
      </c>
      <c r="P37" s="26"/>
      <c r="Q37" s="26"/>
      <c r="R37" s="13"/>
      <c r="S37" s="14"/>
      <c r="T37" s="14"/>
      <c r="U37" s="14"/>
      <c r="V37" s="14"/>
      <c r="W37" s="14"/>
      <c r="X37" s="14"/>
    </row>
    <row r="38" spans="6:24" ht="15.75" customHeight="1">
      <c r="F38" s="6"/>
      <c r="G38" s="6"/>
      <c r="H38" s="31">
        <v>0.53749999999999998</v>
      </c>
      <c r="I38" s="31">
        <v>0.55625000000000002</v>
      </c>
      <c r="J38" s="18">
        <f t="shared" si="12"/>
        <v>1.8750000000000044E-2</v>
      </c>
      <c r="K38" s="1">
        <f t="shared" ref="K38:K39" si="16">27/60</f>
        <v>0.45</v>
      </c>
      <c r="L38" s="20" t="s">
        <v>57</v>
      </c>
      <c r="N38" s="8">
        <v>0.13600000000000001</v>
      </c>
      <c r="O38" s="7">
        <v>0.35599999999999998</v>
      </c>
      <c r="P38" s="10">
        <v>0.35399999999999998</v>
      </c>
      <c r="Q38" s="10">
        <v>0.156</v>
      </c>
      <c r="R38" s="25">
        <v>200.6</v>
      </c>
      <c r="S38" s="25">
        <v>16.899999999999999</v>
      </c>
      <c r="T38" s="2">
        <f>R38-S38</f>
        <v>183.7</v>
      </c>
      <c r="U38" s="2">
        <f>(Q38*T38)/K38</f>
        <v>63.682666666666663</v>
      </c>
      <c r="V38" s="2">
        <f>AVERAGE(V15:V17,V23:V25,V31:V33)</f>
        <v>25.992370817417871</v>
      </c>
    </row>
    <row r="39" spans="6:24" ht="15.75" customHeight="1">
      <c r="F39" s="6"/>
      <c r="G39" s="6"/>
      <c r="H39" s="31">
        <v>0.53749999999999998</v>
      </c>
      <c r="I39" s="31">
        <v>0.55625000000000002</v>
      </c>
      <c r="J39" s="18">
        <f t="shared" si="12"/>
        <v>1.8750000000000044E-2</v>
      </c>
      <c r="K39" s="1">
        <f t="shared" si="16"/>
        <v>0.45</v>
      </c>
      <c r="L39" s="20" t="s">
        <v>57</v>
      </c>
      <c r="N39" s="8">
        <v>0.13500000000000001</v>
      </c>
      <c r="O39" s="7">
        <v>0.35299999999999998</v>
      </c>
      <c r="P39" s="23"/>
      <c r="Q39" s="23"/>
      <c r="R39" s="25">
        <v>200.6</v>
      </c>
    </row>
    <row r="40" spans="6:24" ht="15.75" customHeight="1">
      <c r="F40" s="6"/>
      <c r="G40" s="6"/>
      <c r="H40" s="31">
        <v>0.53888888888888886</v>
      </c>
      <c r="I40" s="31">
        <v>0.56041666666666667</v>
      </c>
      <c r="J40" s="18">
        <f t="shared" si="12"/>
        <v>2.1527777777777812E-2</v>
      </c>
      <c r="K40" s="1">
        <f t="shared" ref="K40:K41" si="17">31/60</f>
        <v>0.51666666666666672</v>
      </c>
      <c r="L40" s="20" t="s">
        <v>58</v>
      </c>
      <c r="N40" s="8">
        <v>0.109</v>
      </c>
      <c r="O40" s="7">
        <v>0.28499999999999998</v>
      </c>
      <c r="P40" s="21">
        <v>0.28999999999999998</v>
      </c>
      <c r="Q40" s="21">
        <v>9.1999999999999998E-2</v>
      </c>
      <c r="R40" s="25">
        <v>201.3</v>
      </c>
      <c r="S40" s="25">
        <v>17.899999999999999</v>
      </c>
      <c r="T40" s="2">
        <f>R40-S40</f>
        <v>183.4</v>
      </c>
      <c r="U40" s="2">
        <f>(Q40*T40)/K40</f>
        <v>32.657032258064518</v>
      </c>
      <c r="V40" s="2">
        <f>AVERAGE(V17:V19,V25:V27,V33:V35)</f>
        <v>30.649856679035242</v>
      </c>
    </row>
    <row r="41" spans="6:24" ht="15.75" customHeight="1">
      <c r="F41" s="6"/>
      <c r="G41" s="6"/>
      <c r="H41" s="31">
        <v>0.53888888888888886</v>
      </c>
      <c r="I41" s="31">
        <v>0.56041666666666667</v>
      </c>
      <c r="J41" s="18">
        <f t="shared" si="12"/>
        <v>2.1527777777777812E-2</v>
      </c>
      <c r="K41" s="1">
        <f t="shared" si="17"/>
        <v>0.51666666666666672</v>
      </c>
      <c r="L41" s="20" t="s">
        <v>58</v>
      </c>
      <c r="N41" s="8">
        <v>0.113</v>
      </c>
      <c r="O41" s="7">
        <v>0.29599999999999999</v>
      </c>
      <c r="P41" s="23"/>
      <c r="Q41" s="23"/>
      <c r="R41" s="25">
        <v>201.3</v>
      </c>
    </row>
    <row r="42" spans="6:24" ht="15.75" customHeight="1">
      <c r="F42" s="6"/>
      <c r="G42" s="6"/>
      <c r="H42" s="31">
        <v>0.53819444444444442</v>
      </c>
      <c r="I42" s="31">
        <v>0.56111111111111112</v>
      </c>
      <c r="J42" s="18">
        <f t="shared" si="12"/>
        <v>2.2916666666666696E-2</v>
      </c>
      <c r="K42" s="1">
        <f t="shared" ref="K42:K43" si="18">33/60</f>
        <v>0.55000000000000004</v>
      </c>
      <c r="L42" s="20" t="s">
        <v>59</v>
      </c>
      <c r="N42" s="8">
        <v>0.14299999999999999</v>
      </c>
      <c r="O42" s="7">
        <v>0.374</v>
      </c>
      <c r="P42" s="21">
        <v>0.36499999999999999</v>
      </c>
      <c r="Q42" s="21">
        <v>0.16600000000000001</v>
      </c>
      <c r="R42" s="25">
        <v>199.2</v>
      </c>
      <c r="S42" s="25">
        <v>15.7</v>
      </c>
      <c r="T42" s="2">
        <f>R42-S42</f>
        <v>183.5</v>
      </c>
      <c r="U42" s="2">
        <f>(Q42*T42)/K42</f>
        <v>55.383636363636363</v>
      </c>
      <c r="V42" s="2">
        <f>AVERAGE(V19:V21,V27:V29,V35:V37)</f>
        <v>5.2921613093722328</v>
      </c>
    </row>
    <row r="43" spans="6:24" ht="15.75" customHeight="1">
      <c r="F43" s="6"/>
      <c r="G43" s="6"/>
      <c r="H43" s="31">
        <v>0.53819444444444442</v>
      </c>
      <c r="I43" s="31">
        <v>0.56111111111111112</v>
      </c>
      <c r="J43" s="18">
        <f t="shared" si="12"/>
        <v>2.2916666666666696E-2</v>
      </c>
      <c r="K43" s="1">
        <f t="shared" si="18"/>
        <v>0.55000000000000004</v>
      </c>
      <c r="L43" s="20" t="s">
        <v>59</v>
      </c>
      <c r="N43" s="8">
        <v>0.13600000000000001</v>
      </c>
      <c r="O43" s="7">
        <v>0.35599999999999998</v>
      </c>
      <c r="P43" s="23"/>
      <c r="Q43" s="23"/>
      <c r="R43" s="25">
        <v>199.2</v>
      </c>
    </row>
    <row r="44" spans="6:24" ht="15.75" customHeight="1">
      <c r="F44" s="6"/>
      <c r="G44" s="6"/>
      <c r="H44" s="31">
        <v>0.53680555555555554</v>
      </c>
      <c r="I44" s="31">
        <v>0.5625</v>
      </c>
      <c r="J44" s="18">
        <f t="shared" si="12"/>
        <v>2.5694444444444464E-2</v>
      </c>
      <c r="K44" s="1">
        <f t="shared" ref="K44:K45" si="19">37/60</f>
        <v>0.6166666666666667</v>
      </c>
      <c r="L44" s="20" t="s">
        <v>60</v>
      </c>
      <c r="N44" s="8">
        <v>7.4999999999999997E-2</v>
      </c>
      <c r="O44" s="7">
        <v>0.19600000000000001</v>
      </c>
      <c r="P44" s="21">
        <v>0.19900000000000001</v>
      </c>
      <c r="Q44" s="23"/>
      <c r="R44" s="25">
        <v>201.7</v>
      </c>
      <c r="S44" s="25">
        <v>5.8</v>
      </c>
      <c r="T44" s="2">
        <f>R44-S44</f>
        <v>195.89999999999998</v>
      </c>
      <c r="U44" s="2">
        <f>(Q44*T44)/K44</f>
        <v>0</v>
      </c>
      <c r="V44" s="2">
        <f>AVERAGE(V21:V23,V29:V31,V37:V39)</f>
        <v>11.169094121588028</v>
      </c>
    </row>
    <row r="45" spans="6:24" ht="15.75" customHeight="1">
      <c r="F45" s="6"/>
      <c r="G45" s="6"/>
      <c r="H45" s="31">
        <v>0.53680555555555554</v>
      </c>
      <c r="I45" s="31">
        <v>0.5625</v>
      </c>
      <c r="J45" s="18">
        <f t="shared" si="12"/>
        <v>2.5694444444444464E-2</v>
      </c>
      <c r="K45" s="1">
        <f t="shared" si="19"/>
        <v>0.6166666666666667</v>
      </c>
      <c r="L45" s="20" t="s">
        <v>60</v>
      </c>
      <c r="N45" s="8">
        <v>7.6999999999999999E-2</v>
      </c>
      <c r="O45" s="7">
        <v>0.20100000000000001</v>
      </c>
      <c r="P45" s="23"/>
      <c r="Q45" s="23"/>
      <c r="R45" s="25">
        <v>201.7</v>
      </c>
    </row>
    <row r="46" spans="6:24" ht="15.75" customHeight="1">
      <c r="F46" s="6"/>
      <c r="G46" s="6"/>
      <c r="K46" s="1"/>
      <c r="P46" s="3"/>
      <c r="Q46" s="3"/>
    </row>
    <row r="47" spans="6:24" ht="15.75" customHeight="1">
      <c r="F47" s="6"/>
      <c r="G47" s="6"/>
      <c r="K47" s="1"/>
      <c r="P47" s="3"/>
      <c r="Q47" s="3"/>
    </row>
    <row r="48" spans="6:24" ht="15.75" customHeight="1">
      <c r="F48" s="6"/>
      <c r="G48" s="6"/>
      <c r="K48" s="1"/>
      <c r="P48" s="3"/>
      <c r="Q48" s="3"/>
    </row>
    <row r="49" spans="6:17" ht="15.75" customHeight="1">
      <c r="F49" s="6"/>
      <c r="G49" s="6"/>
      <c r="K49" s="1"/>
      <c r="P49" s="3"/>
      <c r="Q49" s="3"/>
    </row>
    <row r="50" spans="6:17" ht="15.75" customHeight="1">
      <c r="F50" s="6"/>
      <c r="G50" s="6"/>
      <c r="K50" s="1"/>
      <c r="P50" s="3"/>
      <c r="Q50" s="3"/>
    </row>
    <row r="51" spans="6:17" ht="15.75" customHeight="1">
      <c r="F51" s="6"/>
      <c r="G51" s="6"/>
      <c r="K51" s="1"/>
      <c r="P51" s="3"/>
      <c r="Q51" s="3"/>
    </row>
    <row r="52" spans="6:17" ht="15.75" customHeight="1">
      <c r="F52" s="6"/>
      <c r="G52" s="6"/>
      <c r="K52" s="1"/>
      <c r="P52" s="3"/>
      <c r="Q52" s="3"/>
    </row>
    <row r="53" spans="6:17" ht="15.75" customHeight="1">
      <c r="F53" s="6"/>
      <c r="G53" s="6"/>
      <c r="K53" s="1"/>
      <c r="P53" s="3"/>
      <c r="Q53" s="3"/>
    </row>
    <row r="54" spans="6:17" ht="15.75" customHeight="1">
      <c r="F54" s="6"/>
      <c r="G54" s="6"/>
      <c r="K54" s="1"/>
      <c r="P54" s="3"/>
      <c r="Q54" s="3"/>
    </row>
    <row r="55" spans="6:17" ht="15.75" customHeight="1">
      <c r="F55" s="6"/>
      <c r="G55" s="6"/>
      <c r="K55" s="1"/>
      <c r="P55" s="3"/>
      <c r="Q55" s="3"/>
    </row>
    <row r="56" spans="6:17" ht="15.75" customHeight="1">
      <c r="F56" s="6"/>
      <c r="G56" s="6"/>
      <c r="K56" s="1"/>
      <c r="P56" s="3"/>
      <c r="Q56" s="3"/>
    </row>
    <row r="57" spans="6:17" ht="15.75" customHeight="1">
      <c r="F57" s="6"/>
      <c r="G57" s="6"/>
      <c r="K57" s="1"/>
      <c r="P57" s="3"/>
      <c r="Q57" s="3"/>
    </row>
    <row r="58" spans="6:17" ht="15.75" customHeight="1">
      <c r="F58" s="6"/>
      <c r="G58" s="6"/>
      <c r="K58" s="1"/>
      <c r="P58" s="3"/>
      <c r="Q58" s="3"/>
    </row>
    <row r="59" spans="6:17" ht="15.75" customHeight="1">
      <c r="F59" s="6"/>
      <c r="G59" s="6"/>
      <c r="K59" s="1"/>
      <c r="P59" s="3"/>
      <c r="Q59" s="3"/>
    </row>
    <row r="60" spans="6:17" ht="15.75" customHeight="1">
      <c r="F60" s="6"/>
      <c r="G60" s="6"/>
      <c r="K60" s="1"/>
      <c r="P60" s="3"/>
      <c r="Q60" s="3"/>
    </row>
    <row r="61" spans="6:17" ht="15.75" customHeight="1">
      <c r="F61" s="6"/>
      <c r="G61" s="6"/>
      <c r="K61" s="1"/>
      <c r="P61" s="3"/>
      <c r="Q61" s="3"/>
    </row>
    <row r="62" spans="6:17" ht="15.75" customHeight="1">
      <c r="F62" s="6"/>
      <c r="G62" s="6"/>
      <c r="K62" s="1"/>
      <c r="P62" s="3"/>
      <c r="Q62" s="3"/>
    </row>
    <row r="63" spans="6:17" ht="15.75" customHeight="1">
      <c r="F63" s="6"/>
      <c r="G63" s="6"/>
      <c r="K63" s="1"/>
      <c r="P63" s="3"/>
      <c r="Q63" s="3"/>
    </row>
    <row r="64" spans="6:17" ht="15.75" customHeight="1">
      <c r="F64" s="6"/>
      <c r="G64" s="6"/>
      <c r="K64" s="1"/>
      <c r="P64" s="3"/>
      <c r="Q64" s="3"/>
    </row>
    <row r="65" spans="6:17" ht="15.75" customHeight="1">
      <c r="F65" s="6"/>
      <c r="G65" s="6"/>
      <c r="K65" s="1"/>
      <c r="P65" s="3"/>
      <c r="Q65" s="3"/>
    </row>
    <row r="66" spans="6:17" ht="15.75" customHeight="1">
      <c r="F66" s="6"/>
      <c r="G66" s="6"/>
      <c r="K66" s="1"/>
      <c r="P66" s="3"/>
      <c r="Q66" s="3"/>
    </row>
    <row r="67" spans="6:17" ht="15.75" customHeight="1">
      <c r="F67" s="6"/>
      <c r="G67" s="6"/>
      <c r="K67" s="1"/>
      <c r="P67" s="3"/>
      <c r="Q67" s="3"/>
    </row>
    <row r="68" spans="6:17" ht="15.75" customHeight="1">
      <c r="F68" s="6"/>
      <c r="G68" s="6"/>
      <c r="K68" s="1"/>
      <c r="P68" s="3"/>
      <c r="Q68" s="3"/>
    </row>
    <row r="69" spans="6:17" ht="15.75" customHeight="1">
      <c r="F69" s="6"/>
      <c r="G69" s="6"/>
      <c r="K69" s="1"/>
      <c r="P69" s="3"/>
      <c r="Q69" s="3"/>
    </row>
    <row r="70" spans="6:17" ht="15.75" customHeight="1">
      <c r="F70" s="6"/>
      <c r="G70" s="6"/>
      <c r="K70" s="1"/>
      <c r="P70" s="3"/>
      <c r="Q70" s="3"/>
    </row>
    <row r="71" spans="6:17" ht="15.75" customHeight="1">
      <c r="F71" s="6"/>
      <c r="G71" s="6"/>
      <c r="K71" s="1"/>
      <c r="P71" s="3"/>
      <c r="Q71" s="3"/>
    </row>
    <row r="72" spans="6:17" ht="15.75" customHeight="1">
      <c r="F72" s="6"/>
      <c r="G72" s="6"/>
      <c r="K72" s="1"/>
      <c r="P72" s="3"/>
      <c r="Q72" s="3"/>
    </row>
    <row r="73" spans="6:17" ht="15.75" customHeight="1">
      <c r="F73" s="6"/>
      <c r="G73" s="6"/>
      <c r="K73" s="1"/>
      <c r="P73" s="3"/>
      <c r="Q73" s="3"/>
    </row>
    <row r="74" spans="6:17" ht="15.75" customHeight="1">
      <c r="F74" s="6"/>
      <c r="G74" s="6"/>
      <c r="K74" s="1"/>
      <c r="P74" s="3"/>
      <c r="Q74" s="3"/>
    </row>
    <row r="75" spans="6:17" ht="15.75" customHeight="1">
      <c r="F75" s="6"/>
      <c r="G75" s="6"/>
      <c r="K75" s="1"/>
      <c r="P75" s="3"/>
      <c r="Q75" s="3"/>
    </row>
    <row r="76" spans="6:17" ht="15.75" customHeight="1">
      <c r="F76" s="6"/>
      <c r="G76" s="6"/>
      <c r="K76" s="1"/>
      <c r="P76" s="3"/>
      <c r="Q76" s="3"/>
    </row>
    <row r="77" spans="6:17" ht="15.75" customHeight="1">
      <c r="F77" s="6"/>
      <c r="G77" s="6"/>
      <c r="K77" s="1"/>
      <c r="P77" s="3"/>
      <c r="Q77" s="3"/>
    </row>
    <row r="78" spans="6:17" ht="15.75" customHeight="1">
      <c r="F78" s="6"/>
      <c r="G78" s="6"/>
      <c r="K78" s="1"/>
      <c r="P78" s="3"/>
      <c r="Q78" s="3"/>
    </row>
    <row r="79" spans="6:17" ht="15.75" customHeight="1">
      <c r="F79" s="6"/>
      <c r="G79" s="6"/>
      <c r="K79" s="1"/>
      <c r="P79" s="3"/>
      <c r="Q79" s="3"/>
    </row>
    <row r="80" spans="6:17" ht="15.75" customHeight="1">
      <c r="F80" s="6"/>
      <c r="G80" s="6"/>
      <c r="K80" s="1"/>
      <c r="P80" s="3"/>
      <c r="Q80" s="3"/>
    </row>
    <row r="81" spans="6:17" ht="15.75" customHeight="1">
      <c r="F81" s="6"/>
      <c r="G81" s="6"/>
      <c r="K81" s="1"/>
      <c r="P81" s="3"/>
      <c r="Q81" s="3"/>
    </row>
    <row r="82" spans="6:17" ht="15.75" customHeight="1">
      <c r="F82" s="6"/>
      <c r="G82" s="6"/>
      <c r="K82" s="1"/>
      <c r="P82" s="3"/>
      <c r="Q82" s="3"/>
    </row>
    <row r="83" spans="6:17" ht="15.75" customHeight="1">
      <c r="F83" s="6"/>
      <c r="G83" s="6"/>
      <c r="K83" s="1"/>
      <c r="P83" s="3"/>
      <c r="Q83" s="3"/>
    </row>
    <row r="84" spans="6:17" ht="15.75" customHeight="1">
      <c r="F84" s="6"/>
      <c r="G84" s="6"/>
      <c r="K84" s="1"/>
      <c r="P84" s="3"/>
      <c r="Q84" s="3"/>
    </row>
    <row r="85" spans="6:17" ht="15.75" customHeight="1">
      <c r="F85" s="6"/>
      <c r="G85" s="6"/>
      <c r="K85" s="1"/>
      <c r="P85" s="3"/>
      <c r="Q85" s="3"/>
    </row>
    <row r="86" spans="6:17" ht="15.75" customHeight="1">
      <c r="F86" s="6"/>
      <c r="G86" s="6"/>
      <c r="K86" s="1"/>
      <c r="P86" s="3"/>
      <c r="Q86" s="3"/>
    </row>
    <row r="87" spans="6:17" ht="15.75" customHeight="1">
      <c r="F87" s="6"/>
      <c r="G87" s="6"/>
      <c r="K87" s="1"/>
      <c r="P87" s="3"/>
      <c r="Q87" s="3"/>
    </row>
    <row r="88" spans="6:17" ht="15.75" customHeight="1">
      <c r="F88" s="6"/>
      <c r="G88" s="6"/>
      <c r="K88" s="1"/>
      <c r="P88" s="3"/>
      <c r="Q88" s="3"/>
    </row>
    <row r="89" spans="6:17" ht="15.75" customHeight="1">
      <c r="F89" s="6"/>
      <c r="G89" s="6"/>
      <c r="K89" s="1"/>
      <c r="P89" s="3"/>
      <c r="Q89" s="3"/>
    </row>
    <row r="90" spans="6:17" ht="15.75" customHeight="1">
      <c r="F90" s="6"/>
      <c r="G90" s="6"/>
      <c r="K90" s="1"/>
      <c r="P90" s="3"/>
      <c r="Q90" s="3"/>
    </row>
    <row r="91" spans="6:17" ht="15.75" customHeight="1">
      <c r="F91" s="6"/>
      <c r="G91" s="6"/>
      <c r="K91" s="1"/>
      <c r="P91" s="3"/>
      <c r="Q91" s="3"/>
    </row>
    <row r="92" spans="6:17" ht="15.75" customHeight="1">
      <c r="F92" s="6"/>
      <c r="G92" s="6"/>
      <c r="K92" s="1"/>
      <c r="P92" s="3"/>
      <c r="Q92" s="3"/>
    </row>
    <row r="93" spans="6:17" ht="15.75" customHeight="1">
      <c r="F93" s="6"/>
      <c r="G93" s="6"/>
      <c r="K93" s="1"/>
      <c r="P93" s="3"/>
      <c r="Q93" s="3"/>
    </row>
    <row r="94" spans="6:17" ht="15.75" customHeight="1">
      <c r="F94" s="6"/>
      <c r="G94" s="6"/>
      <c r="K94" s="1"/>
      <c r="P94" s="3"/>
      <c r="Q94" s="3"/>
    </row>
    <row r="95" spans="6:17" ht="15.75" customHeight="1">
      <c r="F95" s="6"/>
      <c r="G95" s="6"/>
      <c r="K95" s="1"/>
      <c r="P95" s="3"/>
      <c r="Q95" s="3"/>
    </row>
    <row r="96" spans="6:17" ht="15.75" customHeight="1">
      <c r="F96" s="6"/>
      <c r="G96" s="6"/>
      <c r="K96" s="1"/>
      <c r="P96" s="3"/>
      <c r="Q96" s="3"/>
    </row>
    <row r="97" spans="6:17" ht="15.75" customHeight="1">
      <c r="F97" s="6"/>
      <c r="G97" s="6"/>
      <c r="K97" s="1"/>
      <c r="P97" s="3"/>
      <c r="Q97" s="3"/>
    </row>
    <row r="98" spans="6:17" ht="15.75" customHeight="1">
      <c r="F98" s="6"/>
      <c r="G98" s="6"/>
      <c r="K98" s="1"/>
      <c r="P98" s="3"/>
      <c r="Q98" s="3"/>
    </row>
    <row r="99" spans="6:17" ht="15.75" customHeight="1">
      <c r="F99" s="6"/>
      <c r="G99" s="6"/>
      <c r="K99" s="1"/>
      <c r="P99" s="3"/>
      <c r="Q99" s="3"/>
    </row>
    <row r="100" spans="6:17" ht="15.75" customHeight="1">
      <c r="F100" s="6"/>
      <c r="G100" s="6"/>
      <c r="K100" s="1"/>
      <c r="P100" s="3"/>
      <c r="Q100" s="3"/>
    </row>
    <row r="101" spans="6:17" ht="15.75" customHeight="1">
      <c r="F101" s="6"/>
      <c r="G101" s="6"/>
      <c r="K101" s="1"/>
      <c r="P101" s="3"/>
      <c r="Q101" s="3"/>
    </row>
    <row r="102" spans="6:17" ht="15.75" customHeight="1">
      <c r="F102" s="6"/>
      <c r="G102" s="6"/>
      <c r="K102" s="1"/>
      <c r="P102" s="3"/>
      <c r="Q102" s="3"/>
    </row>
    <row r="103" spans="6:17" ht="15.75" customHeight="1">
      <c r="F103" s="6"/>
      <c r="G103" s="6"/>
      <c r="K103" s="1"/>
      <c r="P103" s="3"/>
      <c r="Q103" s="3"/>
    </row>
    <row r="104" spans="6:17" ht="15.75" customHeight="1">
      <c r="F104" s="6"/>
      <c r="G104" s="6"/>
      <c r="K104" s="1"/>
      <c r="P104" s="3"/>
      <c r="Q104" s="3"/>
    </row>
    <row r="105" spans="6:17" ht="15.75" customHeight="1">
      <c r="F105" s="6"/>
      <c r="G105" s="6"/>
      <c r="K105" s="1"/>
      <c r="P105" s="3"/>
      <c r="Q105" s="3"/>
    </row>
    <row r="106" spans="6:17" ht="15.75" customHeight="1">
      <c r="F106" s="6"/>
      <c r="G106" s="6"/>
      <c r="K106" s="1"/>
      <c r="P106" s="3"/>
      <c r="Q106" s="3"/>
    </row>
    <row r="107" spans="6:17" ht="15.75" customHeight="1">
      <c r="F107" s="6"/>
      <c r="G107" s="6"/>
      <c r="K107" s="1"/>
      <c r="P107" s="3"/>
      <c r="Q107" s="3"/>
    </row>
    <row r="108" spans="6:17" ht="15.75" customHeight="1">
      <c r="F108" s="6"/>
      <c r="G108" s="6"/>
      <c r="K108" s="1"/>
      <c r="P108" s="3"/>
      <c r="Q108" s="3"/>
    </row>
    <row r="109" spans="6:17" ht="15.75" customHeight="1">
      <c r="F109" s="6"/>
      <c r="G109" s="6"/>
      <c r="K109" s="1"/>
      <c r="P109" s="3"/>
      <c r="Q109" s="3"/>
    </row>
    <row r="110" spans="6:17" ht="15.75" customHeight="1">
      <c r="F110" s="6"/>
      <c r="G110" s="6"/>
      <c r="K110" s="1"/>
      <c r="P110" s="3"/>
      <c r="Q110" s="3"/>
    </row>
    <row r="111" spans="6:17" ht="15.75" customHeight="1">
      <c r="F111" s="6"/>
      <c r="G111" s="6"/>
      <c r="K111" s="1"/>
      <c r="P111" s="3"/>
      <c r="Q111" s="3"/>
    </row>
    <row r="112" spans="6:17" ht="15.75" customHeight="1">
      <c r="F112" s="6"/>
      <c r="G112" s="6"/>
      <c r="K112" s="1"/>
      <c r="P112" s="3"/>
      <c r="Q112" s="3"/>
    </row>
    <row r="113" spans="6:17" ht="15.75" customHeight="1">
      <c r="F113" s="6"/>
      <c r="G113" s="6"/>
      <c r="K113" s="1"/>
      <c r="P113" s="3"/>
      <c r="Q113" s="3"/>
    </row>
    <row r="114" spans="6:17" ht="15.75" customHeight="1">
      <c r="F114" s="6"/>
      <c r="G114" s="6"/>
      <c r="K114" s="1"/>
      <c r="P114" s="3"/>
      <c r="Q114" s="3"/>
    </row>
    <row r="115" spans="6:17" ht="15.75" customHeight="1">
      <c r="F115" s="6"/>
      <c r="G115" s="6"/>
      <c r="K115" s="1"/>
      <c r="P115" s="3"/>
      <c r="Q115" s="3"/>
    </row>
    <row r="116" spans="6:17" ht="15.75" customHeight="1">
      <c r="F116" s="6"/>
      <c r="G116" s="6"/>
      <c r="K116" s="1"/>
      <c r="P116" s="3"/>
      <c r="Q116" s="3"/>
    </row>
    <row r="117" spans="6:17" ht="15.75" customHeight="1">
      <c r="F117" s="6"/>
      <c r="G117" s="6"/>
      <c r="K117" s="1"/>
      <c r="P117" s="3"/>
      <c r="Q117" s="3"/>
    </row>
    <row r="118" spans="6:17" ht="15.75" customHeight="1">
      <c r="F118" s="6"/>
      <c r="G118" s="6"/>
      <c r="K118" s="1"/>
      <c r="P118" s="3"/>
      <c r="Q118" s="3"/>
    </row>
    <row r="119" spans="6:17" ht="15.75" customHeight="1">
      <c r="F119" s="6"/>
      <c r="G119" s="6"/>
      <c r="K119" s="1"/>
      <c r="P119" s="3"/>
      <c r="Q119" s="3"/>
    </row>
    <row r="120" spans="6:17" ht="15.75" customHeight="1">
      <c r="F120" s="6"/>
      <c r="G120" s="6"/>
      <c r="K120" s="1"/>
      <c r="P120" s="3"/>
      <c r="Q120" s="3"/>
    </row>
    <row r="121" spans="6:17" ht="15.75" customHeight="1">
      <c r="F121" s="6"/>
      <c r="G121" s="6"/>
      <c r="K121" s="1"/>
      <c r="P121" s="3"/>
      <c r="Q121" s="3"/>
    </row>
    <row r="122" spans="6:17" ht="15.75" customHeight="1">
      <c r="F122" s="6"/>
      <c r="G122" s="6"/>
      <c r="K122" s="1"/>
      <c r="P122" s="3"/>
      <c r="Q122" s="3"/>
    </row>
    <row r="123" spans="6:17" ht="15.75" customHeight="1">
      <c r="F123" s="6"/>
      <c r="G123" s="6"/>
      <c r="K123" s="1"/>
      <c r="P123" s="3"/>
      <c r="Q123" s="3"/>
    </row>
    <row r="124" spans="6:17" ht="15.75" customHeight="1">
      <c r="F124" s="6"/>
      <c r="G124" s="6"/>
      <c r="K124" s="1"/>
      <c r="P124" s="3"/>
      <c r="Q124" s="3"/>
    </row>
    <row r="125" spans="6:17" ht="15.75" customHeight="1">
      <c r="F125" s="6"/>
      <c r="G125" s="6"/>
      <c r="K125" s="1"/>
      <c r="P125" s="3"/>
      <c r="Q125" s="3"/>
    </row>
    <row r="126" spans="6:17" ht="15.75" customHeight="1">
      <c r="F126" s="6"/>
      <c r="G126" s="6"/>
      <c r="K126" s="1"/>
      <c r="P126" s="3"/>
      <c r="Q126" s="3"/>
    </row>
    <row r="127" spans="6:17" ht="15.75" customHeight="1">
      <c r="F127" s="6"/>
      <c r="G127" s="6"/>
      <c r="K127" s="1"/>
      <c r="P127" s="3"/>
      <c r="Q127" s="3"/>
    </row>
    <row r="128" spans="6:17" ht="15.75" customHeight="1">
      <c r="F128" s="6"/>
      <c r="G128" s="6"/>
      <c r="K128" s="1"/>
      <c r="P128" s="3"/>
      <c r="Q128" s="3"/>
    </row>
    <row r="129" spans="6:17" ht="15.75" customHeight="1">
      <c r="F129" s="6"/>
      <c r="G129" s="6"/>
      <c r="K129" s="1"/>
      <c r="P129" s="3"/>
      <c r="Q129" s="3"/>
    </row>
    <row r="130" spans="6:17" ht="15.75" customHeight="1">
      <c r="F130" s="6"/>
      <c r="G130" s="6"/>
      <c r="K130" s="1"/>
      <c r="P130" s="3"/>
      <c r="Q130" s="3"/>
    </row>
    <row r="131" spans="6:17" ht="15.75" customHeight="1">
      <c r="F131" s="6"/>
      <c r="G131" s="6"/>
      <c r="K131" s="1"/>
      <c r="P131" s="3"/>
      <c r="Q131" s="3"/>
    </row>
    <row r="132" spans="6:17" ht="15.75" customHeight="1">
      <c r="F132" s="6"/>
      <c r="G132" s="6"/>
      <c r="K132" s="1"/>
      <c r="P132" s="3"/>
      <c r="Q132" s="3"/>
    </row>
    <row r="133" spans="6:17" ht="15.75" customHeight="1">
      <c r="F133" s="6"/>
      <c r="G133" s="6"/>
      <c r="K133" s="1"/>
      <c r="P133" s="3"/>
      <c r="Q133" s="3"/>
    </row>
    <row r="134" spans="6:17" ht="15.75" customHeight="1">
      <c r="F134" s="6"/>
      <c r="G134" s="6"/>
      <c r="K134" s="1"/>
      <c r="P134" s="3"/>
      <c r="Q134" s="3"/>
    </row>
    <row r="135" spans="6:17" ht="15.75" customHeight="1">
      <c r="F135" s="6"/>
      <c r="G135" s="6"/>
      <c r="K135" s="1"/>
      <c r="P135" s="3"/>
      <c r="Q135" s="3"/>
    </row>
    <row r="136" spans="6:17" ht="15.75" customHeight="1">
      <c r="F136" s="6"/>
      <c r="G136" s="6"/>
      <c r="K136" s="1"/>
      <c r="P136" s="3"/>
      <c r="Q136" s="3"/>
    </row>
    <row r="137" spans="6:17" ht="15.75" customHeight="1">
      <c r="F137" s="6"/>
      <c r="G137" s="6"/>
      <c r="K137" s="1"/>
      <c r="P137" s="3"/>
      <c r="Q137" s="3"/>
    </row>
    <row r="138" spans="6:17" ht="15.75" customHeight="1">
      <c r="F138" s="6"/>
      <c r="G138" s="6"/>
      <c r="K138" s="1"/>
      <c r="P138" s="3"/>
      <c r="Q138" s="3"/>
    </row>
    <row r="139" spans="6:17" ht="15.75" customHeight="1">
      <c r="F139" s="6"/>
      <c r="G139" s="6"/>
      <c r="K139" s="1"/>
      <c r="P139" s="3"/>
      <c r="Q139" s="3"/>
    </row>
    <row r="140" spans="6:17" ht="15.75" customHeight="1">
      <c r="F140" s="6"/>
      <c r="G140" s="6"/>
      <c r="K140" s="1"/>
      <c r="P140" s="3"/>
      <c r="Q140" s="3"/>
    </row>
    <row r="141" spans="6:17" ht="15.75" customHeight="1">
      <c r="F141" s="6"/>
      <c r="G141" s="6"/>
      <c r="K141" s="1"/>
      <c r="P141" s="3"/>
      <c r="Q141" s="3"/>
    </row>
    <row r="142" spans="6:17" ht="15.75" customHeight="1">
      <c r="F142" s="6"/>
      <c r="G142" s="6"/>
      <c r="K142" s="1"/>
      <c r="P142" s="3"/>
      <c r="Q142" s="3"/>
    </row>
    <row r="143" spans="6:17" ht="15.75" customHeight="1">
      <c r="F143" s="6"/>
      <c r="G143" s="6"/>
      <c r="K143" s="1"/>
      <c r="P143" s="3"/>
      <c r="Q143" s="3"/>
    </row>
    <row r="144" spans="6:17" ht="15.75" customHeight="1">
      <c r="F144" s="6"/>
      <c r="G144" s="6"/>
      <c r="K144" s="1"/>
      <c r="P144" s="3"/>
      <c r="Q144" s="3"/>
    </row>
    <row r="145" spans="6:17" ht="15.75" customHeight="1">
      <c r="F145" s="6"/>
      <c r="G145" s="6"/>
      <c r="K145" s="1"/>
      <c r="P145" s="3"/>
      <c r="Q145" s="3"/>
    </row>
    <row r="146" spans="6:17" ht="15.75" customHeight="1">
      <c r="F146" s="6"/>
      <c r="G146" s="6"/>
      <c r="K146" s="1"/>
      <c r="P146" s="3"/>
      <c r="Q146" s="3"/>
    </row>
    <row r="147" spans="6:17" ht="15.75" customHeight="1">
      <c r="F147" s="6"/>
      <c r="G147" s="6"/>
      <c r="K147" s="1"/>
      <c r="P147" s="3"/>
      <c r="Q147" s="3"/>
    </row>
    <row r="148" spans="6:17" ht="15.75" customHeight="1">
      <c r="F148" s="6"/>
      <c r="G148" s="6"/>
      <c r="K148" s="1"/>
      <c r="P148" s="3"/>
      <c r="Q148" s="3"/>
    </row>
    <row r="149" spans="6:17" ht="15.75" customHeight="1">
      <c r="F149" s="6"/>
      <c r="G149" s="6"/>
      <c r="K149" s="1"/>
      <c r="P149" s="3"/>
      <c r="Q149" s="3"/>
    </row>
    <row r="150" spans="6:17" ht="15.75" customHeight="1">
      <c r="F150" s="6"/>
      <c r="G150" s="6"/>
      <c r="K150" s="1"/>
      <c r="P150" s="3"/>
      <c r="Q150" s="3"/>
    </row>
    <row r="151" spans="6:17" ht="15.75" customHeight="1">
      <c r="F151" s="6"/>
      <c r="G151" s="6"/>
      <c r="K151" s="1"/>
      <c r="P151" s="3"/>
      <c r="Q151" s="3"/>
    </row>
    <row r="152" spans="6:17" ht="15.75" customHeight="1">
      <c r="F152" s="6"/>
      <c r="G152" s="6"/>
      <c r="K152" s="1"/>
      <c r="P152" s="3"/>
      <c r="Q152" s="3"/>
    </row>
    <row r="153" spans="6:17" ht="15.75" customHeight="1">
      <c r="F153" s="6"/>
      <c r="G153" s="6"/>
      <c r="K153" s="1"/>
      <c r="P153" s="3"/>
      <c r="Q153" s="3"/>
    </row>
    <row r="154" spans="6:17" ht="15.75" customHeight="1">
      <c r="F154" s="6"/>
      <c r="G154" s="6"/>
      <c r="K154" s="1"/>
      <c r="P154" s="3"/>
      <c r="Q154" s="3"/>
    </row>
    <row r="155" spans="6:17" ht="15.75" customHeight="1">
      <c r="F155" s="6"/>
      <c r="G155" s="6"/>
      <c r="K155" s="1"/>
      <c r="P155" s="3"/>
      <c r="Q155" s="3"/>
    </row>
    <row r="156" spans="6:17" ht="15.75" customHeight="1">
      <c r="F156" s="6"/>
      <c r="G156" s="6"/>
      <c r="K156" s="1"/>
      <c r="P156" s="3"/>
      <c r="Q156" s="3"/>
    </row>
    <row r="157" spans="6:17" ht="15.75" customHeight="1">
      <c r="F157" s="6"/>
      <c r="G157" s="6"/>
      <c r="K157" s="1"/>
      <c r="P157" s="3"/>
      <c r="Q157" s="3"/>
    </row>
    <row r="158" spans="6:17" ht="15.75" customHeight="1">
      <c r="F158" s="6"/>
      <c r="G158" s="6"/>
      <c r="K158" s="1"/>
      <c r="P158" s="3"/>
      <c r="Q158" s="3"/>
    </row>
    <row r="159" spans="6:17" ht="15.75" customHeight="1">
      <c r="F159" s="6"/>
      <c r="G159" s="6"/>
      <c r="K159" s="1"/>
      <c r="P159" s="3"/>
      <c r="Q159" s="3"/>
    </row>
    <row r="160" spans="6:17" ht="15.75" customHeight="1">
      <c r="F160" s="6"/>
      <c r="G160" s="6"/>
      <c r="K160" s="1"/>
      <c r="P160" s="3"/>
      <c r="Q160" s="3"/>
    </row>
    <row r="161" spans="6:17" ht="15.75" customHeight="1">
      <c r="F161" s="6"/>
      <c r="G161" s="6"/>
      <c r="K161" s="1"/>
      <c r="P161" s="3"/>
      <c r="Q161" s="3"/>
    </row>
    <row r="162" spans="6:17" ht="15.75" customHeight="1">
      <c r="F162" s="6"/>
      <c r="G162" s="6"/>
      <c r="K162" s="1"/>
      <c r="P162" s="3"/>
      <c r="Q162" s="3"/>
    </row>
    <row r="163" spans="6:17" ht="15.75" customHeight="1">
      <c r="F163" s="6"/>
      <c r="G163" s="6"/>
      <c r="K163" s="1"/>
      <c r="P163" s="3"/>
      <c r="Q163" s="3"/>
    </row>
    <row r="164" spans="6:17" ht="15.75" customHeight="1">
      <c r="F164" s="6"/>
      <c r="G164" s="6"/>
      <c r="K164" s="1"/>
      <c r="P164" s="3"/>
      <c r="Q164" s="3"/>
    </row>
    <row r="165" spans="6:17" ht="15.75" customHeight="1">
      <c r="F165" s="6"/>
      <c r="G165" s="6"/>
      <c r="K165" s="1"/>
      <c r="P165" s="3"/>
      <c r="Q165" s="3"/>
    </row>
    <row r="166" spans="6:17" ht="15.75" customHeight="1">
      <c r="F166" s="6"/>
      <c r="G166" s="6"/>
      <c r="K166" s="1"/>
      <c r="P166" s="3"/>
      <c r="Q166" s="3"/>
    </row>
    <row r="167" spans="6:17" ht="15.75" customHeight="1">
      <c r="F167" s="6"/>
      <c r="G167" s="6"/>
      <c r="K167" s="1"/>
      <c r="P167" s="3"/>
      <c r="Q167" s="3"/>
    </row>
    <row r="168" spans="6:17" ht="15.75" customHeight="1">
      <c r="F168" s="6"/>
      <c r="G168" s="6"/>
      <c r="K168" s="1"/>
      <c r="P168" s="3"/>
      <c r="Q168" s="3"/>
    </row>
    <row r="169" spans="6:17" ht="15.75" customHeight="1">
      <c r="F169" s="6"/>
      <c r="G169" s="6"/>
      <c r="K169" s="1"/>
      <c r="P169" s="3"/>
      <c r="Q169" s="3"/>
    </row>
    <row r="170" spans="6:17" ht="15.75" customHeight="1">
      <c r="F170" s="6"/>
      <c r="G170" s="6"/>
      <c r="K170" s="1"/>
      <c r="P170" s="3"/>
      <c r="Q170" s="3"/>
    </row>
    <row r="171" spans="6:17" ht="15.75" customHeight="1">
      <c r="F171" s="6"/>
      <c r="G171" s="6"/>
      <c r="K171" s="1"/>
      <c r="P171" s="3"/>
      <c r="Q171" s="3"/>
    </row>
    <row r="172" spans="6:17" ht="15.75" customHeight="1">
      <c r="F172" s="6"/>
      <c r="G172" s="6"/>
      <c r="K172" s="1"/>
      <c r="P172" s="3"/>
      <c r="Q172" s="3"/>
    </row>
    <row r="173" spans="6:17" ht="15.75" customHeight="1">
      <c r="F173" s="6"/>
      <c r="G173" s="6"/>
      <c r="K173" s="1"/>
      <c r="P173" s="3"/>
      <c r="Q173" s="3"/>
    </row>
    <row r="174" spans="6:17" ht="15.75" customHeight="1">
      <c r="F174" s="6"/>
      <c r="G174" s="6"/>
      <c r="K174" s="1"/>
      <c r="P174" s="3"/>
      <c r="Q174" s="3"/>
    </row>
    <row r="175" spans="6:17" ht="15.75" customHeight="1">
      <c r="F175" s="6"/>
      <c r="G175" s="6"/>
      <c r="K175" s="1"/>
      <c r="P175" s="3"/>
      <c r="Q175" s="3"/>
    </row>
    <row r="176" spans="6:17" ht="15.75" customHeight="1">
      <c r="F176" s="6"/>
      <c r="G176" s="6"/>
      <c r="K176" s="1"/>
      <c r="P176" s="3"/>
      <c r="Q176" s="3"/>
    </row>
    <row r="177" spans="6:17" ht="15.75" customHeight="1">
      <c r="F177" s="6"/>
      <c r="G177" s="6"/>
      <c r="K177" s="1"/>
      <c r="P177" s="3"/>
      <c r="Q177" s="3"/>
    </row>
    <row r="178" spans="6:17" ht="15.75" customHeight="1">
      <c r="F178" s="6"/>
      <c r="G178" s="6"/>
      <c r="K178" s="1"/>
      <c r="P178" s="3"/>
      <c r="Q178" s="3"/>
    </row>
    <row r="179" spans="6:17" ht="15.75" customHeight="1">
      <c r="F179" s="6"/>
      <c r="G179" s="6"/>
      <c r="K179" s="1"/>
      <c r="P179" s="3"/>
      <c r="Q179" s="3"/>
    </row>
    <row r="180" spans="6:17" ht="15.75" customHeight="1">
      <c r="F180" s="6"/>
      <c r="G180" s="6"/>
      <c r="K180" s="1"/>
      <c r="P180" s="3"/>
      <c r="Q180" s="3"/>
    </row>
    <row r="181" spans="6:17" ht="15.75" customHeight="1">
      <c r="F181" s="6"/>
      <c r="G181" s="6"/>
      <c r="K181" s="1"/>
      <c r="P181" s="3"/>
      <c r="Q181" s="3"/>
    </row>
    <row r="182" spans="6:17" ht="15.75" customHeight="1">
      <c r="F182" s="6"/>
      <c r="G182" s="6"/>
      <c r="K182" s="1"/>
      <c r="P182" s="3"/>
      <c r="Q182" s="3"/>
    </row>
    <row r="183" spans="6:17" ht="15.75" customHeight="1">
      <c r="F183" s="6"/>
      <c r="G183" s="6"/>
      <c r="K183" s="1"/>
      <c r="P183" s="3"/>
      <c r="Q183" s="3"/>
    </row>
    <row r="184" spans="6:17" ht="15.75" customHeight="1">
      <c r="F184" s="6"/>
      <c r="G184" s="6"/>
      <c r="K184" s="1"/>
      <c r="P184" s="3"/>
      <c r="Q184" s="3"/>
    </row>
    <row r="185" spans="6:17" ht="15.75" customHeight="1">
      <c r="F185" s="6"/>
      <c r="G185" s="6"/>
      <c r="K185" s="1"/>
      <c r="P185" s="3"/>
      <c r="Q185" s="3"/>
    </row>
    <row r="186" spans="6:17" ht="15.75" customHeight="1">
      <c r="F186" s="6"/>
      <c r="G186" s="6"/>
      <c r="K186" s="1"/>
      <c r="P186" s="3"/>
      <c r="Q186" s="3"/>
    </row>
    <row r="187" spans="6:17" ht="15.75" customHeight="1">
      <c r="F187" s="6"/>
      <c r="G187" s="6"/>
      <c r="K187" s="1"/>
      <c r="P187" s="3"/>
      <c r="Q187" s="3"/>
    </row>
    <row r="188" spans="6:17" ht="15.75" customHeight="1">
      <c r="F188" s="6"/>
      <c r="G188" s="6"/>
      <c r="K188" s="1"/>
      <c r="P188" s="3"/>
      <c r="Q188" s="3"/>
    </row>
    <row r="189" spans="6:17" ht="15.75" customHeight="1">
      <c r="F189" s="6"/>
      <c r="G189" s="6"/>
      <c r="K189" s="1"/>
      <c r="P189" s="3"/>
      <c r="Q189" s="3"/>
    </row>
    <row r="190" spans="6:17" ht="15.75" customHeight="1">
      <c r="F190" s="6"/>
      <c r="G190" s="6"/>
      <c r="K190" s="1"/>
      <c r="P190" s="3"/>
      <c r="Q190" s="3"/>
    </row>
    <row r="191" spans="6:17" ht="15.75" customHeight="1">
      <c r="F191" s="6"/>
      <c r="G191" s="6"/>
      <c r="K191" s="1"/>
      <c r="P191" s="3"/>
      <c r="Q191" s="3"/>
    </row>
    <row r="192" spans="6:17" ht="15.75" customHeight="1">
      <c r="F192" s="6"/>
      <c r="G192" s="6"/>
      <c r="K192" s="1"/>
      <c r="P192" s="3"/>
      <c r="Q192" s="3"/>
    </row>
    <row r="193" spans="6:17" ht="15.75" customHeight="1">
      <c r="F193" s="6"/>
      <c r="G193" s="6"/>
      <c r="K193" s="1"/>
      <c r="P193" s="3"/>
      <c r="Q193" s="3"/>
    </row>
    <row r="194" spans="6:17" ht="15.75" customHeight="1">
      <c r="F194" s="6"/>
      <c r="G194" s="6"/>
      <c r="K194" s="1"/>
      <c r="P194" s="3"/>
      <c r="Q194" s="3"/>
    </row>
    <row r="195" spans="6:17" ht="15.75" customHeight="1">
      <c r="F195" s="6"/>
      <c r="G195" s="6"/>
      <c r="K195" s="1"/>
      <c r="P195" s="3"/>
      <c r="Q195" s="3"/>
    </row>
    <row r="196" spans="6:17" ht="15.75" customHeight="1">
      <c r="F196" s="6"/>
      <c r="G196" s="6"/>
      <c r="K196" s="1"/>
      <c r="P196" s="3"/>
      <c r="Q196" s="3"/>
    </row>
    <row r="197" spans="6:17" ht="15.75" customHeight="1">
      <c r="F197" s="6"/>
      <c r="G197" s="6"/>
      <c r="K197" s="1"/>
      <c r="P197" s="3"/>
      <c r="Q197" s="3"/>
    </row>
    <row r="198" spans="6:17" ht="15.75" customHeight="1">
      <c r="F198" s="6"/>
      <c r="G198" s="6"/>
      <c r="K198" s="1"/>
      <c r="P198" s="3"/>
      <c r="Q198" s="3"/>
    </row>
    <row r="199" spans="6:17" ht="15.75" customHeight="1">
      <c r="F199" s="6"/>
      <c r="G199" s="6"/>
      <c r="K199" s="1"/>
      <c r="P199" s="3"/>
      <c r="Q199" s="3"/>
    </row>
    <row r="200" spans="6:17" ht="15.75" customHeight="1">
      <c r="F200" s="6"/>
      <c r="G200" s="6"/>
      <c r="K200" s="1"/>
      <c r="P200" s="3"/>
      <c r="Q200" s="3"/>
    </row>
    <row r="201" spans="6:17" ht="15.75" customHeight="1">
      <c r="F201" s="6"/>
      <c r="G201" s="6"/>
      <c r="K201" s="1"/>
      <c r="P201" s="3"/>
      <c r="Q201" s="3"/>
    </row>
    <row r="202" spans="6:17" ht="15.75" customHeight="1">
      <c r="F202" s="6"/>
      <c r="G202" s="6"/>
      <c r="K202" s="1"/>
      <c r="P202" s="3"/>
      <c r="Q202" s="3"/>
    </row>
    <row r="203" spans="6:17" ht="15.75" customHeight="1">
      <c r="F203" s="6"/>
      <c r="G203" s="6"/>
      <c r="K203" s="1"/>
      <c r="P203" s="3"/>
      <c r="Q203" s="3"/>
    </row>
    <row r="204" spans="6:17" ht="15.75" customHeight="1">
      <c r="F204" s="6"/>
      <c r="G204" s="6"/>
      <c r="K204" s="1"/>
      <c r="P204" s="3"/>
      <c r="Q204" s="3"/>
    </row>
    <row r="205" spans="6:17" ht="15.75" customHeight="1">
      <c r="F205" s="6"/>
      <c r="G205" s="6"/>
      <c r="K205" s="1"/>
      <c r="P205" s="3"/>
      <c r="Q205" s="3"/>
    </row>
    <row r="206" spans="6:17" ht="15.75" customHeight="1">
      <c r="F206" s="6"/>
      <c r="G206" s="6"/>
      <c r="K206" s="1"/>
      <c r="P206" s="3"/>
      <c r="Q206" s="3"/>
    </row>
    <row r="207" spans="6:17" ht="15.75" customHeight="1">
      <c r="F207" s="6"/>
      <c r="G207" s="6"/>
      <c r="K207" s="1"/>
      <c r="P207" s="3"/>
      <c r="Q207" s="3"/>
    </row>
    <row r="208" spans="6:17" ht="15.75" customHeight="1">
      <c r="F208" s="6"/>
      <c r="G208" s="6"/>
      <c r="K208" s="1"/>
      <c r="P208" s="3"/>
      <c r="Q208" s="3"/>
    </row>
    <row r="209" spans="6:17" ht="15.75" customHeight="1">
      <c r="F209" s="6"/>
      <c r="G209" s="6"/>
      <c r="K209" s="1"/>
      <c r="P209" s="3"/>
      <c r="Q209" s="3"/>
    </row>
    <row r="210" spans="6:17" ht="15.75" customHeight="1">
      <c r="F210" s="6"/>
      <c r="G210" s="6"/>
      <c r="K210" s="1"/>
      <c r="P210" s="3"/>
      <c r="Q210" s="3"/>
    </row>
    <row r="211" spans="6:17" ht="15.75" customHeight="1">
      <c r="F211" s="6"/>
      <c r="G211" s="6"/>
      <c r="K211" s="1"/>
      <c r="P211" s="3"/>
      <c r="Q211" s="3"/>
    </row>
    <row r="212" spans="6:17" ht="15.75" customHeight="1">
      <c r="F212" s="6"/>
      <c r="G212" s="6"/>
      <c r="K212" s="1"/>
      <c r="P212" s="3"/>
      <c r="Q212" s="3"/>
    </row>
    <row r="213" spans="6:17" ht="15.75" customHeight="1">
      <c r="F213" s="6"/>
      <c r="G213" s="6"/>
      <c r="K213" s="1"/>
      <c r="P213" s="3"/>
      <c r="Q213" s="3"/>
    </row>
    <row r="214" spans="6:17" ht="15.75" customHeight="1">
      <c r="F214" s="6"/>
      <c r="G214" s="6"/>
      <c r="K214" s="1"/>
      <c r="P214" s="3"/>
      <c r="Q214" s="3"/>
    </row>
    <row r="215" spans="6:17" ht="15.75" customHeight="1">
      <c r="F215" s="6"/>
      <c r="G215" s="6"/>
      <c r="K215" s="1"/>
      <c r="P215" s="3"/>
      <c r="Q215" s="3"/>
    </row>
    <row r="216" spans="6:17" ht="15.75" customHeight="1">
      <c r="F216" s="6"/>
      <c r="G216" s="6"/>
      <c r="K216" s="1"/>
      <c r="P216" s="3"/>
      <c r="Q216" s="3"/>
    </row>
    <row r="217" spans="6:17" ht="15.75" customHeight="1">
      <c r="F217" s="6"/>
      <c r="G217" s="6"/>
      <c r="K217" s="1"/>
      <c r="P217" s="3"/>
      <c r="Q217" s="3"/>
    </row>
    <row r="218" spans="6:17" ht="15.75" customHeight="1">
      <c r="F218" s="6"/>
      <c r="G218" s="6"/>
      <c r="K218" s="1"/>
      <c r="P218" s="3"/>
      <c r="Q218" s="3"/>
    </row>
    <row r="219" spans="6:17" ht="15.75" customHeight="1">
      <c r="F219" s="6"/>
      <c r="G219" s="6"/>
      <c r="K219" s="1"/>
      <c r="P219" s="3"/>
      <c r="Q219" s="3"/>
    </row>
    <row r="220" spans="6:17" ht="15.75" customHeight="1">
      <c r="F220" s="6"/>
      <c r="G220" s="6"/>
      <c r="K220" s="1"/>
      <c r="P220" s="3"/>
      <c r="Q220" s="3"/>
    </row>
    <row r="221" spans="6:17" ht="15.75" customHeight="1">
      <c r="F221" s="6"/>
      <c r="G221" s="6"/>
      <c r="K221" s="1"/>
      <c r="P221" s="3"/>
      <c r="Q221" s="3"/>
    </row>
    <row r="222" spans="6:17" ht="15.75" customHeight="1">
      <c r="F222" s="6"/>
      <c r="G222" s="6"/>
      <c r="K222" s="1"/>
      <c r="P222" s="3"/>
      <c r="Q222" s="3"/>
    </row>
    <row r="223" spans="6:17" ht="15.75" customHeight="1">
      <c r="F223" s="6"/>
      <c r="G223" s="6"/>
      <c r="K223" s="1"/>
      <c r="P223" s="3"/>
      <c r="Q223" s="3"/>
    </row>
    <row r="224" spans="6:17" ht="15.75" customHeight="1">
      <c r="F224" s="6"/>
      <c r="G224" s="6"/>
      <c r="K224" s="1"/>
      <c r="P224" s="3"/>
      <c r="Q224" s="3"/>
    </row>
    <row r="225" spans="6:17" ht="15.75" customHeight="1">
      <c r="F225" s="6"/>
      <c r="G225" s="6"/>
      <c r="K225" s="1"/>
      <c r="P225" s="3"/>
      <c r="Q225" s="3"/>
    </row>
    <row r="226" spans="6:17" ht="15.75" customHeight="1">
      <c r="F226" s="6"/>
      <c r="G226" s="6"/>
      <c r="K226" s="1"/>
      <c r="P226" s="3"/>
      <c r="Q226" s="3"/>
    </row>
    <row r="227" spans="6:17" ht="15.75" customHeight="1">
      <c r="F227" s="6"/>
      <c r="G227" s="6"/>
      <c r="K227" s="1"/>
      <c r="P227" s="3"/>
      <c r="Q227" s="3"/>
    </row>
    <row r="228" spans="6:17" ht="15.75" customHeight="1">
      <c r="F228" s="6"/>
      <c r="G228" s="6"/>
      <c r="K228" s="1"/>
      <c r="P228" s="3"/>
      <c r="Q228" s="3"/>
    </row>
    <row r="229" spans="6:17" ht="15.75" customHeight="1">
      <c r="F229" s="6"/>
      <c r="G229" s="6"/>
      <c r="K229" s="1"/>
      <c r="P229" s="3"/>
      <c r="Q229" s="3"/>
    </row>
    <row r="230" spans="6:17" ht="15.75" customHeight="1">
      <c r="F230" s="6"/>
      <c r="G230" s="6"/>
      <c r="K230" s="1"/>
      <c r="P230" s="3"/>
      <c r="Q230" s="3"/>
    </row>
    <row r="231" spans="6:17" ht="15.75" customHeight="1">
      <c r="F231" s="6"/>
      <c r="G231" s="6"/>
      <c r="K231" s="1"/>
      <c r="P231" s="3"/>
      <c r="Q231" s="3"/>
    </row>
    <row r="232" spans="6:17" ht="15.75" customHeight="1">
      <c r="F232" s="6"/>
      <c r="G232" s="6"/>
      <c r="K232" s="1"/>
      <c r="P232" s="3"/>
      <c r="Q232" s="3"/>
    </row>
    <row r="233" spans="6:17" ht="15.75" customHeight="1">
      <c r="F233" s="6"/>
      <c r="G233" s="6"/>
      <c r="K233" s="1"/>
      <c r="P233" s="3"/>
      <c r="Q233" s="3"/>
    </row>
    <row r="234" spans="6:17" ht="15.75" customHeight="1">
      <c r="F234" s="6"/>
      <c r="G234" s="6"/>
      <c r="K234" s="1"/>
      <c r="P234" s="3"/>
      <c r="Q234" s="3"/>
    </row>
    <row r="235" spans="6:17" ht="15.75" customHeight="1">
      <c r="F235" s="6"/>
      <c r="G235" s="6"/>
      <c r="K235" s="1"/>
      <c r="P235" s="3"/>
      <c r="Q235" s="3"/>
    </row>
    <row r="236" spans="6:17" ht="15.75" customHeight="1">
      <c r="F236" s="6"/>
      <c r="G236" s="6"/>
      <c r="K236" s="1"/>
      <c r="P236" s="3"/>
      <c r="Q236" s="3"/>
    </row>
    <row r="237" spans="6:17" ht="15.75" customHeight="1">
      <c r="F237" s="6"/>
      <c r="G237" s="6"/>
      <c r="K237" s="1"/>
      <c r="P237" s="3"/>
      <c r="Q237" s="3"/>
    </row>
    <row r="238" spans="6:17" ht="15.75" customHeight="1">
      <c r="F238" s="6"/>
      <c r="G238" s="6"/>
      <c r="K238" s="1"/>
      <c r="P238" s="3"/>
      <c r="Q238" s="3"/>
    </row>
    <row r="239" spans="6:17" ht="15.75" customHeight="1">
      <c r="F239" s="6"/>
      <c r="G239" s="6"/>
      <c r="K239" s="1"/>
      <c r="P239" s="3"/>
      <c r="Q239" s="3"/>
    </row>
    <row r="240" spans="6:17" ht="15.75" customHeight="1">
      <c r="F240" s="6"/>
      <c r="G240" s="6"/>
      <c r="K240" s="1"/>
      <c r="P240" s="3"/>
      <c r="Q240" s="3"/>
    </row>
    <row r="241" spans="6:17" ht="15.75" customHeight="1">
      <c r="F241" s="6"/>
      <c r="G241" s="6"/>
      <c r="K241" s="1"/>
      <c r="P241" s="3"/>
      <c r="Q241" s="3"/>
    </row>
    <row r="242" spans="6:17" ht="15.75" customHeight="1">
      <c r="F242" s="6"/>
      <c r="G242" s="6"/>
      <c r="K242" s="1"/>
      <c r="P242" s="3"/>
      <c r="Q242" s="3"/>
    </row>
    <row r="243" spans="6:17" ht="15.75" customHeight="1">
      <c r="F243" s="6"/>
      <c r="G243" s="6"/>
      <c r="K243" s="1"/>
      <c r="P243" s="3"/>
      <c r="Q243" s="3"/>
    </row>
    <row r="244" spans="6:17" ht="15.75" customHeight="1">
      <c r="F244" s="6"/>
      <c r="G244" s="6"/>
      <c r="K244" s="1"/>
      <c r="P244" s="3"/>
      <c r="Q244" s="3"/>
    </row>
    <row r="245" spans="6:17" ht="15.75" customHeight="1">
      <c r="F245" s="6"/>
      <c r="G245" s="6"/>
      <c r="K245" s="1"/>
      <c r="P245" s="3"/>
      <c r="Q245" s="3"/>
    </row>
    <row r="246" spans="6:17" ht="15.75" customHeight="1">
      <c r="F246" s="6"/>
      <c r="G246" s="6"/>
      <c r="K246" s="1"/>
      <c r="P246" s="3"/>
      <c r="Q246" s="3"/>
    </row>
    <row r="247" spans="6:17" ht="15.75" customHeight="1">
      <c r="F247" s="6"/>
      <c r="G247" s="6"/>
      <c r="K247" s="1"/>
      <c r="P247" s="3"/>
      <c r="Q247" s="3"/>
    </row>
    <row r="248" spans="6:17" ht="15.75" customHeight="1">
      <c r="F248" s="6"/>
      <c r="G248" s="6"/>
      <c r="K248" s="1"/>
      <c r="P248" s="3"/>
      <c r="Q248" s="3"/>
    </row>
    <row r="249" spans="6:17" ht="15.75" customHeight="1">
      <c r="F249" s="6"/>
      <c r="G249" s="6"/>
      <c r="K249" s="1"/>
      <c r="P249" s="3"/>
      <c r="Q249" s="3"/>
    </row>
    <row r="250" spans="6:17" ht="15.75" customHeight="1">
      <c r="F250" s="6"/>
      <c r="G250" s="6"/>
      <c r="K250" s="1"/>
      <c r="P250" s="3"/>
      <c r="Q250" s="3"/>
    </row>
    <row r="251" spans="6:17" ht="15.75" customHeight="1">
      <c r="F251" s="6"/>
      <c r="G251" s="6"/>
      <c r="K251" s="1"/>
      <c r="P251" s="3"/>
      <c r="Q251" s="3"/>
    </row>
    <row r="252" spans="6:17" ht="15.75" customHeight="1">
      <c r="F252" s="6"/>
      <c r="G252" s="6"/>
      <c r="K252" s="1"/>
      <c r="P252" s="3"/>
      <c r="Q252" s="3"/>
    </row>
    <row r="253" spans="6:17" ht="15.75" customHeight="1">
      <c r="F253" s="6"/>
      <c r="G253" s="6"/>
      <c r="K253" s="1"/>
      <c r="P253" s="3"/>
      <c r="Q253" s="3"/>
    </row>
    <row r="254" spans="6:17" ht="15.75" customHeight="1">
      <c r="F254" s="6"/>
      <c r="G254" s="6"/>
      <c r="K254" s="1"/>
      <c r="P254" s="3"/>
      <c r="Q254" s="3"/>
    </row>
    <row r="255" spans="6:17" ht="15.75" customHeight="1">
      <c r="F255" s="6"/>
      <c r="G255" s="6"/>
      <c r="K255" s="1"/>
      <c r="P255" s="3"/>
      <c r="Q255" s="3"/>
    </row>
    <row r="256" spans="6:17" ht="15.75" customHeight="1">
      <c r="F256" s="6"/>
      <c r="G256" s="6"/>
      <c r="K256" s="1"/>
      <c r="P256" s="3"/>
      <c r="Q256" s="3"/>
    </row>
    <row r="257" spans="6:17" ht="15.75" customHeight="1">
      <c r="F257" s="6"/>
      <c r="G257" s="6"/>
      <c r="K257" s="1"/>
      <c r="P257" s="3"/>
      <c r="Q257" s="3"/>
    </row>
    <row r="258" spans="6:17" ht="15.75" customHeight="1">
      <c r="F258" s="6"/>
      <c r="G258" s="6"/>
      <c r="K258" s="1"/>
      <c r="P258" s="3"/>
      <c r="Q258" s="3"/>
    </row>
    <row r="259" spans="6:17" ht="15.75" customHeight="1">
      <c r="F259" s="6"/>
      <c r="G259" s="6"/>
      <c r="K259" s="1"/>
      <c r="P259" s="3"/>
      <c r="Q259" s="3"/>
    </row>
    <row r="260" spans="6:17" ht="15.75" customHeight="1">
      <c r="F260" s="6"/>
      <c r="G260" s="6"/>
      <c r="K260" s="1"/>
      <c r="P260" s="3"/>
      <c r="Q260" s="3"/>
    </row>
    <row r="261" spans="6:17" ht="15.75" customHeight="1">
      <c r="F261" s="6"/>
      <c r="G261" s="6"/>
      <c r="K261" s="1"/>
      <c r="P261" s="3"/>
      <c r="Q261" s="3"/>
    </row>
    <row r="262" spans="6:17" ht="15.75" customHeight="1">
      <c r="F262" s="6"/>
      <c r="G262" s="6"/>
      <c r="K262" s="1"/>
      <c r="P262" s="3"/>
      <c r="Q262" s="3"/>
    </row>
    <row r="263" spans="6:17" ht="15.75" customHeight="1">
      <c r="F263" s="6"/>
      <c r="G263" s="6"/>
      <c r="K263" s="1"/>
      <c r="P263" s="3"/>
      <c r="Q263" s="3"/>
    </row>
    <row r="264" spans="6:17" ht="15.75" customHeight="1">
      <c r="F264" s="6"/>
      <c r="G264" s="6"/>
      <c r="K264" s="1"/>
      <c r="P264" s="3"/>
      <c r="Q264" s="3"/>
    </row>
    <row r="265" spans="6:17" ht="15.75" customHeight="1">
      <c r="F265" s="6"/>
      <c r="G265" s="6"/>
      <c r="K265" s="1"/>
      <c r="P265" s="3"/>
      <c r="Q265" s="3"/>
    </row>
    <row r="266" spans="6:17" ht="15.75" customHeight="1">
      <c r="F266" s="6"/>
      <c r="G266" s="6"/>
      <c r="K266" s="1"/>
      <c r="P266" s="3"/>
      <c r="Q266" s="3"/>
    </row>
    <row r="267" spans="6:17" ht="15.75" customHeight="1">
      <c r="F267" s="6"/>
      <c r="G267" s="6"/>
      <c r="K267" s="1"/>
      <c r="P267" s="3"/>
      <c r="Q267" s="3"/>
    </row>
    <row r="268" spans="6:17" ht="15.75" customHeight="1">
      <c r="F268" s="6"/>
      <c r="G268" s="6"/>
      <c r="K268" s="1"/>
      <c r="P268" s="3"/>
      <c r="Q268" s="3"/>
    </row>
    <row r="269" spans="6:17" ht="15.75" customHeight="1">
      <c r="F269" s="6"/>
      <c r="G269" s="6"/>
      <c r="K269" s="1"/>
      <c r="P269" s="3"/>
      <c r="Q269" s="3"/>
    </row>
    <row r="270" spans="6:17" ht="15.75" customHeight="1">
      <c r="F270" s="6"/>
      <c r="G270" s="6"/>
      <c r="K270" s="1"/>
      <c r="P270" s="3"/>
      <c r="Q270" s="3"/>
    </row>
    <row r="271" spans="6:17" ht="15.75" customHeight="1">
      <c r="F271" s="6"/>
      <c r="G271" s="6"/>
      <c r="K271" s="1"/>
      <c r="P271" s="3"/>
      <c r="Q271" s="3"/>
    </row>
    <row r="272" spans="6:17" ht="15.75" customHeight="1">
      <c r="F272" s="6"/>
      <c r="G272" s="6"/>
      <c r="K272" s="1"/>
      <c r="P272" s="3"/>
      <c r="Q272" s="3"/>
    </row>
    <row r="273" spans="6:17" ht="15.75" customHeight="1">
      <c r="F273" s="6"/>
      <c r="G273" s="6"/>
      <c r="K273" s="1"/>
      <c r="P273" s="3"/>
      <c r="Q273" s="3"/>
    </row>
    <row r="274" spans="6:17" ht="15.75" customHeight="1">
      <c r="F274" s="6"/>
      <c r="G274" s="6"/>
      <c r="K274" s="1"/>
      <c r="P274" s="3"/>
      <c r="Q274" s="3"/>
    </row>
    <row r="275" spans="6:17" ht="15.75" customHeight="1">
      <c r="F275" s="6"/>
      <c r="G275" s="6"/>
      <c r="K275" s="1"/>
      <c r="P275" s="3"/>
      <c r="Q275" s="3"/>
    </row>
    <row r="276" spans="6:17" ht="15.75" customHeight="1">
      <c r="F276" s="6"/>
      <c r="G276" s="6"/>
      <c r="K276" s="1"/>
      <c r="P276" s="3"/>
      <c r="Q276" s="3"/>
    </row>
    <row r="277" spans="6:17" ht="15.75" customHeight="1">
      <c r="F277" s="6"/>
      <c r="G277" s="6"/>
      <c r="K277" s="1"/>
      <c r="P277" s="3"/>
      <c r="Q277" s="3"/>
    </row>
    <row r="278" spans="6:17" ht="15.75" customHeight="1">
      <c r="F278" s="6"/>
      <c r="G278" s="6"/>
      <c r="K278" s="1"/>
      <c r="P278" s="3"/>
      <c r="Q278" s="3"/>
    </row>
    <row r="279" spans="6:17" ht="15.75" customHeight="1">
      <c r="F279" s="6"/>
      <c r="G279" s="6"/>
      <c r="K279" s="1"/>
      <c r="P279" s="3"/>
      <c r="Q279" s="3"/>
    </row>
    <row r="280" spans="6:17" ht="15.75" customHeight="1">
      <c r="F280" s="6"/>
      <c r="G280" s="6"/>
      <c r="K280" s="1"/>
      <c r="P280" s="3"/>
      <c r="Q280" s="3"/>
    </row>
    <row r="281" spans="6:17" ht="15.75" customHeight="1">
      <c r="F281" s="6"/>
      <c r="G281" s="6"/>
      <c r="K281" s="1"/>
      <c r="P281" s="3"/>
      <c r="Q281" s="3"/>
    </row>
    <row r="282" spans="6:17" ht="15.75" customHeight="1">
      <c r="F282" s="6"/>
      <c r="G282" s="6"/>
      <c r="K282" s="1"/>
      <c r="P282" s="3"/>
      <c r="Q282" s="3"/>
    </row>
    <row r="283" spans="6:17" ht="15.75" customHeight="1">
      <c r="F283" s="6"/>
      <c r="G283" s="6"/>
      <c r="K283" s="1"/>
      <c r="P283" s="3"/>
      <c r="Q283" s="3"/>
    </row>
    <row r="284" spans="6:17" ht="15.75" customHeight="1">
      <c r="F284" s="6"/>
      <c r="G284" s="6"/>
      <c r="K284" s="1"/>
      <c r="P284" s="3"/>
      <c r="Q284" s="3"/>
    </row>
    <row r="285" spans="6:17" ht="15.75" customHeight="1">
      <c r="F285" s="6"/>
      <c r="G285" s="6"/>
      <c r="K285" s="1"/>
      <c r="P285" s="3"/>
      <c r="Q285" s="3"/>
    </row>
    <row r="286" spans="6:17" ht="15.75" customHeight="1">
      <c r="F286" s="6"/>
      <c r="G286" s="6"/>
      <c r="K286" s="1"/>
      <c r="P286" s="3"/>
      <c r="Q286" s="3"/>
    </row>
    <row r="287" spans="6:17" ht="15.75" customHeight="1">
      <c r="F287" s="6"/>
      <c r="G287" s="6"/>
      <c r="K287" s="1"/>
      <c r="P287" s="3"/>
      <c r="Q287" s="3"/>
    </row>
    <row r="288" spans="6:17" ht="15.75" customHeight="1">
      <c r="F288" s="6"/>
      <c r="G288" s="6"/>
      <c r="K288" s="1"/>
      <c r="P288" s="3"/>
      <c r="Q288" s="3"/>
    </row>
    <row r="289" spans="6:17" ht="15.75" customHeight="1">
      <c r="F289" s="6"/>
      <c r="G289" s="6"/>
      <c r="K289" s="1"/>
      <c r="P289" s="3"/>
      <c r="Q289" s="3"/>
    </row>
    <row r="290" spans="6:17" ht="15.75" customHeight="1">
      <c r="F290" s="6"/>
      <c r="G290" s="6"/>
      <c r="K290" s="1"/>
      <c r="P290" s="3"/>
      <c r="Q290" s="3"/>
    </row>
    <row r="291" spans="6:17" ht="15.75" customHeight="1">
      <c r="F291" s="6"/>
      <c r="G291" s="6"/>
      <c r="K291" s="1"/>
      <c r="P291" s="3"/>
      <c r="Q291" s="3"/>
    </row>
    <row r="292" spans="6:17" ht="15.75" customHeight="1">
      <c r="F292" s="6"/>
      <c r="G292" s="6"/>
      <c r="K292" s="1"/>
      <c r="P292" s="3"/>
      <c r="Q292" s="3"/>
    </row>
    <row r="293" spans="6:17" ht="15.75" customHeight="1">
      <c r="F293" s="6"/>
      <c r="G293" s="6"/>
      <c r="K293" s="1"/>
      <c r="P293" s="3"/>
      <c r="Q293" s="3"/>
    </row>
    <row r="294" spans="6:17" ht="15.75" customHeight="1">
      <c r="F294" s="6"/>
      <c r="G294" s="6"/>
      <c r="K294" s="1"/>
      <c r="P294" s="3"/>
      <c r="Q294" s="3"/>
    </row>
    <row r="295" spans="6:17" ht="15.75" customHeight="1">
      <c r="F295" s="6"/>
      <c r="G295" s="6"/>
      <c r="K295" s="1"/>
      <c r="P295" s="3"/>
      <c r="Q295" s="3"/>
    </row>
    <row r="296" spans="6:17" ht="15.75" customHeight="1">
      <c r="F296" s="6"/>
      <c r="G296" s="6"/>
      <c r="K296" s="1"/>
      <c r="P296" s="3"/>
      <c r="Q296" s="3"/>
    </row>
    <row r="297" spans="6:17" ht="15.75" customHeight="1">
      <c r="F297" s="6"/>
      <c r="G297" s="6"/>
      <c r="K297" s="1"/>
      <c r="P297" s="3"/>
      <c r="Q297" s="3"/>
    </row>
    <row r="298" spans="6:17" ht="15.75" customHeight="1">
      <c r="F298" s="6"/>
      <c r="G298" s="6"/>
      <c r="K298" s="1"/>
      <c r="P298" s="3"/>
      <c r="Q298" s="3"/>
    </row>
    <row r="299" spans="6:17" ht="15.75" customHeight="1">
      <c r="F299" s="6"/>
      <c r="G299" s="6"/>
      <c r="K299" s="1"/>
      <c r="P299" s="3"/>
      <c r="Q299" s="3"/>
    </row>
    <row r="300" spans="6:17" ht="15.75" customHeight="1">
      <c r="F300" s="6"/>
      <c r="G300" s="6"/>
      <c r="K300" s="1"/>
      <c r="P300" s="3"/>
      <c r="Q300" s="3"/>
    </row>
    <row r="301" spans="6:17" ht="15.75" customHeight="1">
      <c r="F301" s="6"/>
      <c r="G301" s="6"/>
      <c r="K301" s="1"/>
      <c r="P301" s="3"/>
      <c r="Q301" s="3"/>
    </row>
    <row r="302" spans="6:17" ht="15.75" customHeight="1">
      <c r="F302" s="6"/>
      <c r="G302" s="6"/>
      <c r="K302" s="1"/>
      <c r="P302" s="3"/>
      <c r="Q302" s="3"/>
    </row>
    <row r="303" spans="6:17" ht="15.75" customHeight="1">
      <c r="F303" s="6"/>
      <c r="G303" s="6"/>
      <c r="K303" s="1"/>
      <c r="P303" s="3"/>
      <c r="Q303" s="3"/>
    </row>
    <row r="304" spans="6:17" ht="15.75" customHeight="1">
      <c r="F304" s="6"/>
      <c r="G304" s="6"/>
      <c r="K304" s="1"/>
      <c r="P304" s="3"/>
      <c r="Q304" s="3"/>
    </row>
    <row r="305" spans="6:17" ht="15.75" customHeight="1">
      <c r="F305" s="6"/>
      <c r="G305" s="6"/>
      <c r="K305" s="1"/>
      <c r="P305" s="3"/>
      <c r="Q305" s="3"/>
    </row>
    <row r="306" spans="6:17" ht="15.75" customHeight="1">
      <c r="F306" s="6"/>
      <c r="G306" s="6"/>
      <c r="K306" s="1"/>
      <c r="P306" s="3"/>
      <c r="Q306" s="3"/>
    </row>
    <row r="307" spans="6:17" ht="15.75" customHeight="1">
      <c r="F307" s="6"/>
      <c r="G307" s="6"/>
      <c r="K307" s="1"/>
      <c r="P307" s="3"/>
      <c r="Q307" s="3"/>
    </row>
    <row r="308" spans="6:17" ht="15.75" customHeight="1">
      <c r="F308" s="6"/>
      <c r="G308" s="6"/>
      <c r="K308" s="1"/>
      <c r="P308" s="3"/>
      <c r="Q308" s="3"/>
    </row>
    <row r="309" spans="6:17" ht="15.75" customHeight="1">
      <c r="F309" s="6"/>
      <c r="G309" s="6"/>
      <c r="K309" s="1"/>
      <c r="P309" s="3"/>
      <c r="Q309" s="3"/>
    </row>
    <row r="310" spans="6:17" ht="15.75" customHeight="1">
      <c r="F310" s="6"/>
      <c r="G310" s="6"/>
      <c r="K310" s="1"/>
      <c r="P310" s="3"/>
      <c r="Q310" s="3"/>
    </row>
    <row r="311" spans="6:17" ht="15.75" customHeight="1">
      <c r="F311" s="6"/>
      <c r="G311" s="6"/>
      <c r="K311" s="1"/>
      <c r="P311" s="3"/>
      <c r="Q311" s="3"/>
    </row>
    <row r="312" spans="6:17" ht="15.75" customHeight="1">
      <c r="F312" s="6"/>
      <c r="G312" s="6"/>
      <c r="K312" s="1"/>
      <c r="P312" s="3"/>
      <c r="Q312" s="3"/>
    </row>
    <row r="313" spans="6:17" ht="15.75" customHeight="1">
      <c r="F313" s="6"/>
      <c r="G313" s="6"/>
      <c r="K313" s="1"/>
      <c r="P313" s="3"/>
      <c r="Q313" s="3"/>
    </row>
    <row r="314" spans="6:17" ht="15.75" customHeight="1">
      <c r="F314" s="6"/>
      <c r="G314" s="6"/>
      <c r="K314" s="1"/>
      <c r="P314" s="3"/>
      <c r="Q314" s="3"/>
    </row>
    <row r="315" spans="6:17" ht="15.75" customHeight="1">
      <c r="F315" s="6"/>
      <c r="G315" s="6"/>
      <c r="K315" s="1"/>
      <c r="P315" s="3"/>
      <c r="Q315" s="3"/>
    </row>
    <row r="316" spans="6:17" ht="15.75" customHeight="1">
      <c r="F316" s="6"/>
      <c r="G316" s="6"/>
      <c r="K316" s="1"/>
      <c r="P316" s="3"/>
      <c r="Q316" s="3"/>
    </row>
    <row r="317" spans="6:17" ht="15.75" customHeight="1">
      <c r="F317" s="6"/>
      <c r="G317" s="6"/>
      <c r="K317" s="1"/>
      <c r="P317" s="3"/>
      <c r="Q317" s="3"/>
    </row>
    <row r="318" spans="6:17" ht="15.75" customHeight="1">
      <c r="F318" s="6"/>
      <c r="G318" s="6"/>
      <c r="K318" s="1"/>
      <c r="P318" s="3"/>
      <c r="Q318" s="3"/>
    </row>
    <row r="319" spans="6:17" ht="15.75" customHeight="1">
      <c r="F319" s="6"/>
      <c r="G319" s="6"/>
      <c r="K319" s="1"/>
      <c r="P319" s="3"/>
      <c r="Q319" s="3"/>
    </row>
    <row r="320" spans="6:17" ht="15.75" customHeight="1">
      <c r="F320" s="6"/>
      <c r="G320" s="6"/>
      <c r="K320" s="1"/>
      <c r="P320" s="3"/>
      <c r="Q320" s="3"/>
    </row>
    <row r="321" spans="6:17" ht="15.75" customHeight="1">
      <c r="F321" s="6"/>
      <c r="G321" s="6"/>
      <c r="K321" s="1"/>
      <c r="P321" s="3"/>
      <c r="Q321" s="3"/>
    </row>
    <row r="322" spans="6:17" ht="15.75" customHeight="1">
      <c r="F322" s="6"/>
      <c r="G322" s="6"/>
      <c r="K322" s="1"/>
      <c r="P322" s="3"/>
      <c r="Q322" s="3"/>
    </row>
    <row r="323" spans="6:17" ht="15.75" customHeight="1">
      <c r="F323" s="6"/>
      <c r="G323" s="6"/>
      <c r="K323" s="1"/>
      <c r="P323" s="3"/>
      <c r="Q323" s="3"/>
    </row>
    <row r="324" spans="6:17" ht="15.75" customHeight="1">
      <c r="F324" s="6"/>
      <c r="G324" s="6"/>
      <c r="K324" s="1"/>
      <c r="P324" s="3"/>
      <c r="Q324" s="3"/>
    </row>
    <row r="325" spans="6:17" ht="15.75" customHeight="1">
      <c r="F325" s="6"/>
      <c r="G325" s="6"/>
      <c r="K325" s="1"/>
      <c r="P325" s="3"/>
      <c r="Q325" s="3"/>
    </row>
    <row r="326" spans="6:17" ht="15.75" customHeight="1">
      <c r="F326" s="6"/>
      <c r="G326" s="6"/>
      <c r="K326" s="1"/>
      <c r="P326" s="3"/>
      <c r="Q326" s="3"/>
    </row>
    <row r="327" spans="6:17" ht="15.75" customHeight="1">
      <c r="F327" s="6"/>
      <c r="G327" s="6"/>
      <c r="K327" s="1"/>
      <c r="P327" s="3"/>
      <c r="Q327" s="3"/>
    </row>
    <row r="328" spans="6:17" ht="15.75" customHeight="1">
      <c r="F328" s="6"/>
      <c r="G328" s="6"/>
      <c r="K328" s="1"/>
      <c r="P328" s="3"/>
      <c r="Q328" s="3"/>
    </row>
    <row r="329" spans="6:17" ht="15.75" customHeight="1">
      <c r="F329" s="6"/>
      <c r="G329" s="6"/>
      <c r="K329" s="1"/>
      <c r="P329" s="3"/>
      <c r="Q329" s="3"/>
    </row>
    <row r="330" spans="6:17" ht="15.75" customHeight="1">
      <c r="F330" s="6"/>
      <c r="G330" s="6"/>
      <c r="K330" s="1"/>
      <c r="P330" s="3"/>
      <c r="Q330" s="3"/>
    </row>
    <row r="331" spans="6:17" ht="15.75" customHeight="1">
      <c r="F331" s="6"/>
      <c r="G331" s="6"/>
      <c r="K331" s="1"/>
      <c r="P331" s="3"/>
      <c r="Q331" s="3"/>
    </row>
    <row r="332" spans="6:17" ht="15.75" customHeight="1">
      <c r="F332" s="6"/>
      <c r="G332" s="6"/>
      <c r="K332" s="1"/>
      <c r="P332" s="3"/>
      <c r="Q332" s="3"/>
    </row>
    <row r="333" spans="6:17" ht="15.75" customHeight="1">
      <c r="F333" s="6"/>
      <c r="G333" s="6"/>
      <c r="K333" s="1"/>
      <c r="P333" s="3"/>
      <c r="Q333" s="3"/>
    </row>
    <row r="334" spans="6:17" ht="15.75" customHeight="1">
      <c r="F334" s="6"/>
      <c r="G334" s="6"/>
      <c r="K334" s="1"/>
      <c r="P334" s="3"/>
      <c r="Q334" s="3"/>
    </row>
    <row r="335" spans="6:17" ht="15.75" customHeight="1">
      <c r="F335" s="6"/>
      <c r="G335" s="6"/>
      <c r="K335" s="1"/>
      <c r="P335" s="3"/>
      <c r="Q335" s="3"/>
    </row>
    <row r="336" spans="6:17" ht="15.75" customHeight="1">
      <c r="F336" s="6"/>
      <c r="G336" s="6"/>
      <c r="K336" s="1"/>
      <c r="P336" s="3"/>
      <c r="Q336" s="3"/>
    </row>
    <row r="337" spans="6:17" ht="15.75" customHeight="1">
      <c r="F337" s="6"/>
      <c r="G337" s="6"/>
      <c r="K337" s="1"/>
      <c r="P337" s="3"/>
      <c r="Q337" s="3"/>
    </row>
    <row r="338" spans="6:17" ht="15.75" customHeight="1">
      <c r="F338" s="6"/>
      <c r="G338" s="6"/>
      <c r="K338" s="1"/>
      <c r="P338" s="3"/>
      <c r="Q338" s="3"/>
    </row>
    <row r="339" spans="6:17" ht="15.75" customHeight="1">
      <c r="F339" s="6"/>
      <c r="G339" s="6"/>
      <c r="K339" s="1"/>
      <c r="P339" s="3"/>
      <c r="Q339" s="3"/>
    </row>
    <row r="340" spans="6:17" ht="15.75" customHeight="1">
      <c r="F340" s="6"/>
      <c r="G340" s="6"/>
      <c r="K340" s="1"/>
      <c r="P340" s="3"/>
      <c r="Q340" s="3"/>
    </row>
    <row r="341" spans="6:17" ht="15.75" customHeight="1">
      <c r="F341" s="6"/>
      <c r="G341" s="6"/>
      <c r="K341" s="1"/>
      <c r="P341" s="3"/>
      <c r="Q341" s="3"/>
    </row>
    <row r="342" spans="6:17" ht="15.75" customHeight="1">
      <c r="F342" s="6"/>
      <c r="G342" s="6"/>
      <c r="K342" s="1"/>
      <c r="P342" s="3"/>
      <c r="Q342" s="3"/>
    </row>
    <row r="343" spans="6:17" ht="15.75" customHeight="1">
      <c r="F343" s="6"/>
      <c r="G343" s="6"/>
      <c r="K343" s="1"/>
      <c r="P343" s="3"/>
      <c r="Q343" s="3"/>
    </row>
    <row r="344" spans="6:17" ht="15.75" customHeight="1">
      <c r="F344" s="6"/>
      <c r="G344" s="6"/>
      <c r="K344" s="1"/>
      <c r="P344" s="3"/>
      <c r="Q344" s="3"/>
    </row>
    <row r="345" spans="6:17" ht="15.75" customHeight="1">
      <c r="F345" s="6"/>
      <c r="G345" s="6"/>
      <c r="K345" s="1"/>
      <c r="P345" s="3"/>
      <c r="Q345" s="3"/>
    </row>
    <row r="346" spans="6:17" ht="15.75" customHeight="1">
      <c r="F346" s="6"/>
      <c r="G346" s="6"/>
      <c r="K346" s="1"/>
      <c r="P346" s="3"/>
      <c r="Q346" s="3"/>
    </row>
    <row r="347" spans="6:17" ht="15.75" customHeight="1">
      <c r="F347" s="6"/>
      <c r="G347" s="6"/>
      <c r="K347" s="1"/>
      <c r="P347" s="3"/>
      <c r="Q347" s="3"/>
    </row>
    <row r="348" spans="6:17" ht="15.75" customHeight="1">
      <c r="F348" s="6"/>
      <c r="G348" s="6"/>
      <c r="K348" s="1"/>
      <c r="P348" s="3"/>
      <c r="Q348" s="3"/>
    </row>
    <row r="349" spans="6:17" ht="15.75" customHeight="1">
      <c r="F349" s="6"/>
      <c r="G349" s="6"/>
      <c r="K349" s="1"/>
      <c r="P349" s="3"/>
      <c r="Q349" s="3"/>
    </row>
    <row r="350" spans="6:17" ht="15.75" customHeight="1">
      <c r="F350" s="6"/>
      <c r="G350" s="6"/>
      <c r="K350" s="1"/>
      <c r="P350" s="3"/>
      <c r="Q350" s="3"/>
    </row>
    <row r="351" spans="6:17" ht="15.75" customHeight="1">
      <c r="F351" s="6"/>
      <c r="G351" s="6"/>
      <c r="K351" s="1"/>
      <c r="P351" s="3"/>
      <c r="Q351" s="3"/>
    </row>
    <row r="352" spans="6:17" ht="15.75" customHeight="1">
      <c r="F352" s="6"/>
      <c r="G352" s="6"/>
      <c r="K352" s="1"/>
      <c r="P352" s="3"/>
      <c r="Q352" s="3"/>
    </row>
    <row r="353" spans="6:17" ht="15.75" customHeight="1">
      <c r="F353" s="6"/>
      <c r="G353" s="6"/>
      <c r="K353" s="1"/>
      <c r="P353" s="3"/>
      <c r="Q353" s="3"/>
    </row>
    <row r="354" spans="6:17" ht="15.75" customHeight="1">
      <c r="F354" s="6"/>
      <c r="G354" s="6"/>
      <c r="K354" s="1"/>
      <c r="P354" s="3"/>
      <c r="Q354" s="3"/>
    </row>
    <row r="355" spans="6:17" ht="15.75" customHeight="1">
      <c r="F355" s="6"/>
      <c r="G355" s="6"/>
      <c r="K355" s="1"/>
      <c r="P355" s="3"/>
      <c r="Q355" s="3"/>
    </row>
    <row r="356" spans="6:17" ht="15.75" customHeight="1">
      <c r="F356" s="6"/>
      <c r="G356" s="6"/>
      <c r="K356" s="1"/>
      <c r="P356" s="3"/>
      <c r="Q356" s="3"/>
    </row>
    <row r="357" spans="6:17" ht="15.75" customHeight="1">
      <c r="F357" s="6"/>
      <c r="G357" s="6"/>
      <c r="K357" s="1"/>
      <c r="P357" s="3"/>
      <c r="Q357" s="3"/>
    </row>
    <row r="358" spans="6:17" ht="15.75" customHeight="1">
      <c r="F358" s="6"/>
      <c r="G358" s="6"/>
      <c r="K358" s="1"/>
      <c r="P358" s="3"/>
      <c r="Q358" s="3"/>
    </row>
    <row r="359" spans="6:17" ht="15.75" customHeight="1">
      <c r="F359" s="6"/>
      <c r="G359" s="6"/>
      <c r="K359" s="1"/>
      <c r="P359" s="3"/>
      <c r="Q359" s="3"/>
    </row>
    <row r="360" spans="6:17" ht="15.75" customHeight="1">
      <c r="F360" s="6"/>
      <c r="G360" s="6"/>
      <c r="K360" s="1"/>
      <c r="P360" s="3"/>
      <c r="Q360" s="3"/>
    </row>
    <row r="361" spans="6:17" ht="15.75" customHeight="1">
      <c r="F361" s="6"/>
      <c r="G361" s="6"/>
      <c r="K361" s="1"/>
      <c r="P361" s="3"/>
      <c r="Q361" s="3"/>
    </row>
    <row r="362" spans="6:17" ht="15.75" customHeight="1">
      <c r="F362" s="6"/>
      <c r="G362" s="6"/>
      <c r="K362" s="1"/>
      <c r="P362" s="3"/>
      <c r="Q362" s="3"/>
    </row>
    <row r="363" spans="6:17" ht="15.75" customHeight="1">
      <c r="F363" s="6"/>
      <c r="G363" s="6"/>
      <c r="K363" s="1"/>
      <c r="P363" s="3"/>
      <c r="Q363" s="3"/>
    </row>
    <row r="364" spans="6:17" ht="15.75" customHeight="1">
      <c r="F364" s="6"/>
      <c r="G364" s="6"/>
      <c r="K364" s="1"/>
      <c r="P364" s="3"/>
      <c r="Q364" s="3"/>
    </row>
    <row r="365" spans="6:17" ht="15.75" customHeight="1">
      <c r="F365" s="6"/>
      <c r="G365" s="6"/>
      <c r="K365" s="1"/>
      <c r="P365" s="3"/>
      <c r="Q365" s="3"/>
    </row>
    <row r="366" spans="6:17" ht="15.75" customHeight="1">
      <c r="F366" s="6"/>
      <c r="G366" s="6"/>
      <c r="K366" s="1"/>
      <c r="P366" s="3"/>
      <c r="Q366" s="3"/>
    </row>
    <row r="367" spans="6:17" ht="15.75" customHeight="1">
      <c r="F367" s="6"/>
      <c r="G367" s="6"/>
      <c r="K367" s="1"/>
      <c r="P367" s="3"/>
      <c r="Q367" s="3"/>
    </row>
    <row r="368" spans="6:17" ht="15.75" customHeight="1">
      <c r="F368" s="6"/>
      <c r="G368" s="6"/>
      <c r="K368" s="1"/>
      <c r="P368" s="3"/>
      <c r="Q368" s="3"/>
    </row>
    <row r="369" spans="6:17" ht="15.75" customHeight="1">
      <c r="F369" s="6"/>
      <c r="G369" s="6"/>
      <c r="K369" s="1"/>
      <c r="P369" s="3"/>
      <c r="Q369" s="3"/>
    </row>
    <row r="370" spans="6:17" ht="15.75" customHeight="1">
      <c r="F370" s="6"/>
      <c r="G370" s="6"/>
      <c r="K370" s="1"/>
      <c r="P370" s="3"/>
      <c r="Q370" s="3"/>
    </row>
    <row r="371" spans="6:17" ht="15.75" customHeight="1">
      <c r="F371" s="6"/>
      <c r="G371" s="6"/>
      <c r="K371" s="1"/>
      <c r="P371" s="3"/>
      <c r="Q371" s="3"/>
    </row>
    <row r="372" spans="6:17" ht="15.75" customHeight="1">
      <c r="F372" s="6"/>
      <c r="G372" s="6"/>
      <c r="K372" s="1"/>
      <c r="P372" s="3"/>
      <c r="Q372" s="3"/>
    </row>
    <row r="373" spans="6:17" ht="15.75" customHeight="1">
      <c r="F373" s="6"/>
      <c r="G373" s="6"/>
      <c r="K373" s="1"/>
      <c r="P373" s="3"/>
      <c r="Q373" s="3"/>
    </row>
    <row r="374" spans="6:17" ht="15.75" customHeight="1">
      <c r="F374" s="6"/>
      <c r="G374" s="6"/>
      <c r="K374" s="1"/>
      <c r="P374" s="3"/>
      <c r="Q374" s="3"/>
    </row>
    <row r="375" spans="6:17" ht="15.75" customHeight="1">
      <c r="F375" s="6"/>
      <c r="G375" s="6"/>
      <c r="K375" s="1"/>
      <c r="P375" s="3"/>
      <c r="Q375" s="3"/>
    </row>
    <row r="376" spans="6:17" ht="15.75" customHeight="1">
      <c r="F376" s="6"/>
      <c r="G376" s="6"/>
      <c r="K376" s="1"/>
      <c r="P376" s="3"/>
      <c r="Q376" s="3"/>
    </row>
    <row r="377" spans="6:17" ht="15.75" customHeight="1">
      <c r="F377" s="6"/>
      <c r="G377" s="6"/>
      <c r="K377" s="1"/>
      <c r="P377" s="3"/>
      <c r="Q377" s="3"/>
    </row>
    <row r="378" spans="6:17" ht="15.75" customHeight="1">
      <c r="F378" s="6"/>
      <c r="G378" s="6"/>
      <c r="K378" s="1"/>
      <c r="P378" s="3"/>
      <c r="Q378" s="3"/>
    </row>
    <row r="379" spans="6:17" ht="15.75" customHeight="1">
      <c r="F379" s="6"/>
      <c r="G379" s="6"/>
      <c r="K379" s="1"/>
      <c r="P379" s="3"/>
      <c r="Q379" s="3"/>
    </row>
    <row r="380" spans="6:17" ht="15.75" customHeight="1">
      <c r="F380" s="6"/>
      <c r="G380" s="6"/>
      <c r="K380" s="1"/>
      <c r="P380" s="3"/>
      <c r="Q380" s="3"/>
    </row>
    <row r="381" spans="6:17" ht="15.75" customHeight="1">
      <c r="F381" s="6"/>
      <c r="G381" s="6"/>
      <c r="K381" s="1"/>
      <c r="P381" s="3"/>
      <c r="Q381" s="3"/>
    </row>
    <row r="382" spans="6:17" ht="15.75" customHeight="1">
      <c r="F382" s="6"/>
      <c r="G382" s="6"/>
      <c r="K382" s="1"/>
      <c r="P382" s="3"/>
      <c r="Q382" s="3"/>
    </row>
    <row r="383" spans="6:17" ht="15.75" customHeight="1">
      <c r="F383" s="6"/>
      <c r="G383" s="6"/>
      <c r="K383" s="1"/>
      <c r="P383" s="3"/>
      <c r="Q383" s="3"/>
    </row>
    <row r="384" spans="6:17" ht="15.75" customHeight="1">
      <c r="F384" s="6"/>
      <c r="G384" s="6"/>
      <c r="K384" s="1"/>
      <c r="P384" s="3"/>
      <c r="Q384" s="3"/>
    </row>
    <row r="385" spans="6:17" ht="15.75" customHeight="1">
      <c r="F385" s="6"/>
      <c r="G385" s="6"/>
      <c r="K385" s="1"/>
      <c r="P385" s="3"/>
      <c r="Q385" s="3"/>
    </row>
    <row r="386" spans="6:17" ht="15.75" customHeight="1">
      <c r="F386" s="6"/>
      <c r="G386" s="6"/>
      <c r="K386" s="1"/>
      <c r="P386" s="3"/>
      <c r="Q386" s="3"/>
    </row>
    <row r="387" spans="6:17" ht="15.75" customHeight="1">
      <c r="F387" s="6"/>
      <c r="G387" s="6"/>
      <c r="K387" s="1"/>
      <c r="P387" s="3"/>
      <c r="Q387" s="3"/>
    </row>
    <row r="388" spans="6:17" ht="15.75" customHeight="1">
      <c r="F388" s="6"/>
      <c r="G388" s="6"/>
      <c r="K388" s="1"/>
      <c r="P388" s="3"/>
      <c r="Q388" s="3"/>
    </row>
    <row r="389" spans="6:17" ht="15.75" customHeight="1">
      <c r="F389" s="6"/>
      <c r="G389" s="6"/>
      <c r="K389" s="1"/>
      <c r="P389" s="3"/>
      <c r="Q389" s="3"/>
    </row>
    <row r="390" spans="6:17" ht="15.75" customHeight="1">
      <c r="F390" s="6"/>
      <c r="G390" s="6"/>
      <c r="K390" s="1"/>
      <c r="P390" s="3"/>
      <c r="Q390" s="3"/>
    </row>
    <row r="391" spans="6:17" ht="15.75" customHeight="1">
      <c r="F391" s="6"/>
      <c r="G391" s="6"/>
      <c r="K391" s="1"/>
      <c r="P391" s="3"/>
      <c r="Q391" s="3"/>
    </row>
    <row r="392" spans="6:17" ht="15.75" customHeight="1">
      <c r="F392" s="6"/>
      <c r="G392" s="6"/>
      <c r="K392" s="1"/>
      <c r="P392" s="3"/>
      <c r="Q392" s="3"/>
    </row>
    <row r="393" spans="6:17" ht="15.75" customHeight="1">
      <c r="F393" s="6"/>
      <c r="G393" s="6"/>
      <c r="K393" s="1"/>
      <c r="P393" s="3"/>
      <c r="Q393" s="3"/>
    </row>
    <row r="394" spans="6:17" ht="15.75" customHeight="1">
      <c r="F394" s="6"/>
      <c r="G394" s="6"/>
      <c r="K394" s="1"/>
      <c r="P394" s="3"/>
      <c r="Q394" s="3"/>
    </row>
    <row r="395" spans="6:17" ht="15.75" customHeight="1">
      <c r="F395" s="6"/>
      <c r="G395" s="6"/>
      <c r="K395" s="1"/>
      <c r="P395" s="3"/>
      <c r="Q395" s="3"/>
    </row>
    <row r="396" spans="6:17" ht="15.75" customHeight="1">
      <c r="F396" s="6"/>
      <c r="G396" s="6"/>
      <c r="K396" s="1"/>
      <c r="P396" s="3"/>
      <c r="Q396" s="3"/>
    </row>
    <row r="397" spans="6:17" ht="15.75" customHeight="1">
      <c r="F397" s="6"/>
      <c r="G397" s="6"/>
      <c r="K397" s="1"/>
      <c r="P397" s="3"/>
      <c r="Q397" s="3"/>
    </row>
    <row r="398" spans="6:17" ht="15.75" customHeight="1">
      <c r="F398" s="6"/>
      <c r="G398" s="6"/>
      <c r="K398" s="1"/>
      <c r="P398" s="3"/>
      <c r="Q398" s="3"/>
    </row>
    <row r="399" spans="6:17" ht="15.75" customHeight="1">
      <c r="F399" s="6"/>
      <c r="G399" s="6"/>
      <c r="K399" s="1"/>
      <c r="P399" s="3"/>
      <c r="Q399" s="3"/>
    </row>
    <row r="400" spans="6:17" ht="15.75" customHeight="1">
      <c r="F400" s="6"/>
      <c r="G400" s="6"/>
      <c r="K400" s="1"/>
      <c r="P400" s="3"/>
      <c r="Q400" s="3"/>
    </row>
    <row r="401" spans="6:17" ht="15.75" customHeight="1">
      <c r="F401" s="6"/>
      <c r="G401" s="6"/>
      <c r="K401" s="1"/>
      <c r="P401" s="3"/>
      <c r="Q401" s="3"/>
    </row>
    <row r="402" spans="6:17" ht="15.75" customHeight="1">
      <c r="F402" s="6"/>
      <c r="G402" s="6"/>
      <c r="K402" s="1"/>
      <c r="P402" s="3"/>
      <c r="Q402" s="3"/>
    </row>
    <row r="403" spans="6:17" ht="15.75" customHeight="1">
      <c r="F403" s="6"/>
      <c r="G403" s="6"/>
      <c r="K403" s="1"/>
      <c r="P403" s="3"/>
      <c r="Q403" s="3"/>
    </row>
    <row r="404" spans="6:17" ht="15.75" customHeight="1">
      <c r="F404" s="6"/>
      <c r="G404" s="6"/>
      <c r="K404" s="1"/>
      <c r="P404" s="3"/>
      <c r="Q404" s="3"/>
    </row>
    <row r="405" spans="6:17" ht="15.75" customHeight="1">
      <c r="F405" s="6"/>
      <c r="G405" s="6"/>
      <c r="K405" s="1"/>
      <c r="P405" s="3"/>
      <c r="Q405" s="3"/>
    </row>
    <row r="406" spans="6:17" ht="15.75" customHeight="1">
      <c r="F406" s="6"/>
      <c r="G406" s="6"/>
      <c r="K406" s="1"/>
      <c r="P406" s="3"/>
      <c r="Q406" s="3"/>
    </row>
    <row r="407" spans="6:17" ht="15.75" customHeight="1">
      <c r="F407" s="6"/>
      <c r="G407" s="6"/>
      <c r="K407" s="1"/>
      <c r="P407" s="3"/>
      <c r="Q407" s="3"/>
    </row>
    <row r="408" spans="6:17" ht="15.75" customHeight="1">
      <c r="F408" s="6"/>
      <c r="G408" s="6"/>
      <c r="K408" s="1"/>
      <c r="P408" s="3"/>
      <c r="Q408" s="3"/>
    </row>
    <row r="409" spans="6:17" ht="15.75" customHeight="1">
      <c r="F409" s="6"/>
      <c r="G409" s="6"/>
      <c r="K409" s="1"/>
      <c r="P409" s="3"/>
      <c r="Q409" s="3"/>
    </row>
    <row r="410" spans="6:17" ht="15.75" customHeight="1">
      <c r="F410" s="6"/>
      <c r="G410" s="6"/>
      <c r="K410" s="1"/>
      <c r="P410" s="3"/>
      <c r="Q410" s="3"/>
    </row>
    <row r="411" spans="6:17" ht="15.75" customHeight="1">
      <c r="F411" s="6"/>
      <c r="G411" s="6"/>
      <c r="K411" s="1"/>
      <c r="P411" s="3"/>
      <c r="Q411" s="3"/>
    </row>
    <row r="412" spans="6:17" ht="15.75" customHeight="1">
      <c r="F412" s="6"/>
      <c r="G412" s="6"/>
      <c r="K412" s="1"/>
      <c r="P412" s="3"/>
      <c r="Q412" s="3"/>
    </row>
    <row r="413" spans="6:17" ht="15.75" customHeight="1">
      <c r="F413" s="6"/>
      <c r="G413" s="6"/>
      <c r="K413" s="1"/>
      <c r="P413" s="3"/>
      <c r="Q413" s="3"/>
    </row>
    <row r="414" spans="6:17" ht="15.75" customHeight="1">
      <c r="F414" s="6"/>
      <c r="G414" s="6"/>
      <c r="K414" s="1"/>
      <c r="P414" s="3"/>
      <c r="Q414" s="3"/>
    </row>
    <row r="415" spans="6:17" ht="15.75" customHeight="1">
      <c r="F415" s="6"/>
      <c r="G415" s="6"/>
      <c r="K415" s="1"/>
      <c r="P415" s="3"/>
      <c r="Q415" s="3"/>
    </row>
    <row r="416" spans="6:17" ht="15.75" customHeight="1">
      <c r="F416" s="6"/>
      <c r="G416" s="6"/>
      <c r="K416" s="1"/>
      <c r="P416" s="3"/>
      <c r="Q416" s="3"/>
    </row>
    <row r="417" spans="6:17" ht="15.75" customHeight="1">
      <c r="F417" s="6"/>
      <c r="G417" s="6"/>
      <c r="K417" s="1"/>
      <c r="P417" s="3"/>
      <c r="Q417" s="3"/>
    </row>
    <row r="418" spans="6:17" ht="15.75" customHeight="1">
      <c r="F418" s="6"/>
      <c r="G418" s="6"/>
      <c r="K418" s="1"/>
      <c r="P418" s="3"/>
      <c r="Q418" s="3"/>
    </row>
    <row r="419" spans="6:17" ht="15.75" customHeight="1">
      <c r="F419" s="6"/>
      <c r="G419" s="6"/>
      <c r="K419" s="1"/>
      <c r="P419" s="3"/>
      <c r="Q419" s="3"/>
    </row>
    <row r="420" spans="6:17" ht="15.75" customHeight="1">
      <c r="F420" s="6"/>
      <c r="G420" s="6"/>
      <c r="K420" s="1"/>
      <c r="P420" s="3"/>
      <c r="Q420" s="3"/>
    </row>
    <row r="421" spans="6:17" ht="15.75" customHeight="1">
      <c r="F421" s="6"/>
      <c r="G421" s="6"/>
      <c r="K421" s="1"/>
      <c r="P421" s="3"/>
      <c r="Q421" s="3"/>
    </row>
    <row r="422" spans="6:17" ht="15.75" customHeight="1">
      <c r="F422" s="6"/>
      <c r="G422" s="6"/>
      <c r="K422" s="1"/>
      <c r="P422" s="3"/>
      <c r="Q422" s="3"/>
    </row>
    <row r="423" spans="6:17" ht="15.75" customHeight="1">
      <c r="F423" s="6"/>
      <c r="G423" s="6"/>
      <c r="K423" s="1"/>
      <c r="P423" s="3"/>
      <c r="Q423" s="3"/>
    </row>
    <row r="424" spans="6:17" ht="15.75" customHeight="1">
      <c r="F424" s="6"/>
      <c r="G424" s="6"/>
      <c r="K424" s="1"/>
      <c r="P424" s="3"/>
      <c r="Q424" s="3"/>
    </row>
    <row r="425" spans="6:17" ht="15.75" customHeight="1">
      <c r="F425" s="6"/>
      <c r="G425" s="6"/>
      <c r="K425" s="1"/>
      <c r="P425" s="3"/>
      <c r="Q425" s="3"/>
    </row>
    <row r="426" spans="6:17" ht="15.75" customHeight="1">
      <c r="F426" s="6"/>
      <c r="G426" s="6"/>
      <c r="K426" s="1"/>
      <c r="P426" s="3"/>
      <c r="Q426" s="3"/>
    </row>
    <row r="427" spans="6:17" ht="15.75" customHeight="1">
      <c r="F427" s="6"/>
      <c r="G427" s="6"/>
      <c r="K427" s="1"/>
      <c r="P427" s="3"/>
      <c r="Q427" s="3"/>
    </row>
    <row r="428" spans="6:17" ht="15.75" customHeight="1">
      <c r="F428" s="6"/>
      <c r="G428" s="6"/>
      <c r="K428" s="1"/>
      <c r="P428" s="3"/>
      <c r="Q428" s="3"/>
    </row>
    <row r="429" spans="6:17" ht="15.75" customHeight="1">
      <c r="F429" s="6"/>
      <c r="G429" s="6"/>
      <c r="K429" s="1"/>
      <c r="P429" s="3"/>
      <c r="Q429" s="3"/>
    </row>
    <row r="430" spans="6:17" ht="15.75" customHeight="1">
      <c r="F430" s="6"/>
      <c r="G430" s="6"/>
      <c r="K430" s="1"/>
      <c r="P430" s="3"/>
      <c r="Q430" s="3"/>
    </row>
    <row r="431" spans="6:17" ht="15.75" customHeight="1">
      <c r="F431" s="6"/>
      <c r="G431" s="6"/>
      <c r="K431" s="1"/>
      <c r="P431" s="3"/>
      <c r="Q431" s="3"/>
    </row>
    <row r="432" spans="6:17" ht="15.75" customHeight="1">
      <c r="F432" s="6"/>
      <c r="G432" s="6"/>
      <c r="K432" s="1"/>
      <c r="P432" s="3"/>
      <c r="Q432" s="3"/>
    </row>
    <row r="433" spans="6:17" ht="15.75" customHeight="1">
      <c r="F433" s="6"/>
      <c r="G433" s="6"/>
      <c r="K433" s="1"/>
      <c r="P433" s="3"/>
      <c r="Q433" s="3"/>
    </row>
    <row r="434" spans="6:17" ht="15.75" customHeight="1">
      <c r="F434" s="6"/>
      <c r="G434" s="6"/>
      <c r="K434" s="1"/>
      <c r="P434" s="3"/>
      <c r="Q434" s="3"/>
    </row>
    <row r="435" spans="6:17" ht="15.75" customHeight="1">
      <c r="F435" s="6"/>
      <c r="G435" s="6"/>
      <c r="K435" s="1"/>
      <c r="P435" s="3"/>
      <c r="Q435" s="3"/>
    </row>
    <row r="436" spans="6:17" ht="15.75" customHeight="1">
      <c r="F436" s="6"/>
      <c r="G436" s="6"/>
      <c r="K436" s="1"/>
      <c r="P436" s="3"/>
      <c r="Q436" s="3"/>
    </row>
    <row r="437" spans="6:17" ht="15.75" customHeight="1">
      <c r="F437" s="6"/>
      <c r="G437" s="6"/>
      <c r="K437" s="1"/>
      <c r="P437" s="3"/>
      <c r="Q437" s="3"/>
    </row>
    <row r="438" spans="6:17" ht="15.75" customHeight="1">
      <c r="F438" s="6"/>
      <c r="G438" s="6"/>
      <c r="K438" s="1"/>
      <c r="P438" s="3"/>
      <c r="Q438" s="3"/>
    </row>
    <row r="439" spans="6:17" ht="15.75" customHeight="1">
      <c r="F439" s="6"/>
      <c r="G439" s="6"/>
      <c r="K439" s="1"/>
      <c r="P439" s="3"/>
      <c r="Q439" s="3"/>
    </row>
    <row r="440" spans="6:17" ht="15.75" customHeight="1">
      <c r="F440" s="6"/>
      <c r="G440" s="6"/>
      <c r="K440" s="1"/>
      <c r="P440" s="3"/>
      <c r="Q440" s="3"/>
    </row>
    <row r="441" spans="6:17" ht="15.75" customHeight="1">
      <c r="F441" s="6"/>
      <c r="G441" s="6"/>
      <c r="K441" s="1"/>
      <c r="P441" s="3"/>
      <c r="Q441" s="3"/>
    </row>
    <row r="442" spans="6:17" ht="15.75" customHeight="1">
      <c r="F442" s="6"/>
      <c r="G442" s="6"/>
      <c r="K442" s="1"/>
      <c r="P442" s="3"/>
      <c r="Q442" s="3"/>
    </row>
    <row r="443" spans="6:17" ht="15.75" customHeight="1">
      <c r="F443" s="6"/>
      <c r="G443" s="6"/>
      <c r="K443" s="1"/>
      <c r="P443" s="3"/>
      <c r="Q443" s="3"/>
    </row>
    <row r="444" spans="6:17" ht="15.75" customHeight="1">
      <c r="F444" s="6"/>
      <c r="G444" s="6"/>
      <c r="K444" s="1"/>
      <c r="P444" s="3"/>
      <c r="Q444" s="3"/>
    </row>
    <row r="445" spans="6:17" ht="15.75" customHeight="1">
      <c r="F445" s="6"/>
      <c r="G445" s="6"/>
      <c r="K445" s="1"/>
      <c r="P445" s="3"/>
      <c r="Q445" s="3"/>
    </row>
    <row r="446" spans="6:17" ht="15.75" customHeight="1">
      <c r="F446" s="6"/>
      <c r="G446" s="6"/>
      <c r="K446" s="1"/>
      <c r="P446" s="3"/>
      <c r="Q446" s="3"/>
    </row>
    <row r="447" spans="6:17" ht="15.75" customHeight="1">
      <c r="F447" s="6"/>
      <c r="G447" s="6"/>
      <c r="K447" s="1"/>
      <c r="P447" s="3"/>
      <c r="Q447" s="3"/>
    </row>
    <row r="448" spans="6:17" ht="15.75" customHeight="1">
      <c r="F448" s="6"/>
      <c r="G448" s="6"/>
      <c r="K448" s="1"/>
      <c r="P448" s="3"/>
      <c r="Q448" s="3"/>
    </row>
    <row r="449" spans="6:17" ht="15.75" customHeight="1">
      <c r="F449" s="6"/>
      <c r="G449" s="6"/>
      <c r="K449" s="1"/>
      <c r="P449" s="3"/>
      <c r="Q449" s="3"/>
    </row>
    <row r="450" spans="6:17" ht="15.75" customHeight="1">
      <c r="F450" s="6"/>
      <c r="G450" s="6"/>
      <c r="K450" s="1"/>
      <c r="P450" s="3"/>
      <c r="Q450" s="3"/>
    </row>
    <row r="451" spans="6:17" ht="15.75" customHeight="1">
      <c r="F451" s="6"/>
      <c r="G451" s="6"/>
      <c r="K451" s="1"/>
      <c r="P451" s="3"/>
      <c r="Q451" s="3"/>
    </row>
    <row r="452" spans="6:17" ht="15.75" customHeight="1">
      <c r="F452" s="6"/>
      <c r="G452" s="6"/>
      <c r="K452" s="1"/>
      <c r="P452" s="3"/>
      <c r="Q452" s="3"/>
    </row>
    <row r="453" spans="6:17" ht="15.75" customHeight="1">
      <c r="F453" s="6"/>
      <c r="G453" s="6"/>
      <c r="K453" s="1"/>
      <c r="P453" s="3"/>
      <c r="Q453" s="3"/>
    </row>
    <row r="454" spans="6:17" ht="15.75" customHeight="1">
      <c r="F454" s="6"/>
      <c r="G454" s="6"/>
      <c r="K454" s="1"/>
      <c r="P454" s="3"/>
      <c r="Q454" s="3"/>
    </row>
    <row r="455" spans="6:17" ht="15.75" customHeight="1">
      <c r="F455" s="6"/>
      <c r="G455" s="6"/>
      <c r="K455" s="1"/>
      <c r="P455" s="3"/>
      <c r="Q455" s="3"/>
    </row>
    <row r="456" spans="6:17" ht="15.75" customHeight="1">
      <c r="F456" s="6"/>
      <c r="G456" s="6"/>
      <c r="K456" s="1"/>
      <c r="P456" s="3"/>
      <c r="Q456" s="3"/>
    </row>
    <row r="457" spans="6:17" ht="15.75" customHeight="1">
      <c r="F457" s="6"/>
      <c r="G457" s="6"/>
      <c r="K457" s="1"/>
      <c r="P457" s="3"/>
      <c r="Q457" s="3"/>
    </row>
    <row r="458" spans="6:17" ht="15.75" customHeight="1">
      <c r="F458" s="6"/>
      <c r="G458" s="6"/>
      <c r="K458" s="1"/>
      <c r="P458" s="3"/>
      <c r="Q458" s="3"/>
    </row>
    <row r="459" spans="6:17" ht="15.75" customHeight="1">
      <c r="F459" s="6"/>
      <c r="G459" s="6"/>
      <c r="K459" s="1"/>
      <c r="P459" s="3"/>
      <c r="Q459" s="3"/>
    </row>
    <row r="460" spans="6:17" ht="15.75" customHeight="1">
      <c r="F460" s="6"/>
      <c r="G460" s="6"/>
      <c r="K460" s="1"/>
      <c r="P460" s="3"/>
      <c r="Q460" s="3"/>
    </row>
    <row r="461" spans="6:17" ht="15.75" customHeight="1">
      <c r="F461" s="6"/>
      <c r="G461" s="6"/>
      <c r="K461" s="1"/>
      <c r="P461" s="3"/>
      <c r="Q461" s="3"/>
    </row>
    <row r="462" spans="6:17" ht="15.75" customHeight="1">
      <c r="F462" s="6"/>
      <c r="G462" s="6"/>
      <c r="K462" s="1"/>
      <c r="P462" s="3"/>
      <c r="Q462" s="3"/>
    </row>
    <row r="463" spans="6:17" ht="15.75" customHeight="1">
      <c r="F463" s="6"/>
      <c r="G463" s="6"/>
      <c r="K463" s="1"/>
      <c r="P463" s="3"/>
      <c r="Q463" s="3"/>
    </row>
    <row r="464" spans="6:17" ht="15.75" customHeight="1">
      <c r="F464" s="6"/>
      <c r="G464" s="6"/>
      <c r="K464" s="1"/>
      <c r="P464" s="3"/>
      <c r="Q464" s="3"/>
    </row>
    <row r="465" spans="6:17" ht="15.75" customHeight="1">
      <c r="F465" s="6"/>
      <c r="G465" s="6"/>
      <c r="K465" s="1"/>
      <c r="P465" s="3"/>
      <c r="Q465" s="3"/>
    </row>
    <row r="466" spans="6:17" ht="15.75" customHeight="1">
      <c r="F466" s="6"/>
      <c r="G466" s="6"/>
      <c r="K466" s="1"/>
      <c r="P466" s="3"/>
      <c r="Q466" s="3"/>
    </row>
    <row r="467" spans="6:17" ht="15.75" customHeight="1">
      <c r="F467" s="6"/>
      <c r="G467" s="6"/>
      <c r="K467" s="1"/>
      <c r="P467" s="3"/>
      <c r="Q467" s="3"/>
    </row>
    <row r="468" spans="6:17" ht="15.75" customHeight="1">
      <c r="F468" s="6"/>
      <c r="G468" s="6"/>
      <c r="K468" s="1"/>
      <c r="P468" s="3"/>
      <c r="Q468" s="3"/>
    </row>
    <row r="469" spans="6:17" ht="15.75" customHeight="1">
      <c r="F469" s="6"/>
      <c r="G469" s="6"/>
      <c r="K469" s="1"/>
      <c r="P469" s="3"/>
      <c r="Q469" s="3"/>
    </row>
    <row r="470" spans="6:17" ht="15.75" customHeight="1">
      <c r="F470" s="6"/>
      <c r="G470" s="6"/>
      <c r="K470" s="1"/>
      <c r="P470" s="3"/>
      <c r="Q470" s="3"/>
    </row>
    <row r="471" spans="6:17" ht="15.75" customHeight="1">
      <c r="F471" s="6"/>
      <c r="G471" s="6"/>
      <c r="K471" s="1"/>
      <c r="P471" s="3"/>
      <c r="Q471" s="3"/>
    </row>
    <row r="472" spans="6:17" ht="15.75" customHeight="1">
      <c r="F472" s="6"/>
      <c r="G472" s="6"/>
      <c r="K472" s="1"/>
      <c r="P472" s="3"/>
      <c r="Q472" s="3"/>
    </row>
    <row r="473" spans="6:17" ht="15.75" customHeight="1">
      <c r="F473" s="6"/>
      <c r="G473" s="6"/>
      <c r="K473" s="1"/>
      <c r="P473" s="3"/>
      <c r="Q473" s="3"/>
    </row>
    <row r="474" spans="6:17" ht="15.75" customHeight="1">
      <c r="F474" s="6"/>
      <c r="G474" s="6"/>
      <c r="K474" s="1"/>
      <c r="P474" s="3"/>
      <c r="Q474" s="3"/>
    </row>
    <row r="475" spans="6:17" ht="15.75" customHeight="1">
      <c r="F475" s="6"/>
      <c r="G475" s="6"/>
      <c r="K475" s="1"/>
      <c r="P475" s="3"/>
      <c r="Q475" s="3"/>
    </row>
    <row r="476" spans="6:17" ht="15.75" customHeight="1">
      <c r="F476" s="6"/>
      <c r="G476" s="6"/>
      <c r="K476" s="1"/>
      <c r="P476" s="3"/>
      <c r="Q476" s="3"/>
    </row>
    <row r="477" spans="6:17" ht="15.75" customHeight="1">
      <c r="F477" s="6"/>
      <c r="G477" s="6"/>
      <c r="K477" s="1"/>
      <c r="P477" s="3"/>
      <c r="Q477" s="3"/>
    </row>
    <row r="478" spans="6:17" ht="15.75" customHeight="1">
      <c r="F478" s="6"/>
      <c r="G478" s="6"/>
      <c r="K478" s="1"/>
      <c r="P478" s="3"/>
      <c r="Q478" s="3"/>
    </row>
    <row r="479" spans="6:17" ht="15.75" customHeight="1">
      <c r="F479" s="6"/>
      <c r="G479" s="6"/>
      <c r="K479" s="1"/>
      <c r="P479" s="3"/>
      <c r="Q479" s="3"/>
    </row>
    <row r="480" spans="6:17" ht="15.75" customHeight="1">
      <c r="F480" s="6"/>
      <c r="G480" s="6"/>
      <c r="K480" s="1"/>
      <c r="P480" s="3"/>
      <c r="Q480" s="3"/>
    </row>
    <row r="481" spans="6:17" ht="15.75" customHeight="1">
      <c r="F481" s="6"/>
      <c r="G481" s="6"/>
      <c r="K481" s="1"/>
      <c r="P481" s="3"/>
      <c r="Q481" s="3"/>
    </row>
    <row r="482" spans="6:17" ht="15.75" customHeight="1">
      <c r="F482" s="6"/>
      <c r="G482" s="6"/>
      <c r="K482" s="1"/>
      <c r="P482" s="3"/>
      <c r="Q482" s="3"/>
    </row>
    <row r="483" spans="6:17" ht="15.75" customHeight="1">
      <c r="F483" s="6"/>
      <c r="G483" s="6"/>
      <c r="K483" s="1"/>
      <c r="P483" s="3"/>
      <c r="Q483" s="3"/>
    </row>
    <row r="484" spans="6:17" ht="15.75" customHeight="1">
      <c r="F484" s="6"/>
      <c r="G484" s="6"/>
      <c r="K484" s="1"/>
      <c r="P484" s="3"/>
      <c r="Q484" s="3"/>
    </row>
    <row r="485" spans="6:17" ht="15.75" customHeight="1">
      <c r="F485" s="6"/>
      <c r="G485" s="6"/>
      <c r="K485" s="1"/>
      <c r="P485" s="3"/>
      <c r="Q485" s="3"/>
    </row>
    <row r="486" spans="6:17" ht="15.75" customHeight="1">
      <c r="F486" s="6"/>
      <c r="G486" s="6"/>
      <c r="K486" s="1"/>
      <c r="P486" s="3"/>
      <c r="Q486" s="3"/>
    </row>
    <row r="487" spans="6:17" ht="15.75" customHeight="1">
      <c r="F487" s="6"/>
      <c r="G487" s="6"/>
      <c r="K487" s="1"/>
      <c r="P487" s="3"/>
      <c r="Q487" s="3"/>
    </row>
    <row r="488" spans="6:17" ht="15.75" customHeight="1">
      <c r="F488" s="6"/>
      <c r="G488" s="6"/>
      <c r="K488" s="1"/>
      <c r="P488" s="3"/>
      <c r="Q488" s="3"/>
    </row>
    <row r="489" spans="6:17" ht="15.75" customHeight="1">
      <c r="F489" s="6"/>
      <c r="G489" s="6"/>
      <c r="K489" s="1"/>
      <c r="P489" s="3"/>
      <c r="Q489" s="3"/>
    </row>
    <row r="490" spans="6:17" ht="15.75" customHeight="1">
      <c r="F490" s="6"/>
      <c r="G490" s="6"/>
      <c r="K490" s="1"/>
      <c r="P490" s="3"/>
      <c r="Q490" s="3"/>
    </row>
    <row r="491" spans="6:17" ht="15.75" customHeight="1">
      <c r="F491" s="6"/>
      <c r="G491" s="6"/>
      <c r="K491" s="1"/>
      <c r="P491" s="3"/>
      <c r="Q491" s="3"/>
    </row>
    <row r="492" spans="6:17" ht="15.75" customHeight="1">
      <c r="F492" s="6"/>
      <c r="G492" s="6"/>
      <c r="K492" s="1"/>
      <c r="P492" s="3"/>
      <c r="Q492" s="3"/>
    </row>
    <row r="493" spans="6:17" ht="15.75" customHeight="1">
      <c r="F493" s="6"/>
      <c r="G493" s="6"/>
      <c r="K493" s="1"/>
      <c r="P493" s="3"/>
      <c r="Q493" s="3"/>
    </row>
    <row r="494" spans="6:17" ht="15.75" customHeight="1">
      <c r="F494" s="6"/>
      <c r="G494" s="6"/>
      <c r="K494" s="1"/>
      <c r="P494" s="3"/>
      <c r="Q494" s="3"/>
    </row>
    <row r="495" spans="6:17" ht="15.75" customHeight="1">
      <c r="F495" s="6"/>
      <c r="G495" s="6"/>
      <c r="K495" s="1"/>
      <c r="P495" s="3"/>
      <c r="Q495" s="3"/>
    </row>
    <row r="496" spans="6:17" ht="15.75" customHeight="1">
      <c r="F496" s="6"/>
      <c r="G496" s="6"/>
      <c r="K496" s="1"/>
      <c r="P496" s="3"/>
      <c r="Q496" s="3"/>
    </row>
    <row r="497" spans="6:17" ht="15.75" customHeight="1">
      <c r="F497" s="6"/>
      <c r="G497" s="6"/>
      <c r="K497" s="1"/>
      <c r="P497" s="3"/>
      <c r="Q497" s="3"/>
    </row>
    <row r="498" spans="6:17" ht="15.75" customHeight="1">
      <c r="F498" s="6"/>
      <c r="G498" s="6"/>
      <c r="K498" s="1"/>
      <c r="P498" s="3"/>
      <c r="Q498" s="3"/>
    </row>
    <row r="499" spans="6:17" ht="15.75" customHeight="1">
      <c r="F499" s="6"/>
      <c r="G499" s="6"/>
      <c r="K499" s="1"/>
      <c r="P499" s="3"/>
      <c r="Q499" s="3"/>
    </row>
    <row r="500" spans="6:17" ht="15.75" customHeight="1">
      <c r="F500" s="6"/>
      <c r="G500" s="6"/>
      <c r="K500" s="1"/>
      <c r="P500" s="3"/>
      <c r="Q500" s="3"/>
    </row>
    <row r="501" spans="6:17" ht="15.75" customHeight="1">
      <c r="F501" s="6"/>
      <c r="G501" s="6"/>
      <c r="K501" s="1"/>
      <c r="P501" s="3"/>
      <c r="Q501" s="3"/>
    </row>
    <row r="502" spans="6:17" ht="15.75" customHeight="1">
      <c r="F502" s="6"/>
      <c r="G502" s="6"/>
      <c r="K502" s="1"/>
      <c r="P502" s="3"/>
      <c r="Q502" s="3"/>
    </row>
    <row r="503" spans="6:17" ht="15.75" customHeight="1">
      <c r="F503" s="6"/>
      <c r="G503" s="6"/>
      <c r="K503" s="1"/>
      <c r="P503" s="3"/>
      <c r="Q503" s="3"/>
    </row>
    <row r="504" spans="6:17" ht="15.75" customHeight="1">
      <c r="F504" s="6"/>
      <c r="G504" s="6"/>
      <c r="K504" s="1"/>
      <c r="P504" s="3"/>
      <c r="Q504" s="3"/>
    </row>
    <row r="505" spans="6:17" ht="15.75" customHeight="1">
      <c r="F505" s="6"/>
      <c r="G505" s="6"/>
      <c r="K505" s="1"/>
      <c r="P505" s="3"/>
      <c r="Q505" s="3"/>
    </row>
    <row r="506" spans="6:17" ht="15.75" customHeight="1">
      <c r="F506" s="6"/>
      <c r="G506" s="6"/>
      <c r="K506" s="1"/>
      <c r="P506" s="3"/>
      <c r="Q506" s="3"/>
    </row>
    <row r="507" spans="6:17" ht="15.75" customHeight="1">
      <c r="F507" s="6"/>
      <c r="G507" s="6"/>
      <c r="K507" s="1"/>
      <c r="P507" s="3"/>
      <c r="Q507" s="3"/>
    </row>
    <row r="508" spans="6:17" ht="15.75" customHeight="1">
      <c r="F508" s="6"/>
      <c r="G508" s="6"/>
      <c r="K508" s="1"/>
      <c r="P508" s="3"/>
      <c r="Q508" s="3"/>
    </row>
    <row r="509" spans="6:17" ht="15.75" customHeight="1">
      <c r="F509" s="6"/>
      <c r="G509" s="6"/>
      <c r="K509" s="1"/>
      <c r="P509" s="3"/>
      <c r="Q509" s="3"/>
    </row>
    <row r="510" spans="6:17" ht="15.75" customHeight="1">
      <c r="F510" s="6"/>
      <c r="G510" s="6"/>
      <c r="K510" s="1"/>
      <c r="P510" s="3"/>
      <c r="Q510" s="3"/>
    </row>
    <row r="511" spans="6:17" ht="15.75" customHeight="1">
      <c r="F511" s="6"/>
      <c r="G511" s="6"/>
      <c r="K511" s="1"/>
      <c r="P511" s="3"/>
      <c r="Q511" s="3"/>
    </row>
    <row r="512" spans="6:17" ht="15.75" customHeight="1">
      <c r="F512" s="6"/>
      <c r="G512" s="6"/>
      <c r="K512" s="1"/>
      <c r="P512" s="3"/>
      <c r="Q512" s="3"/>
    </row>
    <row r="513" spans="6:17" ht="15.75" customHeight="1">
      <c r="F513" s="6"/>
      <c r="G513" s="6"/>
      <c r="K513" s="1"/>
      <c r="P513" s="3"/>
      <c r="Q513" s="3"/>
    </row>
    <row r="514" spans="6:17" ht="15.75" customHeight="1">
      <c r="F514" s="6"/>
      <c r="G514" s="6"/>
      <c r="K514" s="1"/>
      <c r="P514" s="3"/>
      <c r="Q514" s="3"/>
    </row>
    <row r="515" spans="6:17" ht="15.75" customHeight="1">
      <c r="F515" s="6"/>
      <c r="G515" s="6"/>
      <c r="K515" s="1"/>
      <c r="P515" s="3"/>
      <c r="Q515" s="3"/>
    </row>
    <row r="516" spans="6:17" ht="15.75" customHeight="1">
      <c r="F516" s="6"/>
      <c r="G516" s="6"/>
      <c r="K516" s="1"/>
      <c r="P516" s="3"/>
      <c r="Q516" s="3"/>
    </row>
    <row r="517" spans="6:17" ht="15.75" customHeight="1">
      <c r="F517" s="6"/>
      <c r="G517" s="6"/>
      <c r="K517" s="1"/>
      <c r="P517" s="3"/>
      <c r="Q517" s="3"/>
    </row>
    <row r="518" spans="6:17" ht="15.75" customHeight="1">
      <c r="F518" s="6"/>
      <c r="G518" s="6"/>
      <c r="K518" s="1"/>
      <c r="P518" s="3"/>
      <c r="Q518" s="3"/>
    </row>
    <row r="519" spans="6:17" ht="15.75" customHeight="1">
      <c r="F519" s="6"/>
      <c r="G519" s="6"/>
      <c r="K519" s="1"/>
      <c r="P519" s="3"/>
      <c r="Q519" s="3"/>
    </row>
    <row r="520" spans="6:17" ht="15.75" customHeight="1">
      <c r="F520" s="6"/>
      <c r="G520" s="6"/>
      <c r="K520" s="1"/>
      <c r="P520" s="3"/>
      <c r="Q520" s="3"/>
    </row>
    <row r="521" spans="6:17" ht="15.75" customHeight="1">
      <c r="F521" s="6"/>
      <c r="G521" s="6"/>
      <c r="K521" s="1"/>
      <c r="P521" s="3"/>
      <c r="Q521" s="3"/>
    </row>
    <row r="522" spans="6:17" ht="15.75" customHeight="1">
      <c r="F522" s="6"/>
      <c r="G522" s="6"/>
      <c r="K522" s="1"/>
      <c r="P522" s="3"/>
      <c r="Q522" s="3"/>
    </row>
    <row r="523" spans="6:17" ht="15.75" customHeight="1">
      <c r="F523" s="6"/>
      <c r="G523" s="6"/>
      <c r="K523" s="1"/>
      <c r="P523" s="3"/>
      <c r="Q523" s="3"/>
    </row>
    <row r="524" spans="6:17" ht="15.75" customHeight="1">
      <c r="F524" s="6"/>
      <c r="G524" s="6"/>
      <c r="K524" s="1"/>
      <c r="P524" s="3"/>
      <c r="Q524" s="3"/>
    </row>
    <row r="525" spans="6:17" ht="15.75" customHeight="1">
      <c r="F525" s="6"/>
      <c r="G525" s="6"/>
      <c r="K525" s="1"/>
      <c r="P525" s="3"/>
      <c r="Q525" s="3"/>
    </row>
    <row r="526" spans="6:17" ht="15.75" customHeight="1">
      <c r="F526" s="6"/>
      <c r="G526" s="6"/>
      <c r="K526" s="1"/>
      <c r="P526" s="3"/>
      <c r="Q526" s="3"/>
    </row>
    <row r="527" spans="6:17" ht="15.75" customHeight="1">
      <c r="F527" s="6"/>
      <c r="G527" s="6"/>
      <c r="K527" s="1"/>
      <c r="P527" s="3"/>
      <c r="Q527" s="3"/>
    </row>
    <row r="528" spans="6:17" ht="15.75" customHeight="1">
      <c r="F528" s="6"/>
      <c r="G528" s="6"/>
      <c r="K528" s="1"/>
      <c r="P528" s="3"/>
      <c r="Q528" s="3"/>
    </row>
    <row r="529" spans="6:17" ht="15.75" customHeight="1">
      <c r="F529" s="6"/>
      <c r="G529" s="6"/>
      <c r="K529" s="1"/>
      <c r="P529" s="3"/>
      <c r="Q529" s="3"/>
    </row>
    <row r="530" spans="6:17" ht="15.75" customHeight="1">
      <c r="F530" s="6"/>
      <c r="G530" s="6"/>
      <c r="K530" s="1"/>
      <c r="P530" s="3"/>
      <c r="Q530" s="3"/>
    </row>
    <row r="531" spans="6:17" ht="15.75" customHeight="1">
      <c r="F531" s="6"/>
      <c r="G531" s="6"/>
      <c r="K531" s="1"/>
      <c r="P531" s="3"/>
      <c r="Q531" s="3"/>
    </row>
    <row r="532" spans="6:17" ht="15.75" customHeight="1">
      <c r="F532" s="6"/>
      <c r="G532" s="6"/>
      <c r="K532" s="1"/>
      <c r="P532" s="3"/>
      <c r="Q532" s="3"/>
    </row>
    <row r="533" spans="6:17" ht="15.75" customHeight="1">
      <c r="F533" s="6"/>
      <c r="G533" s="6"/>
      <c r="K533" s="1"/>
      <c r="P533" s="3"/>
      <c r="Q533" s="3"/>
    </row>
    <row r="534" spans="6:17" ht="15.75" customHeight="1">
      <c r="F534" s="6"/>
      <c r="G534" s="6"/>
      <c r="K534" s="1"/>
      <c r="P534" s="3"/>
      <c r="Q534" s="3"/>
    </row>
    <row r="535" spans="6:17" ht="15.75" customHeight="1">
      <c r="F535" s="6"/>
      <c r="G535" s="6"/>
      <c r="K535" s="1"/>
      <c r="P535" s="3"/>
      <c r="Q535" s="3"/>
    </row>
    <row r="536" spans="6:17" ht="15.75" customHeight="1">
      <c r="F536" s="6"/>
      <c r="G536" s="6"/>
      <c r="K536" s="1"/>
      <c r="P536" s="3"/>
      <c r="Q536" s="3"/>
    </row>
    <row r="537" spans="6:17" ht="15.75" customHeight="1">
      <c r="F537" s="6"/>
      <c r="G537" s="6"/>
      <c r="K537" s="1"/>
      <c r="P537" s="3"/>
      <c r="Q537" s="3"/>
    </row>
    <row r="538" spans="6:17" ht="15.75" customHeight="1">
      <c r="F538" s="6"/>
      <c r="G538" s="6"/>
      <c r="K538" s="1"/>
      <c r="P538" s="3"/>
      <c r="Q538" s="3"/>
    </row>
    <row r="539" spans="6:17" ht="15.75" customHeight="1">
      <c r="F539" s="6"/>
      <c r="G539" s="6"/>
      <c r="K539" s="1"/>
      <c r="P539" s="3"/>
      <c r="Q539" s="3"/>
    </row>
    <row r="540" spans="6:17" ht="15.75" customHeight="1">
      <c r="F540" s="6"/>
      <c r="G540" s="6"/>
      <c r="K540" s="1"/>
      <c r="P540" s="3"/>
      <c r="Q540" s="3"/>
    </row>
    <row r="541" spans="6:17" ht="15.75" customHeight="1">
      <c r="F541" s="6"/>
      <c r="G541" s="6"/>
      <c r="K541" s="1"/>
      <c r="P541" s="3"/>
      <c r="Q541" s="3"/>
    </row>
    <row r="542" spans="6:17" ht="15.75" customHeight="1">
      <c r="F542" s="6"/>
      <c r="G542" s="6"/>
      <c r="K542" s="1"/>
      <c r="P542" s="3"/>
      <c r="Q542" s="3"/>
    </row>
    <row r="543" spans="6:17" ht="15.75" customHeight="1">
      <c r="F543" s="6"/>
      <c r="G543" s="6"/>
      <c r="K543" s="1"/>
      <c r="P543" s="3"/>
      <c r="Q543" s="3"/>
    </row>
    <row r="544" spans="6:17" ht="15.75" customHeight="1">
      <c r="F544" s="6"/>
      <c r="G544" s="6"/>
      <c r="K544" s="1"/>
      <c r="P544" s="3"/>
      <c r="Q544" s="3"/>
    </row>
    <row r="545" spans="6:17" ht="15.75" customHeight="1">
      <c r="F545" s="6"/>
      <c r="G545" s="6"/>
      <c r="K545" s="1"/>
      <c r="P545" s="3"/>
      <c r="Q545" s="3"/>
    </row>
    <row r="546" spans="6:17" ht="15.75" customHeight="1">
      <c r="F546" s="6"/>
      <c r="G546" s="6"/>
      <c r="K546" s="1"/>
      <c r="P546" s="3"/>
      <c r="Q546" s="3"/>
    </row>
    <row r="547" spans="6:17" ht="15.75" customHeight="1">
      <c r="F547" s="6"/>
      <c r="G547" s="6"/>
      <c r="K547" s="1"/>
      <c r="P547" s="3"/>
      <c r="Q547" s="3"/>
    </row>
    <row r="548" spans="6:17" ht="15.75" customHeight="1">
      <c r="F548" s="6"/>
      <c r="G548" s="6"/>
      <c r="K548" s="1"/>
      <c r="P548" s="3"/>
      <c r="Q548" s="3"/>
    </row>
    <row r="549" spans="6:17" ht="15.75" customHeight="1">
      <c r="F549" s="6"/>
      <c r="G549" s="6"/>
      <c r="K549" s="1"/>
      <c r="P549" s="3"/>
      <c r="Q549" s="3"/>
    </row>
    <row r="550" spans="6:17" ht="15.75" customHeight="1">
      <c r="F550" s="6"/>
      <c r="G550" s="6"/>
      <c r="K550" s="1"/>
      <c r="P550" s="3"/>
      <c r="Q550" s="3"/>
    </row>
    <row r="551" spans="6:17" ht="15.75" customHeight="1">
      <c r="F551" s="6"/>
      <c r="G551" s="6"/>
      <c r="K551" s="1"/>
      <c r="P551" s="3"/>
      <c r="Q551" s="3"/>
    </row>
    <row r="552" spans="6:17" ht="15.75" customHeight="1">
      <c r="F552" s="6"/>
      <c r="G552" s="6"/>
      <c r="K552" s="1"/>
      <c r="P552" s="3"/>
      <c r="Q552" s="3"/>
    </row>
    <row r="553" spans="6:17" ht="15.75" customHeight="1">
      <c r="F553" s="6"/>
      <c r="G553" s="6"/>
      <c r="K553" s="1"/>
      <c r="P553" s="3"/>
      <c r="Q553" s="3"/>
    </row>
    <row r="554" spans="6:17" ht="15.75" customHeight="1">
      <c r="F554" s="6"/>
      <c r="G554" s="6"/>
      <c r="K554" s="1"/>
      <c r="P554" s="3"/>
      <c r="Q554" s="3"/>
    </row>
    <row r="555" spans="6:17" ht="15.75" customHeight="1">
      <c r="F555" s="6"/>
      <c r="G555" s="6"/>
      <c r="K555" s="1"/>
      <c r="P555" s="3"/>
      <c r="Q555" s="3"/>
    </row>
    <row r="556" spans="6:17" ht="15.75" customHeight="1">
      <c r="F556" s="6"/>
      <c r="G556" s="6"/>
      <c r="K556" s="1"/>
      <c r="P556" s="3"/>
      <c r="Q556" s="3"/>
    </row>
    <row r="557" spans="6:17" ht="15.75" customHeight="1">
      <c r="F557" s="6"/>
      <c r="G557" s="6"/>
      <c r="K557" s="1"/>
      <c r="P557" s="3"/>
      <c r="Q557" s="3"/>
    </row>
    <row r="558" spans="6:17" ht="15.75" customHeight="1">
      <c r="F558" s="6"/>
      <c r="G558" s="6"/>
      <c r="K558" s="1"/>
      <c r="P558" s="3"/>
      <c r="Q558" s="3"/>
    </row>
    <row r="559" spans="6:17" ht="15.75" customHeight="1">
      <c r="F559" s="6"/>
      <c r="G559" s="6"/>
      <c r="K559" s="1"/>
      <c r="P559" s="3"/>
      <c r="Q559" s="3"/>
    </row>
    <row r="560" spans="6:17" ht="15.75" customHeight="1">
      <c r="F560" s="6"/>
      <c r="G560" s="6"/>
      <c r="K560" s="1"/>
      <c r="P560" s="3"/>
      <c r="Q560" s="3"/>
    </row>
    <row r="561" spans="6:17" ht="15.75" customHeight="1">
      <c r="F561" s="6"/>
      <c r="G561" s="6"/>
      <c r="K561" s="1"/>
      <c r="P561" s="3"/>
      <c r="Q561" s="3"/>
    </row>
    <row r="562" spans="6:17" ht="15.75" customHeight="1">
      <c r="F562" s="6"/>
      <c r="G562" s="6"/>
      <c r="K562" s="1"/>
      <c r="P562" s="3"/>
      <c r="Q562" s="3"/>
    </row>
    <row r="563" spans="6:17" ht="15.75" customHeight="1">
      <c r="F563" s="6"/>
      <c r="G563" s="6"/>
      <c r="K563" s="1"/>
      <c r="P563" s="3"/>
      <c r="Q563" s="3"/>
    </row>
    <row r="564" spans="6:17" ht="15.75" customHeight="1">
      <c r="F564" s="6"/>
      <c r="G564" s="6"/>
      <c r="K564" s="1"/>
      <c r="P564" s="3"/>
      <c r="Q564" s="3"/>
    </row>
    <row r="565" spans="6:17" ht="15.75" customHeight="1">
      <c r="F565" s="6"/>
      <c r="G565" s="6"/>
      <c r="K565" s="1"/>
      <c r="P565" s="3"/>
      <c r="Q565" s="3"/>
    </row>
    <row r="566" spans="6:17" ht="15.75" customHeight="1">
      <c r="F566" s="6"/>
      <c r="G566" s="6"/>
      <c r="K566" s="1"/>
      <c r="P566" s="3"/>
      <c r="Q566" s="3"/>
    </row>
    <row r="567" spans="6:17" ht="15.75" customHeight="1">
      <c r="F567" s="6"/>
      <c r="G567" s="6"/>
      <c r="K567" s="1"/>
      <c r="P567" s="3"/>
      <c r="Q567" s="3"/>
    </row>
    <row r="568" spans="6:17" ht="15.75" customHeight="1">
      <c r="F568" s="6"/>
      <c r="G568" s="6"/>
      <c r="K568" s="1"/>
      <c r="P568" s="3"/>
      <c r="Q568" s="3"/>
    </row>
    <row r="569" spans="6:17" ht="15.75" customHeight="1">
      <c r="F569" s="6"/>
      <c r="G569" s="6"/>
      <c r="K569" s="1"/>
      <c r="P569" s="3"/>
      <c r="Q569" s="3"/>
    </row>
    <row r="570" spans="6:17" ht="15.75" customHeight="1">
      <c r="F570" s="6"/>
      <c r="G570" s="6"/>
      <c r="K570" s="1"/>
      <c r="P570" s="3"/>
      <c r="Q570" s="3"/>
    </row>
    <row r="571" spans="6:17" ht="15.75" customHeight="1">
      <c r="F571" s="6"/>
      <c r="G571" s="6"/>
      <c r="K571" s="1"/>
      <c r="P571" s="3"/>
      <c r="Q571" s="3"/>
    </row>
    <row r="572" spans="6:17" ht="15.75" customHeight="1">
      <c r="F572" s="6"/>
      <c r="G572" s="6"/>
      <c r="K572" s="1"/>
      <c r="P572" s="3"/>
      <c r="Q572" s="3"/>
    </row>
    <row r="573" spans="6:17" ht="15.75" customHeight="1">
      <c r="F573" s="6"/>
      <c r="G573" s="6"/>
      <c r="K573" s="1"/>
      <c r="P573" s="3"/>
      <c r="Q573" s="3"/>
    </row>
    <row r="574" spans="6:17" ht="15.75" customHeight="1">
      <c r="F574" s="6"/>
      <c r="G574" s="6"/>
      <c r="K574" s="1"/>
      <c r="P574" s="3"/>
      <c r="Q574" s="3"/>
    </row>
    <row r="575" spans="6:17" ht="15.75" customHeight="1">
      <c r="F575" s="6"/>
      <c r="G575" s="6"/>
      <c r="K575" s="1"/>
      <c r="P575" s="3"/>
      <c r="Q575" s="3"/>
    </row>
    <row r="576" spans="6:17" ht="15.75" customHeight="1">
      <c r="F576" s="6"/>
      <c r="G576" s="6"/>
      <c r="K576" s="1"/>
      <c r="P576" s="3"/>
      <c r="Q576" s="3"/>
    </row>
    <row r="577" spans="6:17" ht="15.75" customHeight="1">
      <c r="F577" s="6"/>
      <c r="G577" s="6"/>
      <c r="K577" s="1"/>
      <c r="P577" s="3"/>
      <c r="Q577" s="3"/>
    </row>
    <row r="578" spans="6:17" ht="15.75" customHeight="1">
      <c r="F578" s="6"/>
      <c r="G578" s="6"/>
      <c r="K578" s="1"/>
      <c r="P578" s="3"/>
      <c r="Q578" s="3"/>
    </row>
    <row r="579" spans="6:17" ht="15.75" customHeight="1">
      <c r="F579" s="6"/>
      <c r="G579" s="6"/>
      <c r="K579" s="1"/>
      <c r="P579" s="3"/>
      <c r="Q579" s="3"/>
    </row>
    <row r="580" spans="6:17" ht="15.75" customHeight="1">
      <c r="F580" s="6"/>
      <c r="G580" s="6"/>
      <c r="K580" s="1"/>
      <c r="P580" s="3"/>
      <c r="Q580" s="3"/>
    </row>
    <row r="581" spans="6:17" ht="15.75" customHeight="1">
      <c r="F581" s="6"/>
      <c r="G581" s="6"/>
      <c r="K581" s="1"/>
      <c r="P581" s="3"/>
      <c r="Q581" s="3"/>
    </row>
    <row r="582" spans="6:17" ht="15.75" customHeight="1">
      <c r="F582" s="6"/>
      <c r="G582" s="6"/>
      <c r="K582" s="1"/>
      <c r="P582" s="3"/>
      <c r="Q582" s="3"/>
    </row>
    <row r="583" spans="6:17" ht="15.75" customHeight="1">
      <c r="F583" s="6"/>
      <c r="G583" s="6"/>
      <c r="K583" s="1"/>
      <c r="P583" s="3"/>
      <c r="Q583" s="3"/>
    </row>
    <row r="584" spans="6:17" ht="15.75" customHeight="1">
      <c r="F584" s="6"/>
      <c r="G584" s="6"/>
      <c r="K584" s="1"/>
      <c r="P584" s="3"/>
      <c r="Q584" s="3"/>
    </row>
    <row r="585" spans="6:17" ht="15.75" customHeight="1">
      <c r="F585" s="6"/>
      <c r="G585" s="6"/>
      <c r="K585" s="1"/>
      <c r="P585" s="3"/>
      <c r="Q585" s="3"/>
    </row>
    <row r="586" spans="6:17" ht="15.75" customHeight="1">
      <c r="F586" s="6"/>
      <c r="G586" s="6"/>
      <c r="K586" s="1"/>
      <c r="P586" s="3"/>
      <c r="Q586" s="3"/>
    </row>
    <row r="587" spans="6:17" ht="15.75" customHeight="1">
      <c r="F587" s="6"/>
      <c r="G587" s="6"/>
      <c r="K587" s="1"/>
      <c r="P587" s="3"/>
      <c r="Q587" s="3"/>
    </row>
    <row r="588" spans="6:17" ht="15.75" customHeight="1">
      <c r="F588" s="6"/>
      <c r="G588" s="6"/>
      <c r="K588" s="1"/>
      <c r="P588" s="3"/>
      <c r="Q588" s="3"/>
    </row>
    <row r="589" spans="6:17" ht="15.75" customHeight="1">
      <c r="F589" s="6"/>
      <c r="G589" s="6"/>
      <c r="K589" s="1"/>
      <c r="P589" s="3"/>
      <c r="Q589" s="3"/>
    </row>
    <row r="590" spans="6:17" ht="15.75" customHeight="1">
      <c r="F590" s="6"/>
      <c r="G590" s="6"/>
      <c r="K590" s="1"/>
      <c r="P590" s="3"/>
      <c r="Q590" s="3"/>
    </row>
    <row r="591" spans="6:17" ht="15.75" customHeight="1">
      <c r="F591" s="6"/>
      <c r="G591" s="6"/>
      <c r="K591" s="1"/>
      <c r="P591" s="3"/>
      <c r="Q591" s="3"/>
    </row>
    <row r="592" spans="6:17" ht="15.75" customHeight="1">
      <c r="F592" s="6"/>
      <c r="G592" s="6"/>
      <c r="K592" s="1"/>
      <c r="P592" s="3"/>
      <c r="Q592" s="3"/>
    </row>
    <row r="593" spans="6:17" ht="15.75" customHeight="1">
      <c r="F593" s="6"/>
      <c r="G593" s="6"/>
      <c r="K593" s="1"/>
      <c r="P593" s="3"/>
      <c r="Q593" s="3"/>
    </row>
    <row r="594" spans="6:17" ht="15.75" customHeight="1">
      <c r="F594" s="6"/>
      <c r="G594" s="6"/>
      <c r="K594" s="1"/>
      <c r="P594" s="3"/>
      <c r="Q594" s="3"/>
    </row>
    <row r="595" spans="6:17" ht="15.75" customHeight="1">
      <c r="F595" s="6"/>
      <c r="G595" s="6"/>
      <c r="K595" s="1"/>
      <c r="P595" s="3"/>
      <c r="Q595" s="3"/>
    </row>
    <row r="596" spans="6:17" ht="15.75" customHeight="1">
      <c r="F596" s="6"/>
      <c r="G596" s="6"/>
      <c r="K596" s="1"/>
      <c r="P596" s="3"/>
      <c r="Q596" s="3"/>
    </row>
    <row r="597" spans="6:17" ht="15.75" customHeight="1">
      <c r="F597" s="6"/>
      <c r="G597" s="6"/>
      <c r="K597" s="1"/>
      <c r="P597" s="3"/>
      <c r="Q597" s="3"/>
    </row>
    <row r="598" spans="6:17" ht="15.75" customHeight="1">
      <c r="F598" s="6"/>
      <c r="G598" s="6"/>
      <c r="K598" s="1"/>
      <c r="P598" s="3"/>
      <c r="Q598" s="3"/>
    </row>
    <row r="599" spans="6:17" ht="15.75" customHeight="1">
      <c r="F599" s="6"/>
      <c r="G599" s="6"/>
      <c r="K599" s="1"/>
      <c r="P599" s="3"/>
      <c r="Q599" s="3"/>
    </row>
    <row r="600" spans="6:17" ht="15.75" customHeight="1">
      <c r="F600" s="6"/>
      <c r="G600" s="6"/>
      <c r="K600" s="1"/>
      <c r="P600" s="3"/>
      <c r="Q600" s="3"/>
    </row>
    <row r="601" spans="6:17" ht="15.75" customHeight="1">
      <c r="F601" s="6"/>
      <c r="G601" s="6"/>
      <c r="K601" s="1"/>
      <c r="P601" s="3"/>
      <c r="Q601" s="3"/>
    </row>
    <row r="602" spans="6:17" ht="15.75" customHeight="1">
      <c r="F602" s="6"/>
      <c r="G602" s="6"/>
      <c r="K602" s="1"/>
      <c r="P602" s="3"/>
      <c r="Q602" s="3"/>
    </row>
    <row r="603" spans="6:17" ht="15.75" customHeight="1">
      <c r="F603" s="6"/>
      <c r="G603" s="6"/>
      <c r="K603" s="1"/>
      <c r="P603" s="3"/>
      <c r="Q603" s="3"/>
    </row>
    <row r="604" spans="6:17" ht="15.75" customHeight="1">
      <c r="F604" s="6"/>
      <c r="G604" s="6"/>
      <c r="K604" s="1"/>
      <c r="P604" s="3"/>
      <c r="Q604" s="3"/>
    </row>
    <row r="605" spans="6:17" ht="15.75" customHeight="1">
      <c r="F605" s="6"/>
      <c r="G605" s="6"/>
      <c r="K605" s="1"/>
      <c r="P605" s="3"/>
      <c r="Q605" s="3"/>
    </row>
    <row r="606" spans="6:17" ht="15.75" customHeight="1">
      <c r="F606" s="6"/>
      <c r="G606" s="6"/>
      <c r="K606" s="1"/>
      <c r="P606" s="3"/>
      <c r="Q606" s="3"/>
    </row>
    <row r="607" spans="6:17" ht="15.75" customHeight="1">
      <c r="F607" s="6"/>
      <c r="G607" s="6"/>
      <c r="K607" s="1"/>
      <c r="P607" s="3"/>
      <c r="Q607" s="3"/>
    </row>
    <row r="608" spans="6:17" ht="15.75" customHeight="1">
      <c r="F608" s="6"/>
      <c r="G608" s="6"/>
      <c r="K608" s="1"/>
      <c r="P608" s="3"/>
      <c r="Q608" s="3"/>
    </row>
    <row r="609" spans="6:17" ht="15.75" customHeight="1">
      <c r="F609" s="6"/>
      <c r="G609" s="6"/>
      <c r="K609" s="1"/>
      <c r="P609" s="3"/>
      <c r="Q609" s="3"/>
    </row>
    <row r="610" spans="6:17" ht="15.75" customHeight="1">
      <c r="F610" s="6"/>
      <c r="G610" s="6"/>
      <c r="K610" s="1"/>
      <c r="P610" s="3"/>
      <c r="Q610" s="3"/>
    </row>
    <row r="611" spans="6:17" ht="15.75" customHeight="1">
      <c r="F611" s="6"/>
      <c r="G611" s="6"/>
      <c r="K611" s="1"/>
      <c r="P611" s="3"/>
      <c r="Q611" s="3"/>
    </row>
    <row r="612" spans="6:17" ht="15.75" customHeight="1">
      <c r="F612" s="6"/>
      <c r="G612" s="6"/>
      <c r="K612" s="1"/>
      <c r="P612" s="3"/>
      <c r="Q612" s="3"/>
    </row>
    <row r="613" spans="6:17" ht="15.75" customHeight="1">
      <c r="F613" s="6"/>
      <c r="G613" s="6"/>
      <c r="K613" s="1"/>
      <c r="P613" s="3"/>
      <c r="Q613" s="3"/>
    </row>
    <row r="614" spans="6:17" ht="15.75" customHeight="1">
      <c r="F614" s="6"/>
      <c r="G614" s="6"/>
      <c r="K614" s="1"/>
      <c r="P614" s="3"/>
      <c r="Q614" s="3"/>
    </row>
    <row r="615" spans="6:17" ht="15.75" customHeight="1">
      <c r="F615" s="6"/>
      <c r="G615" s="6"/>
      <c r="K615" s="1"/>
      <c r="P615" s="3"/>
      <c r="Q615" s="3"/>
    </row>
    <row r="616" spans="6:17" ht="15.75" customHeight="1">
      <c r="F616" s="6"/>
      <c r="G616" s="6"/>
      <c r="K616" s="1"/>
      <c r="P616" s="3"/>
      <c r="Q616" s="3"/>
    </row>
    <row r="617" spans="6:17" ht="15.75" customHeight="1">
      <c r="F617" s="6"/>
      <c r="G617" s="6"/>
      <c r="K617" s="1"/>
      <c r="P617" s="3"/>
      <c r="Q617" s="3"/>
    </row>
    <row r="618" spans="6:17" ht="15.75" customHeight="1">
      <c r="F618" s="6"/>
      <c r="G618" s="6"/>
      <c r="K618" s="1"/>
      <c r="P618" s="3"/>
      <c r="Q618" s="3"/>
    </row>
    <row r="619" spans="6:17" ht="15.75" customHeight="1">
      <c r="F619" s="6"/>
      <c r="G619" s="6"/>
      <c r="K619" s="1"/>
      <c r="P619" s="3"/>
      <c r="Q619" s="3"/>
    </row>
    <row r="620" spans="6:17" ht="15.75" customHeight="1">
      <c r="F620" s="6"/>
      <c r="G620" s="6"/>
      <c r="K620" s="1"/>
      <c r="P620" s="3"/>
      <c r="Q620" s="3"/>
    </row>
    <row r="621" spans="6:17" ht="15.75" customHeight="1">
      <c r="F621" s="6"/>
      <c r="G621" s="6"/>
      <c r="K621" s="1"/>
      <c r="P621" s="3"/>
      <c r="Q621" s="3"/>
    </row>
    <row r="622" spans="6:17" ht="15.75" customHeight="1">
      <c r="F622" s="6"/>
      <c r="G622" s="6"/>
      <c r="K622" s="1"/>
      <c r="P622" s="3"/>
      <c r="Q622" s="3"/>
    </row>
    <row r="623" spans="6:17" ht="15.75" customHeight="1">
      <c r="F623" s="6"/>
      <c r="G623" s="6"/>
      <c r="K623" s="1"/>
      <c r="P623" s="3"/>
      <c r="Q623" s="3"/>
    </row>
    <row r="624" spans="6:17" ht="15.75" customHeight="1">
      <c r="F624" s="6"/>
      <c r="G624" s="6"/>
      <c r="K624" s="1"/>
      <c r="P624" s="3"/>
      <c r="Q624" s="3"/>
    </row>
    <row r="625" spans="6:17" ht="15.75" customHeight="1">
      <c r="F625" s="6"/>
      <c r="G625" s="6"/>
      <c r="K625" s="1"/>
      <c r="P625" s="3"/>
      <c r="Q625" s="3"/>
    </row>
    <row r="626" spans="6:17" ht="15.75" customHeight="1">
      <c r="F626" s="6"/>
      <c r="G626" s="6"/>
      <c r="K626" s="1"/>
      <c r="P626" s="3"/>
      <c r="Q626" s="3"/>
    </row>
    <row r="627" spans="6:17" ht="15.75" customHeight="1">
      <c r="F627" s="6"/>
      <c r="G627" s="6"/>
      <c r="K627" s="1"/>
      <c r="P627" s="3"/>
      <c r="Q627" s="3"/>
    </row>
    <row r="628" spans="6:17" ht="15.75" customHeight="1">
      <c r="F628" s="6"/>
      <c r="G628" s="6"/>
      <c r="K628" s="1"/>
      <c r="P628" s="3"/>
      <c r="Q628" s="3"/>
    </row>
    <row r="629" spans="6:17" ht="15.75" customHeight="1">
      <c r="F629" s="6"/>
      <c r="G629" s="6"/>
      <c r="K629" s="1"/>
      <c r="P629" s="3"/>
      <c r="Q629" s="3"/>
    </row>
    <row r="630" spans="6:17" ht="15.75" customHeight="1">
      <c r="F630" s="6"/>
      <c r="G630" s="6"/>
      <c r="K630" s="1"/>
      <c r="P630" s="3"/>
      <c r="Q630" s="3"/>
    </row>
    <row r="631" spans="6:17" ht="15.75" customHeight="1">
      <c r="F631" s="6"/>
      <c r="G631" s="6"/>
      <c r="K631" s="1"/>
      <c r="P631" s="3"/>
      <c r="Q631" s="3"/>
    </row>
    <row r="632" spans="6:17" ht="15.75" customHeight="1">
      <c r="F632" s="6"/>
      <c r="G632" s="6"/>
      <c r="K632" s="1"/>
      <c r="P632" s="3"/>
      <c r="Q632" s="3"/>
    </row>
    <row r="633" spans="6:17" ht="15.75" customHeight="1">
      <c r="F633" s="6"/>
      <c r="G633" s="6"/>
      <c r="K633" s="1"/>
      <c r="P633" s="3"/>
      <c r="Q633" s="3"/>
    </row>
    <row r="634" spans="6:17" ht="15.75" customHeight="1">
      <c r="F634" s="6"/>
      <c r="G634" s="6"/>
      <c r="K634" s="1"/>
      <c r="P634" s="3"/>
      <c r="Q634" s="3"/>
    </row>
    <row r="635" spans="6:17" ht="15.75" customHeight="1">
      <c r="F635" s="6"/>
      <c r="G635" s="6"/>
      <c r="K635" s="1"/>
      <c r="P635" s="3"/>
      <c r="Q635" s="3"/>
    </row>
    <row r="636" spans="6:17" ht="15.75" customHeight="1">
      <c r="F636" s="6"/>
      <c r="G636" s="6"/>
      <c r="K636" s="1"/>
      <c r="P636" s="3"/>
      <c r="Q636" s="3"/>
    </row>
    <row r="637" spans="6:17" ht="15.75" customHeight="1">
      <c r="F637" s="6"/>
      <c r="G637" s="6"/>
      <c r="K637" s="1"/>
      <c r="P637" s="3"/>
      <c r="Q637" s="3"/>
    </row>
    <row r="638" spans="6:17" ht="15.75" customHeight="1">
      <c r="F638" s="6"/>
      <c r="G638" s="6"/>
      <c r="K638" s="1"/>
      <c r="P638" s="3"/>
      <c r="Q638" s="3"/>
    </row>
    <row r="639" spans="6:17" ht="15.75" customHeight="1">
      <c r="F639" s="6"/>
      <c r="G639" s="6"/>
      <c r="K639" s="1"/>
      <c r="P639" s="3"/>
      <c r="Q639" s="3"/>
    </row>
    <row r="640" spans="6:17" ht="15.75" customHeight="1">
      <c r="F640" s="6"/>
      <c r="G640" s="6"/>
      <c r="K640" s="1"/>
      <c r="P640" s="3"/>
      <c r="Q640" s="3"/>
    </row>
    <row r="641" spans="6:17" ht="15.75" customHeight="1">
      <c r="F641" s="6"/>
      <c r="G641" s="6"/>
      <c r="K641" s="1"/>
      <c r="P641" s="3"/>
      <c r="Q641" s="3"/>
    </row>
    <row r="642" spans="6:17" ht="15.75" customHeight="1">
      <c r="F642" s="6"/>
      <c r="G642" s="6"/>
      <c r="K642" s="1"/>
      <c r="P642" s="3"/>
      <c r="Q642" s="3"/>
    </row>
    <row r="643" spans="6:17" ht="15.75" customHeight="1">
      <c r="F643" s="6"/>
      <c r="G643" s="6"/>
      <c r="K643" s="1"/>
      <c r="P643" s="3"/>
      <c r="Q643" s="3"/>
    </row>
    <row r="644" spans="6:17" ht="15.75" customHeight="1">
      <c r="F644" s="6"/>
      <c r="G644" s="6"/>
      <c r="K644" s="1"/>
      <c r="P644" s="3"/>
      <c r="Q644" s="3"/>
    </row>
    <row r="645" spans="6:17" ht="15.75" customHeight="1">
      <c r="F645" s="6"/>
      <c r="G645" s="6"/>
      <c r="K645" s="1"/>
      <c r="P645" s="3"/>
      <c r="Q645" s="3"/>
    </row>
    <row r="646" spans="6:17" ht="15.75" customHeight="1">
      <c r="F646" s="6"/>
      <c r="G646" s="6"/>
      <c r="K646" s="1"/>
      <c r="P646" s="3"/>
      <c r="Q646" s="3"/>
    </row>
    <row r="647" spans="6:17" ht="15.75" customHeight="1">
      <c r="F647" s="6"/>
      <c r="G647" s="6"/>
      <c r="K647" s="1"/>
      <c r="P647" s="3"/>
      <c r="Q647" s="3"/>
    </row>
    <row r="648" spans="6:17" ht="15.75" customHeight="1">
      <c r="F648" s="6"/>
      <c r="G648" s="6"/>
      <c r="K648" s="1"/>
      <c r="P648" s="3"/>
      <c r="Q648" s="3"/>
    </row>
    <row r="649" spans="6:17" ht="15.75" customHeight="1">
      <c r="F649" s="6"/>
      <c r="G649" s="6"/>
      <c r="K649" s="1"/>
      <c r="P649" s="3"/>
      <c r="Q649" s="3"/>
    </row>
    <row r="650" spans="6:17" ht="15.75" customHeight="1">
      <c r="F650" s="6"/>
      <c r="G650" s="6"/>
      <c r="K650" s="1"/>
      <c r="P650" s="3"/>
      <c r="Q650" s="3"/>
    </row>
    <row r="651" spans="6:17" ht="15.75" customHeight="1">
      <c r="F651" s="6"/>
      <c r="G651" s="6"/>
      <c r="K651" s="1"/>
      <c r="P651" s="3"/>
      <c r="Q651" s="3"/>
    </row>
    <row r="652" spans="6:17" ht="15.75" customHeight="1">
      <c r="F652" s="6"/>
      <c r="G652" s="6"/>
      <c r="K652" s="1"/>
      <c r="P652" s="3"/>
      <c r="Q652" s="3"/>
    </row>
    <row r="653" spans="6:17" ht="15.75" customHeight="1">
      <c r="F653" s="6"/>
      <c r="G653" s="6"/>
      <c r="K653" s="1"/>
      <c r="P653" s="3"/>
      <c r="Q653" s="3"/>
    </row>
    <row r="654" spans="6:17" ht="15.75" customHeight="1">
      <c r="F654" s="6"/>
      <c r="G654" s="6"/>
      <c r="K654" s="1"/>
      <c r="P654" s="3"/>
      <c r="Q654" s="3"/>
    </row>
    <row r="655" spans="6:17" ht="15.75" customHeight="1">
      <c r="F655" s="6"/>
      <c r="G655" s="6"/>
      <c r="K655" s="1"/>
      <c r="P655" s="3"/>
      <c r="Q655" s="3"/>
    </row>
    <row r="656" spans="6:17" ht="15.75" customHeight="1">
      <c r="F656" s="6"/>
      <c r="G656" s="6"/>
      <c r="K656" s="1"/>
      <c r="P656" s="3"/>
      <c r="Q656" s="3"/>
    </row>
    <row r="657" spans="6:17" ht="15.75" customHeight="1">
      <c r="F657" s="6"/>
      <c r="G657" s="6"/>
      <c r="K657" s="1"/>
      <c r="P657" s="3"/>
      <c r="Q657" s="3"/>
    </row>
    <row r="658" spans="6:17" ht="15.75" customHeight="1">
      <c r="F658" s="6"/>
      <c r="G658" s="6"/>
      <c r="K658" s="1"/>
      <c r="P658" s="3"/>
      <c r="Q658" s="3"/>
    </row>
    <row r="659" spans="6:17" ht="15.75" customHeight="1">
      <c r="F659" s="6"/>
      <c r="G659" s="6"/>
      <c r="K659" s="1"/>
      <c r="P659" s="3"/>
      <c r="Q659" s="3"/>
    </row>
    <row r="660" spans="6:17" ht="15.75" customHeight="1">
      <c r="F660" s="6"/>
      <c r="G660" s="6"/>
      <c r="K660" s="1"/>
      <c r="P660" s="3"/>
      <c r="Q660" s="3"/>
    </row>
    <row r="661" spans="6:17" ht="15.75" customHeight="1">
      <c r="F661" s="6"/>
      <c r="G661" s="6"/>
      <c r="K661" s="1"/>
      <c r="P661" s="3"/>
      <c r="Q661" s="3"/>
    </row>
    <row r="662" spans="6:17" ht="15.75" customHeight="1">
      <c r="F662" s="6"/>
      <c r="G662" s="6"/>
      <c r="K662" s="1"/>
      <c r="P662" s="3"/>
      <c r="Q662" s="3"/>
    </row>
    <row r="663" spans="6:17" ht="15.75" customHeight="1">
      <c r="F663" s="6"/>
      <c r="G663" s="6"/>
      <c r="K663" s="1"/>
      <c r="P663" s="3"/>
      <c r="Q663" s="3"/>
    </row>
    <row r="664" spans="6:17" ht="15.75" customHeight="1">
      <c r="F664" s="6"/>
      <c r="G664" s="6"/>
      <c r="K664" s="1"/>
      <c r="P664" s="3"/>
      <c r="Q664" s="3"/>
    </row>
    <row r="665" spans="6:17" ht="15.75" customHeight="1">
      <c r="F665" s="6"/>
      <c r="G665" s="6"/>
      <c r="K665" s="1"/>
      <c r="P665" s="3"/>
      <c r="Q665" s="3"/>
    </row>
    <row r="666" spans="6:17" ht="15.75" customHeight="1">
      <c r="F666" s="6"/>
      <c r="G666" s="6"/>
      <c r="K666" s="1"/>
      <c r="P666" s="3"/>
      <c r="Q666" s="3"/>
    </row>
    <row r="667" spans="6:17" ht="15.75" customHeight="1">
      <c r="F667" s="6"/>
      <c r="G667" s="6"/>
      <c r="K667" s="1"/>
      <c r="P667" s="3"/>
      <c r="Q667" s="3"/>
    </row>
    <row r="668" spans="6:17" ht="15.75" customHeight="1">
      <c r="F668" s="6"/>
      <c r="G668" s="6"/>
      <c r="K668" s="1"/>
      <c r="P668" s="3"/>
      <c r="Q668" s="3"/>
    </row>
    <row r="669" spans="6:17" ht="15.75" customHeight="1">
      <c r="F669" s="6"/>
      <c r="G669" s="6"/>
      <c r="K669" s="1"/>
      <c r="P669" s="3"/>
      <c r="Q669" s="3"/>
    </row>
    <row r="670" spans="6:17" ht="15.75" customHeight="1">
      <c r="F670" s="6"/>
      <c r="G670" s="6"/>
      <c r="K670" s="1"/>
      <c r="P670" s="3"/>
      <c r="Q670" s="3"/>
    </row>
    <row r="671" spans="6:17" ht="15.75" customHeight="1">
      <c r="F671" s="6"/>
      <c r="G671" s="6"/>
      <c r="K671" s="1"/>
      <c r="P671" s="3"/>
      <c r="Q671" s="3"/>
    </row>
    <row r="672" spans="6:17" ht="15.75" customHeight="1">
      <c r="F672" s="6"/>
      <c r="G672" s="6"/>
      <c r="K672" s="1"/>
      <c r="P672" s="3"/>
      <c r="Q672" s="3"/>
    </row>
    <row r="673" spans="6:17" ht="15.75" customHeight="1">
      <c r="F673" s="6"/>
      <c r="G673" s="6"/>
      <c r="K673" s="1"/>
      <c r="P673" s="3"/>
      <c r="Q673" s="3"/>
    </row>
    <row r="674" spans="6:17" ht="15.75" customHeight="1">
      <c r="F674" s="6"/>
      <c r="G674" s="6"/>
      <c r="K674" s="1"/>
      <c r="P674" s="3"/>
      <c r="Q674" s="3"/>
    </row>
    <row r="675" spans="6:17" ht="15.75" customHeight="1">
      <c r="F675" s="6"/>
      <c r="G675" s="6"/>
      <c r="K675" s="1"/>
      <c r="P675" s="3"/>
      <c r="Q675" s="3"/>
    </row>
    <row r="676" spans="6:17" ht="15.75" customHeight="1">
      <c r="F676" s="6"/>
      <c r="G676" s="6"/>
      <c r="K676" s="1"/>
      <c r="P676" s="3"/>
      <c r="Q676" s="3"/>
    </row>
    <row r="677" spans="6:17" ht="15.75" customHeight="1">
      <c r="F677" s="6"/>
      <c r="G677" s="6"/>
      <c r="K677" s="1"/>
      <c r="P677" s="3"/>
      <c r="Q677" s="3"/>
    </row>
    <row r="678" spans="6:17" ht="15.75" customHeight="1">
      <c r="F678" s="6"/>
      <c r="G678" s="6"/>
      <c r="K678" s="1"/>
      <c r="P678" s="3"/>
      <c r="Q678" s="3"/>
    </row>
    <row r="679" spans="6:17" ht="15.75" customHeight="1">
      <c r="F679" s="6"/>
      <c r="G679" s="6"/>
      <c r="K679" s="1"/>
      <c r="P679" s="3"/>
      <c r="Q679" s="3"/>
    </row>
    <row r="680" spans="6:17" ht="15.75" customHeight="1">
      <c r="F680" s="6"/>
      <c r="G680" s="6"/>
      <c r="K680" s="1"/>
      <c r="P680" s="3"/>
      <c r="Q680" s="3"/>
    </row>
    <row r="681" spans="6:17" ht="15.75" customHeight="1">
      <c r="F681" s="6"/>
      <c r="G681" s="6"/>
      <c r="K681" s="1"/>
      <c r="P681" s="3"/>
      <c r="Q681" s="3"/>
    </row>
    <row r="682" spans="6:17" ht="15.75" customHeight="1">
      <c r="F682" s="6"/>
      <c r="G682" s="6"/>
      <c r="K682" s="1"/>
      <c r="P682" s="3"/>
      <c r="Q682" s="3"/>
    </row>
    <row r="683" spans="6:17" ht="15.75" customHeight="1">
      <c r="F683" s="6"/>
      <c r="G683" s="6"/>
      <c r="K683" s="1"/>
      <c r="P683" s="3"/>
      <c r="Q683" s="3"/>
    </row>
    <row r="684" spans="6:17" ht="15.75" customHeight="1">
      <c r="F684" s="6"/>
      <c r="G684" s="6"/>
      <c r="K684" s="1"/>
      <c r="P684" s="3"/>
      <c r="Q684" s="3"/>
    </row>
    <row r="685" spans="6:17" ht="15.75" customHeight="1">
      <c r="F685" s="6"/>
      <c r="G685" s="6"/>
      <c r="K685" s="1"/>
      <c r="P685" s="3"/>
      <c r="Q685" s="3"/>
    </row>
    <row r="686" spans="6:17" ht="15.75" customHeight="1">
      <c r="F686" s="6"/>
      <c r="G686" s="6"/>
      <c r="K686" s="1"/>
      <c r="P686" s="3"/>
      <c r="Q686" s="3"/>
    </row>
    <row r="687" spans="6:17" ht="15.75" customHeight="1">
      <c r="F687" s="6"/>
      <c r="G687" s="6"/>
      <c r="K687" s="1"/>
      <c r="P687" s="3"/>
      <c r="Q687" s="3"/>
    </row>
    <row r="688" spans="6:17" ht="15.75" customHeight="1">
      <c r="F688" s="6"/>
      <c r="G688" s="6"/>
      <c r="K688" s="1"/>
      <c r="P688" s="3"/>
      <c r="Q688" s="3"/>
    </row>
    <row r="689" spans="6:17" ht="15.75" customHeight="1">
      <c r="F689" s="6"/>
      <c r="G689" s="6"/>
      <c r="K689" s="1"/>
      <c r="P689" s="3"/>
      <c r="Q689" s="3"/>
    </row>
    <row r="690" spans="6:17" ht="15.75" customHeight="1">
      <c r="F690" s="6"/>
      <c r="G690" s="6"/>
      <c r="K690" s="1"/>
      <c r="P690" s="3"/>
      <c r="Q690" s="3"/>
    </row>
    <row r="691" spans="6:17" ht="15.75" customHeight="1">
      <c r="F691" s="6"/>
      <c r="G691" s="6"/>
      <c r="K691" s="1"/>
      <c r="P691" s="3"/>
      <c r="Q691" s="3"/>
    </row>
    <row r="692" spans="6:17" ht="15.75" customHeight="1">
      <c r="F692" s="6"/>
      <c r="G692" s="6"/>
      <c r="K692" s="1"/>
      <c r="P692" s="3"/>
      <c r="Q692" s="3"/>
    </row>
    <row r="693" spans="6:17" ht="15.75" customHeight="1">
      <c r="F693" s="6"/>
      <c r="G693" s="6"/>
      <c r="K693" s="1"/>
      <c r="P693" s="3"/>
      <c r="Q693" s="3"/>
    </row>
    <row r="694" spans="6:17" ht="15.75" customHeight="1">
      <c r="F694" s="6"/>
      <c r="G694" s="6"/>
      <c r="K694" s="1"/>
      <c r="P694" s="3"/>
      <c r="Q694" s="3"/>
    </row>
    <row r="695" spans="6:17" ht="15.75" customHeight="1">
      <c r="F695" s="6"/>
      <c r="G695" s="6"/>
      <c r="K695" s="1"/>
      <c r="P695" s="3"/>
      <c r="Q695" s="3"/>
    </row>
    <row r="696" spans="6:17" ht="15.75" customHeight="1">
      <c r="F696" s="6"/>
      <c r="G696" s="6"/>
      <c r="K696" s="1"/>
      <c r="P696" s="3"/>
      <c r="Q696" s="3"/>
    </row>
    <row r="697" spans="6:17" ht="15.75" customHeight="1">
      <c r="F697" s="6"/>
      <c r="G697" s="6"/>
      <c r="K697" s="1"/>
      <c r="P697" s="3"/>
      <c r="Q697" s="3"/>
    </row>
    <row r="698" spans="6:17" ht="15.75" customHeight="1">
      <c r="F698" s="6"/>
      <c r="G698" s="6"/>
      <c r="K698" s="1"/>
      <c r="P698" s="3"/>
      <c r="Q698" s="3"/>
    </row>
    <row r="699" spans="6:17" ht="15.75" customHeight="1">
      <c r="F699" s="6"/>
      <c r="G699" s="6"/>
      <c r="K699" s="1"/>
      <c r="P699" s="3"/>
      <c r="Q699" s="3"/>
    </row>
    <row r="700" spans="6:17" ht="15.75" customHeight="1">
      <c r="F700" s="6"/>
      <c r="G700" s="6"/>
      <c r="K700" s="1"/>
      <c r="P700" s="3"/>
      <c r="Q700" s="3"/>
    </row>
    <row r="701" spans="6:17" ht="15.75" customHeight="1">
      <c r="F701" s="6"/>
      <c r="G701" s="6"/>
      <c r="K701" s="1"/>
      <c r="P701" s="3"/>
      <c r="Q701" s="3"/>
    </row>
    <row r="702" spans="6:17" ht="15.75" customHeight="1">
      <c r="F702" s="6"/>
      <c r="G702" s="6"/>
      <c r="K702" s="1"/>
      <c r="P702" s="3"/>
      <c r="Q702" s="3"/>
    </row>
    <row r="703" spans="6:17" ht="15.75" customHeight="1">
      <c r="F703" s="6"/>
      <c r="G703" s="6"/>
      <c r="K703" s="1"/>
      <c r="P703" s="3"/>
      <c r="Q703" s="3"/>
    </row>
    <row r="704" spans="6:17" ht="15.75" customHeight="1">
      <c r="F704" s="6"/>
      <c r="G704" s="6"/>
      <c r="K704" s="1"/>
      <c r="P704" s="3"/>
      <c r="Q704" s="3"/>
    </row>
    <row r="705" spans="6:17" ht="15.75" customHeight="1">
      <c r="F705" s="6"/>
      <c r="G705" s="6"/>
      <c r="K705" s="1"/>
      <c r="P705" s="3"/>
      <c r="Q705" s="3"/>
    </row>
    <row r="706" spans="6:17" ht="15.75" customHeight="1">
      <c r="F706" s="6"/>
      <c r="G706" s="6"/>
      <c r="K706" s="1"/>
      <c r="P706" s="3"/>
      <c r="Q706" s="3"/>
    </row>
    <row r="707" spans="6:17" ht="15.75" customHeight="1">
      <c r="F707" s="6"/>
      <c r="G707" s="6"/>
      <c r="K707" s="1"/>
      <c r="P707" s="3"/>
      <c r="Q707" s="3"/>
    </row>
    <row r="708" spans="6:17" ht="15.75" customHeight="1">
      <c r="F708" s="6"/>
      <c r="G708" s="6"/>
      <c r="K708" s="1"/>
      <c r="P708" s="3"/>
      <c r="Q708" s="3"/>
    </row>
    <row r="709" spans="6:17" ht="15.75" customHeight="1">
      <c r="F709" s="6"/>
      <c r="G709" s="6"/>
      <c r="K709" s="1"/>
      <c r="P709" s="3"/>
      <c r="Q709" s="3"/>
    </row>
    <row r="710" spans="6:17" ht="15.75" customHeight="1">
      <c r="F710" s="6"/>
      <c r="G710" s="6"/>
      <c r="K710" s="1"/>
      <c r="P710" s="3"/>
      <c r="Q710" s="3"/>
    </row>
    <row r="711" spans="6:17" ht="15.75" customHeight="1">
      <c r="F711" s="6"/>
      <c r="G711" s="6"/>
      <c r="K711" s="1"/>
      <c r="P711" s="3"/>
      <c r="Q711" s="3"/>
    </row>
    <row r="712" spans="6:17" ht="15.75" customHeight="1">
      <c r="F712" s="6"/>
      <c r="G712" s="6"/>
      <c r="K712" s="1"/>
      <c r="P712" s="3"/>
      <c r="Q712" s="3"/>
    </row>
    <row r="713" spans="6:17" ht="15.75" customHeight="1">
      <c r="F713" s="6"/>
      <c r="G713" s="6"/>
      <c r="K713" s="1"/>
      <c r="P713" s="3"/>
      <c r="Q713" s="3"/>
    </row>
    <row r="714" spans="6:17" ht="15.75" customHeight="1">
      <c r="F714" s="6"/>
      <c r="G714" s="6"/>
      <c r="K714" s="1"/>
      <c r="P714" s="3"/>
      <c r="Q714" s="3"/>
    </row>
    <row r="715" spans="6:17" ht="15.75" customHeight="1">
      <c r="F715" s="6"/>
      <c r="G715" s="6"/>
      <c r="K715" s="1"/>
      <c r="P715" s="3"/>
      <c r="Q715" s="3"/>
    </row>
    <row r="716" spans="6:17" ht="15.75" customHeight="1">
      <c r="F716" s="6"/>
      <c r="G716" s="6"/>
      <c r="K716" s="1"/>
      <c r="P716" s="3"/>
      <c r="Q716" s="3"/>
    </row>
    <row r="717" spans="6:17" ht="15.75" customHeight="1">
      <c r="F717" s="6"/>
      <c r="G717" s="6"/>
      <c r="K717" s="1"/>
      <c r="P717" s="3"/>
      <c r="Q717" s="3"/>
    </row>
    <row r="718" spans="6:17" ht="15.75" customHeight="1">
      <c r="F718" s="6"/>
      <c r="G718" s="6"/>
      <c r="K718" s="1"/>
      <c r="P718" s="3"/>
      <c r="Q718" s="3"/>
    </row>
    <row r="719" spans="6:17" ht="15.75" customHeight="1">
      <c r="F719" s="6"/>
      <c r="G719" s="6"/>
      <c r="K719" s="1"/>
      <c r="P719" s="3"/>
      <c r="Q719" s="3"/>
    </row>
    <row r="720" spans="6:17" ht="15.75" customHeight="1">
      <c r="F720" s="6"/>
      <c r="G720" s="6"/>
      <c r="K720" s="1"/>
      <c r="P720" s="3"/>
      <c r="Q720" s="3"/>
    </row>
    <row r="721" spans="6:17" ht="15.75" customHeight="1">
      <c r="F721" s="6"/>
      <c r="G721" s="6"/>
      <c r="K721" s="1"/>
      <c r="P721" s="3"/>
      <c r="Q721" s="3"/>
    </row>
    <row r="722" spans="6:17" ht="15.75" customHeight="1">
      <c r="F722" s="6"/>
      <c r="G722" s="6"/>
      <c r="K722" s="1"/>
      <c r="P722" s="3"/>
      <c r="Q722" s="3"/>
    </row>
    <row r="723" spans="6:17" ht="15.75" customHeight="1">
      <c r="F723" s="6"/>
      <c r="G723" s="6"/>
      <c r="K723" s="1"/>
      <c r="P723" s="3"/>
      <c r="Q723" s="3"/>
    </row>
    <row r="724" spans="6:17" ht="15.75" customHeight="1">
      <c r="F724" s="6"/>
      <c r="G724" s="6"/>
      <c r="K724" s="1"/>
      <c r="P724" s="3"/>
      <c r="Q724" s="3"/>
    </row>
    <row r="725" spans="6:17" ht="15.75" customHeight="1">
      <c r="F725" s="6"/>
      <c r="G725" s="6"/>
      <c r="K725" s="1"/>
      <c r="P725" s="3"/>
      <c r="Q725" s="3"/>
    </row>
    <row r="726" spans="6:17" ht="15.75" customHeight="1">
      <c r="F726" s="6"/>
      <c r="G726" s="6"/>
      <c r="K726" s="1"/>
      <c r="P726" s="3"/>
      <c r="Q726" s="3"/>
    </row>
    <row r="727" spans="6:17" ht="15.75" customHeight="1">
      <c r="F727" s="6"/>
      <c r="G727" s="6"/>
      <c r="K727" s="1"/>
      <c r="P727" s="3"/>
      <c r="Q727" s="3"/>
    </row>
    <row r="728" spans="6:17" ht="15.75" customHeight="1">
      <c r="F728" s="6"/>
      <c r="G728" s="6"/>
      <c r="K728" s="1"/>
      <c r="P728" s="3"/>
      <c r="Q728" s="3"/>
    </row>
    <row r="729" spans="6:17" ht="15.75" customHeight="1">
      <c r="F729" s="6"/>
      <c r="G729" s="6"/>
      <c r="K729" s="1"/>
      <c r="P729" s="3"/>
      <c r="Q729" s="3"/>
    </row>
    <row r="730" spans="6:17" ht="15.75" customHeight="1">
      <c r="F730" s="6"/>
      <c r="G730" s="6"/>
      <c r="K730" s="1"/>
      <c r="P730" s="3"/>
      <c r="Q730" s="3"/>
    </row>
    <row r="731" spans="6:17" ht="15.75" customHeight="1">
      <c r="F731" s="6"/>
      <c r="G731" s="6"/>
      <c r="K731" s="1"/>
      <c r="P731" s="3"/>
      <c r="Q731" s="3"/>
    </row>
    <row r="732" spans="6:17" ht="15.75" customHeight="1">
      <c r="F732" s="6"/>
      <c r="G732" s="6"/>
      <c r="K732" s="1"/>
      <c r="P732" s="3"/>
      <c r="Q732" s="3"/>
    </row>
    <row r="733" spans="6:17" ht="15.75" customHeight="1">
      <c r="F733" s="6"/>
      <c r="G733" s="6"/>
      <c r="K733" s="1"/>
      <c r="P733" s="3"/>
      <c r="Q733" s="3"/>
    </row>
    <row r="734" spans="6:17" ht="15.75" customHeight="1">
      <c r="F734" s="6"/>
      <c r="G734" s="6"/>
      <c r="K734" s="1"/>
      <c r="P734" s="3"/>
      <c r="Q734" s="3"/>
    </row>
    <row r="735" spans="6:17" ht="15.75" customHeight="1">
      <c r="F735" s="6"/>
      <c r="G735" s="6"/>
      <c r="K735" s="1"/>
      <c r="P735" s="3"/>
      <c r="Q735" s="3"/>
    </row>
    <row r="736" spans="6:17" ht="15.75" customHeight="1">
      <c r="F736" s="6"/>
      <c r="G736" s="6"/>
      <c r="K736" s="1"/>
      <c r="P736" s="3"/>
      <c r="Q736" s="3"/>
    </row>
    <row r="737" spans="6:17" ht="15.75" customHeight="1">
      <c r="F737" s="6"/>
      <c r="G737" s="6"/>
      <c r="K737" s="1"/>
      <c r="P737" s="3"/>
      <c r="Q737" s="3"/>
    </row>
    <row r="738" spans="6:17" ht="15.75" customHeight="1">
      <c r="F738" s="6"/>
      <c r="G738" s="6"/>
      <c r="K738" s="1"/>
      <c r="P738" s="3"/>
      <c r="Q738" s="3"/>
    </row>
    <row r="739" spans="6:17" ht="15.75" customHeight="1">
      <c r="F739" s="6"/>
      <c r="G739" s="6"/>
      <c r="K739" s="1"/>
      <c r="P739" s="3"/>
      <c r="Q739" s="3"/>
    </row>
    <row r="740" spans="6:17" ht="15.75" customHeight="1">
      <c r="F740" s="6"/>
      <c r="G740" s="6"/>
      <c r="K740" s="1"/>
      <c r="P740" s="3"/>
      <c r="Q740" s="3"/>
    </row>
    <row r="741" spans="6:17" ht="15.75" customHeight="1">
      <c r="F741" s="6"/>
      <c r="G741" s="6"/>
      <c r="K741" s="1"/>
      <c r="P741" s="3"/>
      <c r="Q741" s="3"/>
    </row>
    <row r="742" spans="6:17" ht="15.75" customHeight="1">
      <c r="F742" s="6"/>
      <c r="G742" s="6"/>
      <c r="K742" s="1"/>
      <c r="P742" s="3"/>
      <c r="Q742" s="3"/>
    </row>
    <row r="743" spans="6:17" ht="15.75" customHeight="1">
      <c r="F743" s="6"/>
      <c r="G743" s="6"/>
      <c r="K743" s="1"/>
      <c r="P743" s="3"/>
      <c r="Q743" s="3"/>
    </row>
    <row r="744" spans="6:17" ht="15.75" customHeight="1">
      <c r="F744" s="6"/>
      <c r="G744" s="6"/>
      <c r="K744" s="1"/>
      <c r="P744" s="3"/>
      <c r="Q744" s="3"/>
    </row>
    <row r="745" spans="6:17" ht="15.75" customHeight="1">
      <c r="F745" s="6"/>
      <c r="G745" s="6"/>
      <c r="K745" s="1"/>
      <c r="P745" s="3"/>
      <c r="Q745" s="3"/>
    </row>
    <row r="746" spans="6:17" ht="15.75" customHeight="1">
      <c r="F746" s="6"/>
      <c r="G746" s="6"/>
      <c r="K746" s="1"/>
      <c r="P746" s="3"/>
      <c r="Q746" s="3"/>
    </row>
    <row r="747" spans="6:17" ht="15.75" customHeight="1">
      <c r="F747" s="6"/>
      <c r="G747" s="6"/>
      <c r="K747" s="1"/>
      <c r="P747" s="3"/>
      <c r="Q747" s="3"/>
    </row>
    <row r="748" spans="6:17" ht="15.75" customHeight="1">
      <c r="F748" s="6"/>
      <c r="G748" s="6"/>
      <c r="K748" s="1"/>
      <c r="P748" s="3"/>
      <c r="Q748" s="3"/>
    </row>
    <row r="749" spans="6:17" ht="15.75" customHeight="1">
      <c r="F749" s="6"/>
      <c r="G749" s="6"/>
      <c r="K749" s="1"/>
      <c r="P749" s="3"/>
      <c r="Q749" s="3"/>
    </row>
    <row r="750" spans="6:17" ht="15.75" customHeight="1">
      <c r="F750" s="6"/>
      <c r="G750" s="6"/>
      <c r="K750" s="1"/>
      <c r="P750" s="3"/>
      <c r="Q750" s="3"/>
    </row>
    <row r="751" spans="6:17" ht="15.75" customHeight="1">
      <c r="F751" s="6"/>
      <c r="G751" s="6"/>
      <c r="K751" s="1"/>
      <c r="P751" s="3"/>
      <c r="Q751" s="3"/>
    </row>
    <row r="752" spans="6:17" ht="15.75" customHeight="1">
      <c r="F752" s="6"/>
      <c r="G752" s="6"/>
      <c r="K752" s="1"/>
      <c r="P752" s="3"/>
      <c r="Q752" s="3"/>
    </row>
    <row r="753" spans="6:17" ht="15.75" customHeight="1">
      <c r="F753" s="6"/>
      <c r="G753" s="6"/>
      <c r="K753" s="1"/>
      <c r="P753" s="3"/>
      <c r="Q753" s="3"/>
    </row>
    <row r="754" spans="6:17" ht="15.75" customHeight="1">
      <c r="F754" s="6"/>
      <c r="G754" s="6"/>
      <c r="K754" s="1"/>
      <c r="P754" s="3"/>
      <c r="Q754" s="3"/>
    </row>
    <row r="755" spans="6:17" ht="15.75" customHeight="1">
      <c r="F755" s="6"/>
      <c r="G755" s="6"/>
      <c r="K755" s="1"/>
      <c r="P755" s="3"/>
      <c r="Q755" s="3"/>
    </row>
    <row r="756" spans="6:17" ht="15.75" customHeight="1">
      <c r="F756" s="6"/>
      <c r="G756" s="6"/>
      <c r="K756" s="1"/>
      <c r="P756" s="3"/>
      <c r="Q756" s="3"/>
    </row>
    <row r="757" spans="6:17" ht="15.75" customHeight="1">
      <c r="F757" s="6"/>
      <c r="G757" s="6"/>
      <c r="K757" s="1"/>
      <c r="P757" s="3"/>
      <c r="Q757" s="3"/>
    </row>
    <row r="758" spans="6:17" ht="15.75" customHeight="1">
      <c r="F758" s="6"/>
      <c r="G758" s="6"/>
      <c r="K758" s="1"/>
      <c r="P758" s="3"/>
      <c r="Q758" s="3"/>
    </row>
    <row r="759" spans="6:17" ht="15.75" customHeight="1">
      <c r="F759" s="6"/>
      <c r="G759" s="6"/>
      <c r="K759" s="1"/>
      <c r="P759" s="3"/>
      <c r="Q759" s="3"/>
    </row>
    <row r="760" spans="6:17" ht="15.75" customHeight="1">
      <c r="F760" s="6"/>
      <c r="G760" s="6"/>
      <c r="K760" s="1"/>
      <c r="P760" s="3"/>
      <c r="Q760" s="3"/>
    </row>
    <row r="761" spans="6:17" ht="15.75" customHeight="1">
      <c r="F761" s="6"/>
      <c r="G761" s="6"/>
      <c r="K761" s="1"/>
      <c r="P761" s="3"/>
      <c r="Q761" s="3"/>
    </row>
    <row r="762" spans="6:17" ht="15.75" customHeight="1">
      <c r="F762" s="6"/>
      <c r="G762" s="6"/>
      <c r="K762" s="1"/>
      <c r="P762" s="3"/>
      <c r="Q762" s="3"/>
    </row>
    <row r="763" spans="6:17" ht="15.75" customHeight="1">
      <c r="F763" s="6"/>
      <c r="G763" s="6"/>
      <c r="K763" s="1"/>
      <c r="P763" s="3"/>
      <c r="Q763" s="3"/>
    </row>
    <row r="764" spans="6:17" ht="15.75" customHeight="1">
      <c r="F764" s="6"/>
      <c r="G764" s="6"/>
      <c r="K764" s="1"/>
      <c r="P764" s="3"/>
      <c r="Q764" s="3"/>
    </row>
    <row r="765" spans="6:17" ht="15.75" customHeight="1">
      <c r="F765" s="6"/>
      <c r="G765" s="6"/>
      <c r="K765" s="1"/>
      <c r="P765" s="3"/>
      <c r="Q765" s="3"/>
    </row>
    <row r="766" spans="6:17" ht="15.75" customHeight="1">
      <c r="F766" s="6"/>
      <c r="G766" s="6"/>
      <c r="K766" s="1"/>
      <c r="P766" s="3"/>
      <c r="Q766" s="3"/>
    </row>
    <row r="767" spans="6:17" ht="15.75" customHeight="1">
      <c r="F767" s="6"/>
      <c r="G767" s="6"/>
      <c r="K767" s="1"/>
      <c r="P767" s="3"/>
      <c r="Q767" s="3"/>
    </row>
    <row r="768" spans="6:17" ht="15.75" customHeight="1">
      <c r="F768" s="6"/>
      <c r="G768" s="6"/>
      <c r="K768" s="1"/>
      <c r="P768" s="3"/>
      <c r="Q768" s="3"/>
    </row>
    <row r="769" spans="6:17" ht="15.75" customHeight="1">
      <c r="F769" s="6"/>
      <c r="G769" s="6"/>
      <c r="K769" s="1"/>
      <c r="P769" s="3"/>
      <c r="Q769" s="3"/>
    </row>
    <row r="770" spans="6:17" ht="15.75" customHeight="1">
      <c r="F770" s="6"/>
      <c r="G770" s="6"/>
      <c r="K770" s="1"/>
      <c r="P770" s="3"/>
      <c r="Q770" s="3"/>
    </row>
    <row r="771" spans="6:17" ht="15.75" customHeight="1">
      <c r="F771" s="6"/>
      <c r="G771" s="6"/>
      <c r="K771" s="1"/>
      <c r="P771" s="3"/>
      <c r="Q771" s="3"/>
    </row>
    <row r="772" spans="6:17" ht="15.75" customHeight="1">
      <c r="F772" s="6"/>
      <c r="G772" s="6"/>
      <c r="K772" s="1"/>
      <c r="P772" s="3"/>
      <c r="Q772" s="3"/>
    </row>
    <row r="773" spans="6:17" ht="15.75" customHeight="1">
      <c r="F773" s="6"/>
      <c r="G773" s="6"/>
      <c r="K773" s="1"/>
      <c r="P773" s="3"/>
      <c r="Q773" s="3"/>
    </row>
    <row r="774" spans="6:17" ht="15.75" customHeight="1">
      <c r="F774" s="6"/>
      <c r="G774" s="6"/>
      <c r="K774" s="1"/>
      <c r="P774" s="3"/>
      <c r="Q774" s="3"/>
    </row>
    <row r="775" spans="6:17" ht="15.75" customHeight="1">
      <c r="F775" s="6"/>
      <c r="G775" s="6"/>
      <c r="K775" s="1"/>
      <c r="P775" s="3"/>
      <c r="Q775" s="3"/>
    </row>
    <row r="776" spans="6:17" ht="15.75" customHeight="1">
      <c r="F776" s="6"/>
      <c r="G776" s="6"/>
      <c r="K776" s="1"/>
      <c r="P776" s="3"/>
      <c r="Q776" s="3"/>
    </row>
    <row r="777" spans="6:17" ht="15.75" customHeight="1">
      <c r="F777" s="6"/>
      <c r="G777" s="6"/>
      <c r="K777" s="1"/>
      <c r="P777" s="3"/>
      <c r="Q777" s="3"/>
    </row>
    <row r="778" spans="6:17" ht="15.75" customHeight="1">
      <c r="F778" s="6"/>
      <c r="G778" s="6"/>
      <c r="K778" s="1"/>
      <c r="P778" s="3"/>
      <c r="Q778" s="3"/>
    </row>
    <row r="779" spans="6:17" ht="15.75" customHeight="1">
      <c r="F779" s="6"/>
      <c r="G779" s="6"/>
      <c r="K779" s="1"/>
      <c r="P779" s="3"/>
      <c r="Q779" s="3"/>
    </row>
    <row r="780" spans="6:17" ht="15.75" customHeight="1">
      <c r="F780" s="6"/>
      <c r="G780" s="6"/>
      <c r="K780" s="1"/>
      <c r="P780" s="3"/>
      <c r="Q780" s="3"/>
    </row>
    <row r="781" spans="6:17" ht="15.75" customHeight="1">
      <c r="F781" s="6"/>
      <c r="G781" s="6"/>
      <c r="K781" s="1"/>
      <c r="P781" s="3"/>
      <c r="Q781" s="3"/>
    </row>
    <row r="782" spans="6:17" ht="15.75" customHeight="1">
      <c r="F782" s="6"/>
      <c r="G782" s="6"/>
      <c r="K782" s="1"/>
      <c r="P782" s="3"/>
      <c r="Q782" s="3"/>
    </row>
    <row r="783" spans="6:17" ht="15.75" customHeight="1">
      <c r="F783" s="6"/>
      <c r="G783" s="6"/>
      <c r="K783" s="1"/>
      <c r="P783" s="3"/>
      <c r="Q783" s="3"/>
    </row>
    <row r="784" spans="6:17" ht="15.75" customHeight="1">
      <c r="F784" s="6"/>
      <c r="G784" s="6"/>
      <c r="K784" s="1"/>
      <c r="P784" s="3"/>
      <c r="Q784" s="3"/>
    </row>
    <row r="785" spans="6:17" ht="15.75" customHeight="1">
      <c r="F785" s="6"/>
      <c r="G785" s="6"/>
      <c r="K785" s="1"/>
      <c r="P785" s="3"/>
      <c r="Q785" s="3"/>
    </row>
    <row r="786" spans="6:17" ht="15.75" customHeight="1">
      <c r="F786" s="6"/>
      <c r="G786" s="6"/>
      <c r="K786" s="1"/>
      <c r="P786" s="3"/>
      <c r="Q786" s="3"/>
    </row>
    <row r="787" spans="6:17" ht="15.75" customHeight="1">
      <c r="F787" s="6"/>
      <c r="G787" s="6"/>
      <c r="K787" s="1"/>
      <c r="P787" s="3"/>
      <c r="Q787" s="3"/>
    </row>
    <row r="788" spans="6:17" ht="15.75" customHeight="1">
      <c r="F788" s="6"/>
      <c r="G788" s="6"/>
      <c r="K788" s="1"/>
      <c r="P788" s="3"/>
      <c r="Q788" s="3"/>
    </row>
    <row r="789" spans="6:17" ht="15.75" customHeight="1">
      <c r="F789" s="6"/>
      <c r="G789" s="6"/>
      <c r="K789" s="1"/>
      <c r="P789" s="3"/>
      <c r="Q789" s="3"/>
    </row>
    <row r="790" spans="6:17" ht="15.75" customHeight="1">
      <c r="F790" s="6"/>
      <c r="G790" s="6"/>
      <c r="K790" s="1"/>
      <c r="P790" s="3"/>
      <c r="Q790" s="3"/>
    </row>
    <row r="791" spans="6:17" ht="15.75" customHeight="1">
      <c r="F791" s="6"/>
      <c r="G791" s="6"/>
      <c r="K791" s="1"/>
      <c r="P791" s="3"/>
      <c r="Q791" s="3"/>
    </row>
    <row r="792" spans="6:17" ht="15.75" customHeight="1">
      <c r="F792" s="6"/>
      <c r="G792" s="6"/>
      <c r="K792" s="1"/>
      <c r="P792" s="3"/>
      <c r="Q792" s="3"/>
    </row>
    <row r="793" spans="6:17" ht="15.75" customHeight="1">
      <c r="F793" s="6"/>
      <c r="G793" s="6"/>
      <c r="K793" s="1"/>
      <c r="P793" s="3"/>
      <c r="Q793" s="3"/>
    </row>
    <row r="794" spans="6:17" ht="15.75" customHeight="1">
      <c r="F794" s="6"/>
      <c r="G794" s="6"/>
      <c r="K794" s="1"/>
      <c r="P794" s="3"/>
      <c r="Q794" s="3"/>
    </row>
    <row r="795" spans="6:17" ht="15.75" customHeight="1">
      <c r="F795" s="6"/>
      <c r="G795" s="6"/>
      <c r="K795" s="1"/>
      <c r="P795" s="3"/>
      <c r="Q795" s="3"/>
    </row>
    <row r="796" spans="6:17" ht="15.75" customHeight="1">
      <c r="F796" s="6"/>
      <c r="G796" s="6"/>
      <c r="K796" s="1"/>
      <c r="P796" s="3"/>
      <c r="Q796" s="3"/>
    </row>
    <row r="797" spans="6:17" ht="15.75" customHeight="1">
      <c r="F797" s="6"/>
      <c r="G797" s="6"/>
      <c r="K797" s="1"/>
      <c r="P797" s="3"/>
      <c r="Q797" s="3"/>
    </row>
    <row r="798" spans="6:17" ht="15.75" customHeight="1">
      <c r="F798" s="6"/>
      <c r="G798" s="6"/>
      <c r="K798" s="1"/>
      <c r="P798" s="3"/>
      <c r="Q798" s="3"/>
    </row>
    <row r="799" spans="6:17" ht="15.75" customHeight="1">
      <c r="F799" s="6"/>
      <c r="G799" s="6"/>
      <c r="K799" s="1"/>
      <c r="P799" s="3"/>
      <c r="Q799" s="3"/>
    </row>
    <row r="800" spans="6:17" ht="15.75" customHeight="1">
      <c r="F800" s="6"/>
      <c r="G800" s="6"/>
      <c r="K800" s="1"/>
      <c r="P800" s="3"/>
      <c r="Q800" s="3"/>
    </row>
    <row r="801" spans="6:17" ht="15.75" customHeight="1">
      <c r="F801" s="6"/>
      <c r="G801" s="6"/>
      <c r="K801" s="1"/>
      <c r="P801" s="3"/>
      <c r="Q801" s="3"/>
    </row>
    <row r="802" spans="6:17" ht="15.75" customHeight="1">
      <c r="F802" s="6"/>
      <c r="G802" s="6"/>
      <c r="K802" s="1"/>
      <c r="P802" s="3"/>
      <c r="Q802" s="3"/>
    </row>
    <row r="803" spans="6:17" ht="15.75" customHeight="1">
      <c r="F803" s="6"/>
      <c r="G803" s="6"/>
      <c r="K803" s="1"/>
      <c r="P803" s="3"/>
      <c r="Q803" s="3"/>
    </row>
    <row r="804" spans="6:17" ht="15.75" customHeight="1">
      <c r="F804" s="6"/>
      <c r="G804" s="6"/>
      <c r="K804" s="1"/>
      <c r="P804" s="3"/>
      <c r="Q804" s="3"/>
    </row>
    <row r="805" spans="6:17" ht="15.75" customHeight="1">
      <c r="F805" s="6"/>
      <c r="G805" s="6"/>
      <c r="K805" s="1"/>
      <c r="P805" s="3"/>
      <c r="Q805" s="3"/>
    </row>
    <row r="806" spans="6:17" ht="15.75" customHeight="1">
      <c r="F806" s="6"/>
      <c r="G806" s="6"/>
      <c r="K806" s="1"/>
      <c r="P806" s="3"/>
      <c r="Q806" s="3"/>
    </row>
    <row r="807" spans="6:17" ht="15.75" customHeight="1">
      <c r="F807" s="6"/>
      <c r="G807" s="6"/>
      <c r="K807" s="1"/>
      <c r="P807" s="3"/>
      <c r="Q807" s="3"/>
    </row>
    <row r="808" spans="6:17" ht="15.75" customHeight="1">
      <c r="F808" s="6"/>
      <c r="G808" s="6"/>
      <c r="K808" s="1"/>
      <c r="P808" s="3"/>
      <c r="Q808" s="3"/>
    </row>
    <row r="809" spans="6:17" ht="15.75" customHeight="1">
      <c r="F809" s="6"/>
      <c r="G809" s="6"/>
      <c r="K809" s="1"/>
      <c r="P809" s="3"/>
      <c r="Q809" s="3"/>
    </row>
    <row r="810" spans="6:17" ht="15.75" customHeight="1">
      <c r="F810" s="6"/>
      <c r="G810" s="6"/>
      <c r="K810" s="1"/>
      <c r="P810" s="3"/>
      <c r="Q810" s="3"/>
    </row>
    <row r="811" spans="6:17" ht="15.75" customHeight="1">
      <c r="F811" s="6"/>
      <c r="G811" s="6"/>
      <c r="K811" s="1"/>
      <c r="P811" s="3"/>
      <c r="Q811" s="3"/>
    </row>
    <row r="812" spans="6:17" ht="15.75" customHeight="1">
      <c r="F812" s="6"/>
      <c r="G812" s="6"/>
      <c r="K812" s="1"/>
      <c r="P812" s="3"/>
      <c r="Q812" s="3"/>
    </row>
    <row r="813" spans="6:17" ht="15.75" customHeight="1">
      <c r="F813" s="6"/>
      <c r="G813" s="6"/>
      <c r="K813" s="1"/>
      <c r="P813" s="3"/>
      <c r="Q813" s="3"/>
    </row>
    <row r="814" spans="6:17" ht="15.75" customHeight="1">
      <c r="F814" s="6"/>
      <c r="G814" s="6"/>
      <c r="K814" s="1"/>
      <c r="P814" s="3"/>
      <c r="Q814" s="3"/>
    </row>
    <row r="815" spans="6:17" ht="15.75" customHeight="1">
      <c r="F815" s="6"/>
      <c r="G815" s="6"/>
      <c r="K815" s="1"/>
      <c r="P815" s="3"/>
      <c r="Q815" s="3"/>
    </row>
    <row r="816" spans="6:17" ht="15.75" customHeight="1">
      <c r="F816" s="6"/>
      <c r="G816" s="6"/>
      <c r="K816" s="1"/>
      <c r="P816" s="3"/>
      <c r="Q816" s="3"/>
    </row>
    <row r="817" spans="6:17" ht="15.75" customHeight="1">
      <c r="F817" s="6"/>
      <c r="G817" s="6"/>
      <c r="K817" s="1"/>
      <c r="P817" s="3"/>
      <c r="Q817" s="3"/>
    </row>
    <row r="818" spans="6:17" ht="15.75" customHeight="1">
      <c r="F818" s="6"/>
      <c r="G818" s="6"/>
      <c r="K818" s="1"/>
      <c r="P818" s="3"/>
      <c r="Q818" s="3"/>
    </row>
    <row r="819" spans="6:17" ht="15.75" customHeight="1">
      <c r="F819" s="6"/>
      <c r="G819" s="6"/>
      <c r="K819" s="1"/>
      <c r="P819" s="3"/>
      <c r="Q819" s="3"/>
    </row>
    <row r="820" spans="6:17" ht="15.75" customHeight="1">
      <c r="F820" s="6"/>
      <c r="G820" s="6"/>
      <c r="K820" s="1"/>
      <c r="P820" s="3"/>
      <c r="Q820" s="3"/>
    </row>
    <row r="821" spans="6:17" ht="15.75" customHeight="1">
      <c r="F821" s="6"/>
      <c r="G821" s="6"/>
      <c r="K821" s="1"/>
      <c r="P821" s="3"/>
      <c r="Q821" s="3"/>
    </row>
    <row r="822" spans="6:17" ht="15.75" customHeight="1">
      <c r="F822" s="6"/>
      <c r="G822" s="6"/>
      <c r="K822" s="1"/>
      <c r="P822" s="3"/>
      <c r="Q822" s="3"/>
    </row>
    <row r="823" spans="6:17" ht="15.75" customHeight="1">
      <c r="F823" s="6"/>
      <c r="G823" s="6"/>
      <c r="K823" s="1"/>
      <c r="P823" s="3"/>
      <c r="Q823" s="3"/>
    </row>
    <row r="824" spans="6:17" ht="15.75" customHeight="1">
      <c r="F824" s="6"/>
      <c r="G824" s="6"/>
      <c r="K824" s="1"/>
      <c r="P824" s="3"/>
      <c r="Q824" s="3"/>
    </row>
    <row r="825" spans="6:17" ht="15.75" customHeight="1">
      <c r="F825" s="6"/>
      <c r="G825" s="6"/>
      <c r="K825" s="1"/>
      <c r="P825" s="3"/>
      <c r="Q825" s="3"/>
    </row>
    <row r="826" spans="6:17" ht="15.75" customHeight="1">
      <c r="F826" s="6"/>
      <c r="G826" s="6"/>
      <c r="K826" s="1"/>
      <c r="P826" s="3"/>
      <c r="Q826" s="3"/>
    </row>
    <row r="827" spans="6:17" ht="15.75" customHeight="1">
      <c r="F827" s="6"/>
      <c r="G827" s="6"/>
      <c r="K827" s="1"/>
      <c r="P827" s="3"/>
      <c r="Q827" s="3"/>
    </row>
    <row r="828" spans="6:17" ht="15.75" customHeight="1">
      <c r="F828" s="6"/>
      <c r="G828" s="6"/>
      <c r="K828" s="1"/>
      <c r="P828" s="3"/>
      <c r="Q828" s="3"/>
    </row>
    <row r="829" spans="6:17" ht="15.75" customHeight="1">
      <c r="F829" s="6"/>
      <c r="G829" s="6"/>
      <c r="K829" s="1"/>
      <c r="P829" s="3"/>
      <c r="Q829" s="3"/>
    </row>
    <row r="830" spans="6:17" ht="15.75" customHeight="1">
      <c r="F830" s="6"/>
      <c r="G830" s="6"/>
      <c r="K830" s="1"/>
      <c r="P830" s="3"/>
      <c r="Q830" s="3"/>
    </row>
    <row r="831" spans="6:17" ht="15.75" customHeight="1">
      <c r="F831" s="6"/>
      <c r="G831" s="6"/>
      <c r="K831" s="1"/>
      <c r="P831" s="3"/>
      <c r="Q831" s="3"/>
    </row>
    <row r="832" spans="6:17" ht="15.75" customHeight="1">
      <c r="F832" s="6"/>
      <c r="G832" s="6"/>
      <c r="K832" s="1"/>
      <c r="P832" s="3"/>
      <c r="Q832" s="3"/>
    </row>
    <row r="833" spans="6:17" ht="15.75" customHeight="1">
      <c r="F833" s="6"/>
      <c r="G833" s="6"/>
      <c r="K833" s="1"/>
      <c r="P833" s="3"/>
      <c r="Q833" s="3"/>
    </row>
    <row r="834" spans="6:17" ht="15.75" customHeight="1">
      <c r="F834" s="6"/>
      <c r="G834" s="6"/>
      <c r="K834" s="1"/>
      <c r="P834" s="3"/>
      <c r="Q834" s="3"/>
    </row>
    <row r="835" spans="6:17" ht="15.75" customHeight="1">
      <c r="F835" s="6"/>
      <c r="G835" s="6"/>
      <c r="K835" s="1"/>
      <c r="P835" s="3"/>
      <c r="Q835" s="3"/>
    </row>
    <row r="836" spans="6:17" ht="15.75" customHeight="1">
      <c r="F836" s="6"/>
      <c r="G836" s="6"/>
      <c r="K836" s="1"/>
      <c r="P836" s="3"/>
      <c r="Q836" s="3"/>
    </row>
    <row r="837" spans="6:17" ht="15.75" customHeight="1">
      <c r="F837" s="6"/>
      <c r="G837" s="6"/>
      <c r="K837" s="1"/>
      <c r="P837" s="3"/>
      <c r="Q837" s="3"/>
    </row>
    <row r="838" spans="6:17" ht="15.75" customHeight="1">
      <c r="F838" s="6"/>
      <c r="G838" s="6"/>
      <c r="K838" s="1"/>
      <c r="P838" s="3"/>
      <c r="Q838" s="3"/>
    </row>
    <row r="839" spans="6:17" ht="15.75" customHeight="1">
      <c r="F839" s="6"/>
      <c r="G839" s="6"/>
      <c r="K839" s="1"/>
      <c r="P839" s="3"/>
      <c r="Q839" s="3"/>
    </row>
    <row r="840" spans="6:17" ht="15.75" customHeight="1">
      <c r="F840" s="6"/>
      <c r="G840" s="6"/>
      <c r="K840" s="1"/>
      <c r="P840" s="3"/>
      <c r="Q840" s="3"/>
    </row>
    <row r="841" spans="6:17" ht="15.75" customHeight="1">
      <c r="F841" s="6"/>
      <c r="G841" s="6"/>
      <c r="K841" s="1"/>
      <c r="P841" s="3"/>
      <c r="Q841" s="3"/>
    </row>
    <row r="842" spans="6:17" ht="15.75" customHeight="1">
      <c r="F842" s="6"/>
      <c r="G842" s="6"/>
      <c r="K842" s="1"/>
      <c r="P842" s="3"/>
      <c r="Q842" s="3"/>
    </row>
    <row r="843" spans="6:17" ht="15.75" customHeight="1">
      <c r="F843" s="6"/>
      <c r="G843" s="6"/>
      <c r="K843" s="1"/>
      <c r="P843" s="3"/>
      <c r="Q843" s="3"/>
    </row>
    <row r="844" spans="6:17" ht="15.75" customHeight="1">
      <c r="F844" s="6"/>
      <c r="G844" s="6"/>
      <c r="K844" s="1"/>
      <c r="P844" s="3"/>
      <c r="Q844" s="3"/>
    </row>
    <row r="845" spans="6:17" ht="15.75" customHeight="1">
      <c r="F845" s="6"/>
      <c r="G845" s="6"/>
      <c r="K845" s="1"/>
      <c r="P845" s="3"/>
      <c r="Q845" s="3"/>
    </row>
    <row r="846" spans="6:17" ht="15.75" customHeight="1">
      <c r="F846" s="6"/>
      <c r="G846" s="6"/>
      <c r="K846" s="1"/>
      <c r="P846" s="3"/>
      <c r="Q846" s="3"/>
    </row>
    <row r="847" spans="6:17" ht="15.75" customHeight="1">
      <c r="F847" s="6"/>
      <c r="G847" s="6"/>
      <c r="K847" s="1"/>
      <c r="P847" s="3"/>
      <c r="Q847" s="3"/>
    </row>
    <row r="848" spans="6:17" ht="15.75" customHeight="1">
      <c r="F848" s="6"/>
      <c r="G848" s="6"/>
      <c r="K848" s="1"/>
      <c r="P848" s="3"/>
      <c r="Q848" s="3"/>
    </row>
    <row r="849" spans="6:17" ht="15.75" customHeight="1">
      <c r="F849" s="6"/>
      <c r="G849" s="6"/>
      <c r="K849" s="1"/>
      <c r="P849" s="3"/>
      <c r="Q849" s="3"/>
    </row>
    <row r="850" spans="6:17" ht="15.75" customHeight="1">
      <c r="F850" s="6"/>
      <c r="G850" s="6"/>
      <c r="K850" s="1"/>
      <c r="P850" s="3"/>
      <c r="Q850" s="3"/>
    </row>
    <row r="851" spans="6:17" ht="15.75" customHeight="1">
      <c r="F851" s="6"/>
      <c r="G851" s="6"/>
      <c r="K851" s="1"/>
      <c r="P851" s="3"/>
      <c r="Q851" s="3"/>
    </row>
    <row r="852" spans="6:17" ht="15.75" customHeight="1">
      <c r="F852" s="6"/>
      <c r="G852" s="6"/>
      <c r="K852" s="1"/>
      <c r="P852" s="3"/>
      <c r="Q852" s="3"/>
    </row>
    <row r="853" spans="6:17" ht="15.75" customHeight="1">
      <c r="F853" s="6"/>
      <c r="G853" s="6"/>
      <c r="K853" s="1"/>
      <c r="P853" s="3"/>
      <c r="Q853" s="3"/>
    </row>
    <row r="854" spans="6:17" ht="15.75" customHeight="1">
      <c r="F854" s="6"/>
      <c r="G854" s="6"/>
      <c r="K854" s="1"/>
      <c r="P854" s="3"/>
      <c r="Q854" s="3"/>
    </row>
    <row r="855" spans="6:17" ht="15.75" customHeight="1">
      <c r="F855" s="6"/>
      <c r="G855" s="6"/>
      <c r="K855" s="1"/>
      <c r="P855" s="3"/>
      <c r="Q855" s="3"/>
    </row>
    <row r="856" spans="6:17" ht="15.75" customHeight="1">
      <c r="F856" s="6"/>
      <c r="G856" s="6"/>
      <c r="K856" s="1"/>
      <c r="P856" s="3"/>
      <c r="Q856" s="3"/>
    </row>
    <row r="857" spans="6:17" ht="15.75" customHeight="1">
      <c r="F857" s="6"/>
      <c r="G857" s="6"/>
      <c r="K857" s="1"/>
      <c r="P857" s="3"/>
      <c r="Q857" s="3"/>
    </row>
    <row r="858" spans="6:17" ht="15.75" customHeight="1">
      <c r="F858" s="6"/>
      <c r="G858" s="6"/>
      <c r="K858" s="1"/>
      <c r="P858" s="3"/>
      <c r="Q858" s="3"/>
    </row>
    <row r="859" spans="6:17" ht="15.75" customHeight="1">
      <c r="F859" s="6"/>
      <c r="G859" s="6"/>
      <c r="K859" s="1"/>
      <c r="P859" s="3"/>
      <c r="Q859" s="3"/>
    </row>
    <row r="860" spans="6:17" ht="15.75" customHeight="1">
      <c r="F860" s="6"/>
      <c r="G860" s="6"/>
      <c r="K860" s="1"/>
      <c r="P860" s="3"/>
      <c r="Q860" s="3"/>
    </row>
    <row r="861" spans="6:17" ht="15.75" customHeight="1">
      <c r="F861" s="6"/>
      <c r="G861" s="6"/>
      <c r="K861" s="1"/>
      <c r="P861" s="3"/>
      <c r="Q861" s="3"/>
    </row>
    <row r="862" spans="6:17" ht="15.75" customHeight="1">
      <c r="F862" s="6"/>
      <c r="G862" s="6"/>
      <c r="K862" s="1"/>
      <c r="P862" s="3"/>
      <c r="Q862" s="3"/>
    </row>
    <row r="863" spans="6:17" ht="15.75" customHeight="1">
      <c r="F863" s="6"/>
      <c r="G863" s="6"/>
      <c r="K863" s="1"/>
      <c r="P863" s="3"/>
      <c r="Q863" s="3"/>
    </row>
    <row r="864" spans="6:17" ht="15.75" customHeight="1">
      <c r="F864" s="6"/>
      <c r="G864" s="6"/>
      <c r="K864" s="1"/>
      <c r="P864" s="3"/>
      <c r="Q864" s="3"/>
    </row>
    <row r="865" spans="6:17" ht="15.75" customHeight="1">
      <c r="F865" s="6"/>
      <c r="G865" s="6"/>
      <c r="K865" s="1"/>
      <c r="P865" s="3"/>
      <c r="Q865" s="3"/>
    </row>
    <row r="866" spans="6:17" ht="15.75" customHeight="1">
      <c r="F866" s="6"/>
      <c r="G866" s="6"/>
      <c r="K866" s="1"/>
      <c r="P866" s="3"/>
      <c r="Q866" s="3"/>
    </row>
    <row r="867" spans="6:17" ht="15.75" customHeight="1">
      <c r="F867" s="6"/>
      <c r="G867" s="6"/>
      <c r="K867" s="1"/>
      <c r="P867" s="3"/>
      <c r="Q867" s="3"/>
    </row>
    <row r="868" spans="6:17" ht="15.75" customHeight="1">
      <c r="F868" s="6"/>
      <c r="G868" s="6"/>
      <c r="K868" s="1"/>
      <c r="P868" s="3"/>
      <c r="Q868" s="3"/>
    </row>
    <row r="869" spans="6:17" ht="15.75" customHeight="1">
      <c r="F869" s="6"/>
      <c r="G869" s="6"/>
      <c r="K869" s="1"/>
      <c r="P869" s="3"/>
      <c r="Q869" s="3"/>
    </row>
    <row r="870" spans="6:17" ht="15.75" customHeight="1">
      <c r="F870" s="6"/>
      <c r="G870" s="6"/>
      <c r="K870" s="1"/>
      <c r="P870" s="3"/>
      <c r="Q870" s="3"/>
    </row>
    <row r="871" spans="6:17" ht="15.75" customHeight="1">
      <c r="F871" s="6"/>
      <c r="G871" s="6"/>
      <c r="K871" s="1"/>
      <c r="P871" s="3"/>
      <c r="Q871" s="3"/>
    </row>
    <row r="872" spans="6:17" ht="15.75" customHeight="1">
      <c r="F872" s="6"/>
      <c r="G872" s="6"/>
      <c r="K872" s="1"/>
      <c r="P872" s="3"/>
      <c r="Q872" s="3"/>
    </row>
    <row r="873" spans="6:17" ht="15.75" customHeight="1">
      <c r="F873" s="6"/>
      <c r="G873" s="6"/>
      <c r="K873" s="1"/>
      <c r="P873" s="3"/>
      <c r="Q873" s="3"/>
    </row>
    <row r="874" spans="6:17" ht="15.75" customHeight="1">
      <c r="F874" s="6"/>
      <c r="G874" s="6"/>
      <c r="K874" s="1"/>
      <c r="P874" s="3"/>
      <c r="Q874" s="3"/>
    </row>
    <row r="875" spans="6:17" ht="15.75" customHeight="1">
      <c r="F875" s="6"/>
      <c r="G875" s="6"/>
      <c r="K875" s="1"/>
      <c r="P875" s="3"/>
      <c r="Q875" s="3"/>
    </row>
    <row r="876" spans="6:17" ht="15.75" customHeight="1">
      <c r="F876" s="6"/>
      <c r="G876" s="6"/>
      <c r="K876" s="1"/>
      <c r="P876" s="3"/>
      <c r="Q876" s="3"/>
    </row>
    <row r="877" spans="6:17" ht="15.75" customHeight="1">
      <c r="F877" s="6"/>
      <c r="G877" s="6"/>
      <c r="K877" s="1"/>
      <c r="P877" s="3"/>
      <c r="Q877" s="3"/>
    </row>
    <row r="878" spans="6:17" ht="15.75" customHeight="1">
      <c r="F878" s="6"/>
      <c r="G878" s="6"/>
      <c r="K878" s="1"/>
      <c r="P878" s="3"/>
      <c r="Q878" s="3"/>
    </row>
    <row r="879" spans="6:17" ht="15.75" customHeight="1">
      <c r="F879" s="6"/>
      <c r="G879" s="6"/>
      <c r="K879" s="1"/>
      <c r="P879" s="3"/>
      <c r="Q879" s="3"/>
    </row>
    <row r="880" spans="6:17" ht="15.75" customHeight="1">
      <c r="F880" s="6"/>
      <c r="G880" s="6"/>
      <c r="K880" s="1"/>
      <c r="P880" s="3"/>
      <c r="Q880" s="3"/>
    </row>
    <row r="881" spans="6:17" ht="15.75" customHeight="1">
      <c r="F881" s="6"/>
      <c r="G881" s="6"/>
      <c r="K881" s="1"/>
      <c r="P881" s="3"/>
      <c r="Q881" s="3"/>
    </row>
    <row r="882" spans="6:17" ht="15.75" customHeight="1">
      <c r="F882" s="6"/>
      <c r="G882" s="6"/>
      <c r="K882" s="1"/>
      <c r="P882" s="3"/>
      <c r="Q882" s="3"/>
    </row>
    <row r="883" spans="6:17" ht="15.75" customHeight="1">
      <c r="F883" s="6"/>
      <c r="G883" s="6"/>
      <c r="K883" s="1"/>
      <c r="P883" s="3"/>
      <c r="Q883" s="3"/>
    </row>
    <row r="884" spans="6:17" ht="15.75" customHeight="1">
      <c r="F884" s="6"/>
      <c r="G884" s="6"/>
      <c r="K884" s="1"/>
      <c r="P884" s="3"/>
      <c r="Q884" s="3"/>
    </row>
    <row r="885" spans="6:17" ht="15.75" customHeight="1">
      <c r="F885" s="6"/>
      <c r="G885" s="6"/>
      <c r="K885" s="1"/>
      <c r="P885" s="3"/>
      <c r="Q885" s="3"/>
    </row>
    <row r="886" spans="6:17" ht="15.75" customHeight="1">
      <c r="F886" s="6"/>
      <c r="G886" s="6"/>
      <c r="K886" s="1"/>
      <c r="P886" s="3"/>
      <c r="Q886" s="3"/>
    </row>
    <row r="887" spans="6:17" ht="15.75" customHeight="1">
      <c r="F887" s="6"/>
      <c r="G887" s="6"/>
      <c r="K887" s="1"/>
      <c r="P887" s="3"/>
      <c r="Q887" s="3"/>
    </row>
    <row r="888" spans="6:17" ht="15.75" customHeight="1">
      <c r="F888" s="6"/>
      <c r="G888" s="6"/>
      <c r="K888" s="1"/>
      <c r="P888" s="3"/>
      <c r="Q888" s="3"/>
    </row>
    <row r="889" spans="6:17" ht="15.75" customHeight="1">
      <c r="F889" s="6"/>
      <c r="G889" s="6"/>
      <c r="K889" s="1"/>
      <c r="P889" s="3"/>
      <c r="Q889" s="3"/>
    </row>
    <row r="890" spans="6:17" ht="15.75" customHeight="1">
      <c r="F890" s="6"/>
      <c r="G890" s="6"/>
      <c r="K890" s="1"/>
      <c r="P890" s="3"/>
      <c r="Q890" s="3"/>
    </row>
    <row r="891" spans="6:17" ht="15.75" customHeight="1">
      <c r="F891" s="6"/>
      <c r="G891" s="6"/>
      <c r="K891" s="1"/>
      <c r="P891" s="3"/>
      <c r="Q891" s="3"/>
    </row>
    <row r="892" spans="6:17" ht="15.75" customHeight="1">
      <c r="F892" s="6"/>
      <c r="G892" s="6"/>
      <c r="K892" s="1"/>
      <c r="P892" s="3"/>
      <c r="Q892" s="3"/>
    </row>
    <row r="893" spans="6:17" ht="15.75" customHeight="1">
      <c r="F893" s="6"/>
      <c r="G893" s="6"/>
      <c r="K893" s="1"/>
      <c r="P893" s="3"/>
      <c r="Q893" s="3"/>
    </row>
    <row r="894" spans="6:17" ht="15.75" customHeight="1">
      <c r="F894" s="6"/>
      <c r="G894" s="6"/>
      <c r="K894" s="1"/>
      <c r="P894" s="3"/>
      <c r="Q894" s="3"/>
    </row>
    <row r="895" spans="6:17" ht="15.75" customHeight="1">
      <c r="F895" s="6"/>
      <c r="G895" s="6"/>
      <c r="K895" s="1"/>
      <c r="P895" s="3"/>
      <c r="Q895" s="3"/>
    </row>
    <row r="896" spans="6:17" ht="15.75" customHeight="1">
      <c r="F896" s="6"/>
      <c r="G896" s="6"/>
      <c r="K896" s="1"/>
      <c r="P896" s="3"/>
      <c r="Q896" s="3"/>
    </row>
    <row r="897" spans="6:17" ht="15.75" customHeight="1">
      <c r="F897" s="6"/>
      <c r="G897" s="6"/>
      <c r="K897" s="1"/>
      <c r="P897" s="3"/>
      <c r="Q897" s="3"/>
    </row>
    <row r="898" spans="6:17" ht="15.75" customHeight="1">
      <c r="F898" s="6"/>
      <c r="G898" s="6"/>
      <c r="K898" s="1"/>
      <c r="P898" s="3"/>
      <c r="Q898" s="3"/>
    </row>
    <row r="899" spans="6:17" ht="15.75" customHeight="1">
      <c r="F899" s="6"/>
      <c r="G899" s="6"/>
      <c r="K899" s="1"/>
      <c r="P899" s="3"/>
      <c r="Q899" s="3"/>
    </row>
    <row r="900" spans="6:17" ht="15.75" customHeight="1">
      <c r="F900" s="6"/>
      <c r="G900" s="6"/>
      <c r="K900" s="1"/>
      <c r="P900" s="3"/>
      <c r="Q900" s="3"/>
    </row>
    <row r="901" spans="6:17" ht="15.75" customHeight="1">
      <c r="F901" s="6"/>
      <c r="G901" s="6"/>
      <c r="K901" s="1"/>
      <c r="P901" s="3"/>
      <c r="Q901" s="3"/>
    </row>
    <row r="902" spans="6:17" ht="15.75" customHeight="1">
      <c r="F902" s="6"/>
      <c r="G902" s="6"/>
      <c r="K902" s="1"/>
      <c r="P902" s="3"/>
      <c r="Q902" s="3"/>
    </row>
    <row r="903" spans="6:17" ht="15.75" customHeight="1">
      <c r="F903" s="6"/>
      <c r="G903" s="6"/>
      <c r="K903" s="1"/>
      <c r="P903" s="3"/>
      <c r="Q903" s="3"/>
    </row>
    <row r="904" spans="6:17" ht="15.75" customHeight="1">
      <c r="F904" s="6"/>
      <c r="G904" s="6"/>
      <c r="K904" s="1"/>
      <c r="P904" s="3"/>
      <c r="Q904" s="3"/>
    </row>
    <row r="905" spans="6:17" ht="15.75" customHeight="1">
      <c r="F905" s="6"/>
      <c r="G905" s="6"/>
      <c r="K905" s="1"/>
      <c r="P905" s="3"/>
      <c r="Q905" s="3"/>
    </row>
    <row r="906" spans="6:17" ht="15.75" customHeight="1">
      <c r="F906" s="6"/>
      <c r="G906" s="6"/>
      <c r="K906" s="1"/>
      <c r="P906" s="3"/>
      <c r="Q906" s="3"/>
    </row>
    <row r="907" spans="6:17" ht="15.75" customHeight="1">
      <c r="F907" s="6"/>
      <c r="G907" s="6"/>
      <c r="K907" s="1"/>
      <c r="P907" s="3"/>
      <c r="Q907" s="3"/>
    </row>
    <row r="908" spans="6:17" ht="15.75" customHeight="1">
      <c r="F908" s="6"/>
      <c r="G908" s="6"/>
      <c r="K908" s="1"/>
      <c r="P908" s="3"/>
      <c r="Q908" s="3"/>
    </row>
    <row r="909" spans="6:17" ht="15.75" customHeight="1">
      <c r="F909" s="6"/>
      <c r="G909" s="6"/>
      <c r="K909" s="1"/>
      <c r="P909" s="3"/>
      <c r="Q909" s="3"/>
    </row>
    <row r="910" spans="6:17" ht="15.75" customHeight="1">
      <c r="F910" s="6"/>
      <c r="G910" s="6"/>
      <c r="K910" s="1"/>
      <c r="P910" s="3"/>
      <c r="Q910" s="3"/>
    </row>
    <row r="911" spans="6:17" ht="15.75" customHeight="1">
      <c r="F911" s="6"/>
      <c r="G911" s="6"/>
      <c r="K911" s="1"/>
      <c r="P911" s="3"/>
      <c r="Q911" s="3"/>
    </row>
    <row r="912" spans="6:17" ht="15.75" customHeight="1">
      <c r="F912" s="6"/>
      <c r="G912" s="6"/>
      <c r="K912" s="1"/>
      <c r="P912" s="3"/>
      <c r="Q912" s="3"/>
    </row>
    <row r="913" spans="6:17" ht="15.75" customHeight="1">
      <c r="F913" s="6"/>
      <c r="G913" s="6"/>
      <c r="K913" s="1"/>
      <c r="P913" s="3"/>
      <c r="Q913" s="3"/>
    </row>
    <row r="914" spans="6:17" ht="15.75" customHeight="1">
      <c r="F914" s="6"/>
      <c r="G914" s="6"/>
      <c r="K914" s="1"/>
      <c r="P914" s="3"/>
      <c r="Q914" s="3"/>
    </row>
    <row r="915" spans="6:17" ht="15.75" customHeight="1">
      <c r="F915" s="6"/>
      <c r="G915" s="6"/>
      <c r="K915" s="1"/>
      <c r="P915" s="3"/>
      <c r="Q915" s="3"/>
    </row>
    <row r="916" spans="6:17" ht="15.75" customHeight="1">
      <c r="F916" s="6"/>
      <c r="G916" s="6"/>
      <c r="K916" s="1"/>
      <c r="P916" s="3"/>
      <c r="Q916" s="3"/>
    </row>
    <row r="917" spans="6:17" ht="15.75" customHeight="1">
      <c r="F917" s="6"/>
      <c r="G917" s="6"/>
      <c r="K917" s="1"/>
      <c r="P917" s="3"/>
      <c r="Q917" s="3"/>
    </row>
    <row r="918" spans="6:17" ht="15.75" customHeight="1">
      <c r="F918" s="6"/>
      <c r="G918" s="6"/>
      <c r="K918" s="1"/>
      <c r="P918" s="3"/>
      <c r="Q918" s="3"/>
    </row>
    <row r="919" spans="6:17" ht="15.75" customHeight="1">
      <c r="F919" s="6"/>
      <c r="G919" s="6"/>
      <c r="K919" s="1"/>
      <c r="P919" s="3"/>
      <c r="Q919" s="3"/>
    </row>
    <row r="920" spans="6:17" ht="15.75" customHeight="1">
      <c r="F920" s="6"/>
      <c r="G920" s="6"/>
      <c r="K920" s="1"/>
      <c r="P920" s="3"/>
      <c r="Q920" s="3"/>
    </row>
    <row r="921" spans="6:17" ht="15.75" customHeight="1">
      <c r="F921" s="6"/>
      <c r="G921" s="6"/>
      <c r="K921" s="1"/>
      <c r="P921" s="3"/>
      <c r="Q921" s="3"/>
    </row>
    <row r="922" spans="6:17" ht="15.75" customHeight="1">
      <c r="F922" s="6"/>
      <c r="G922" s="6"/>
      <c r="K922" s="1"/>
      <c r="P922" s="3"/>
      <c r="Q922" s="3"/>
    </row>
    <row r="923" spans="6:17" ht="15.75" customHeight="1">
      <c r="F923" s="6"/>
      <c r="G923" s="6"/>
      <c r="K923" s="1"/>
      <c r="P923" s="3"/>
      <c r="Q923" s="3"/>
    </row>
    <row r="924" spans="6:17" ht="15.75" customHeight="1">
      <c r="F924" s="6"/>
      <c r="G924" s="6"/>
      <c r="K924" s="1"/>
      <c r="P924" s="3"/>
      <c r="Q924" s="3"/>
    </row>
    <row r="925" spans="6:17" ht="15.75" customHeight="1">
      <c r="F925" s="6"/>
      <c r="G925" s="6"/>
      <c r="K925" s="1"/>
      <c r="P925" s="3"/>
      <c r="Q925" s="3"/>
    </row>
    <row r="926" spans="6:17" ht="15.75" customHeight="1">
      <c r="F926" s="6"/>
      <c r="G926" s="6"/>
      <c r="K926" s="1"/>
      <c r="P926" s="3"/>
      <c r="Q926" s="3"/>
    </row>
    <row r="927" spans="6:17" ht="15.75" customHeight="1">
      <c r="F927" s="6"/>
      <c r="G927" s="6"/>
      <c r="K927" s="1"/>
      <c r="P927" s="3"/>
      <c r="Q927" s="3"/>
    </row>
    <row r="928" spans="6:17" ht="15.75" customHeight="1">
      <c r="F928" s="6"/>
      <c r="G928" s="6"/>
      <c r="K928" s="1"/>
      <c r="P928" s="3"/>
      <c r="Q928" s="3"/>
    </row>
    <row r="929" spans="6:17" ht="15.75" customHeight="1">
      <c r="F929" s="6"/>
      <c r="G929" s="6"/>
      <c r="K929" s="1"/>
      <c r="P929" s="3"/>
      <c r="Q929" s="3"/>
    </row>
    <row r="930" spans="6:17" ht="15.75" customHeight="1">
      <c r="F930" s="6"/>
      <c r="G930" s="6"/>
      <c r="K930" s="1"/>
      <c r="P930" s="3"/>
      <c r="Q930" s="3"/>
    </row>
    <row r="931" spans="6:17" ht="15.75" customHeight="1">
      <c r="F931" s="6"/>
      <c r="G931" s="6"/>
      <c r="K931" s="1"/>
      <c r="P931" s="3"/>
      <c r="Q931" s="3"/>
    </row>
    <row r="932" spans="6:17" ht="15.75" customHeight="1">
      <c r="F932" s="6"/>
      <c r="G932" s="6"/>
      <c r="K932" s="1"/>
      <c r="P932" s="3"/>
      <c r="Q932" s="3"/>
    </row>
    <row r="933" spans="6:17" ht="15.75" customHeight="1">
      <c r="F933" s="6"/>
      <c r="G933" s="6"/>
      <c r="K933" s="1"/>
      <c r="P933" s="3"/>
      <c r="Q933" s="3"/>
    </row>
    <row r="934" spans="6:17" ht="15.75" customHeight="1">
      <c r="F934" s="6"/>
      <c r="G934" s="6"/>
      <c r="K934" s="1"/>
      <c r="P934" s="3"/>
      <c r="Q934" s="3"/>
    </row>
    <row r="935" spans="6:17" ht="15.75" customHeight="1">
      <c r="F935" s="6"/>
      <c r="G935" s="6"/>
      <c r="K935" s="1"/>
      <c r="P935" s="3"/>
      <c r="Q935" s="3"/>
    </row>
    <row r="936" spans="6:17" ht="15.75" customHeight="1">
      <c r="F936" s="6"/>
      <c r="G936" s="6"/>
      <c r="K936" s="1"/>
      <c r="P936" s="3"/>
      <c r="Q936" s="3"/>
    </row>
    <row r="937" spans="6:17" ht="15.75" customHeight="1">
      <c r="F937" s="6"/>
      <c r="G937" s="6"/>
      <c r="K937" s="1"/>
      <c r="P937" s="3"/>
      <c r="Q937" s="3"/>
    </row>
    <row r="938" spans="6:17" ht="15.75" customHeight="1">
      <c r="F938" s="6"/>
      <c r="G938" s="6"/>
      <c r="K938" s="1"/>
      <c r="P938" s="3"/>
      <c r="Q938" s="3"/>
    </row>
    <row r="939" spans="6:17" ht="15.75" customHeight="1">
      <c r="F939" s="6"/>
      <c r="G939" s="6"/>
      <c r="K939" s="1"/>
      <c r="P939" s="3"/>
      <c r="Q939" s="3"/>
    </row>
    <row r="940" spans="6:17" ht="15.75" customHeight="1">
      <c r="F940" s="6"/>
      <c r="G940" s="6"/>
      <c r="K940" s="1"/>
      <c r="P940" s="3"/>
      <c r="Q940" s="3"/>
    </row>
    <row r="941" spans="6:17" ht="15.75" customHeight="1">
      <c r="F941" s="6"/>
      <c r="G941" s="6"/>
      <c r="K941" s="1"/>
      <c r="P941" s="3"/>
      <c r="Q941" s="3"/>
    </row>
    <row r="942" spans="6:17" ht="15.75" customHeight="1">
      <c r="F942" s="6"/>
      <c r="G942" s="6"/>
      <c r="K942" s="1"/>
      <c r="P942" s="3"/>
      <c r="Q942" s="3"/>
    </row>
    <row r="943" spans="6:17" ht="15.75" customHeight="1">
      <c r="F943" s="6"/>
      <c r="G943" s="6"/>
      <c r="K943" s="1"/>
      <c r="P943" s="3"/>
      <c r="Q943" s="3"/>
    </row>
    <row r="944" spans="6:17" ht="15.75" customHeight="1">
      <c r="F944" s="6"/>
      <c r="G944" s="6"/>
      <c r="K944" s="1"/>
      <c r="P944" s="3"/>
      <c r="Q944" s="3"/>
    </row>
    <row r="945" spans="6:17" ht="15.75" customHeight="1">
      <c r="F945" s="6"/>
      <c r="G945" s="6"/>
      <c r="K945" s="1"/>
      <c r="P945" s="3"/>
      <c r="Q945" s="3"/>
    </row>
    <row r="946" spans="6:17" ht="15.75" customHeight="1">
      <c r="F946" s="6"/>
      <c r="G946" s="6"/>
      <c r="K946" s="1"/>
      <c r="P946" s="3"/>
      <c r="Q946" s="3"/>
    </row>
    <row r="947" spans="6:17" ht="15.75" customHeight="1">
      <c r="F947" s="6"/>
      <c r="G947" s="6"/>
      <c r="K947" s="1"/>
      <c r="P947" s="3"/>
      <c r="Q947" s="3"/>
    </row>
    <row r="948" spans="6:17" ht="15.75" customHeight="1">
      <c r="F948" s="6"/>
      <c r="G948" s="6"/>
      <c r="K948" s="1"/>
      <c r="P948" s="3"/>
      <c r="Q948" s="3"/>
    </row>
    <row r="949" spans="6:17" ht="15.75" customHeight="1">
      <c r="F949" s="6"/>
      <c r="G949" s="6"/>
      <c r="K949" s="1"/>
      <c r="P949" s="3"/>
      <c r="Q949" s="3"/>
    </row>
    <row r="950" spans="6:17" ht="15.75" customHeight="1">
      <c r="F950" s="6"/>
      <c r="G950" s="6"/>
      <c r="K950" s="1"/>
      <c r="P950" s="3"/>
      <c r="Q950" s="3"/>
    </row>
    <row r="951" spans="6:17" ht="15.75" customHeight="1">
      <c r="F951" s="6"/>
      <c r="G951" s="6"/>
      <c r="K951" s="1"/>
      <c r="P951" s="3"/>
      <c r="Q951" s="3"/>
    </row>
    <row r="952" spans="6:17" ht="15.75" customHeight="1">
      <c r="F952" s="6"/>
      <c r="G952" s="6"/>
      <c r="K952" s="1"/>
      <c r="P952" s="3"/>
      <c r="Q952" s="3"/>
    </row>
    <row r="953" spans="6:17" ht="15.75" customHeight="1">
      <c r="F953" s="6"/>
      <c r="G953" s="6"/>
      <c r="K953" s="1"/>
      <c r="P953" s="3"/>
      <c r="Q953" s="3"/>
    </row>
    <row r="954" spans="6:17" ht="15.75" customHeight="1">
      <c r="F954" s="6"/>
      <c r="G954" s="6"/>
      <c r="K954" s="1"/>
      <c r="P954" s="3"/>
      <c r="Q954" s="3"/>
    </row>
    <row r="955" spans="6:17" ht="15.75" customHeight="1">
      <c r="F955" s="6"/>
      <c r="G955" s="6"/>
      <c r="K955" s="1"/>
      <c r="P955" s="3"/>
      <c r="Q955" s="3"/>
    </row>
    <row r="956" spans="6:17" ht="15.75" customHeight="1">
      <c r="F956" s="6"/>
      <c r="G956" s="6"/>
      <c r="K956" s="1"/>
      <c r="P956" s="3"/>
      <c r="Q956" s="3"/>
    </row>
    <row r="957" spans="6:17" ht="15.75" customHeight="1">
      <c r="F957" s="6"/>
      <c r="G957" s="6"/>
      <c r="K957" s="1"/>
      <c r="P957" s="3"/>
      <c r="Q957" s="3"/>
    </row>
    <row r="958" spans="6:17" ht="15.75" customHeight="1">
      <c r="F958" s="6"/>
      <c r="G958" s="6"/>
      <c r="K958" s="1"/>
      <c r="P958" s="3"/>
      <c r="Q958" s="3"/>
    </row>
    <row r="959" spans="6:17" ht="15.75" customHeight="1">
      <c r="F959" s="6"/>
      <c r="G959" s="6"/>
      <c r="K959" s="1"/>
      <c r="P959" s="3"/>
      <c r="Q959" s="3"/>
    </row>
    <row r="960" spans="6:17" ht="15.75" customHeight="1">
      <c r="F960" s="6"/>
      <c r="G960" s="6"/>
      <c r="K960" s="1"/>
      <c r="P960" s="3"/>
      <c r="Q960" s="3"/>
    </row>
    <row r="961" spans="6:17" ht="15.75" customHeight="1">
      <c r="F961" s="6"/>
      <c r="G961" s="6"/>
      <c r="K961" s="1"/>
      <c r="P961" s="3"/>
      <c r="Q961" s="3"/>
    </row>
    <row r="962" spans="6:17" ht="15.75" customHeight="1">
      <c r="F962" s="6"/>
      <c r="G962" s="6"/>
      <c r="K962" s="1"/>
      <c r="P962" s="3"/>
      <c r="Q962" s="3"/>
    </row>
    <row r="963" spans="6:17" ht="15.75" customHeight="1">
      <c r="F963" s="6"/>
      <c r="G963" s="6"/>
      <c r="K963" s="1"/>
      <c r="P963" s="3"/>
      <c r="Q963" s="3"/>
    </row>
    <row r="964" spans="6:17" ht="15.75" customHeight="1">
      <c r="F964" s="6"/>
      <c r="G964" s="6"/>
      <c r="K964" s="1"/>
      <c r="P964" s="3"/>
      <c r="Q964" s="3"/>
    </row>
    <row r="965" spans="6:17" ht="15.75" customHeight="1">
      <c r="F965" s="6"/>
      <c r="G965" s="6"/>
      <c r="K965" s="1"/>
      <c r="P965" s="3"/>
      <c r="Q965" s="3"/>
    </row>
    <row r="966" spans="6:17" ht="15.75" customHeight="1">
      <c r="F966" s="6"/>
      <c r="G966" s="6"/>
      <c r="K966" s="1"/>
      <c r="P966" s="3"/>
      <c r="Q966" s="3"/>
    </row>
    <row r="967" spans="6:17" ht="15.75" customHeight="1">
      <c r="F967" s="6"/>
      <c r="G967" s="6"/>
      <c r="K967" s="1"/>
      <c r="P967" s="3"/>
      <c r="Q967" s="3"/>
    </row>
    <row r="968" spans="6:17" ht="15.75" customHeight="1">
      <c r="F968" s="6"/>
      <c r="G968" s="6"/>
      <c r="K968" s="1"/>
      <c r="P968" s="3"/>
      <c r="Q968" s="3"/>
    </row>
    <row r="969" spans="6:17" ht="15.75" customHeight="1">
      <c r="F969" s="6"/>
      <c r="G969" s="6"/>
      <c r="K969" s="1"/>
      <c r="P969" s="3"/>
      <c r="Q969" s="3"/>
    </row>
    <row r="970" spans="6:17" ht="15.75" customHeight="1">
      <c r="F970" s="6"/>
      <c r="G970" s="6"/>
      <c r="K970" s="1"/>
      <c r="P970" s="3"/>
      <c r="Q970" s="3"/>
    </row>
    <row r="971" spans="6:17" ht="15.75" customHeight="1">
      <c r="F971" s="6"/>
      <c r="G971" s="6"/>
      <c r="K971" s="1"/>
      <c r="P971" s="3"/>
      <c r="Q971" s="3"/>
    </row>
    <row r="972" spans="6:17" ht="15.75" customHeight="1">
      <c r="F972" s="6"/>
      <c r="G972" s="6"/>
      <c r="K972" s="1"/>
      <c r="P972" s="3"/>
      <c r="Q972" s="3"/>
    </row>
    <row r="973" spans="6:17" ht="15.75" customHeight="1">
      <c r="F973" s="6"/>
      <c r="G973" s="6"/>
      <c r="K973" s="1"/>
      <c r="P973" s="3"/>
      <c r="Q973" s="3"/>
    </row>
    <row r="974" spans="6:17" ht="15.75" customHeight="1">
      <c r="F974" s="6"/>
      <c r="G974" s="6"/>
      <c r="K974" s="1"/>
      <c r="P974" s="3"/>
      <c r="Q974" s="3"/>
    </row>
    <row r="975" spans="6:17" ht="15.75" customHeight="1">
      <c r="F975" s="6"/>
      <c r="G975" s="6"/>
      <c r="K975" s="1"/>
      <c r="P975" s="3"/>
      <c r="Q975" s="3"/>
    </row>
    <row r="976" spans="6:17" ht="15.75" customHeight="1">
      <c r="F976" s="6"/>
      <c r="G976" s="6"/>
      <c r="K976" s="1"/>
      <c r="P976" s="3"/>
      <c r="Q976" s="3"/>
    </row>
    <row r="977" spans="6:17" ht="15.75" customHeight="1">
      <c r="F977" s="6"/>
      <c r="G977" s="6"/>
      <c r="K977" s="1"/>
      <c r="P977" s="3"/>
      <c r="Q977" s="3"/>
    </row>
    <row r="978" spans="6:17" ht="15.75" customHeight="1">
      <c r="F978" s="6"/>
      <c r="G978" s="6"/>
      <c r="K978" s="1"/>
      <c r="P978" s="3"/>
      <c r="Q978" s="3"/>
    </row>
    <row r="979" spans="6:17" ht="15.75" customHeight="1">
      <c r="F979" s="6"/>
      <c r="G979" s="6"/>
      <c r="K979" s="1"/>
      <c r="P979" s="3"/>
      <c r="Q979" s="3"/>
    </row>
    <row r="980" spans="6:17" ht="15.75" customHeight="1">
      <c r="F980" s="6"/>
      <c r="G980" s="6"/>
      <c r="K980" s="1"/>
      <c r="P980" s="3"/>
      <c r="Q980" s="3"/>
    </row>
    <row r="981" spans="6:17" ht="15.75" customHeight="1">
      <c r="F981" s="6"/>
      <c r="G981" s="6"/>
      <c r="K981" s="1"/>
      <c r="P981" s="3"/>
      <c r="Q981" s="3"/>
    </row>
    <row r="982" spans="6:17" ht="15.75" customHeight="1">
      <c r="F982" s="6"/>
      <c r="G982" s="6"/>
      <c r="K982" s="1"/>
      <c r="P982" s="3"/>
      <c r="Q982" s="3"/>
    </row>
    <row r="983" spans="6:17" ht="15.75" customHeight="1">
      <c r="F983" s="6"/>
      <c r="G983" s="6"/>
      <c r="K983" s="1"/>
      <c r="P983" s="3"/>
      <c r="Q983" s="3"/>
    </row>
    <row r="984" spans="6:17" ht="15.75" customHeight="1">
      <c r="F984" s="6"/>
      <c r="G984" s="6"/>
      <c r="K984" s="1"/>
      <c r="P984" s="3"/>
      <c r="Q984" s="3"/>
    </row>
    <row r="985" spans="6:17" ht="15.75" customHeight="1">
      <c r="F985" s="6"/>
      <c r="G985" s="6"/>
      <c r="K985" s="1"/>
      <c r="P985" s="3"/>
      <c r="Q985" s="3"/>
    </row>
    <row r="986" spans="6:17" ht="15.75" customHeight="1">
      <c r="F986" s="6"/>
      <c r="G986" s="6"/>
      <c r="K986" s="1"/>
      <c r="P986" s="3"/>
      <c r="Q986" s="3"/>
    </row>
    <row r="987" spans="6:17" ht="15.75" customHeight="1">
      <c r="F987" s="6"/>
      <c r="G987" s="6"/>
      <c r="K987" s="1"/>
      <c r="P987" s="3"/>
      <c r="Q987" s="3"/>
    </row>
    <row r="988" spans="6:17" ht="15.75" customHeight="1">
      <c r="F988" s="6"/>
      <c r="G988" s="6"/>
      <c r="K988" s="1"/>
      <c r="P988" s="3"/>
      <c r="Q988" s="3"/>
    </row>
    <row r="989" spans="6:17" ht="15.75" customHeight="1">
      <c r="F989" s="6"/>
      <c r="G989" s="6"/>
      <c r="K989" s="1"/>
      <c r="P989" s="3"/>
      <c r="Q989" s="3"/>
    </row>
    <row r="990" spans="6:17" ht="15.75" customHeight="1">
      <c r="F990" s="6"/>
      <c r="G990" s="6"/>
      <c r="K990" s="1"/>
      <c r="P990" s="3"/>
      <c r="Q990" s="3"/>
    </row>
    <row r="991" spans="6:17" ht="15.75" customHeight="1">
      <c r="F991" s="6"/>
      <c r="G991" s="6"/>
      <c r="K991" s="1"/>
      <c r="P991" s="3"/>
      <c r="Q991" s="3"/>
    </row>
    <row r="992" spans="6:17" ht="15.75" customHeight="1">
      <c r="F992" s="6"/>
      <c r="G992" s="6"/>
      <c r="K992" s="1"/>
      <c r="P992" s="3"/>
      <c r="Q992" s="3"/>
    </row>
    <row r="993" spans="6:17" ht="15.75" customHeight="1">
      <c r="F993" s="6"/>
      <c r="G993" s="6"/>
      <c r="K993" s="1"/>
      <c r="P993" s="3"/>
      <c r="Q993" s="3"/>
    </row>
    <row r="994" spans="6:17" ht="15.75" customHeight="1">
      <c r="F994" s="6"/>
      <c r="G994" s="6"/>
      <c r="K994" s="1"/>
      <c r="P994" s="3"/>
      <c r="Q994" s="3"/>
    </row>
    <row r="995" spans="6:17" ht="15.75" customHeight="1">
      <c r="F995" s="6"/>
      <c r="G995" s="6"/>
      <c r="K995" s="1"/>
      <c r="P995" s="3"/>
      <c r="Q995" s="3"/>
    </row>
    <row r="996" spans="6:17" ht="15.75" customHeight="1">
      <c r="F996" s="6"/>
      <c r="G996" s="6"/>
      <c r="K996" s="1"/>
      <c r="P996" s="3"/>
      <c r="Q996" s="3"/>
    </row>
    <row r="997" spans="6:17" ht="15.75" customHeight="1">
      <c r="F997" s="6"/>
      <c r="G997" s="6"/>
      <c r="K997" s="1"/>
      <c r="P997" s="3"/>
      <c r="Q997" s="3"/>
    </row>
    <row r="998" spans="6:17" ht="15.75" customHeight="1">
      <c r="F998" s="6"/>
      <c r="G998" s="6"/>
      <c r="K998" s="1"/>
      <c r="P998" s="3"/>
      <c r="Q998" s="3"/>
    </row>
    <row r="999" spans="6:17" ht="15.75" customHeight="1">
      <c r="F999" s="6"/>
      <c r="G999" s="6"/>
      <c r="K999" s="1"/>
      <c r="P999" s="3"/>
      <c r="Q999" s="3"/>
    </row>
    <row r="1000" spans="6:17" ht="15.75" customHeight="1">
      <c r="K1000" s="1"/>
    </row>
    <row r="1001" spans="6:17" ht="15.75" customHeight="1">
      <c r="K1001" s="1"/>
    </row>
  </sheetData>
  <mergeCells count="1">
    <mergeCell ref="A1:G1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22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specuser</dc:creator>
  <cp:lastModifiedBy>Sam Gurr</cp:lastModifiedBy>
  <dcterms:created xsi:type="dcterms:W3CDTF">2019-07-29T14:32:43Z</dcterms:created>
  <dcterms:modified xsi:type="dcterms:W3CDTF">2022-12-05T01:18:31Z</dcterms:modified>
</cp:coreProperties>
</file>