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8.0" sheetId="1" r:id="rId4"/>
    <sheet state="visible" name="Data 7.5" sheetId="2" r:id="rId5"/>
    <sheet state="visible" name="Flow rates" sheetId="3" r:id="rId6"/>
    <sheet state="visible" name="Length&amp;weight" sheetId="4" r:id="rId7"/>
    <sheet state="visible" name="GTT" sheetId="5" r:id="rId8"/>
    <sheet state="visible" name="Summary" sheetId="6" r:id="rId9"/>
  </sheets>
  <definedNames/>
  <calcPr/>
  <extLst>
    <ext uri="GoogleSheetsCustomDataVersion1">
      <go:sheetsCustomData xmlns:go="http://customooxmlschemas.google.com/" r:id="rId10" roundtripDataSignature="AMtx7mhOZVNKwxVv+/K0il00jUTO1adxww=="/>
    </ext>
  </extLst>
</workbook>
</file>

<file path=xl/sharedStrings.xml><?xml version="1.0" encoding="utf-8"?>
<sst xmlns="http://schemas.openxmlformats.org/spreadsheetml/2006/main" count="412" uniqueCount="177">
  <si>
    <t>Date:</t>
  </si>
  <si>
    <t>Temperature:</t>
  </si>
  <si>
    <t>Shellfish Species:</t>
  </si>
  <si>
    <t>bay scallops</t>
  </si>
  <si>
    <t xml:space="preserve">chl-a </t>
  </si>
  <si>
    <t>100 ml</t>
  </si>
  <si>
    <t>taken at 11:15</t>
  </si>
  <si>
    <t>Location:</t>
  </si>
  <si>
    <t>Milford</t>
  </si>
  <si>
    <t>Dissolved Oxygen:</t>
  </si>
  <si>
    <t>Participants:</t>
  </si>
  <si>
    <t>Katie, Mark, Genevieve, Shannon, Sam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</si>
  <si>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</si>
  <si>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</si>
  <si>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</si>
  <si>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</si>
  <si>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</si>
  <si>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</si>
  <si>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</si>
  <si>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</si>
  <si>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</si>
  <si>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</si>
  <si>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</si>
  <si>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</si>
  <si>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</si>
  <si>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</si>
  <si>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</si>
  <si>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</si>
  <si>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</si>
  <si>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</si>
  <si>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</si>
  <si>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blank filter</t>
  </si>
  <si>
    <t>SurfClams</t>
  </si>
  <si>
    <t>Mark, Emilien, Shannon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</si>
  <si>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</si>
  <si>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</si>
  <si>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</si>
  <si>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</si>
  <si>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</si>
  <si>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</si>
  <si>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</si>
  <si>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</si>
  <si>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</si>
  <si>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</si>
  <si>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</si>
  <si>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Experiment Location:</t>
  </si>
  <si>
    <t>ph 8.0</t>
  </si>
  <si>
    <t>pH 8</t>
  </si>
  <si>
    <t>Sample ID</t>
  </si>
  <si>
    <t>Shellfish # (Dish #)</t>
  </si>
  <si>
    <t>Tissue Mass (g)</t>
  </si>
  <si>
    <t>Shell Length (mm)</t>
  </si>
  <si>
    <t>Shell Width (mm)</t>
  </si>
  <si>
    <t>Shell Height (mm)</t>
  </si>
  <si>
    <t>1a</t>
  </si>
  <si>
    <t>1b</t>
  </si>
  <si>
    <t>1c</t>
  </si>
  <si>
    <t>pH 7.5</t>
  </si>
  <si>
    <t>2a</t>
  </si>
  <si>
    <t>2b</t>
  </si>
  <si>
    <t>2c</t>
  </si>
  <si>
    <t>pH 7.0</t>
  </si>
  <si>
    <t>pH 7</t>
  </si>
  <si>
    <t>3a</t>
  </si>
  <si>
    <t>3b</t>
  </si>
  <si>
    <t>3c</t>
  </si>
  <si>
    <t>Time Open</t>
  </si>
  <si>
    <t>Time Green</t>
  </si>
  <si>
    <t>Gut transit time (h)</t>
  </si>
  <si>
    <t>30 minutes</t>
  </si>
  <si>
    <t>feces and pseudofeces collection</t>
  </si>
  <si>
    <t xml:space="preserve">t0= </t>
  </si>
  <si>
    <t xml:space="preserve">t1= 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</si>
  <si>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</si>
  <si>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</si>
  <si>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</si>
  <si>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</si>
  <si>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</si>
  <si>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</si>
  <si>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</si>
  <si>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Length (mm)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</si>
  <si>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</si>
  <si>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</si>
  <si>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</si>
  <si>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</si>
  <si>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</si>
  <si>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</si>
  <si>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</si>
  <si>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</si>
  <si>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</si>
  <si>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</si>
  <si>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</si>
  <si>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</si>
  <si>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</si>
  <si>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</si>
  <si>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</si>
  <si>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</si>
  <si>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</si>
  <si>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</si>
  <si>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</si>
  <si>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</si>
  <si>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</si>
  <si>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</si>
  <si>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</si>
  <si>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</si>
  <si>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</si>
  <si>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</si>
  <si>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</si>
  <si>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</si>
  <si>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</si>
  <si>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</si>
  <si>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</si>
  <si>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</si>
  <si>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</si>
  <si>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</si>
  <si>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</si>
  <si>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</si>
  <si>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8H</t>
  </si>
  <si>
    <t>average</t>
  </si>
  <si>
    <t>7.5A</t>
  </si>
  <si>
    <t>7.5B</t>
  </si>
  <si>
    <t>7.5C</t>
  </si>
  <si>
    <t>7.5D</t>
  </si>
  <si>
    <t>7.5E</t>
  </si>
  <si>
    <t>7.5F</t>
  </si>
  <si>
    <t>7.5G</t>
  </si>
  <si>
    <t>7.5H</t>
  </si>
  <si>
    <t>Values are in mg per liter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</si>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</sst>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1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color theme="1"/>
      <name val="Arial"/>
    </font>
    <font>
      <color rgb="FFFF0000"/>
      <name val="Arial"/>
    </font>
    <font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horizontal="center" readingOrder="0" vertical="center"/>
    </xf>
    <xf borderId="0" fillId="0" fontId="2" numFmtId="14" xfId="0" applyFont="1" applyNumberFormat="1"/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2" numFmtId="20" xfId="0" applyFont="1" applyNumberFormat="1"/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2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1" fillId="0" fontId="2" numFmtId="164" xfId="0" applyBorder="1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2" numFmtId="2" xfId="0" applyFont="1" applyNumberFormat="1"/>
    <xf borderId="1" fillId="0" fontId="2" numFmtId="20" xfId="0" applyBorder="1" applyFont="1" applyNumberFormat="1"/>
    <xf borderId="0" fillId="0" fontId="2" numFmtId="164" xfId="0" applyFont="1" applyNumberFormat="1"/>
    <xf borderId="0" fillId="0" fontId="4" numFmtId="0" xfId="0" applyFont="1"/>
    <xf borderId="2" fillId="0" fontId="2" numFmtId="0" xfId="0" applyAlignment="1" applyBorder="1" applyFont="1">
      <alignment shrinkToFit="0" wrapText="1"/>
    </xf>
    <xf borderId="0" fillId="0" fontId="3" numFmtId="0" xfId="0" applyFont="1"/>
    <xf borderId="1" fillId="0" fontId="2" numFmtId="164" xfId="0" applyAlignment="1" applyBorder="1" applyFont="1" applyNumberFormat="1">
      <alignment readingOrder="0"/>
    </xf>
    <xf borderId="0" fillId="0" fontId="4" numFmtId="2" xfId="0" applyFont="1" applyNumberFormat="1"/>
    <xf borderId="0" fillId="0" fontId="5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0" fontId="2" numFmtId="14" xfId="0" applyAlignment="1" applyFont="1" applyNumberFormat="1">
      <alignment horizontal="center" vertical="center"/>
    </xf>
    <xf borderId="0" fillId="0" fontId="6" numFmtId="0" xfId="0" applyFont="1"/>
    <xf borderId="0" fillId="0" fontId="2" numFmtId="165" xfId="0" applyFont="1" applyNumberFormat="1"/>
    <xf borderId="0" fillId="0" fontId="7" numFmtId="0" xfId="0" applyFont="1"/>
    <xf borderId="0" fillId="0" fontId="7" numFmtId="14" xfId="0" applyAlignment="1" applyFont="1" applyNumberFormat="1">
      <alignment readingOrder="0"/>
    </xf>
    <xf borderId="0" fillId="0" fontId="7" numFmtId="0" xfId="0" applyAlignment="1" applyFont="1">
      <alignment horizontal="right"/>
    </xf>
    <xf borderId="1" fillId="0" fontId="7" numFmtId="20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3" fillId="0" fontId="7" numFmtId="0" xfId="0" applyBorder="1" applyFont="1"/>
    <xf borderId="4" fillId="0" fontId="7" numFmtId="0" xfId="0" applyBorder="1" applyFont="1"/>
    <xf borderId="0" fillId="0" fontId="8" numFmtId="0" xfId="0" applyFont="1"/>
    <xf borderId="1" fillId="0" fontId="6" numFmtId="0" xfId="0" applyBorder="1" applyFont="1"/>
    <xf borderId="1" fillId="0" fontId="7" numFmtId="0" xfId="0" applyBorder="1" applyFont="1"/>
    <xf borderId="5" fillId="0" fontId="6" numFmtId="0" xfId="0" applyBorder="1" applyFont="1"/>
    <xf borderId="0" fillId="0" fontId="9" numFmtId="0" xfId="0" applyAlignment="1" applyFont="1">
      <alignment horizontal="right" readingOrder="0" shrinkToFit="0" vertical="bottom" wrapText="0"/>
    </xf>
    <xf borderId="0" fillId="0" fontId="9" numFmtId="165" xfId="0" applyAlignment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readingOrder="0"/>
    </xf>
    <xf borderId="1" fillId="0" fontId="7" numFmtId="164" xfId="0" applyBorder="1" applyFont="1" applyNumberFormat="1"/>
    <xf borderId="1" fillId="0" fontId="7" numFmtId="2" xfId="0" applyBorder="1" applyFont="1" applyNumberFormat="1"/>
    <xf borderId="1" fillId="2" fontId="2" numFmtId="164" xfId="0" applyBorder="1" applyFont="1" applyNumberFormat="1"/>
    <xf borderId="1" fillId="2" fontId="7" numFmtId="164" xfId="0" applyBorder="1" applyFont="1" applyNumberFormat="1"/>
    <xf borderId="1" fillId="2" fontId="7" numFmtId="0" xfId="0" applyBorder="1" applyFont="1"/>
    <xf borderId="1" fillId="0" fontId="10" numFmtId="0" xfId="0" applyAlignment="1" applyBorder="1" applyFont="1">
      <alignment horizontal="right" vertical="bottom"/>
    </xf>
    <xf borderId="7" fillId="0" fontId="10" numFmtId="2" xfId="0" applyAlignment="1" applyBorder="1" applyFont="1" applyNumberFormat="1">
      <alignment horizontal="right" vertical="bottom"/>
    </xf>
    <xf borderId="0" fillId="0" fontId="10" numFmtId="2" xfId="0" applyAlignment="1" applyFont="1" applyNumberFormat="1">
      <alignment horizontal="right" vertical="bottom"/>
    </xf>
    <xf borderId="1" fillId="0" fontId="10" numFmtId="2" xfId="0" applyAlignment="1" applyBorder="1" applyFont="1" applyNumberFormat="1">
      <alignment horizontal="right" vertical="bottom"/>
    </xf>
    <xf borderId="1" fillId="0" fontId="11" numFmtId="2" xfId="0" applyAlignment="1" applyBorder="1" applyFont="1" applyNumberFormat="1">
      <alignment horizontal="right" vertical="bottom"/>
    </xf>
    <xf borderId="1" fillId="3" fontId="10" numFmtId="2" xfId="0" applyAlignment="1" applyBorder="1" applyFill="1" applyFont="1" applyNumberFormat="1">
      <alignment horizontal="right" vertical="bottom"/>
    </xf>
    <xf borderId="0" fillId="0" fontId="7" numFmtId="166" xfId="0" applyAlignment="1" applyFont="1" applyNumberFormat="1">
      <alignment readingOrder="0"/>
    </xf>
    <xf borderId="7" fillId="0" fontId="10" numFmtId="0" xfId="0" applyAlignment="1" applyBorder="1" applyFont="1">
      <alignment horizontal="right" vertical="bottom"/>
    </xf>
    <xf borderId="1" fillId="2" fontId="2" numFmtId="2" xfId="0" applyBorder="1" applyFont="1" applyNumberFormat="1"/>
    <xf borderId="0" fillId="0" fontId="7" numFmtId="165" xfId="0" applyFont="1" applyNumberFormat="1"/>
    <xf borderId="0" fillId="0" fontId="7" numFmtId="166" xfId="0" applyFont="1" applyNumberFormat="1"/>
    <xf borderId="0" fillId="0" fontId="7" numFmtId="2" xfId="0" applyFont="1" applyNumberFormat="1"/>
    <xf borderId="0" fillId="0" fontId="6" numFmtId="2" xfId="0" applyAlignment="1" applyFont="1" applyNumberFormat="1">
      <alignment readingOrder="0"/>
    </xf>
    <xf borderId="0" fillId="0" fontId="6" numFmtId="2" xfId="0" applyFont="1" applyNumberFormat="1"/>
    <xf borderId="1" fillId="2" fontId="7" numFmtId="2" xfId="0" applyBorder="1" applyFont="1" applyNumberFormat="1"/>
    <xf borderId="5" fillId="0" fontId="10" numFmtId="2" xfId="0" applyAlignment="1" applyBorder="1" applyFont="1" applyNumberFormat="1">
      <alignment horizontal="right" vertical="bottom"/>
    </xf>
    <xf borderId="0" fillId="4" fontId="9" numFmtId="165" xfId="0" applyAlignment="1" applyFill="1" applyFont="1" applyNumberFormat="1">
      <alignment horizontal="right" readingOrder="0" shrinkToFit="0" vertical="bottom" wrapText="0"/>
    </xf>
    <xf borderId="0" fillId="4" fontId="7" numFmtId="0" xfId="0" applyAlignment="1" applyFont="1">
      <alignment readingOrder="0"/>
    </xf>
    <xf borderId="1" fillId="4" fontId="7" numFmtId="164" xfId="0" applyBorder="1" applyFont="1" applyNumberFormat="1"/>
    <xf borderId="1" fillId="4" fontId="7" numFmtId="2" xfId="0" applyBorder="1" applyFont="1" applyNumberFormat="1"/>
    <xf borderId="1" fillId="4" fontId="7" numFmtId="0" xfId="0" applyBorder="1" applyFont="1"/>
    <xf borderId="0" fillId="4" fontId="7" numFmtId="0" xfId="0" applyFont="1"/>
    <xf borderId="1" fillId="4" fontId="10" numFmtId="0" xfId="0" applyAlignment="1" applyBorder="1" applyFont="1">
      <alignment horizontal="right" vertical="bottom"/>
    </xf>
    <xf borderId="7" fillId="4" fontId="10" numFmtId="0" xfId="0" applyAlignment="1" applyBorder="1" applyFont="1">
      <alignment horizontal="right" vertical="bottom"/>
    </xf>
    <xf borderId="0" fillId="4" fontId="10" numFmtId="2" xfId="0" applyAlignment="1" applyFont="1" applyNumberFormat="1">
      <alignment horizontal="right" vertical="bottom"/>
    </xf>
    <xf borderId="5" fillId="4" fontId="10" numFmtId="2" xfId="0" applyAlignment="1" applyBorder="1" applyFont="1" applyNumberFormat="1">
      <alignment horizontal="right" vertical="bottom"/>
    </xf>
    <xf borderId="1" fillId="4" fontId="10" numFmtId="2" xfId="0" applyAlignment="1" applyBorder="1" applyFont="1" applyNumberFormat="1">
      <alignment horizontal="right" vertical="bottom"/>
    </xf>
    <xf borderId="0" fillId="4" fontId="3" numFmtId="0" xfId="0" applyFont="1"/>
    <xf borderId="1" fillId="4" fontId="11" numFmtId="2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12" numFmtId="2" xfId="0" applyFont="1" applyNumberFormat="1"/>
    <xf borderId="0" fillId="0" fontId="6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2" xfId="0" applyAlignment="1" applyFont="1" applyNumberFormat="1">
      <alignment vertical="bottom"/>
    </xf>
    <xf borderId="1" fillId="0" fontId="13" numFmtId="2" xfId="0" applyAlignment="1" applyBorder="1" applyFont="1" applyNumberFormat="1">
      <alignment shrinkToFit="0" vertical="bottom" wrapText="0"/>
    </xf>
    <xf borderId="3" fillId="0" fontId="2" numFmtId="2" xfId="0" applyBorder="1" applyFont="1" applyNumberFormat="1"/>
    <xf borderId="4" fillId="0" fontId="2" numFmtId="2" xfId="0" applyBorder="1" applyFont="1" applyNumberFormat="1"/>
    <xf borderId="5" fillId="0" fontId="2" numFmtId="20" xfId="0" applyBorder="1" applyFont="1" applyNumberFormat="1"/>
    <xf borderId="0" fillId="0" fontId="14" numFmtId="2" xfId="0" applyAlignment="1" applyFont="1" applyNumberFormat="1">
      <alignment horizontal="right" vertical="bottom"/>
    </xf>
    <xf borderId="5" fillId="0" fontId="2" numFmtId="0" xfId="0" applyBorder="1" applyFont="1"/>
    <xf borderId="8" fillId="5" fontId="2" numFmtId="164" xfId="0" applyBorder="1" applyFill="1" applyFont="1" applyNumberFormat="1"/>
    <xf borderId="8" fillId="2" fontId="7" numFmtId="0" xfId="0" applyBorder="1" applyFont="1"/>
    <xf borderId="8" fillId="2" fontId="6" numFmtId="0" xfId="0" applyAlignment="1" applyBorder="1" applyFont="1">
      <alignment horizontal="right"/>
    </xf>
    <xf borderId="8" fillId="2" fontId="2" numFmtId="0" xfId="0" applyBorder="1" applyFont="1"/>
    <xf borderId="0" fillId="2" fontId="6" numFmtId="0" xfId="0" applyAlignment="1" applyFont="1">
      <alignment horizontal="right"/>
    </xf>
    <xf borderId="9" fillId="2" fontId="6" numFmtId="0" xfId="0" applyAlignment="1" applyBorder="1" applyFont="1">
      <alignment horizontal="right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4.57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1" t="s">
        <v>0</v>
      </c>
      <c r="B1" s="2">
        <v>44622.0</v>
      </c>
      <c r="C1" s="3" t="s">
        <v>1</v>
      </c>
      <c r="D1" s="4">
        <v>15.7</v>
      </c>
      <c r="F1" s="5"/>
      <c r="I1" s="6" t="s">
        <v>2</v>
      </c>
      <c r="J1" s="4" t="s">
        <v>3</v>
      </c>
      <c r="N1" s="1" t="s">
        <v>4</v>
      </c>
      <c r="O1" s="7" t="s">
        <v>5</v>
      </c>
      <c r="P1" s="8" t="s">
        <v>6</v>
      </c>
    </row>
    <row r="2">
      <c r="A2" s="1" t="s">
        <v>7</v>
      </c>
      <c r="B2" s="9" t="s">
        <v>8</v>
      </c>
      <c r="C2" s="10" t="s">
        <v>9</v>
      </c>
      <c r="D2" s="4">
        <v>10.0</v>
      </c>
      <c r="F2" s="6"/>
      <c r="G2" s="11"/>
      <c r="I2" s="6" t="s">
        <v>10</v>
      </c>
      <c r="J2" s="4" t="s">
        <v>11</v>
      </c>
    </row>
    <row r="3">
      <c r="C3" s="10" t="s">
        <v>12</v>
      </c>
      <c r="D3" s="4">
        <v>26.39</v>
      </c>
    </row>
    <row r="4">
      <c r="C4" s="10"/>
    </row>
    <row r="5" ht="48.75" customHeight="1">
      <c r="A5" s="12" t="s">
        <v>13</v>
      </c>
      <c r="B5" s="13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0"/>
      <c r="L5" s="10"/>
      <c r="T5" s="10"/>
      <c r="U5" s="10"/>
      <c r="V5" s="10"/>
      <c r="W5" s="10"/>
    </row>
    <row r="6">
      <c r="A6" s="13" t="s">
        <v>23</v>
      </c>
      <c r="B6" s="14">
        <v>0.3645833333333333</v>
      </c>
      <c r="C6" s="13">
        <v>0.2</v>
      </c>
      <c r="D6" s="15">
        <v>25.314</v>
      </c>
      <c r="E6" s="15">
        <v>27.554</v>
      </c>
      <c r="F6" s="15">
        <v>26.891</v>
      </c>
      <c r="G6" s="16">
        <f t="shared" ref="G6:G12" si="1">(E6-D6)/C6</f>
        <v>11.2</v>
      </c>
      <c r="H6" s="17">
        <f t="shared" ref="H6:H12" si="2">(F6-D6)/C6</f>
        <v>7.885</v>
      </c>
      <c r="I6" s="16">
        <f t="shared" ref="I6:I12" si="3">(E6-F6)/C6</f>
        <v>3.315</v>
      </c>
      <c r="J6" s="16">
        <f t="shared" ref="J6:J12" si="4">I6/G6*100</f>
        <v>29.59821429</v>
      </c>
      <c r="K6" s="10"/>
      <c r="L6" s="10"/>
      <c r="T6" s="10"/>
      <c r="U6" s="10"/>
      <c r="V6" s="10"/>
      <c r="W6" s="10"/>
    </row>
    <row r="7">
      <c r="A7" s="13" t="s">
        <v>23</v>
      </c>
      <c r="B7" s="14">
        <v>0.3854166666666667</v>
      </c>
      <c r="C7" s="15">
        <v>0.3</v>
      </c>
      <c r="D7" s="15">
        <v>25.226</v>
      </c>
      <c r="E7" s="15">
        <v>26.306</v>
      </c>
      <c r="F7" s="15">
        <v>25.861</v>
      </c>
      <c r="G7" s="16">
        <f t="shared" si="1"/>
        <v>3.6</v>
      </c>
      <c r="H7" s="17">
        <f t="shared" si="2"/>
        <v>2.116666667</v>
      </c>
      <c r="I7" s="16">
        <f t="shared" si="3"/>
        <v>1.483333333</v>
      </c>
      <c r="J7" s="16">
        <f t="shared" si="4"/>
        <v>41.2037037</v>
      </c>
      <c r="K7" s="10"/>
      <c r="L7" s="10"/>
      <c r="N7" s="18"/>
      <c r="O7" s="10"/>
      <c r="P7" s="10"/>
      <c r="Q7" s="3"/>
      <c r="R7" s="10"/>
      <c r="S7" s="10"/>
      <c r="T7" s="19"/>
      <c r="U7" s="20"/>
      <c r="V7" s="20"/>
      <c r="W7" s="20"/>
    </row>
    <row r="8">
      <c r="A8" s="13" t="s">
        <v>23</v>
      </c>
      <c r="B8" s="14">
        <v>0.40625</v>
      </c>
      <c r="C8" s="15">
        <v>0.3</v>
      </c>
      <c r="D8" s="15">
        <v>25.975</v>
      </c>
      <c r="E8" s="15">
        <v>27.026</v>
      </c>
      <c r="F8" s="15">
        <v>26.552</v>
      </c>
      <c r="G8" s="16">
        <f t="shared" si="1"/>
        <v>3.503333333</v>
      </c>
      <c r="H8" s="17">
        <f t="shared" si="2"/>
        <v>1.923333333</v>
      </c>
      <c r="I8" s="16">
        <f t="shared" si="3"/>
        <v>1.58</v>
      </c>
      <c r="J8" s="16">
        <f t="shared" si="4"/>
        <v>45.09990485</v>
      </c>
      <c r="K8" s="10"/>
      <c r="L8" s="10"/>
      <c r="O8" s="3"/>
      <c r="T8" s="19"/>
      <c r="U8" s="20"/>
      <c r="V8" s="20"/>
      <c r="W8" s="20"/>
    </row>
    <row r="9">
      <c r="A9" s="13" t="s">
        <v>23</v>
      </c>
      <c r="B9" s="14">
        <v>0.4270833333333333</v>
      </c>
      <c r="C9" s="15">
        <v>0.3</v>
      </c>
      <c r="D9" s="15">
        <v>24.779</v>
      </c>
      <c r="E9" s="15">
        <v>25.714</v>
      </c>
      <c r="F9" s="15">
        <v>25.324</v>
      </c>
      <c r="G9" s="16">
        <f t="shared" si="1"/>
        <v>3.116666667</v>
      </c>
      <c r="H9" s="17">
        <f t="shared" si="2"/>
        <v>1.816666667</v>
      </c>
      <c r="I9" s="16">
        <f t="shared" si="3"/>
        <v>1.3</v>
      </c>
      <c r="J9" s="16">
        <f t="shared" si="4"/>
        <v>41.71122995</v>
      </c>
      <c r="K9" s="10"/>
      <c r="L9" s="10"/>
      <c r="O9" s="3"/>
      <c r="P9" s="10"/>
      <c r="Q9" s="10"/>
      <c r="R9" s="10"/>
      <c r="T9" s="19"/>
      <c r="U9" s="20"/>
      <c r="V9" s="20"/>
      <c r="W9" s="20"/>
    </row>
    <row r="10">
      <c r="A10" s="13" t="s">
        <v>23</v>
      </c>
      <c r="B10" s="14">
        <v>0.4479166666666667</v>
      </c>
      <c r="C10" s="15">
        <v>0.3</v>
      </c>
      <c r="D10" s="15">
        <v>24.225</v>
      </c>
      <c r="E10" s="15">
        <v>25.243</v>
      </c>
      <c r="F10" s="15">
        <v>24.832</v>
      </c>
      <c r="G10" s="16">
        <f t="shared" si="1"/>
        <v>3.393333333</v>
      </c>
      <c r="H10" s="17">
        <f t="shared" si="2"/>
        <v>2.023333333</v>
      </c>
      <c r="I10" s="16">
        <f t="shared" si="3"/>
        <v>1.37</v>
      </c>
      <c r="J10" s="16">
        <f t="shared" si="4"/>
        <v>40.37328094</v>
      </c>
      <c r="K10" s="10"/>
      <c r="L10" s="10"/>
      <c r="O10" s="3"/>
      <c r="P10" s="10"/>
      <c r="Q10" s="10"/>
      <c r="R10" s="10"/>
      <c r="T10" s="19"/>
      <c r="U10" s="20"/>
      <c r="V10" s="20"/>
      <c r="W10" s="20"/>
    </row>
    <row r="11">
      <c r="A11" s="13" t="s">
        <v>23</v>
      </c>
      <c r="B11" s="14">
        <v>0.46875</v>
      </c>
      <c r="C11" s="15">
        <v>0.3</v>
      </c>
      <c r="D11" s="15">
        <v>26.263</v>
      </c>
      <c r="E11" s="15">
        <v>27.093</v>
      </c>
      <c r="F11" s="15">
        <v>26.726</v>
      </c>
      <c r="G11" s="16">
        <f t="shared" si="1"/>
        <v>2.766666667</v>
      </c>
      <c r="H11" s="17">
        <f t="shared" si="2"/>
        <v>1.543333333</v>
      </c>
      <c r="I11" s="16">
        <f t="shared" si="3"/>
        <v>1.223333333</v>
      </c>
      <c r="J11" s="16">
        <f t="shared" si="4"/>
        <v>44.21686747</v>
      </c>
      <c r="K11" s="10"/>
      <c r="L11" s="10"/>
      <c r="T11" s="19"/>
      <c r="U11" s="20"/>
      <c r="V11" s="20"/>
      <c r="W11" s="20"/>
    </row>
    <row r="12">
      <c r="A12" s="13" t="s">
        <v>23</v>
      </c>
      <c r="B12" s="14">
        <v>0.4895833333333333</v>
      </c>
      <c r="C12" s="15">
        <v>0.3</v>
      </c>
      <c r="D12" s="15">
        <v>26.193</v>
      </c>
      <c r="E12" s="15">
        <v>27.109</v>
      </c>
      <c r="F12" s="15">
        <v>26.686</v>
      </c>
      <c r="G12" s="16">
        <f t="shared" si="1"/>
        <v>3.053333333</v>
      </c>
      <c r="H12" s="17">
        <f t="shared" si="2"/>
        <v>1.643333333</v>
      </c>
      <c r="I12" s="16">
        <f t="shared" si="3"/>
        <v>1.41</v>
      </c>
      <c r="J12" s="16">
        <f t="shared" si="4"/>
        <v>46.1790393</v>
      </c>
      <c r="K12" s="10"/>
      <c r="L12" s="10"/>
      <c r="T12" s="19"/>
      <c r="U12" s="20"/>
      <c r="V12" s="20"/>
      <c r="W12" s="20"/>
    </row>
    <row r="13">
      <c r="A13" s="13" t="s">
        <v>23</v>
      </c>
      <c r="B13" s="21"/>
      <c r="C13" s="13"/>
      <c r="D13" s="13"/>
      <c r="E13" s="13"/>
      <c r="F13" s="13"/>
      <c r="G13" s="16"/>
      <c r="H13" s="17"/>
      <c r="I13" s="16"/>
      <c r="J13" s="16"/>
      <c r="K13" s="10"/>
      <c r="L13" s="10"/>
      <c r="M13" s="10"/>
      <c r="N13" s="10"/>
      <c r="O13" s="10"/>
      <c r="P13" s="10"/>
      <c r="Q13" s="10"/>
      <c r="R13" s="10"/>
      <c r="S13" s="10"/>
      <c r="T13" s="19"/>
      <c r="U13" s="20"/>
      <c r="V13" s="20"/>
      <c r="W13" s="20"/>
      <c r="X13" s="10"/>
      <c r="Y13" s="10"/>
      <c r="Z13" s="10"/>
    </row>
    <row r="14">
      <c r="A14" s="13" t="s">
        <v>23</v>
      </c>
      <c r="B14" s="21"/>
      <c r="C14" s="13"/>
      <c r="D14" s="13"/>
      <c r="E14" s="13"/>
      <c r="F14" s="13"/>
      <c r="G14" s="16"/>
      <c r="H14" s="17"/>
      <c r="I14" s="16"/>
      <c r="J14" s="16"/>
      <c r="K14" s="10"/>
      <c r="L14" s="10"/>
      <c r="M14" s="10"/>
      <c r="N14" s="10"/>
      <c r="O14" s="10"/>
      <c r="P14" s="10"/>
      <c r="Q14" s="10"/>
      <c r="R14" s="10"/>
      <c r="S14" s="10"/>
      <c r="T14" s="19"/>
      <c r="U14" s="20"/>
      <c r="V14" s="20"/>
      <c r="W14" s="20"/>
      <c r="X14" s="10"/>
      <c r="Y14" s="10"/>
      <c r="Z14" s="10"/>
    </row>
    <row r="15">
      <c r="A15" s="13" t="s">
        <v>23</v>
      </c>
      <c r="B15" s="21"/>
      <c r="C15" s="13"/>
      <c r="D15" s="13"/>
      <c r="E15" s="13"/>
      <c r="F15" s="13"/>
      <c r="G15" s="16"/>
      <c r="H15" s="17"/>
      <c r="I15" s="16"/>
      <c r="J15" s="16"/>
      <c r="K15" s="10"/>
      <c r="L15" s="10"/>
      <c r="M15" s="10"/>
      <c r="N15" s="10"/>
      <c r="O15" s="10"/>
      <c r="P15" s="10"/>
      <c r="Q15" s="10"/>
      <c r="R15" s="10"/>
      <c r="S15" s="10"/>
      <c r="T15" s="19"/>
      <c r="U15" s="20"/>
      <c r="V15" s="20"/>
      <c r="W15" s="20"/>
      <c r="X15" s="10"/>
      <c r="Y15" s="10"/>
      <c r="Z15" s="10"/>
    </row>
    <row r="16">
      <c r="A16" s="13" t="s">
        <v>23</v>
      </c>
      <c r="B16" s="21"/>
      <c r="C16" s="13"/>
      <c r="D16" s="13"/>
      <c r="E16" s="13"/>
      <c r="F16" s="13"/>
      <c r="G16" s="16"/>
      <c r="H16" s="17"/>
      <c r="I16" s="16"/>
      <c r="J16" s="16"/>
      <c r="K16" s="10"/>
      <c r="L16" s="10"/>
      <c r="M16" s="10"/>
      <c r="N16" s="10"/>
      <c r="O16" s="10"/>
      <c r="P16" s="10"/>
      <c r="Q16" s="10"/>
      <c r="R16" s="10"/>
      <c r="S16" s="10"/>
      <c r="T16" s="19"/>
      <c r="U16" s="20"/>
      <c r="V16" s="20"/>
      <c r="W16" s="20"/>
      <c r="X16" s="10"/>
      <c r="Y16" s="10"/>
      <c r="Z16" s="10"/>
    </row>
    <row r="17">
      <c r="A17" s="13" t="s">
        <v>23</v>
      </c>
      <c r="B17" s="21"/>
      <c r="C17" s="13"/>
      <c r="D17" s="13"/>
      <c r="E17" s="13"/>
      <c r="F17" s="13"/>
      <c r="G17" s="16"/>
      <c r="H17" s="17"/>
      <c r="I17" s="16"/>
      <c r="J17" s="16"/>
      <c r="K17" s="10"/>
      <c r="L17" s="10"/>
      <c r="M17" s="10"/>
      <c r="N17" s="10"/>
      <c r="O17" s="10"/>
      <c r="P17" s="10"/>
      <c r="Q17" s="10"/>
      <c r="R17" s="10"/>
      <c r="S17" s="10"/>
      <c r="T17" s="19"/>
      <c r="U17" s="20"/>
      <c r="V17" s="20"/>
      <c r="W17" s="20"/>
      <c r="X17" s="10"/>
      <c r="Y17" s="10"/>
      <c r="Z17" s="10"/>
    </row>
    <row r="18">
      <c r="A18" s="13" t="s">
        <v>23</v>
      </c>
      <c r="B18" s="21"/>
      <c r="C18" s="13"/>
      <c r="D18" s="13"/>
      <c r="E18" s="13"/>
      <c r="F18" s="13"/>
      <c r="G18" s="16"/>
      <c r="H18" s="17"/>
      <c r="I18" s="16"/>
      <c r="J18" s="16"/>
      <c r="K18" s="10"/>
      <c r="L18" s="10"/>
      <c r="M18" s="10"/>
      <c r="N18" s="10"/>
      <c r="O18" s="10"/>
      <c r="P18" s="10"/>
      <c r="Q18" s="10"/>
      <c r="R18" s="10"/>
      <c r="S18" s="10"/>
      <c r="T18" s="19"/>
      <c r="U18" s="20"/>
      <c r="V18" s="20"/>
      <c r="W18" s="2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9"/>
      <c r="U19" s="20"/>
      <c r="V19" s="20"/>
      <c r="W19" s="2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T20" s="19"/>
      <c r="U20" s="20"/>
      <c r="V20" s="20"/>
      <c r="W20" s="20"/>
    </row>
    <row r="21" ht="15.75" customHeight="1">
      <c r="A21" s="12" t="s">
        <v>13</v>
      </c>
      <c r="B21" s="13" t="s">
        <v>14</v>
      </c>
      <c r="C21" s="12" t="s">
        <v>15</v>
      </c>
      <c r="D21" s="12" t="s">
        <v>16</v>
      </c>
      <c r="E21" s="12" t="s">
        <v>17</v>
      </c>
      <c r="F21" s="12" t="s">
        <v>18</v>
      </c>
      <c r="G21" s="12" t="s">
        <v>19</v>
      </c>
      <c r="H21" s="12" t="s">
        <v>20</v>
      </c>
      <c r="I21" s="12" t="s">
        <v>21</v>
      </c>
      <c r="J21" s="12" t="s">
        <v>22</v>
      </c>
      <c r="K21" s="10"/>
      <c r="L21" s="10"/>
      <c r="T21" s="19"/>
      <c r="U21" s="20"/>
      <c r="V21" s="20"/>
      <c r="W21" s="20"/>
    </row>
    <row r="22" ht="15.75" customHeight="1">
      <c r="A22" s="13" t="s">
        <v>24</v>
      </c>
      <c r="B22" s="14">
        <v>0.3645833333333333</v>
      </c>
      <c r="C22" s="13">
        <v>0.2</v>
      </c>
      <c r="D22" s="15">
        <v>24.681</v>
      </c>
      <c r="E22" s="15">
        <v>26.362</v>
      </c>
      <c r="F22" s="15">
        <v>25.817</v>
      </c>
      <c r="G22" s="16">
        <f t="shared" ref="G22:G28" si="5">(E22-D22)/C22</f>
        <v>8.405</v>
      </c>
      <c r="H22" s="17">
        <f t="shared" ref="H22:H28" si="6">(F22-D22)/C22</f>
        <v>5.68</v>
      </c>
      <c r="I22" s="16">
        <f t="shared" ref="I22:I28" si="7">(E22-F22)/C22</f>
        <v>2.725</v>
      </c>
      <c r="J22" s="16">
        <f t="shared" ref="J22:J28" si="8">I22/G22*100</f>
        <v>32.42117787</v>
      </c>
      <c r="K22" s="10"/>
      <c r="L22" s="10"/>
      <c r="M22" s="22"/>
      <c r="T22" s="19"/>
      <c r="U22" s="20"/>
      <c r="V22" s="20"/>
      <c r="W22" s="20"/>
    </row>
    <row r="23" ht="15.75" customHeight="1">
      <c r="A23" s="13" t="s">
        <v>24</v>
      </c>
      <c r="B23" s="14">
        <v>0.3854166666666667</v>
      </c>
      <c r="C23" s="15">
        <v>0.3</v>
      </c>
      <c r="D23" s="15">
        <v>25.835</v>
      </c>
      <c r="E23" s="15">
        <v>27.063</v>
      </c>
      <c r="F23" s="15">
        <v>26.581</v>
      </c>
      <c r="G23" s="16">
        <f t="shared" si="5"/>
        <v>4.093333333</v>
      </c>
      <c r="H23" s="17">
        <f t="shared" si="6"/>
        <v>2.486666667</v>
      </c>
      <c r="I23" s="16">
        <f t="shared" si="7"/>
        <v>1.606666667</v>
      </c>
      <c r="J23" s="16">
        <f t="shared" si="8"/>
        <v>39.25081433</v>
      </c>
      <c r="K23" s="10"/>
      <c r="L23" s="10"/>
      <c r="M23" s="22"/>
      <c r="T23" s="19"/>
      <c r="U23" s="20"/>
      <c r="V23" s="20"/>
      <c r="W23" s="20"/>
    </row>
    <row r="24" ht="15.75" customHeight="1">
      <c r="A24" s="13" t="s">
        <v>24</v>
      </c>
      <c r="B24" s="14">
        <v>0.40625</v>
      </c>
      <c r="C24" s="15">
        <v>0.3</v>
      </c>
      <c r="D24" s="15">
        <v>25.326</v>
      </c>
      <c r="E24" s="15">
        <v>26.571</v>
      </c>
      <c r="F24" s="15">
        <v>26.064</v>
      </c>
      <c r="G24" s="16">
        <f t="shared" si="5"/>
        <v>4.15</v>
      </c>
      <c r="H24" s="17">
        <f t="shared" si="6"/>
        <v>2.46</v>
      </c>
      <c r="I24" s="16">
        <f t="shared" si="7"/>
        <v>1.69</v>
      </c>
      <c r="J24" s="16">
        <f t="shared" si="8"/>
        <v>40.72289157</v>
      </c>
      <c r="K24" s="10"/>
      <c r="L24" s="10"/>
      <c r="M24" s="10"/>
      <c r="T24" s="10"/>
      <c r="U24" s="10"/>
      <c r="V24" s="10"/>
      <c r="W24" s="10"/>
    </row>
    <row r="25" ht="15.75" customHeight="1">
      <c r="A25" s="13" t="s">
        <v>24</v>
      </c>
      <c r="B25" s="14">
        <v>0.4270833333333333</v>
      </c>
      <c r="C25" s="15">
        <v>0.3</v>
      </c>
      <c r="D25" s="15">
        <v>24.641</v>
      </c>
      <c r="E25" s="15">
        <v>25.894</v>
      </c>
      <c r="F25" s="15">
        <v>25.35</v>
      </c>
      <c r="G25" s="16">
        <f t="shared" si="5"/>
        <v>4.176666667</v>
      </c>
      <c r="H25" s="17">
        <f t="shared" si="6"/>
        <v>2.363333333</v>
      </c>
      <c r="I25" s="16">
        <f t="shared" si="7"/>
        <v>1.813333333</v>
      </c>
      <c r="J25" s="16">
        <f t="shared" si="8"/>
        <v>43.41580208</v>
      </c>
      <c r="K25" s="10"/>
      <c r="L25" s="10"/>
      <c r="M25" s="22"/>
      <c r="T25" s="19"/>
      <c r="U25" s="20"/>
      <c r="V25" s="20"/>
      <c r="W25" s="20"/>
    </row>
    <row r="26" ht="15.75" customHeight="1">
      <c r="A26" s="13" t="s">
        <v>24</v>
      </c>
      <c r="B26" s="14">
        <v>0.4479166666666667</v>
      </c>
      <c r="C26" s="15">
        <v>0.3</v>
      </c>
      <c r="D26" s="15">
        <v>24.798</v>
      </c>
      <c r="E26" s="15">
        <v>26.078</v>
      </c>
      <c r="F26" s="15">
        <v>25.547</v>
      </c>
      <c r="G26" s="16">
        <f t="shared" si="5"/>
        <v>4.266666667</v>
      </c>
      <c r="H26" s="17">
        <f t="shared" si="6"/>
        <v>2.496666667</v>
      </c>
      <c r="I26" s="16">
        <f t="shared" si="7"/>
        <v>1.77</v>
      </c>
      <c r="J26" s="16">
        <f t="shared" si="8"/>
        <v>41.484375</v>
      </c>
      <c r="K26" s="10"/>
      <c r="L26" s="10"/>
      <c r="M26" s="10"/>
      <c r="T26" s="19"/>
      <c r="U26" s="20"/>
      <c r="V26" s="20"/>
      <c r="W26" s="20"/>
    </row>
    <row r="27" ht="15.75" customHeight="1">
      <c r="A27" s="13" t="s">
        <v>24</v>
      </c>
      <c r="B27" s="14">
        <v>0.46875</v>
      </c>
      <c r="C27" s="15">
        <v>0.3</v>
      </c>
      <c r="D27" s="15">
        <v>25.399</v>
      </c>
      <c r="E27" s="15">
        <v>26.383</v>
      </c>
      <c r="F27" s="15">
        <v>25.967</v>
      </c>
      <c r="G27" s="16">
        <f t="shared" si="5"/>
        <v>3.28</v>
      </c>
      <c r="H27" s="17">
        <f t="shared" si="6"/>
        <v>1.893333333</v>
      </c>
      <c r="I27" s="16">
        <f t="shared" si="7"/>
        <v>1.386666667</v>
      </c>
      <c r="J27" s="16">
        <f t="shared" si="8"/>
        <v>42.27642276</v>
      </c>
      <c r="K27" s="10"/>
      <c r="L27" s="10"/>
      <c r="M27" s="22"/>
      <c r="T27" s="19"/>
      <c r="U27" s="20"/>
      <c r="V27" s="20"/>
      <c r="W27" s="20"/>
    </row>
    <row r="28" ht="15.75" customHeight="1">
      <c r="A28" s="13" t="s">
        <v>24</v>
      </c>
      <c r="B28" s="14">
        <v>0.4895833333333333</v>
      </c>
      <c r="C28" s="15">
        <v>0.3</v>
      </c>
      <c r="D28" s="15">
        <v>25.632</v>
      </c>
      <c r="E28" s="15">
        <v>26.805</v>
      </c>
      <c r="F28" s="15">
        <v>26.268</v>
      </c>
      <c r="G28" s="16">
        <f t="shared" si="5"/>
        <v>3.91</v>
      </c>
      <c r="H28" s="17">
        <f t="shared" si="6"/>
        <v>2.12</v>
      </c>
      <c r="I28" s="16">
        <f t="shared" si="7"/>
        <v>1.79</v>
      </c>
      <c r="J28" s="16">
        <f t="shared" si="8"/>
        <v>45.78005115</v>
      </c>
      <c r="K28" s="10"/>
      <c r="L28" s="10"/>
      <c r="M28" s="10"/>
      <c r="T28" s="19"/>
      <c r="U28" s="20"/>
      <c r="V28" s="20"/>
      <c r="W28" s="20"/>
    </row>
    <row r="29" ht="15.75" customHeight="1">
      <c r="A29" s="13" t="s">
        <v>24</v>
      </c>
      <c r="B29" s="21"/>
      <c r="C29" s="13"/>
      <c r="D29" s="13"/>
      <c r="E29" s="15"/>
      <c r="F29" s="13"/>
      <c r="G29" s="16"/>
      <c r="H29" s="17"/>
      <c r="I29" s="16"/>
      <c r="J29" s="16"/>
      <c r="K29" s="10"/>
      <c r="L29" s="10"/>
      <c r="M29" s="10"/>
      <c r="N29" s="10"/>
      <c r="O29" s="10"/>
      <c r="P29" s="10"/>
      <c r="Q29" s="10"/>
      <c r="R29" s="10"/>
      <c r="S29" s="10"/>
      <c r="T29" s="19"/>
      <c r="U29" s="20"/>
      <c r="V29" s="20"/>
      <c r="W29" s="20"/>
      <c r="X29" s="10"/>
      <c r="Y29" s="10"/>
      <c r="Z29" s="10"/>
    </row>
    <row r="30" ht="15.75" customHeight="1">
      <c r="A30" s="13" t="s">
        <v>24</v>
      </c>
      <c r="B30" s="21"/>
      <c r="C30" s="13"/>
      <c r="D30" s="13"/>
      <c r="E30" s="13"/>
      <c r="F30" s="13"/>
      <c r="G30" s="16"/>
      <c r="H30" s="17"/>
      <c r="I30" s="16"/>
      <c r="J30" s="16"/>
      <c r="K30" s="10"/>
      <c r="L30" s="10"/>
      <c r="M30" s="10"/>
      <c r="N30" s="10"/>
      <c r="O30" s="10"/>
      <c r="P30" s="10"/>
      <c r="Q30" s="10"/>
      <c r="R30" s="10"/>
      <c r="S30" s="10"/>
      <c r="T30" s="19"/>
      <c r="U30" s="20"/>
      <c r="V30" s="20"/>
      <c r="W30" s="20"/>
      <c r="X30" s="10"/>
      <c r="Y30" s="10"/>
      <c r="Z30" s="10"/>
    </row>
    <row r="31" ht="15.75" customHeight="1">
      <c r="A31" s="13" t="s">
        <v>24</v>
      </c>
      <c r="B31" s="21"/>
      <c r="C31" s="13"/>
      <c r="D31" s="13"/>
      <c r="E31" s="13"/>
      <c r="F31" s="13"/>
      <c r="G31" s="16"/>
      <c r="H31" s="17"/>
      <c r="I31" s="16"/>
      <c r="J31" s="16"/>
      <c r="K31" s="10"/>
      <c r="L31" s="10"/>
      <c r="M31" s="10"/>
      <c r="N31" s="10"/>
      <c r="O31" s="10"/>
      <c r="P31" s="10"/>
      <c r="Q31" s="10"/>
      <c r="R31" s="10"/>
      <c r="S31" s="10"/>
      <c r="T31" s="19"/>
      <c r="U31" s="20"/>
      <c r="V31" s="20"/>
      <c r="W31" s="20"/>
      <c r="X31" s="10"/>
      <c r="Y31" s="10"/>
      <c r="Z31" s="10"/>
    </row>
    <row r="32" ht="15.75" customHeight="1">
      <c r="A32" s="13" t="s">
        <v>24</v>
      </c>
      <c r="B32" s="21"/>
      <c r="C32" s="13"/>
      <c r="D32" s="13"/>
      <c r="E32" s="13"/>
      <c r="F32" s="13"/>
      <c r="G32" s="16"/>
      <c r="H32" s="17"/>
      <c r="I32" s="16"/>
      <c r="J32" s="16"/>
      <c r="K32" s="10"/>
      <c r="L32" s="10"/>
      <c r="M32" s="10"/>
      <c r="N32" s="10"/>
      <c r="O32" s="10"/>
      <c r="P32" s="10"/>
      <c r="Q32" s="10"/>
      <c r="R32" s="10"/>
      <c r="S32" s="10"/>
      <c r="T32" s="19"/>
      <c r="U32" s="20"/>
      <c r="V32" s="20"/>
      <c r="W32" s="20"/>
      <c r="X32" s="10"/>
      <c r="Y32" s="10"/>
      <c r="Z32" s="10"/>
    </row>
    <row r="33" ht="15.75" customHeight="1">
      <c r="A33" s="13" t="s">
        <v>24</v>
      </c>
      <c r="B33" s="21"/>
      <c r="C33" s="13"/>
      <c r="D33" s="13"/>
      <c r="E33" s="13"/>
      <c r="F33" s="13"/>
      <c r="G33" s="16"/>
      <c r="H33" s="17"/>
      <c r="I33" s="16"/>
      <c r="J33" s="16"/>
      <c r="K33" s="10"/>
      <c r="L33" s="10"/>
      <c r="M33" s="10"/>
      <c r="N33" s="10"/>
      <c r="O33" s="10"/>
      <c r="P33" s="10"/>
      <c r="Q33" s="10"/>
      <c r="R33" s="10"/>
      <c r="S33" s="10"/>
      <c r="T33" s="19"/>
      <c r="U33" s="20"/>
      <c r="V33" s="20"/>
      <c r="W33" s="20"/>
      <c r="X33" s="10"/>
      <c r="Y33" s="10"/>
      <c r="Z33" s="10"/>
    </row>
    <row r="34" ht="15.75" customHeight="1">
      <c r="A34" s="13" t="s">
        <v>24</v>
      </c>
      <c r="B34" s="21"/>
      <c r="C34" s="13"/>
      <c r="D34" s="13"/>
      <c r="E34" s="13"/>
      <c r="F34" s="13"/>
      <c r="G34" s="16"/>
      <c r="H34" s="17"/>
      <c r="I34" s="16"/>
      <c r="J34" s="16"/>
      <c r="K34" s="10"/>
      <c r="L34" s="10"/>
      <c r="M34" s="10"/>
      <c r="N34" s="10"/>
      <c r="O34" s="10"/>
      <c r="P34" s="10"/>
      <c r="Q34" s="10"/>
      <c r="R34" s="10"/>
      <c r="S34" s="10"/>
      <c r="T34" s="19"/>
      <c r="U34" s="20"/>
      <c r="V34" s="20"/>
      <c r="W34" s="2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9"/>
      <c r="U35" s="20"/>
      <c r="V35" s="20"/>
      <c r="W35" s="2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9"/>
      <c r="U36" s="20"/>
      <c r="V36" s="20"/>
      <c r="W36" s="2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9"/>
      <c r="U37" s="20"/>
      <c r="V37" s="20"/>
      <c r="W37" s="20"/>
      <c r="X37" s="10"/>
      <c r="Y37" s="10"/>
      <c r="Z37" s="10"/>
    </row>
    <row r="38" ht="15.75" customHeight="1">
      <c r="C38" s="10"/>
      <c r="H38" s="20"/>
      <c r="I38" s="20"/>
      <c r="J38" s="20"/>
      <c r="K38" s="10"/>
      <c r="L38" s="10"/>
      <c r="M38" s="10"/>
      <c r="T38" s="19"/>
      <c r="U38" s="20"/>
      <c r="V38" s="20"/>
      <c r="W38" s="20"/>
    </row>
    <row r="39" ht="15.75" customHeight="1">
      <c r="A39" s="23" t="s">
        <v>25</v>
      </c>
      <c r="C39" s="10"/>
      <c r="K39" s="10"/>
      <c r="L39" s="10"/>
      <c r="M39" s="22"/>
      <c r="T39" s="19"/>
      <c r="U39" s="20"/>
      <c r="V39" s="20"/>
      <c r="W39" s="20"/>
    </row>
    <row r="40" ht="15.75" customHeight="1">
      <c r="A40" s="12" t="s">
        <v>26</v>
      </c>
      <c r="B40" s="12" t="s">
        <v>16</v>
      </c>
      <c r="C40" s="12" t="s">
        <v>17</v>
      </c>
      <c r="D40" s="12" t="s">
        <v>18</v>
      </c>
      <c r="E40" s="12" t="s">
        <v>27</v>
      </c>
      <c r="F40" s="12" t="s">
        <v>28</v>
      </c>
      <c r="G40" s="24" t="s">
        <v>29</v>
      </c>
      <c r="K40" s="10"/>
      <c r="L40" s="10"/>
      <c r="M40" s="10"/>
      <c r="N40" s="22"/>
      <c r="T40" s="19"/>
      <c r="U40" s="20"/>
      <c r="V40" s="20"/>
      <c r="W40" s="20"/>
    </row>
    <row r="41" ht="15.75" customHeight="1">
      <c r="A41" s="13">
        <v>1.0</v>
      </c>
      <c r="B41" s="15">
        <v>25.722</v>
      </c>
      <c r="C41" s="15">
        <v>29.456</v>
      </c>
      <c r="D41" s="15">
        <v>28.103</v>
      </c>
      <c r="E41" s="25">
        <f t="shared" ref="E41:E48" si="9">(C41-B41)</f>
        <v>3.734</v>
      </c>
      <c r="F41" s="26">
        <f t="shared" ref="F41:F48" si="10">(D41-B41)</f>
        <v>2.381</v>
      </c>
      <c r="G41" s="1">
        <f t="shared" ref="G41:G48" si="11">+F41/E41*100</f>
        <v>63.76539904</v>
      </c>
      <c r="K41" s="10"/>
      <c r="L41" s="10"/>
      <c r="M41" s="10"/>
      <c r="T41" s="19"/>
      <c r="U41" s="20"/>
      <c r="V41" s="20"/>
      <c r="W41" s="20"/>
    </row>
    <row r="42" ht="15.75" customHeight="1">
      <c r="A42" s="13">
        <v>2.0</v>
      </c>
      <c r="B42" s="15">
        <v>24.185</v>
      </c>
      <c r="C42" s="15">
        <v>24.583</v>
      </c>
      <c r="D42" s="15">
        <v>24.376</v>
      </c>
      <c r="E42" s="25">
        <f t="shared" si="9"/>
        <v>0.398</v>
      </c>
      <c r="F42" s="26">
        <f t="shared" si="10"/>
        <v>0.191</v>
      </c>
      <c r="G42" s="10">
        <f t="shared" si="11"/>
        <v>47.98994975</v>
      </c>
      <c r="K42" s="10"/>
      <c r="L42" s="10"/>
      <c r="T42" s="19"/>
      <c r="U42" s="20"/>
      <c r="V42" s="20"/>
      <c r="W42" s="20"/>
    </row>
    <row r="43" ht="15.75" customHeight="1">
      <c r="A43" s="13">
        <v>3.0</v>
      </c>
      <c r="B43" s="15">
        <v>25.878</v>
      </c>
      <c r="C43" s="15">
        <v>28.391</v>
      </c>
      <c r="D43" s="15">
        <v>27.575</v>
      </c>
      <c r="E43" s="25">
        <f t="shared" si="9"/>
        <v>2.513</v>
      </c>
      <c r="F43" s="26">
        <f t="shared" si="10"/>
        <v>1.697</v>
      </c>
      <c r="G43" s="10">
        <f t="shared" si="11"/>
        <v>67.52884998</v>
      </c>
      <c r="K43" s="27"/>
      <c r="U43" s="28"/>
      <c r="V43" s="20"/>
      <c r="W43" s="20"/>
      <c r="X43" s="20"/>
    </row>
    <row r="44" ht="15.75" customHeight="1">
      <c r="A44" s="13">
        <v>4.0</v>
      </c>
      <c r="B44" s="15">
        <v>25.097</v>
      </c>
      <c r="C44" s="15">
        <v>29.631</v>
      </c>
      <c r="D44" s="15">
        <v>28.326</v>
      </c>
      <c r="E44" s="25">
        <f t="shared" si="9"/>
        <v>4.534</v>
      </c>
      <c r="F44" s="26">
        <f t="shared" si="10"/>
        <v>3.229</v>
      </c>
      <c r="G44" s="10">
        <f t="shared" si="11"/>
        <v>71.21746802</v>
      </c>
      <c r="K44" s="20"/>
    </row>
    <row r="45" ht="15.75" customHeight="1">
      <c r="A45" s="13">
        <v>5.0</v>
      </c>
      <c r="B45" s="15">
        <v>25.482</v>
      </c>
      <c r="C45" s="15">
        <v>27.779</v>
      </c>
      <c r="D45" s="15">
        <v>26.863</v>
      </c>
      <c r="E45" s="25">
        <f t="shared" si="9"/>
        <v>2.297</v>
      </c>
      <c r="F45" s="26">
        <f t="shared" si="10"/>
        <v>1.381</v>
      </c>
      <c r="G45" s="10">
        <f t="shared" si="11"/>
        <v>60.12189813</v>
      </c>
      <c r="K45" s="20"/>
    </row>
    <row r="46" ht="15.75" customHeight="1">
      <c r="A46" s="13">
        <v>6.0</v>
      </c>
      <c r="B46" s="15">
        <v>25.632</v>
      </c>
      <c r="C46" s="15">
        <v>27.763</v>
      </c>
      <c r="D46" s="15">
        <v>27.054</v>
      </c>
      <c r="E46" s="25">
        <f t="shared" si="9"/>
        <v>2.131</v>
      </c>
      <c r="F46" s="26">
        <f t="shared" si="10"/>
        <v>1.422</v>
      </c>
      <c r="G46" s="10">
        <f t="shared" si="11"/>
        <v>66.7292351</v>
      </c>
    </row>
    <row r="47" ht="15.75" customHeight="1">
      <c r="A47" s="13">
        <v>7.0</v>
      </c>
      <c r="B47" s="29">
        <v>25.612</v>
      </c>
      <c r="C47" s="29">
        <v>28.86</v>
      </c>
      <c r="D47" s="15">
        <v>27.779</v>
      </c>
      <c r="E47" s="25">
        <f t="shared" si="9"/>
        <v>3.248</v>
      </c>
      <c r="F47" s="26">
        <f t="shared" si="10"/>
        <v>2.167</v>
      </c>
      <c r="G47" s="10">
        <f t="shared" si="11"/>
        <v>66.7179803</v>
      </c>
      <c r="R47" s="10"/>
      <c r="S47" s="10"/>
      <c r="T47" s="10"/>
    </row>
    <row r="48" ht="15.75" customHeight="1">
      <c r="A48" s="4">
        <v>8.0</v>
      </c>
      <c r="B48" s="4">
        <v>25.109</v>
      </c>
      <c r="C48" s="29">
        <v>27.933</v>
      </c>
      <c r="D48" s="15">
        <v>27.065</v>
      </c>
      <c r="E48" s="25">
        <f t="shared" si="9"/>
        <v>2.824</v>
      </c>
      <c r="F48" s="26">
        <f t="shared" si="10"/>
        <v>1.956</v>
      </c>
      <c r="G48" s="10">
        <f t="shared" si="11"/>
        <v>69.26345609</v>
      </c>
      <c r="J48" s="30"/>
    </row>
    <row r="49" ht="15.75" customHeight="1">
      <c r="C49" s="10"/>
      <c r="G49" s="22"/>
      <c r="H49" s="22"/>
      <c r="R49" s="10"/>
      <c r="S49" s="10"/>
    </row>
    <row r="50" ht="15.75" customHeight="1">
      <c r="A50" s="23" t="s">
        <v>30</v>
      </c>
      <c r="C50" s="10"/>
      <c r="R50" s="10"/>
      <c r="S50" s="10"/>
    </row>
    <row r="51" ht="15.75" customHeight="1">
      <c r="A51" s="12" t="s">
        <v>26</v>
      </c>
      <c r="B51" s="12" t="s">
        <v>16</v>
      </c>
      <c r="C51" s="12" t="s">
        <v>17</v>
      </c>
      <c r="D51" s="12" t="s">
        <v>18</v>
      </c>
      <c r="E51" s="12" t="s">
        <v>27</v>
      </c>
      <c r="F51" s="12" t="s">
        <v>28</v>
      </c>
      <c r="G51" s="24" t="s">
        <v>29</v>
      </c>
      <c r="H51" s="31"/>
      <c r="J51" s="30"/>
    </row>
    <row r="52" ht="15.75" customHeight="1">
      <c r="A52" s="13">
        <v>1.0</v>
      </c>
      <c r="B52" s="15">
        <v>24.667</v>
      </c>
      <c r="C52" s="15">
        <v>29.215</v>
      </c>
      <c r="D52" s="15">
        <v>28.074</v>
      </c>
      <c r="E52" s="25">
        <f t="shared" ref="E52:E59" si="12">(C52-B52)</f>
        <v>4.548</v>
      </c>
      <c r="F52" s="26">
        <f t="shared" ref="F52:F59" si="13">(D52-B52)</f>
        <v>3.407</v>
      </c>
      <c r="G52" s="1">
        <f t="shared" ref="G52:G59" si="14">+F52/E52*100</f>
        <v>74.91204925</v>
      </c>
      <c r="H52" s="10"/>
      <c r="I52" s="10"/>
      <c r="J52" s="30"/>
    </row>
    <row r="53" ht="15.75" customHeight="1">
      <c r="A53" s="13">
        <v>2.0</v>
      </c>
      <c r="B53" s="15">
        <v>25.712</v>
      </c>
      <c r="C53" s="15">
        <v>31.01</v>
      </c>
      <c r="D53" s="15">
        <v>29.348</v>
      </c>
      <c r="E53" s="25">
        <f t="shared" si="12"/>
        <v>5.298</v>
      </c>
      <c r="F53" s="26">
        <f t="shared" si="13"/>
        <v>3.636</v>
      </c>
      <c r="G53" s="10">
        <f t="shared" si="14"/>
        <v>68.62967157</v>
      </c>
      <c r="H53" s="10"/>
      <c r="I53" s="10"/>
      <c r="J53" s="30"/>
    </row>
    <row r="54" ht="15.75" customHeight="1">
      <c r="A54" s="13">
        <v>3.0</v>
      </c>
      <c r="B54" s="15">
        <v>24.125</v>
      </c>
      <c r="C54" s="15">
        <v>26.128</v>
      </c>
      <c r="D54" s="15">
        <v>25.577</v>
      </c>
      <c r="E54" s="25">
        <f t="shared" si="12"/>
        <v>2.003</v>
      </c>
      <c r="F54" s="26">
        <f t="shared" si="13"/>
        <v>1.452</v>
      </c>
      <c r="G54" s="10">
        <f t="shared" si="14"/>
        <v>72.49126311</v>
      </c>
      <c r="H54" s="10"/>
      <c r="I54" s="10"/>
      <c r="J54" s="30"/>
    </row>
    <row r="55" ht="15.75" customHeight="1">
      <c r="A55" s="13">
        <v>4.0</v>
      </c>
      <c r="B55" s="15">
        <v>24.884</v>
      </c>
      <c r="C55" s="15">
        <v>26.9</v>
      </c>
      <c r="D55" s="15">
        <v>26.303</v>
      </c>
      <c r="E55" s="25">
        <f t="shared" si="12"/>
        <v>2.016</v>
      </c>
      <c r="F55" s="26">
        <f t="shared" si="13"/>
        <v>1.419</v>
      </c>
      <c r="G55" s="10">
        <f t="shared" si="14"/>
        <v>70.38690476</v>
      </c>
      <c r="H55" s="10"/>
      <c r="I55" s="10"/>
      <c r="J55" s="30"/>
    </row>
    <row r="56" ht="15.75" customHeight="1">
      <c r="A56" s="13">
        <v>5.0</v>
      </c>
      <c r="B56" s="15">
        <v>25.873</v>
      </c>
      <c r="C56" s="15">
        <v>27.65</v>
      </c>
      <c r="D56" s="15">
        <v>27.122</v>
      </c>
      <c r="E56" s="25">
        <f t="shared" si="12"/>
        <v>1.777</v>
      </c>
      <c r="F56" s="26">
        <f t="shared" si="13"/>
        <v>1.249</v>
      </c>
      <c r="G56" s="10">
        <f t="shared" si="14"/>
        <v>70.28700056</v>
      </c>
      <c r="H56" s="10"/>
      <c r="I56" s="10"/>
      <c r="J56" s="30"/>
      <c r="L56" s="30"/>
    </row>
    <row r="57" ht="15.75" customHeight="1">
      <c r="A57" s="13">
        <v>6.0</v>
      </c>
      <c r="B57" s="15">
        <v>26.077</v>
      </c>
      <c r="C57" s="15">
        <v>31.414</v>
      </c>
      <c r="D57" s="15">
        <v>29.965</v>
      </c>
      <c r="E57" s="25">
        <f t="shared" si="12"/>
        <v>5.337</v>
      </c>
      <c r="F57" s="26">
        <f t="shared" si="13"/>
        <v>3.888</v>
      </c>
      <c r="G57" s="10">
        <f t="shared" si="14"/>
        <v>72.84991568</v>
      </c>
      <c r="H57" s="10"/>
      <c r="I57" s="10"/>
      <c r="J57" s="30"/>
      <c r="L57" s="30"/>
    </row>
    <row r="58" ht="15.75" customHeight="1">
      <c r="A58" s="13">
        <v>7.0</v>
      </c>
      <c r="B58" s="15">
        <v>24.952</v>
      </c>
      <c r="C58" s="15">
        <v>28.816</v>
      </c>
      <c r="D58" s="15">
        <v>27.886</v>
      </c>
      <c r="E58" s="25">
        <f t="shared" si="12"/>
        <v>3.864</v>
      </c>
      <c r="F58" s="26">
        <f t="shared" si="13"/>
        <v>2.934</v>
      </c>
      <c r="G58" s="10">
        <f t="shared" si="14"/>
        <v>75.93167702</v>
      </c>
      <c r="H58" s="10"/>
      <c r="I58" s="10"/>
      <c r="J58" s="30"/>
    </row>
    <row r="59" ht="15.75" customHeight="1">
      <c r="A59" s="4">
        <v>8.0</v>
      </c>
      <c r="B59" s="15">
        <v>25.442</v>
      </c>
      <c r="C59" s="15">
        <v>29.856</v>
      </c>
      <c r="D59" s="15">
        <v>28.838</v>
      </c>
      <c r="E59" s="25">
        <f t="shared" si="12"/>
        <v>4.414</v>
      </c>
      <c r="F59" s="26">
        <f t="shared" si="13"/>
        <v>3.396</v>
      </c>
      <c r="G59" s="10">
        <f t="shared" si="14"/>
        <v>76.93701858</v>
      </c>
      <c r="H59" s="10"/>
      <c r="I59" s="10"/>
      <c r="J59" s="30"/>
    </row>
    <row r="60" ht="15.75" customHeight="1">
      <c r="C60" s="10"/>
      <c r="G60" s="22"/>
      <c r="H60" s="22"/>
      <c r="J60" s="10"/>
    </row>
    <row r="61" ht="15.75" customHeight="1">
      <c r="A61" s="8" t="s">
        <v>31</v>
      </c>
      <c r="B61" s="8">
        <v>25.882</v>
      </c>
      <c r="C61" s="4">
        <v>27.562</v>
      </c>
      <c r="D61" s="8">
        <v>27.107</v>
      </c>
      <c r="E61" s="25">
        <f>(C61-B61)</f>
        <v>1.68</v>
      </c>
      <c r="J61" s="10"/>
    </row>
    <row r="62" ht="15.75" customHeight="1">
      <c r="C62" s="10"/>
      <c r="J62" s="10"/>
    </row>
    <row r="63" ht="15.75" customHeight="1">
      <c r="C63" s="10"/>
      <c r="J63" s="10"/>
    </row>
    <row r="64" ht="15.75" customHeight="1">
      <c r="C64" s="10"/>
      <c r="J64" s="10"/>
    </row>
    <row r="65" ht="15.75" customHeight="1">
      <c r="C65" s="10"/>
      <c r="J65" s="10"/>
    </row>
    <row r="66" ht="15.75" customHeight="1">
      <c r="C66" s="10"/>
    </row>
    <row r="67" ht="15.75" customHeight="1">
      <c r="C67" s="10"/>
      <c r="K67" s="10"/>
      <c r="L67" s="30"/>
    </row>
    <row r="68" ht="15.75" customHeight="1">
      <c r="C68" s="10"/>
      <c r="K68" s="10"/>
      <c r="L68" s="30"/>
    </row>
    <row r="69" ht="15.75" customHeight="1">
      <c r="C69" s="10"/>
      <c r="K69" s="10"/>
      <c r="L69" s="30"/>
    </row>
    <row r="70" ht="15.75" customHeight="1">
      <c r="C70" s="10"/>
      <c r="K70" s="10"/>
    </row>
    <row r="71" ht="15.75" customHeight="1">
      <c r="C71" s="10"/>
      <c r="K71" s="10"/>
    </row>
    <row r="72" ht="15.75" customHeight="1">
      <c r="C72" s="10"/>
      <c r="K72" s="10"/>
    </row>
    <row r="73" ht="15.75" customHeight="1">
      <c r="C73" s="10"/>
    </row>
    <row r="74" ht="15.75" customHeight="1">
      <c r="C74" s="10"/>
    </row>
    <row r="75" ht="15.75" customHeight="1">
      <c r="C75" s="10"/>
    </row>
    <row r="76" ht="15.75" customHeight="1">
      <c r="C76" s="10"/>
    </row>
    <row r="77" ht="15.75" customHeight="1">
      <c r="C77" s="10"/>
    </row>
    <row r="78" ht="15.75" customHeight="1">
      <c r="C78" s="10"/>
    </row>
    <row r="79" ht="15.75" customHeight="1">
      <c r="C79" s="10"/>
    </row>
    <row r="80" ht="15.75" customHeight="1">
      <c r="C80" s="10"/>
    </row>
    <row r="81" ht="15.75" customHeight="1">
      <c r="C81" s="10"/>
    </row>
    <row r="82" ht="15.75" customHeight="1">
      <c r="C82" s="10"/>
    </row>
    <row r="83" ht="15.75" customHeight="1">
      <c r="C83" s="10"/>
    </row>
    <row r="84" ht="15.75" customHeight="1">
      <c r="C84" s="10"/>
    </row>
    <row r="85" ht="15.75" customHeight="1">
      <c r="C85" s="10"/>
    </row>
    <row r="86" ht="15.75" customHeight="1">
      <c r="C86" s="10"/>
    </row>
    <row r="87" ht="15.75" customHeight="1">
      <c r="C87" s="10"/>
    </row>
    <row r="88" ht="15.75" customHeight="1">
      <c r="C88" s="10"/>
    </row>
    <row r="89" ht="15.75" customHeight="1">
      <c r="C89" s="10"/>
    </row>
    <row r="90" ht="15.75" customHeight="1">
      <c r="C90" s="10"/>
    </row>
    <row r="91" ht="15.75" customHeight="1">
      <c r="C91" s="10"/>
    </row>
    <row r="92" ht="15.75" customHeight="1">
      <c r="C92" s="10"/>
    </row>
    <row r="93" ht="15.75" customHeight="1">
      <c r="C93" s="10"/>
    </row>
    <row r="94" ht="15.75" customHeight="1">
      <c r="C94" s="10"/>
    </row>
    <row r="95" ht="15.75" customHeight="1">
      <c r="C95" s="10"/>
    </row>
    <row r="96" ht="15.75" customHeight="1">
      <c r="C96" s="10"/>
    </row>
    <row r="97" ht="15.75" customHeight="1">
      <c r="C97" s="10"/>
    </row>
    <row r="98" ht="15.75" customHeight="1">
      <c r="C98" s="10"/>
    </row>
    <row r="99" ht="15.75" customHeight="1">
      <c r="C99" s="10"/>
    </row>
    <row r="100" ht="15.75" customHeight="1">
      <c r="C100" s="10"/>
    </row>
    <row r="101" ht="15.75" customHeight="1">
      <c r="C101" s="10"/>
    </row>
    <row r="102" ht="15.75" customHeight="1">
      <c r="C102" s="10"/>
    </row>
    <row r="103" ht="15.75" customHeight="1">
      <c r="C103" s="10"/>
    </row>
    <row r="104" ht="15.75" customHeight="1">
      <c r="C104" s="10"/>
    </row>
    <row r="105" ht="15.75" customHeight="1">
      <c r="C105" s="10"/>
    </row>
    <row r="106" ht="15.75" customHeight="1">
      <c r="C106" s="10"/>
    </row>
    <row r="107" ht="15.75" customHeight="1">
      <c r="C107" s="10"/>
    </row>
    <row r="108" ht="15.75" customHeight="1">
      <c r="C108" s="10"/>
    </row>
    <row r="109" ht="15.75" customHeight="1">
      <c r="C109" s="10"/>
    </row>
    <row r="110" ht="15.75" customHeight="1">
      <c r="C110" s="10"/>
    </row>
    <row r="111" ht="15.75" customHeight="1">
      <c r="C111" s="10"/>
    </row>
    <row r="112" ht="15.75" customHeight="1">
      <c r="C112" s="10"/>
    </row>
    <row r="113" ht="15.75" customHeight="1">
      <c r="C113" s="10"/>
    </row>
    <row r="114" ht="15.75" customHeight="1">
      <c r="C114" s="10"/>
    </row>
    <row r="115" ht="15.75" customHeight="1">
      <c r="C115" s="10"/>
    </row>
    <row r="116" ht="15.75" customHeight="1">
      <c r="C116" s="10"/>
    </row>
    <row r="117" ht="15.75" customHeight="1">
      <c r="C117" s="10"/>
    </row>
    <row r="118" ht="15.75" customHeight="1">
      <c r="C118" s="10"/>
    </row>
    <row r="119" ht="15.75" customHeight="1">
      <c r="C119" s="10"/>
    </row>
    <row r="120" ht="15.75" customHeight="1">
      <c r="C120" s="10"/>
    </row>
    <row r="121" ht="15.75" customHeight="1">
      <c r="C121" s="10"/>
    </row>
    <row r="122" ht="15.75" customHeight="1">
      <c r="C122" s="10"/>
    </row>
    <row r="123" ht="15.75" customHeight="1">
      <c r="C123" s="10"/>
    </row>
    <row r="124" ht="15.75" customHeight="1">
      <c r="C124" s="10"/>
    </row>
    <row r="125" ht="15.75" customHeight="1">
      <c r="C125" s="10"/>
    </row>
    <row r="126" ht="15.75" customHeight="1">
      <c r="C126" s="10"/>
    </row>
    <row r="127" ht="15.75" customHeight="1">
      <c r="C127" s="10"/>
    </row>
    <row r="128" ht="15.75" customHeight="1">
      <c r="C128" s="10"/>
    </row>
    <row r="129" ht="15.75" customHeight="1">
      <c r="C129" s="10"/>
    </row>
    <row r="130" ht="15.75" customHeight="1">
      <c r="C130" s="10"/>
    </row>
    <row r="131" ht="15.75" customHeight="1">
      <c r="C131" s="10"/>
    </row>
    <row r="132" ht="15.75" customHeight="1">
      <c r="C132" s="10"/>
    </row>
    <row r="133" ht="15.75" customHeight="1">
      <c r="C133" s="10"/>
    </row>
    <row r="134" ht="15.75" customHeight="1">
      <c r="C134" s="10"/>
    </row>
    <row r="135" ht="15.75" customHeight="1">
      <c r="C135" s="10"/>
    </row>
    <row r="136" ht="15.75" customHeight="1">
      <c r="C136" s="10"/>
    </row>
    <row r="137" ht="15.75" customHeight="1">
      <c r="C137" s="10"/>
    </row>
    <row r="138" ht="15.75" customHeight="1">
      <c r="C138" s="10"/>
    </row>
    <row r="139" ht="15.75" customHeight="1">
      <c r="C139" s="10"/>
    </row>
    <row r="140" ht="15.75" customHeight="1">
      <c r="C140" s="10"/>
    </row>
    <row r="141" ht="15.75" customHeight="1">
      <c r="C141" s="10"/>
    </row>
    <row r="142" ht="15.75" customHeight="1">
      <c r="C142" s="10"/>
    </row>
    <row r="143" ht="15.75" customHeight="1">
      <c r="C143" s="10"/>
    </row>
    <row r="144" ht="15.75" customHeight="1">
      <c r="C144" s="10"/>
    </row>
    <row r="145" ht="15.75" customHeight="1">
      <c r="C145" s="10"/>
    </row>
    <row r="146" ht="15.75" customHeight="1">
      <c r="C146" s="10"/>
    </row>
    <row r="147" ht="15.75" customHeight="1">
      <c r="C147" s="10"/>
    </row>
    <row r="148" ht="15.75" customHeight="1">
      <c r="C148" s="10"/>
    </row>
    <row r="149" ht="15.75" customHeight="1">
      <c r="C149" s="10"/>
    </row>
    <row r="150" ht="15.75" customHeight="1">
      <c r="C150" s="10"/>
    </row>
    <row r="151" ht="15.75" customHeight="1">
      <c r="C151" s="10"/>
    </row>
    <row r="152" ht="15.75" customHeight="1">
      <c r="C152" s="10"/>
    </row>
    <row r="153" ht="15.75" customHeight="1">
      <c r="C153" s="10"/>
    </row>
    <row r="154" ht="15.75" customHeight="1">
      <c r="C154" s="10"/>
    </row>
    <row r="155" ht="15.75" customHeight="1">
      <c r="C155" s="10"/>
    </row>
    <row r="156" ht="15.75" customHeight="1">
      <c r="C156" s="10"/>
    </row>
    <row r="157" ht="15.75" customHeight="1">
      <c r="C157" s="10"/>
    </row>
    <row r="158" ht="15.75" customHeight="1">
      <c r="C158" s="10"/>
    </row>
    <row r="159" ht="15.75" customHeight="1">
      <c r="C159" s="10"/>
    </row>
    <row r="160" ht="15.75" customHeight="1">
      <c r="C160" s="10"/>
    </row>
    <row r="161" ht="15.75" customHeight="1">
      <c r="C161" s="10"/>
    </row>
    <row r="162" ht="15.75" customHeight="1">
      <c r="C162" s="10"/>
    </row>
    <row r="163" ht="15.75" customHeight="1">
      <c r="C163" s="10"/>
    </row>
    <row r="164" ht="15.75" customHeight="1">
      <c r="C164" s="10"/>
    </row>
    <row r="165" ht="15.75" customHeight="1">
      <c r="C165" s="10"/>
    </row>
    <row r="166" ht="15.75" customHeight="1">
      <c r="C166" s="10"/>
    </row>
    <row r="167" ht="15.75" customHeight="1">
      <c r="C167" s="10"/>
    </row>
    <row r="168" ht="15.75" customHeight="1">
      <c r="C168" s="10"/>
    </row>
    <row r="169" ht="15.75" customHeight="1">
      <c r="C169" s="10"/>
    </row>
    <row r="170" ht="15.75" customHeight="1">
      <c r="C170" s="10"/>
    </row>
    <row r="171" ht="15.75" customHeight="1">
      <c r="C171" s="10"/>
    </row>
    <row r="172" ht="15.75" customHeight="1">
      <c r="C172" s="10"/>
    </row>
    <row r="173" ht="15.75" customHeight="1">
      <c r="C173" s="10"/>
    </row>
    <row r="174" ht="15.75" customHeight="1">
      <c r="C174" s="10"/>
    </row>
    <row r="175" ht="15.75" customHeight="1">
      <c r="C175" s="10"/>
    </row>
    <row r="176" ht="15.75" customHeight="1">
      <c r="C176" s="10"/>
    </row>
    <row r="177" ht="15.75" customHeight="1">
      <c r="C177" s="10"/>
    </row>
    <row r="178" ht="15.75" customHeight="1">
      <c r="C178" s="10"/>
    </row>
    <row r="179" ht="15.75" customHeight="1">
      <c r="C179" s="10"/>
    </row>
    <row r="180" ht="15.75" customHeight="1">
      <c r="C180" s="10"/>
    </row>
    <row r="181" ht="15.75" customHeight="1">
      <c r="C181" s="10"/>
    </row>
    <row r="182" ht="15.75" customHeight="1">
      <c r="C182" s="10"/>
    </row>
    <row r="183" ht="15.75" customHeight="1">
      <c r="C183" s="10"/>
    </row>
    <row r="184" ht="15.75" customHeight="1">
      <c r="C184" s="10"/>
    </row>
    <row r="185" ht="15.75" customHeight="1">
      <c r="C185" s="10"/>
    </row>
    <row r="186" ht="15.75" customHeight="1">
      <c r="C186" s="10"/>
    </row>
    <row r="187" ht="15.75" customHeight="1">
      <c r="C187" s="10"/>
    </row>
    <row r="188" ht="15.75" customHeight="1">
      <c r="C188" s="10"/>
    </row>
    <row r="189" ht="15.75" customHeight="1">
      <c r="C189" s="10"/>
    </row>
    <row r="190" ht="15.75" customHeight="1">
      <c r="C190" s="10"/>
    </row>
    <row r="191" ht="15.75" customHeight="1">
      <c r="C191" s="10"/>
    </row>
    <row r="192" ht="15.75" customHeight="1">
      <c r="C192" s="10"/>
    </row>
    <row r="193" ht="15.75" customHeight="1">
      <c r="C193" s="10"/>
    </row>
    <row r="194" ht="15.75" customHeight="1">
      <c r="C194" s="10"/>
    </row>
    <row r="195" ht="15.75" customHeight="1">
      <c r="C195" s="10"/>
    </row>
    <row r="196" ht="15.75" customHeight="1">
      <c r="C196" s="10"/>
    </row>
    <row r="197" ht="15.75" customHeight="1">
      <c r="C197" s="10"/>
    </row>
    <row r="198" ht="15.75" customHeight="1">
      <c r="C198" s="10"/>
    </row>
    <row r="199" ht="15.75" customHeight="1">
      <c r="C199" s="10"/>
    </row>
    <row r="200" ht="15.75" customHeight="1">
      <c r="C200" s="10"/>
    </row>
    <row r="201" ht="15.75" customHeight="1">
      <c r="C201" s="10"/>
    </row>
    <row r="202" ht="15.75" customHeight="1">
      <c r="C202" s="10"/>
    </row>
    <row r="203" ht="15.75" customHeight="1">
      <c r="C203" s="10"/>
    </row>
    <row r="204" ht="15.75" customHeight="1">
      <c r="C204" s="10"/>
    </row>
    <row r="205" ht="15.75" customHeight="1">
      <c r="C205" s="10"/>
    </row>
    <row r="206" ht="15.75" customHeight="1">
      <c r="C206" s="10"/>
    </row>
    <row r="207" ht="15.75" customHeight="1">
      <c r="C207" s="10"/>
    </row>
    <row r="208" ht="15.75" customHeight="1">
      <c r="C208" s="10"/>
    </row>
    <row r="209" ht="15.75" customHeight="1">
      <c r="C209" s="10"/>
    </row>
    <row r="210" ht="15.75" customHeight="1">
      <c r="C210" s="10"/>
    </row>
    <row r="211" ht="15.75" customHeight="1">
      <c r="C211" s="10"/>
    </row>
    <row r="212" ht="15.75" customHeight="1">
      <c r="C212" s="10"/>
    </row>
    <row r="213" ht="15.75" customHeight="1">
      <c r="C213" s="10"/>
    </row>
    <row r="214" ht="15.75" customHeight="1">
      <c r="C214" s="10"/>
    </row>
    <row r="215" ht="15.75" customHeight="1">
      <c r="C215" s="10"/>
    </row>
    <row r="216" ht="15.75" customHeight="1">
      <c r="C216" s="10"/>
    </row>
    <row r="217" ht="15.75" customHeight="1">
      <c r="C217" s="10"/>
    </row>
    <row r="218" ht="15.75" customHeight="1">
      <c r="C218" s="10"/>
    </row>
    <row r="219" ht="15.75" customHeight="1">
      <c r="C219" s="10"/>
    </row>
    <row r="220" ht="15.75" customHeight="1">
      <c r="C220" s="10"/>
    </row>
    <row r="221" ht="15.75" customHeight="1">
      <c r="C221" s="10"/>
    </row>
    <row r="222" ht="15.75" customHeight="1">
      <c r="C222" s="10"/>
    </row>
    <row r="223" ht="15.75" customHeight="1">
      <c r="C223" s="10"/>
    </row>
    <row r="224" ht="15.75" customHeight="1">
      <c r="C224" s="10"/>
    </row>
    <row r="225" ht="15.75" customHeight="1">
      <c r="C225" s="10"/>
    </row>
    <row r="226" ht="15.75" customHeight="1">
      <c r="C226" s="10"/>
    </row>
    <row r="227" ht="15.75" customHeight="1">
      <c r="C227" s="10"/>
    </row>
    <row r="228" ht="15.75" customHeight="1">
      <c r="C228" s="10"/>
    </row>
    <row r="229" ht="15.75" customHeight="1">
      <c r="C229" s="10"/>
    </row>
    <row r="230" ht="15.75" customHeight="1">
      <c r="C230" s="10"/>
    </row>
    <row r="231" ht="15.75" customHeight="1">
      <c r="C231" s="10"/>
    </row>
    <row r="232" ht="15.75" customHeight="1">
      <c r="C232" s="10"/>
    </row>
    <row r="233" ht="15.75" customHeight="1">
      <c r="C233" s="10"/>
    </row>
    <row r="234" ht="15.75" customHeight="1">
      <c r="C234" s="10"/>
    </row>
    <row r="235" ht="15.75" customHeight="1">
      <c r="C235" s="10"/>
    </row>
    <row r="236" ht="15.75" customHeight="1">
      <c r="C236" s="10"/>
    </row>
    <row r="237" ht="15.75" customHeight="1">
      <c r="C237" s="10"/>
    </row>
    <row r="238" ht="15.75" customHeight="1">
      <c r="C238" s="10"/>
    </row>
    <row r="239" ht="15.75" customHeight="1">
      <c r="C239" s="10"/>
    </row>
    <row r="240" ht="15.75" customHeight="1">
      <c r="C240" s="10"/>
    </row>
    <row r="241" ht="15.75" customHeight="1">
      <c r="C241" s="10"/>
    </row>
    <row r="242" ht="15.75" customHeight="1">
      <c r="C242" s="10"/>
    </row>
    <row r="243" ht="15.75" customHeight="1">
      <c r="C243" s="10"/>
    </row>
    <row r="244" ht="15.75" customHeight="1">
      <c r="C244" s="10"/>
    </row>
    <row r="245" ht="15.75" customHeight="1">
      <c r="C245" s="10"/>
    </row>
    <row r="246" ht="15.75" customHeight="1">
      <c r="C246" s="10"/>
    </row>
    <row r="247" ht="15.75" customHeight="1">
      <c r="C247" s="10"/>
    </row>
    <row r="248" ht="15.75" customHeight="1">
      <c r="C248" s="10"/>
    </row>
    <row r="249" ht="15.75" customHeight="1">
      <c r="C249" s="10"/>
    </row>
    <row r="250" ht="15.75" customHeight="1">
      <c r="C250" s="10"/>
    </row>
    <row r="251" ht="15.75" customHeight="1">
      <c r="C251" s="10"/>
    </row>
    <row r="252" ht="15.75" customHeight="1">
      <c r="C252" s="10"/>
    </row>
    <row r="253" ht="15.75" customHeight="1">
      <c r="C253" s="10"/>
    </row>
    <row r="254" ht="15.75" customHeight="1">
      <c r="C254" s="10"/>
    </row>
    <row r="255" ht="15.75" customHeight="1">
      <c r="C255" s="10"/>
    </row>
    <row r="256" ht="15.75" customHeight="1">
      <c r="C256" s="10"/>
    </row>
    <row r="257" ht="15.75" customHeight="1">
      <c r="C257" s="10"/>
    </row>
    <row r="258" ht="15.75" customHeight="1">
      <c r="C258" s="10"/>
    </row>
    <row r="259" ht="15.75" customHeight="1">
      <c r="C259" s="10"/>
    </row>
    <row r="260" ht="15.75" customHeight="1">
      <c r="C260" s="10"/>
    </row>
    <row r="261" ht="15.75" customHeight="1">
      <c r="C261" s="10"/>
    </row>
    <row r="262" ht="15.75" customHeight="1">
      <c r="C262" s="10"/>
    </row>
    <row r="263" ht="15.75" customHeight="1">
      <c r="C263" s="10"/>
    </row>
    <row r="264" ht="15.75" customHeight="1">
      <c r="C264" s="10"/>
    </row>
    <row r="265" ht="15.75" customHeight="1">
      <c r="C265" s="10"/>
    </row>
    <row r="266" ht="15.75" customHeight="1">
      <c r="C266" s="10"/>
    </row>
    <row r="267" ht="15.75" customHeight="1">
      <c r="C267" s="10"/>
    </row>
    <row r="268" ht="15.75" customHeight="1">
      <c r="C268" s="10"/>
    </row>
    <row r="269" ht="15.75" customHeight="1">
      <c r="C269" s="10"/>
    </row>
    <row r="270" ht="15.75" customHeight="1">
      <c r="C270" s="10"/>
    </row>
    <row r="271" ht="15.75" customHeight="1">
      <c r="C271" s="10"/>
    </row>
    <row r="272" ht="15.75" customHeight="1">
      <c r="C272" s="10"/>
    </row>
    <row r="273" ht="15.75" customHeight="1">
      <c r="C273" s="10"/>
    </row>
    <row r="274" ht="15.75" customHeight="1">
      <c r="C274" s="10"/>
    </row>
    <row r="275" ht="15.75" customHeight="1">
      <c r="C275" s="10"/>
    </row>
    <row r="276" ht="15.75" customHeight="1">
      <c r="C276" s="10"/>
    </row>
    <row r="277" ht="15.75" customHeight="1">
      <c r="C277" s="10"/>
    </row>
    <row r="278" ht="15.75" customHeight="1">
      <c r="C278" s="10"/>
    </row>
    <row r="279" ht="15.75" customHeight="1">
      <c r="C279" s="10"/>
    </row>
    <row r="280" ht="15.75" customHeight="1">
      <c r="C280" s="10"/>
    </row>
    <row r="281" ht="15.75" customHeight="1">
      <c r="C281" s="10"/>
    </row>
    <row r="282" ht="15.75" customHeight="1">
      <c r="C282" s="10"/>
    </row>
    <row r="283" ht="15.75" customHeight="1">
      <c r="C283" s="10"/>
    </row>
    <row r="284" ht="15.75" customHeight="1">
      <c r="C284" s="10"/>
    </row>
    <row r="285" ht="15.75" customHeight="1">
      <c r="C285" s="10"/>
    </row>
    <row r="286" ht="15.75" customHeight="1">
      <c r="C286" s="10"/>
    </row>
    <row r="287" ht="15.75" customHeight="1">
      <c r="C287" s="10"/>
    </row>
    <row r="288" ht="15.75" customHeight="1">
      <c r="C288" s="10"/>
    </row>
    <row r="289" ht="15.75" customHeight="1">
      <c r="C289" s="10"/>
    </row>
    <row r="290" ht="15.75" customHeight="1">
      <c r="C290" s="10"/>
    </row>
    <row r="291" ht="15.75" customHeight="1">
      <c r="C291" s="10"/>
    </row>
    <row r="292" ht="15.75" customHeight="1">
      <c r="C292" s="10"/>
    </row>
    <row r="293" ht="15.75" customHeight="1">
      <c r="C293" s="10"/>
    </row>
    <row r="294" ht="15.75" customHeight="1">
      <c r="C294" s="10"/>
    </row>
    <row r="295" ht="15.75" customHeight="1">
      <c r="C295" s="10"/>
    </row>
    <row r="296" ht="15.75" customHeight="1">
      <c r="C296" s="10"/>
    </row>
    <row r="297" ht="15.75" customHeight="1">
      <c r="C297" s="10"/>
    </row>
    <row r="298" ht="15.75" customHeight="1">
      <c r="C298" s="10"/>
    </row>
    <row r="299" ht="15.75" customHeight="1">
      <c r="C299" s="10"/>
    </row>
    <row r="300" ht="15.75" customHeight="1">
      <c r="C300" s="10"/>
    </row>
    <row r="301" ht="15.75" customHeight="1">
      <c r="C301" s="10"/>
    </row>
    <row r="302" ht="15.75" customHeight="1">
      <c r="C302" s="10"/>
    </row>
    <row r="303" ht="15.75" customHeight="1">
      <c r="C303" s="10"/>
    </row>
    <row r="304" ht="15.75" customHeight="1">
      <c r="C304" s="10"/>
    </row>
    <row r="305" ht="15.75" customHeight="1">
      <c r="C305" s="10"/>
    </row>
    <row r="306" ht="15.75" customHeight="1">
      <c r="C306" s="10"/>
    </row>
    <row r="307" ht="15.75" customHeight="1">
      <c r="C307" s="10"/>
    </row>
    <row r="308" ht="15.75" customHeight="1">
      <c r="C308" s="10"/>
    </row>
    <row r="309" ht="15.75" customHeight="1">
      <c r="C309" s="10"/>
    </row>
    <row r="310" ht="15.75" customHeight="1">
      <c r="C310" s="10"/>
    </row>
    <row r="311" ht="15.75" customHeight="1">
      <c r="C311" s="10"/>
    </row>
    <row r="312" ht="15.75" customHeight="1">
      <c r="C312" s="10"/>
    </row>
    <row r="313" ht="15.75" customHeight="1">
      <c r="C313" s="10"/>
    </row>
    <row r="314" ht="15.75" customHeight="1">
      <c r="C314" s="10"/>
    </row>
    <row r="315" ht="15.75" customHeight="1">
      <c r="C315" s="10"/>
    </row>
    <row r="316" ht="15.75" customHeight="1">
      <c r="C316" s="10"/>
    </row>
    <row r="317" ht="15.75" customHeight="1">
      <c r="C317" s="10"/>
    </row>
    <row r="318" ht="15.75" customHeight="1">
      <c r="C318" s="10"/>
    </row>
    <row r="319" ht="15.75" customHeight="1">
      <c r="C319" s="10"/>
    </row>
    <row r="320" ht="15.75" customHeight="1">
      <c r="C320" s="10"/>
    </row>
    <row r="321" ht="15.75" customHeight="1">
      <c r="C321" s="10"/>
    </row>
    <row r="322" ht="15.75" customHeight="1">
      <c r="C322" s="10"/>
    </row>
    <row r="323" ht="15.75" customHeight="1">
      <c r="C323" s="10"/>
    </row>
    <row r="324" ht="15.75" customHeight="1">
      <c r="C324" s="10"/>
    </row>
    <row r="325" ht="15.75" customHeight="1">
      <c r="C325" s="10"/>
    </row>
    <row r="326" ht="15.75" customHeight="1">
      <c r="C326" s="10"/>
    </row>
    <row r="327" ht="15.75" customHeight="1">
      <c r="C327" s="10"/>
    </row>
    <row r="328" ht="15.75" customHeight="1">
      <c r="C328" s="10"/>
    </row>
    <row r="329" ht="15.75" customHeight="1">
      <c r="C329" s="10"/>
    </row>
    <row r="330" ht="15.75" customHeight="1">
      <c r="C330" s="10"/>
    </row>
    <row r="331" ht="15.75" customHeight="1">
      <c r="C331" s="10"/>
    </row>
    <row r="332" ht="15.75" customHeight="1">
      <c r="C332" s="10"/>
    </row>
    <row r="333" ht="15.75" customHeight="1">
      <c r="C333" s="10"/>
    </row>
    <row r="334" ht="15.75" customHeight="1">
      <c r="C334" s="10"/>
    </row>
    <row r="335" ht="15.75" customHeight="1">
      <c r="C335" s="10"/>
    </row>
    <row r="336" ht="15.75" customHeight="1">
      <c r="C336" s="10"/>
    </row>
    <row r="337" ht="15.75" customHeight="1">
      <c r="C337" s="10"/>
    </row>
    <row r="338" ht="15.75" customHeight="1">
      <c r="C338" s="10"/>
    </row>
    <row r="339" ht="15.75" customHeight="1">
      <c r="C339" s="10"/>
    </row>
    <row r="340" ht="15.75" customHeight="1">
      <c r="C340" s="10"/>
    </row>
    <row r="341" ht="15.75" customHeight="1">
      <c r="C341" s="10"/>
    </row>
    <row r="342" ht="15.75" customHeight="1">
      <c r="C342" s="10"/>
    </row>
    <row r="343" ht="15.75" customHeight="1">
      <c r="C343" s="10"/>
    </row>
    <row r="344" ht="15.75" customHeight="1">
      <c r="C344" s="10"/>
    </row>
    <row r="345" ht="15.75" customHeight="1">
      <c r="C345" s="10"/>
    </row>
    <row r="346" ht="15.75" customHeight="1">
      <c r="C346" s="10"/>
    </row>
    <row r="347" ht="15.75" customHeight="1">
      <c r="C347" s="10"/>
    </row>
    <row r="348" ht="15.75" customHeight="1">
      <c r="C348" s="10"/>
    </row>
    <row r="349" ht="15.75" customHeight="1">
      <c r="C349" s="10"/>
    </row>
    <row r="350" ht="15.75" customHeight="1">
      <c r="C350" s="10"/>
    </row>
    <row r="351" ht="15.75" customHeight="1">
      <c r="C351" s="10"/>
    </row>
    <row r="352" ht="15.75" customHeight="1">
      <c r="C352" s="10"/>
    </row>
    <row r="353" ht="15.75" customHeight="1">
      <c r="C353" s="10"/>
    </row>
    <row r="354" ht="15.75" customHeight="1">
      <c r="C354" s="10"/>
    </row>
    <row r="355" ht="15.75" customHeight="1">
      <c r="C355" s="10"/>
    </row>
    <row r="356" ht="15.75" customHeight="1">
      <c r="C356" s="10"/>
    </row>
    <row r="357" ht="15.75" customHeight="1">
      <c r="C357" s="10"/>
    </row>
    <row r="358" ht="15.75" customHeight="1">
      <c r="C358" s="10"/>
    </row>
    <row r="359" ht="15.75" customHeight="1">
      <c r="C359" s="10"/>
    </row>
    <row r="360" ht="15.75" customHeight="1">
      <c r="C360" s="10"/>
    </row>
    <row r="361" ht="15.75" customHeight="1">
      <c r="C361" s="10"/>
    </row>
    <row r="362" ht="15.75" customHeight="1">
      <c r="C362" s="10"/>
    </row>
    <row r="363" ht="15.75" customHeight="1">
      <c r="C363" s="10"/>
    </row>
    <row r="364" ht="15.75" customHeight="1">
      <c r="C364" s="10"/>
    </row>
    <row r="365" ht="15.75" customHeight="1">
      <c r="C365" s="10"/>
    </row>
    <row r="366" ht="15.75" customHeight="1">
      <c r="C366" s="10"/>
    </row>
    <row r="367" ht="15.75" customHeight="1">
      <c r="C367" s="10"/>
    </row>
    <row r="368" ht="15.75" customHeight="1">
      <c r="C368" s="10"/>
    </row>
    <row r="369" ht="15.75" customHeight="1">
      <c r="C369" s="10"/>
    </row>
    <row r="370" ht="15.75" customHeight="1">
      <c r="C370" s="10"/>
    </row>
    <row r="371" ht="15.75" customHeight="1">
      <c r="C371" s="10"/>
    </row>
    <row r="372" ht="15.75" customHeight="1">
      <c r="C372" s="10"/>
    </row>
    <row r="373" ht="15.75" customHeight="1">
      <c r="C373" s="10"/>
    </row>
    <row r="374" ht="15.75" customHeight="1">
      <c r="C374" s="10"/>
    </row>
    <row r="375" ht="15.75" customHeight="1">
      <c r="C375" s="10"/>
    </row>
    <row r="376" ht="15.75" customHeight="1">
      <c r="C376" s="10"/>
    </row>
    <row r="377" ht="15.75" customHeight="1">
      <c r="C377" s="10"/>
    </row>
    <row r="378" ht="15.75" customHeight="1">
      <c r="C378" s="10"/>
    </row>
    <row r="379" ht="15.75" customHeight="1">
      <c r="C379" s="10"/>
    </row>
    <row r="380" ht="15.75" customHeight="1">
      <c r="C380" s="10"/>
    </row>
    <row r="381" ht="15.75" customHeight="1">
      <c r="C381" s="10"/>
    </row>
    <row r="382" ht="15.75" customHeight="1">
      <c r="C382" s="10"/>
    </row>
    <row r="383" ht="15.75" customHeight="1">
      <c r="C383" s="10"/>
    </row>
    <row r="384" ht="15.75" customHeight="1">
      <c r="C384" s="10"/>
    </row>
    <row r="385" ht="15.75" customHeight="1">
      <c r="C385" s="10"/>
    </row>
    <row r="386" ht="15.75" customHeight="1">
      <c r="C386" s="10"/>
    </row>
    <row r="387" ht="15.75" customHeight="1">
      <c r="C387" s="10"/>
    </row>
    <row r="388" ht="15.75" customHeight="1">
      <c r="C388" s="10"/>
    </row>
    <row r="389" ht="15.75" customHeight="1">
      <c r="C389" s="10"/>
    </row>
    <row r="390" ht="15.75" customHeight="1">
      <c r="C390" s="10"/>
    </row>
    <row r="391" ht="15.75" customHeight="1">
      <c r="C391" s="10"/>
    </row>
    <row r="392" ht="15.75" customHeight="1">
      <c r="C392" s="10"/>
    </row>
    <row r="393" ht="15.75" customHeight="1">
      <c r="C393" s="10"/>
    </row>
    <row r="394" ht="15.75" customHeight="1">
      <c r="C394" s="10"/>
    </row>
    <row r="395" ht="15.75" customHeight="1">
      <c r="C395" s="10"/>
    </row>
    <row r="396" ht="15.75" customHeight="1">
      <c r="C396" s="10"/>
    </row>
    <row r="397" ht="15.75" customHeight="1">
      <c r="C397" s="10"/>
    </row>
    <row r="398" ht="15.75" customHeight="1">
      <c r="C398" s="10"/>
    </row>
    <row r="399" ht="15.75" customHeight="1">
      <c r="C399" s="10"/>
    </row>
    <row r="400" ht="15.75" customHeight="1">
      <c r="C400" s="10"/>
    </row>
    <row r="401" ht="15.75" customHeight="1">
      <c r="C401" s="10"/>
    </row>
    <row r="402" ht="15.75" customHeight="1">
      <c r="C402" s="10"/>
    </row>
    <row r="403" ht="15.75" customHeight="1">
      <c r="C403" s="10"/>
    </row>
    <row r="404" ht="15.75" customHeight="1">
      <c r="C404" s="10"/>
    </row>
    <row r="405" ht="15.75" customHeight="1">
      <c r="C405" s="10"/>
    </row>
    <row r="406" ht="15.75" customHeight="1">
      <c r="C406" s="10"/>
    </row>
    <row r="407" ht="15.75" customHeight="1">
      <c r="C407" s="10"/>
    </row>
    <row r="408" ht="15.75" customHeight="1">
      <c r="C408" s="10"/>
    </row>
    <row r="409" ht="15.75" customHeight="1">
      <c r="C409" s="10"/>
    </row>
    <row r="410" ht="15.75" customHeight="1">
      <c r="C410" s="10"/>
    </row>
    <row r="411" ht="15.75" customHeight="1">
      <c r="C411" s="10"/>
    </row>
    <row r="412" ht="15.75" customHeight="1">
      <c r="C412" s="10"/>
    </row>
    <row r="413" ht="15.75" customHeight="1">
      <c r="C413" s="10"/>
    </row>
    <row r="414" ht="15.75" customHeight="1">
      <c r="C414" s="10"/>
    </row>
    <row r="415" ht="15.75" customHeight="1">
      <c r="C415" s="10"/>
    </row>
    <row r="416" ht="15.75" customHeight="1">
      <c r="C416" s="10"/>
    </row>
    <row r="417" ht="15.75" customHeight="1">
      <c r="C417" s="10"/>
    </row>
    <row r="418" ht="15.75" customHeight="1">
      <c r="C418" s="10"/>
    </row>
    <row r="419" ht="15.75" customHeight="1">
      <c r="C419" s="10"/>
    </row>
    <row r="420" ht="15.75" customHeight="1">
      <c r="C420" s="10"/>
    </row>
    <row r="421" ht="15.75" customHeight="1">
      <c r="C421" s="10"/>
    </row>
    <row r="422" ht="15.75" customHeight="1">
      <c r="C422" s="10"/>
    </row>
    <row r="423" ht="15.75" customHeight="1">
      <c r="C423" s="10"/>
    </row>
    <row r="424" ht="15.75" customHeight="1">
      <c r="C424" s="10"/>
    </row>
    <row r="425" ht="15.75" customHeight="1">
      <c r="C425" s="10"/>
    </row>
    <row r="426" ht="15.75" customHeight="1">
      <c r="C426" s="10"/>
    </row>
    <row r="427" ht="15.75" customHeight="1">
      <c r="C427" s="10"/>
    </row>
    <row r="428" ht="15.75" customHeight="1">
      <c r="C428" s="10"/>
    </row>
    <row r="429" ht="15.75" customHeight="1">
      <c r="C429" s="10"/>
    </row>
    <row r="430" ht="15.75" customHeight="1">
      <c r="C430" s="10"/>
    </row>
    <row r="431" ht="15.75" customHeight="1">
      <c r="C431" s="10"/>
    </row>
    <row r="432" ht="15.75" customHeight="1">
      <c r="C432" s="10"/>
    </row>
    <row r="433" ht="15.75" customHeight="1">
      <c r="C433" s="10"/>
    </row>
    <row r="434" ht="15.75" customHeight="1">
      <c r="C434" s="10"/>
    </row>
    <row r="435" ht="15.75" customHeight="1">
      <c r="C435" s="10"/>
    </row>
    <row r="436" ht="15.75" customHeight="1">
      <c r="C436" s="10"/>
    </row>
    <row r="437" ht="15.75" customHeight="1">
      <c r="C437" s="10"/>
    </row>
    <row r="438" ht="15.75" customHeight="1">
      <c r="C438" s="10"/>
    </row>
    <row r="439" ht="15.75" customHeight="1">
      <c r="C439" s="10"/>
    </row>
    <row r="440" ht="15.75" customHeight="1">
      <c r="C440" s="10"/>
    </row>
    <row r="441" ht="15.75" customHeight="1">
      <c r="C441" s="10"/>
    </row>
    <row r="442" ht="15.75" customHeight="1">
      <c r="C442" s="10"/>
    </row>
    <row r="443" ht="15.75" customHeight="1">
      <c r="C443" s="10"/>
    </row>
    <row r="444" ht="15.75" customHeight="1">
      <c r="C444" s="10"/>
    </row>
    <row r="445" ht="15.75" customHeight="1">
      <c r="C445" s="10"/>
    </row>
    <row r="446" ht="15.75" customHeight="1">
      <c r="C446" s="10"/>
    </row>
    <row r="447" ht="15.75" customHeight="1">
      <c r="C447" s="10"/>
    </row>
    <row r="448" ht="15.75" customHeight="1">
      <c r="C448" s="10"/>
    </row>
    <row r="449" ht="15.75" customHeight="1">
      <c r="C449" s="10"/>
    </row>
    <row r="450" ht="15.75" customHeight="1">
      <c r="C450" s="10"/>
    </row>
    <row r="451" ht="15.75" customHeight="1">
      <c r="C451" s="10"/>
    </row>
    <row r="452" ht="15.75" customHeight="1">
      <c r="C452" s="10"/>
    </row>
    <row r="453" ht="15.75" customHeight="1">
      <c r="C453" s="10"/>
    </row>
    <row r="454" ht="15.75" customHeight="1">
      <c r="C454" s="10"/>
    </row>
    <row r="455" ht="15.75" customHeight="1">
      <c r="C455" s="10"/>
    </row>
    <row r="456" ht="15.75" customHeight="1">
      <c r="C456" s="10"/>
    </row>
    <row r="457" ht="15.75" customHeight="1">
      <c r="C457" s="10"/>
    </row>
    <row r="458" ht="15.75" customHeight="1">
      <c r="C458" s="10"/>
    </row>
    <row r="459" ht="15.75" customHeight="1">
      <c r="C459" s="10"/>
    </row>
    <row r="460" ht="15.75" customHeight="1">
      <c r="C460" s="10"/>
    </row>
    <row r="461" ht="15.75" customHeight="1">
      <c r="C461" s="10"/>
    </row>
    <row r="462" ht="15.75" customHeight="1">
      <c r="C462" s="10"/>
    </row>
    <row r="463" ht="15.75" customHeight="1">
      <c r="C463" s="10"/>
    </row>
    <row r="464" ht="15.75" customHeight="1">
      <c r="C464" s="10"/>
    </row>
    <row r="465" ht="15.75" customHeight="1">
      <c r="C465" s="10"/>
    </row>
    <row r="466" ht="15.75" customHeight="1">
      <c r="C466" s="10"/>
    </row>
    <row r="467" ht="15.75" customHeight="1">
      <c r="C467" s="10"/>
    </row>
    <row r="468" ht="15.75" customHeight="1">
      <c r="C468" s="10"/>
    </row>
    <row r="469" ht="15.75" customHeight="1">
      <c r="C469" s="10"/>
    </row>
    <row r="470" ht="15.75" customHeight="1">
      <c r="C470" s="10"/>
    </row>
    <row r="471" ht="15.75" customHeight="1">
      <c r="C471" s="10"/>
    </row>
    <row r="472" ht="15.75" customHeight="1">
      <c r="C472" s="10"/>
    </row>
    <row r="473" ht="15.75" customHeight="1">
      <c r="C473" s="10"/>
    </row>
    <row r="474" ht="15.75" customHeight="1">
      <c r="C474" s="10"/>
    </row>
    <row r="475" ht="15.75" customHeight="1">
      <c r="C475" s="10"/>
    </row>
    <row r="476" ht="15.75" customHeight="1">
      <c r="C476" s="10"/>
    </row>
    <row r="477" ht="15.75" customHeight="1">
      <c r="C477" s="10"/>
    </row>
    <row r="478" ht="15.75" customHeight="1">
      <c r="C478" s="10"/>
    </row>
    <row r="479" ht="15.75" customHeight="1">
      <c r="C479" s="10"/>
    </row>
    <row r="480" ht="15.75" customHeight="1">
      <c r="C480" s="10"/>
    </row>
    <row r="481" ht="15.75" customHeight="1">
      <c r="C481" s="10"/>
    </row>
    <row r="482" ht="15.75" customHeight="1">
      <c r="C482" s="10"/>
    </row>
    <row r="483" ht="15.75" customHeight="1">
      <c r="C483" s="10"/>
    </row>
    <row r="484" ht="15.75" customHeight="1">
      <c r="C484" s="10"/>
    </row>
    <row r="485" ht="15.75" customHeight="1">
      <c r="C485" s="10"/>
    </row>
    <row r="486" ht="15.75" customHeight="1">
      <c r="C486" s="10"/>
    </row>
    <row r="487" ht="15.75" customHeight="1">
      <c r="C487" s="10"/>
    </row>
    <row r="488" ht="15.75" customHeight="1">
      <c r="C488" s="10"/>
    </row>
    <row r="489" ht="15.75" customHeight="1">
      <c r="C489" s="10"/>
    </row>
    <row r="490" ht="15.75" customHeight="1">
      <c r="C490" s="10"/>
    </row>
    <row r="491" ht="15.75" customHeight="1">
      <c r="C491" s="10"/>
    </row>
    <row r="492" ht="15.75" customHeight="1">
      <c r="C492" s="10"/>
    </row>
    <row r="493" ht="15.75" customHeight="1">
      <c r="C493" s="10"/>
    </row>
    <row r="494" ht="15.75" customHeight="1">
      <c r="C494" s="10"/>
    </row>
    <row r="495" ht="15.75" customHeight="1">
      <c r="C495" s="10"/>
    </row>
    <row r="496" ht="15.75" customHeight="1">
      <c r="C496" s="10"/>
    </row>
    <row r="497" ht="15.75" customHeight="1">
      <c r="C497" s="10"/>
    </row>
    <row r="498" ht="15.75" customHeight="1">
      <c r="C498" s="10"/>
    </row>
    <row r="499" ht="15.75" customHeight="1">
      <c r="C499" s="10"/>
    </row>
    <row r="500" ht="15.75" customHeight="1">
      <c r="C500" s="10"/>
    </row>
    <row r="501" ht="15.75" customHeight="1">
      <c r="C501" s="10"/>
    </row>
    <row r="502" ht="15.75" customHeight="1">
      <c r="C502" s="10"/>
    </row>
    <row r="503" ht="15.75" customHeight="1">
      <c r="C503" s="10"/>
    </row>
    <row r="504" ht="15.75" customHeight="1">
      <c r="C504" s="10"/>
    </row>
    <row r="505" ht="15.75" customHeight="1">
      <c r="C505" s="10"/>
    </row>
    <row r="506" ht="15.75" customHeight="1">
      <c r="C506" s="10"/>
    </row>
    <row r="507" ht="15.75" customHeight="1">
      <c r="C507" s="10"/>
    </row>
    <row r="508" ht="15.75" customHeight="1">
      <c r="C508" s="10"/>
    </row>
    <row r="509" ht="15.75" customHeight="1">
      <c r="C509" s="10"/>
    </row>
    <row r="510" ht="15.75" customHeight="1">
      <c r="C510" s="10"/>
    </row>
    <row r="511" ht="15.75" customHeight="1">
      <c r="C511" s="10"/>
    </row>
    <row r="512" ht="15.75" customHeight="1">
      <c r="C512" s="10"/>
    </row>
    <row r="513" ht="15.75" customHeight="1">
      <c r="C513" s="10"/>
    </row>
    <row r="514" ht="15.75" customHeight="1">
      <c r="C514" s="10"/>
    </row>
    <row r="515" ht="15.75" customHeight="1">
      <c r="C515" s="10"/>
    </row>
    <row r="516" ht="15.75" customHeight="1">
      <c r="C516" s="10"/>
    </row>
    <row r="517" ht="15.75" customHeight="1">
      <c r="C517" s="10"/>
    </row>
    <row r="518" ht="15.75" customHeight="1">
      <c r="C518" s="10"/>
    </row>
    <row r="519" ht="15.75" customHeight="1">
      <c r="C519" s="10"/>
    </row>
    <row r="520" ht="15.75" customHeight="1">
      <c r="C520" s="10"/>
    </row>
    <row r="521" ht="15.75" customHeight="1">
      <c r="C521" s="10"/>
    </row>
    <row r="522" ht="15.75" customHeight="1">
      <c r="C522" s="10"/>
    </row>
    <row r="523" ht="15.75" customHeight="1">
      <c r="C523" s="10"/>
    </row>
    <row r="524" ht="15.75" customHeight="1">
      <c r="C524" s="10"/>
    </row>
    <row r="525" ht="15.75" customHeight="1">
      <c r="C525" s="10"/>
    </row>
    <row r="526" ht="15.75" customHeight="1">
      <c r="C526" s="10"/>
    </row>
    <row r="527" ht="15.75" customHeight="1">
      <c r="C527" s="10"/>
    </row>
    <row r="528" ht="15.75" customHeight="1">
      <c r="C528" s="10"/>
    </row>
    <row r="529" ht="15.75" customHeight="1">
      <c r="C529" s="10"/>
    </row>
    <row r="530" ht="15.75" customHeight="1">
      <c r="C530" s="10"/>
    </row>
    <row r="531" ht="15.75" customHeight="1">
      <c r="C531" s="10"/>
    </row>
    <row r="532" ht="15.75" customHeight="1">
      <c r="C532" s="10"/>
    </row>
    <row r="533" ht="15.75" customHeight="1">
      <c r="C533" s="10"/>
    </row>
    <row r="534" ht="15.75" customHeight="1">
      <c r="C534" s="10"/>
    </row>
    <row r="535" ht="15.75" customHeight="1">
      <c r="C535" s="10"/>
    </row>
    <row r="536" ht="15.75" customHeight="1">
      <c r="C536" s="10"/>
    </row>
    <row r="537" ht="15.75" customHeight="1">
      <c r="C537" s="10"/>
    </row>
    <row r="538" ht="15.75" customHeight="1">
      <c r="C538" s="10"/>
    </row>
    <row r="539" ht="15.75" customHeight="1">
      <c r="C539" s="10"/>
    </row>
    <row r="540" ht="15.75" customHeight="1">
      <c r="C540" s="10"/>
    </row>
    <row r="541" ht="15.75" customHeight="1">
      <c r="C541" s="10"/>
    </row>
    <row r="542" ht="15.75" customHeight="1">
      <c r="C542" s="10"/>
    </row>
    <row r="543" ht="15.75" customHeight="1">
      <c r="C543" s="10"/>
    </row>
    <row r="544" ht="15.75" customHeight="1">
      <c r="C544" s="10"/>
    </row>
    <row r="545" ht="15.75" customHeight="1">
      <c r="C545" s="10"/>
    </row>
    <row r="546" ht="15.75" customHeight="1">
      <c r="C546" s="10"/>
    </row>
    <row r="547" ht="15.75" customHeight="1">
      <c r="C547" s="10"/>
    </row>
    <row r="548" ht="15.75" customHeight="1">
      <c r="C548" s="10"/>
    </row>
    <row r="549" ht="15.75" customHeight="1">
      <c r="C549" s="10"/>
    </row>
    <row r="550" ht="15.75" customHeight="1">
      <c r="C550" s="10"/>
    </row>
    <row r="551" ht="15.75" customHeight="1">
      <c r="C551" s="10"/>
    </row>
    <row r="552" ht="15.75" customHeight="1">
      <c r="C552" s="10"/>
    </row>
    <row r="553" ht="15.75" customHeight="1">
      <c r="C553" s="10"/>
    </row>
    <row r="554" ht="15.75" customHeight="1">
      <c r="C554" s="10"/>
    </row>
    <row r="555" ht="15.75" customHeight="1">
      <c r="C555" s="10"/>
    </row>
    <row r="556" ht="15.75" customHeight="1">
      <c r="C556" s="10"/>
    </row>
    <row r="557" ht="15.75" customHeight="1">
      <c r="C557" s="10"/>
    </row>
    <row r="558" ht="15.75" customHeight="1">
      <c r="C558" s="10"/>
    </row>
    <row r="559" ht="15.75" customHeight="1">
      <c r="C559" s="10"/>
    </row>
    <row r="560" ht="15.75" customHeight="1">
      <c r="C560" s="10"/>
    </row>
    <row r="561" ht="15.75" customHeight="1">
      <c r="C561" s="10"/>
    </row>
    <row r="562" ht="15.75" customHeight="1">
      <c r="C562" s="10"/>
    </row>
    <row r="563" ht="15.75" customHeight="1">
      <c r="C563" s="10"/>
    </row>
    <row r="564" ht="15.75" customHeight="1">
      <c r="C564" s="10"/>
    </row>
    <row r="565" ht="15.75" customHeight="1">
      <c r="C565" s="10"/>
    </row>
    <row r="566" ht="15.75" customHeight="1">
      <c r="C566" s="10"/>
    </row>
    <row r="567" ht="15.75" customHeight="1">
      <c r="C567" s="10"/>
    </row>
    <row r="568" ht="15.75" customHeight="1">
      <c r="C568" s="10"/>
    </row>
    <row r="569" ht="15.75" customHeight="1">
      <c r="C569" s="10"/>
    </row>
    <row r="570" ht="15.75" customHeight="1">
      <c r="C570" s="10"/>
    </row>
    <row r="571" ht="15.75" customHeight="1">
      <c r="C571" s="10"/>
    </row>
    <row r="572" ht="15.75" customHeight="1">
      <c r="C572" s="10"/>
    </row>
    <row r="573" ht="15.75" customHeight="1">
      <c r="C573" s="10"/>
    </row>
    <row r="574" ht="15.75" customHeight="1">
      <c r="C574" s="10"/>
    </row>
    <row r="575" ht="15.75" customHeight="1">
      <c r="C575" s="10"/>
    </row>
    <row r="576" ht="15.75" customHeight="1">
      <c r="C576" s="10"/>
    </row>
    <row r="577" ht="15.75" customHeight="1">
      <c r="C577" s="10"/>
    </row>
    <row r="578" ht="15.75" customHeight="1">
      <c r="C578" s="10"/>
    </row>
    <row r="579" ht="15.75" customHeight="1">
      <c r="C579" s="10"/>
    </row>
    <row r="580" ht="15.75" customHeight="1">
      <c r="C580" s="10"/>
    </row>
    <row r="581" ht="15.75" customHeight="1">
      <c r="C581" s="10"/>
    </row>
    <row r="582" ht="15.75" customHeight="1">
      <c r="C582" s="10"/>
    </row>
    <row r="583" ht="15.75" customHeight="1">
      <c r="C583" s="10"/>
    </row>
    <row r="584" ht="15.75" customHeight="1">
      <c r="C584" s="10"/>
    </row>
    <row r="585" ht="15.75" customHeight="1">
      <c r="C585" s="10"/>
    </row>
    <row r="586" ht="15.75" customHeight="1">
      <c r="C586" s="10"/>
    </row>
    <row r="587" ht="15.75" customHeight="1">
      <c r="C587" s="10"/>
    </row>
    <row r="588" ht="15.75" customHeight="1">
      <c r="C588" s="10"/>
    </row>
    <row r="589" ht="15.75" customHeight="1">
      <c r="C589" s="10"/>
    </row>
    <row r="590" ht="15.75" customHeight="1">
      <c r="C590" s="10"/>
    </row>
    <row r="591" ht="15.75" customHeight="1">
      <c r="C591" s="10"/>
    </row>
    <row r="592" ht="15.75" customHeight="1">
      <c r="C592" s="10"/>
    </row>
    <row r="593" ht="15.75" customHeight="1">
      <c r="C593" s="10"/>
    </row>
    <row r="594" ht="15.75" customHeight="1">
      <c r="C594" s="10"/>
    </row>
    <row r="595" ht="15.75" customHeight="1">
      <c r="C595" s="10"/>
    </row>
    <row r="596" ht="15.75" customHeight="1">
      <c r="C596" s="10"/>
    </row>
    <row r="597" ht="15.75" customHeight="1">
      <c r="C597" s="10"/>
    </row>
    <row r="598" ht="15.75" customHeight="1">
      <c r="C598" s="10"/>
    </row>
    <row r="599" ht="15.75" customHeight="1">
      <c r="C599" s="10"/>
    </row>
    <row r="600" ht="15.75" customHeight="1">
      <c r="C600" s="10"/>
    </row>
    <row r="601" ht="15.75" customHeight="1">
      <c r="C601" s="10"/>
    </row>
    <row r="602" ht="15.75" customHeight="1">
      <c r="C602" s="10"/>
    </row>
    <row r="603" ht="15.75" customHeight="1">
      <c r="C603" s="10"/>
    </row>
    <row r="604" ht="15.75" customHeight="1">
      <c r="C604" s="10"/>
    </row>
    <row r="605" ht="15.75" customHeight="1">
      <c r="C605" s="10"/>
    </row>
    <row r="606" ht="15.75" customHeight="1">
      <c r="C606" s="10"/>
    </row>
    <row r="607" ht="15.75" customHeight="1">
      <c r="C607" s="10"/>
    </row>
    <row r="608" ht="15.75" customHeight="1">
      <c r="C608" s="10"/>
    </row>
    <row r="609" ht="15.75" customHeight="1">
      <c r="C609" s="10"/>
    </row>
    <row r="610" ht="15.75" customHeight="1">
      <c r="C610" s="10"/>
    </row>
    <row r="611" ht="15.75" customHeight="1">
      <c r="C611" s="10"/>
    </row>
    <row r="612" ht="15.75" customHeight="1">
      <c r="C612" s="10"/>
    </row>
    <row r="613" ht="15.75" customHeight="1">
      <c r="C613" s="10"/>
    </row>
    <row r="614" ht="15.75" customHeight="1">
      <c r="C614" s="10"/>
    </row>
    <row r="615" ht="15.75" customHeight="1">
      <c r="C615" s="10"/>
    </row>
    <row r="616" ht="15.75" customHeight="1">
      <c r="C616" s="10"/>
    </row>
    <row r="617" ht="15.75" customHeight="1">
      <c r="C617" s="10"/>
    </row>
    <row r="618" ht="15.75" customHeight="1">
      <c r="C618" s="10"/>
    </row>
    <row r="619" ht="15.75" customHeight="1">
      <c r="C619" s="10"/>
    </row>
    <row r="620" ht="15.75" customHeight="1">
      <c r="C620" s="10"/>
    </row>
    <row r="621" ht="15.75" customHeight="1">
      <c r="C621" s="10"/>
    </row>
    <row r="622" ht="15.75" customHeight="1">
      <c r="C622" s="10"/>
    </row>
    <row r="623" ht="15.75" customHeight="1">
      <c r="C623" s="10"/>
    </row>
    <row r="624" ht="15.75" customHeight="1">
      <c r="C624" s="10"/>
    </row>
    <row r="625" ht="15.75" customHeight="1">
      <c r="C625" s="10"/>
    </row>
    <row r="626" ht="15.75" customHeight="1">
      <c r="C626" s="10"/>
    </row>
    <row r="627" ht="15.75" customHeight="1">
      <c r="C627" s="10"/>
    </row>
    <row r="628" ht="15.75" customHeight="1">
      <c r="C628" s="10"/>
    </row>
    <row r="629" ht="15.75" customHeight="1">
      <c r="C629" s="10"/>
    </row>
    <row r="630" ht="15.75" customHeight="1">
      <c r="C630" s="10"/>
    </row>
    <row r="631" ht="15.75" customHeight="1">
      <c r="C631" s="10"/>
    </row>
    <row r="632" ht="15.75" customHeight="1">
      <c r="C632" s="10"/>
    </row>
    <row r="633" ht="15.75" customHeight="1">
      <c r="C633" s="10"/>
    </row>
    <row r="634" ht="15.75" customHeight="1">
      <c r="C634" s="10"/>
    </row>
    <row r="635" ht="15.75" customHeight="1">
      <c r="C635" s="10"/>
    </row>
    <row r="636" ht="15.75" customHeight="1">
      <c r="C636" s="10"/>
    </row>
    <row r="637" ht="15.75" customHeight="1">
      <c r="C637" s="10"/>
    </row>
    <row r="638" ht="15.75" customHeight="1">
      <c r="C638" s="10"/>
    </row>
    <row r="639" ht="15.75" customHeight="1">
      <c r="C639" s="10"/>
    </row>
    <row r="640" ht="15.75" customHeight="1">
      <c r="C640" s="10"/>
    </row>
    <row r="641" ht="15.75" customHeight="1">
      <c r="C641" s="10"/>
    </row>
    <row r="642" ht="15.75" customHeight="1">
      <c r="C642" s="10"/>
    </row>
    <row r="643" ht="15.75" customHeight="1">
      <c r="C643" s="10"/>
    </row>
    <row r="644" ht="15.75" customHeight="1">
      <c r="C644" s="10"/>
    </row>
    <row r="645" ht="15.75" customHeight="1">
      <c r="C645" s="10"/>
    </row>
    <row r="646" ht="15.75" customHeight="1">
      <c r="C646" s="10"/>
    </row>
    <row r="647" ht="15.75" customHeight="1">
      <c r="C647" s="10"/>
    </row>
    <row r="648" ht="15.75" customHeight="1">
      <c r="C648" s="10"/>
    </row>
    <row r="649" ht="15.75" customHeight="1">
      <c r="C649" s="10"/>
    </row>
    <row r="650" ht="15.75" customHeight="1">
      <c r="C650" s="10"/>
    </row>
    <row r="651" ht="15.75" customHeight="1">
      <c r="C651" s="10"/>
    </row>
    <row r="652" ht="15.75" customHeight="1">
      <c r="C652" s="10"/>
    </row>
    <row r="653" ht="15.75" customHeight="1">
      <c r="C653" s="10"/>
    </row>
    <row r="654" ht="15.75" customHeight="1">
      <c r="C654" s="10"/>
    </row>
    <row r="655" ht="15.75" customHeight="1">
      <c r="C655" s="10"/>
    </row>
    <row r="656" ht="15.75" customHeight="1">
      <c r="C656" s="10"/>
    </row>
    <row r="657" ht="15.75" customHeight="1">
      <c r="C657" s="10"/>
    </row>
    <row r="658" ht="15.75" customHeight="1">
      <c r="C658" s="10"/>
    </row>
    <row r="659" ht="15.75" customHeight="1">
      <c r="C659" s="10"/>
    </row>
    <row r="660" ht="15.75" customHeight="1">
      <c r="C660" s="10"/>
    </row>
    <row r="661" ht="15.75" customHeight="1">
      <c r="C661" s="10"/>
    </row>
    <row r="662" ht="15.75" customHeight="1">
      <c r="C662" s="10"/>
    </row>
    <row r="663" ht="15.75" customHeight="1">
      <c r="C663" s="10"/>
    </row>
    <row r="664" ht="15.75" customHeight="1">
      <c r="C664" s="10"/>
    </row>
    <row r="665" ht="15.75" customHeight="1">
      <c r="C665" s="10"/>
    </row>
    <row r="666" ht="15.75" customHeight="1">
      <c r="C666" s="10"/>
    </row>
    <row r="667" ht="15.75" customHeight="1">
      <c r="C667" s="10"/>
    </row>
    <row r="668" ht="15.75" customHeight="1">
      <c r="C668" s="10"/>
    </row>
    <row r="669" ht="15.75" customHeight="1">
      <c r="C669" s="10"/>
    </row>
    <row r="670" ht="15.75" customHeight="1">
      <c r="C670" s="10"/>
    </row>
    <row r="671" ht="15.75" customHeight="1">
      <c r="C671" s="10"/>
    </row>
    <row r="672" ht="15.75" customHeight="1">
      <c r="C672" s="10"/>
    </row>
    <row r="673" ht="15.75" customHeight="1">
      <c r="C673" s="10"/>
    </row>
    <row r="674" ht="15.75" customHeight="1">
      <c r="C674" s="10"/>
    </row>
    <row r="675" ht="15.75" customHeight="1">
      <c r="C675" s="10"/>
    </row>
    <row r="676" ht="15.75" customHeight="1">
      <c r="C676" s="10"/>
    </row>
    <row r="677" ht="15.75" customHeight="1">
      <c r="C677" s="10"/>
    </row>
    <row r="678" ht="15.75" customHeight="1">
      <c r="C678" s="10"/>
    </row>
    <row r="679" ht="15.75" customHeight="1">
      <c r="C679" s="10"/>
    </row>
    <row r="680" ht="15.75" customHeight="1">
      <c r="C680" s="10"/>
    </row>
    <row r="681" ht="15.75" customHeight="1">
      <c r="C681" s="10"/>
    </row>
    <row r="682" ht="15.75" customHeight="1">
      <c r="C682" s="10"/>
    </row>
    <row r="683" ht="15.75" customHeight="1">
      <c r="C683" s="10"/>
    </row>
    <row r="684" ht="15.75" customHeight="1">
      <c r="C684" s="10"/>
    </row>
    <row r="685" ht="15.75" customHeight="1">
      <c r="C685" s="10"/>
    </row>
    <row r="686" ht="15.75" customHeight="1">
      <c r="C686" s="10"/>
    </row>
    <row r="687" ht="15.75" customHeight="1">
      <c r="C687" s="10"/>
    </row>
    <row r="688" ht="15.75" customHeight="1">
      <c r="C688" s="10"/>
    </row>
    <row r="689" ht="15.75" customHeight="1">
      <c r="C689" s="10"/>
    </row>
    <row r="690" ht="15.75" customHeight="1">
      <c r="C690" s="10"/>
    </row>
    <row r="691" ht="15.75" customHeight="1">
      <c r="C691" s="10"/>
    </row>
    <row r="692" ht="15.75" customHeight="1">
      <c r="C692" s="10"/>
    </row>
    <row r="693" ht="15.75" customHeight="1">
      <c r="C693" s="10"/>
    </row>
    <row r="694" ht="15.75" customHeight="1">
      <c r="C694" s="10"/>
    </row>
    <row r="695" ht="15.75" customHeight="1">
      <c r="C695" s="10"/>
    </row>
    <row r="696" ht="15.75" customHeight="1">
      <c r="C696" s="10"/>
    </row>
    <row r="697" ht="15.75" customHeight="1">
      <c r="C697" s="10"/>
    </row>
    <row r="698" ht="15.75" customHeight="1">
      <c r="C698" s="10"/>
    </row>
    <row r="699" ht="15.75" customHeight="1">
      <c r="C699" s="10"/>
    </row>
    <row r="700" ht="15.75" customHeight="1">
      <c r="C700" s="10"/>
    </row>
    <row r="701" ht="15.75" customHeight="1">
      <c r="C701" s="10"/>
    </row>
    <row r="702" ht="15.75" customHeight="1">
      <c r="C702" s="10"/>
    </row>
    <row r="703" ht="15.75" customHeight="1">
      <c r="C703" s="10"/>
    </row>
    <row r="704" ht="15.75" customHeight="1">
      <c r="C704" s="10"/>
    </row>
    <row r="705" ht="15.75" customHeight="1">
      <c r="C705" s="10"/>
    </row>
    <row r="706" ht="15.75" customHeight="1">
      <c r="C706" s="10"/>
    </row>
    <row r="707" ht="15.75" customHeight="1">
      <c r="C707" s="10"/>
    </row>
    <row r="708" ht="15.75" customHeight="1">
      <c r="C708" s="10"/>
    </row>
    <row r="709" ht="15.75" customHeight="1">
      <c r="C709" s="10"/>
    </row>
    <row r="710" ht="15.75" customHeight="1">
      <c r="C710" s="10"/>
    </row>
    <row r="711" ht="15.75" customHeight="1">
      <c r="C711" s="10"/>
    </row>
    <row r="712" ht="15.75" customHeight="1">
      <c r="C712" s="10"/>
    </row>
    <row r="713" ht="15.75" customHeight="1">
      <c r="C713" s="10"/>
    </row>
    <row r="714" ht="15.75" customHeight="1">
      <c r="C714" s="10"/>
    </row>
    <row r="715" ht="15.75" customHeight="1">
      <c r="C715" s="10"/>
    </row>
    <row r="716" ht="15.75" customHeight="1">
      <c r="C716" s="10"/>
    </row>
    <row r="717" ht="15.75" customHeight="1">
      <c r="C717" s="10"/>
    </row>
    <row r="718" ht="15.75" customHeight="1">
      <c r="C718" s="10"/>
    </row>
    <row r="719" ht="15.75" customHeight="1">
      <c r="C719" s="10"/>
    </row>
    <row r="720" ht="15.75" customHeight="1">
      <c r="C720" s="10"/>
    </row>
    <row r="721" ht="15.75" customHeight="1">
      <c r="C721" s="10"/>
    </row>
    <row r="722" ht="15.75" customHeight="1">
      <c r="C722" s="10"/>
    </row>
    <row r="723" ht="15.75" customHeight="1">
      <c r="C723" s="10"/>
    </row>
    <row r="724" ht="15.75" customHeight="1">
      <c r="C724" s="10"/>
    </row>
    <row r="725" ht="15.75" customHeight="1">
      <c r="C725" s="10"/>
    </row>
    <row r="726" ht="15.75" customHeight="1">
      <c r="C726" s="10"/>
    </row>
    <row r="727" ht="15.75" customHeight="1">
      <c r="C727" s="10"/>
    </row>
    <row r="728" ht="15.75" customHeight="1">
      <c r="C728" s="10"/>
    </row>
    <row r="729" ht="15.75" customHeight="1">
      <c r="C729" s="10"/>
    </row>
    <row r="730" ht="15.75" customHeight="1">
      <c r="C730" s="10"/>
    </row>
    <row r="731" ht="15.75" customHeight="1">
      <c r="C731" s="10"/>
    </row>
    <row r="732" ht="15.75" customHeight="1">
      <c r="C732" s="10"/>
    </row>
    <row r="733" ht="15.75" customHeight="1">
      <c r="C733" s="10"/>
    </row>
    <row r="734" ht="15.75" customHeight="1">
      <c r="C734" s="10"/>
    </row>
    <row r="735" ht="15.75" customHeight="1">
      <c r="C735" s="10"/>
    </row>
    <row r="736" ht="15.75" customHeight="1">
      <c r="C736" s="10"/>
    </row>
    <row r="737" ht="15.75" customHeight="1">
      <c r="C737" s="10"/>
    </row>
    <row r="738" ht="15.75" customHeight="1">
      <c r="C738" s="10"/>
    </row>
    <row r="739" ht="15.75" customHeight="1">
      <c r="C739" s="10"/>
    </row>
    <row r="740" ht="15.75" customHeight="1">
      <c r="C740" s="10"/>
    </row>
    <row r="741" ht="15.75" customHeight="1">
      <c r="C741" s="10"/>
    </row>
    <row r="742" ht="15.75" customHeight="1">
      <c r="C742" s="10"/>
    </row>
    <row r="743" ht="15.75" customHeight="1">
      <c r="C743" s="10"/>
    </row>
    <row r="744" ht="15.75" customHeight="1">
      <c r="C744" s="10"/>
    </row>
    <row r="745" ht="15.75" customHeight="1">
      <c r="C745" s="10"/>
    </row>
    <row r="746" ht="15.75" customHeight="1">
      <c r="C746" s="10"/>
    </row>
    <row r="747" ht="15.75" customHeight="1">
      <c r="C747" s="10"/>
    </row>
    <row r="748" ht="15.75" customHeight="1">
      <c r="C748" s="10"/>
    </row>
    <row r="749" ht="15.75" customHeight="1">
      <c r="C749" s="10"/>
    </row>
    <row r="750" ht="15.75" customHeight="1">
      <c r="C750" s="10"/>
    </row>
    <row r="751" ht="15.75" customHeight="1">
      <c r="C751" s="10"/>
    </row>
    <row r="752" ht="15.75" customHeight="1">
      <c r="C752" s="10"/>
    </row>
    <row r="753" ht="15.75" customHeight="1">
      <c r="C753" s="10"/>
    </row>
    <row r="754" ht="15.75" customHeight="1">
      <c r="C754" s="10"/>
    </row>
    <row r="755" ht="15.75" customHeight="1">
      <c r="C755" s="10"/>
    </row>
    <row r="756" ht="15.75" customHeight="1">
      <c r="C756" s="10"/>
    </row>
    <row r="757" ht="15.75" customHeight="1">
      <c r="C757" s="10"/>
    </row>
    <row r="758" ht="15.75" customHeight="1">
      <c r="C758" s="10"/>
    </row>
    <row r="759" ht="15.75" customHeight="1">
      <c r="C759" s="10"/>
    </row>
    <row r="760" ht="15.75" customHeight="1">
      <c r="C760" s="10"/>
    </row>
    <row r="761" ht="15.75" customHeight="1">
      <c r="C761" s="10"/>
    </row>
    <row r="762" ht="15.75" customHeight="1">
      <c r="C762" s="10"/>
    </row>
    <row r="763" ht="15.75" customHeight="1">
      <c r="C763" s="10"/>
    </row>
    <row r="764" ht="15.75" customHeight="1">
      <c r="C764" s="10"/>
    </row>
    <row r="765" ht="15.75" customHeight="1">
      <c r="C765" s="10"/>
    </row>
    <row r="766" ht="15.75" customHeight="1">
      <c r="C766" s="10"/>
    </row>
    <row r="767" ht="15.75" customHeight="1">
      <c r="C767" s="10"/>
    </row>
    <row r="768" ht="15.75" customHeight="1">
      <c r="C768" s="10"/>
    </row>
    <row r="769" ht="15.75" customHeight="1">
      <c r="C769" s="10"/>
    </row>
    <row r="770" ht="15.75" customHeight="1">
      <c r="C770" s="10"/>
    </row>
    <row r="771" ht="15.75" customHeight="1">
      <c r="C771" s="10"/>
    </row>
    <row r="772" ht="15.75" customHeight="1">
      <c r="C772" s="10"/>
    </row>
    <row r="773" ht="15.75" customHeight="1">
      <c r="C773" s="10"/>
    </row>
    <row r="774" ht="15.75" customHeight="1">
      <c r="C774" s="10"/>
    </row>
    <row r="775" ht="15.75" customHeight="1">
      <c r="C775" s="10"/>
    </row>
    <row r="776" ht="15.75" customHeight="1">
      <c r="C776" s="10"/>
    </row>
    <row r="777" ht="15.75" customHeight="1">
      <c r="C777" s="10"/>
    </row>
    <row r="778" ht="15.75" customHeight="1">
      <c r="C778" s="10"/>
    </row>
    <row r="779" ht="15.75" customHeight="1">
      <c r="C779" s="10"/>
    </row>
    <row r="780" ht="15.75" customHeight="1">
      <c r="C780" s="10"/>
    </row>
    <row r="781" ht="15.75" customHeight="1">
      <c r="C781" s="10"/>
    </row>
    <row r="782" ht="15.75" customHeight="1">
      <c r="C782" s="10"/>
    </row>
    <row r="783" ht="15.75" customHeight="1">
      <c r="C783" s="10"/>
    </row>
    <row r="784" ht="15.75" customHeight="1">
      <c r="C784" s="10"/>
    </row>
    <row r="785" ht="15.75" customHeight="1">
      <c r="C785" s="10"/>
    </row>
    <row r="786" ht="15.75" customHeight="1">
      <c r="C786" s="10"/>
    </row>
    <row r="787" ht="15.75" customHeight="1">
      <c r="C787" s="10"/>
    </row>
    <row r="788" ht="15.75" customHeight="1">
      <c r="C788" s="10"/>
    </row>
    <row r="789" ht="15.75" customHeight="1">
      <c r="C789" s="10"/>
    </row>
    <row r="790" ht="15.75" customHeight="1">
      <c r="C790" s="10"/>
    </row>
    <row r="791" ht="15.75" customHeight="1">
      <c r="C791" s="10"/>
    </row>
    <row r="792" ht="15.75" customHeight="1">
      <c r="C792" s="10"/>
    </row>
    <row r="793" ht="15.75" customHeight="1">
      <c r="C793" s="10"/>
    </row>
    <row r="794" ht="15.75" customHeight="1">
      <c r="C794" s="10"/>
    </row>
    <row r="795" ht="15.75" customHeight="1">
      <c r="C795" s="10"/>
    </row>
    <row r="796" ht="15.75" customHeight="1">
      <c r="C796" s="10"/>
    </row>
    <row r="797" ht="15.75" customHeight="1">
      <c r="C797" s="10"/>
    </row>
    <row r="798" ht="15.75" customHeight="1">
      <c r="C798" s="10"/>
    </row>
    <row r="799" ht="15.75" customHeight="1">
      <c r="C799" s="10"/>
    </row>
    <row r="800" ht="15.75" customHeight="1">
      <c r="C800" s="10"/>
    </row>
    <row r="801" ht="15.75" customHeight="1">
      <c r="C801" s="10"/>
    </row>
    <row r="802" ht="15.75" customHeight="1">
      <c r="C802" s="10"/>
    </row>
    <row r="803" ht="15.75" customHeight="1">
      <c r="C803" s="10"/>
    </row>
    <row r="804" ht="15.75" customHeight="1">
      <c r="C804" s="10"/>
    </row>
    <row r="805" ht="15.75" customHeight="1">
      <c r="C805" s="10"/>
    </row>
    <row r="806" ht="15.75" customHeight="1">
      <c r="C806" s="10"/>
    </row>
    <row r="807" ht="15.75" customHeight="1">
      <c r="C807" s="10"/>
    </row>
    <row r="808" ht="15.75" customHeight="1">
      <c r="C808" s="10"/>
    </row>
    <row r="809" ht="15.75" customHeight="1">
      <c r="C809" s="10"/>
    </row>
    <row r="810" ht="15.75" customHeight="1">
      <c r="C810" s="10"/>
    </row>
    <row r="811" ht="15.75" customHeight="1">
      <c r="C811" s="10"/>
    </row>
    <row r="812" ht="15.75" customHeight="1">
      <c r="C812" s="10"/>
    </row>
    <row r="813" ht="15.75" customHeight="1">
      <c r="C813" s="10"/>
    </row>
    <row r="814" ht="15.75" customHeight="1">
      <c r="C814" s="10"/>
    </row>
    <row r="815" ht="15.75" customHeight="1">
      <c r="C815" s="10"/>
    </row>
    <row r="816" ht="15.75" customHeight="1">
      <c r="C816" s="10"/>
    </row>
    <row r="817" ht="15.75" customHeight="1">
      <c r="C817" s="10"/>
    </row>
    <row r="818" ht="15.75" customHeight="1">
      <c r="C818" s="10"/>
    </row>
    <row r="819" ht="15.75" customHeight="1">
      <c r="C819" s="10"/>
    </row>
    <row r="820" ht="15.75" customHeight="1">
      <c r="C820" s="10"/>
    </row>
    <row r="821" ht="15.75" customHeight="1">
      <c r="C821" s="10"/>
    </row>
    <row r="822" ht="15.75" customHeight="1">
      <c r="C822" s="10"/>
    </row>
    <row r="823" ht="15.75" customHeight="1">
      <c r="C823" s="10"/>
    </row>
    <row r="824" ht="15.75" customHeight="1">
      <c r="C824" s="10"/>
    </row>
    <row r="825" ht="15.75" customHeight="1">
      <c r="C825" s="10"/>
    </row>
    <row r="826" ht="15.75" customHeight="1">
      <c r="C826" s="10"/>
    </row>
    <row r="827" ht="15.75" customHeight="1">
      <c r="C827" s="10"/>
    </row>
    <row r="828" ht="15.75" customHeight="1">
      <c r="C828" s="10"/>
    </row>
    <row r="829" ht="15.75" customHeight="1">
      <c r="C829" s="10"/>
    </row>
    <row r="830" ht="15.75" customHeight="1">
      <c r="C830" s="10"/>
    </row>
    <row r="831" ht="15.75" customHeight="1">
      <c r="C831" s="10"/>
    </row>
    <row r="832" ht="15.75" customHeight="1">
      <c r="C832" s="10"/>
    </row>
    <row r="833" ht="15.75" customHeight="1">
      <c r="C833" s="10"/>
    </row>
    <row r="834" ht="15.75" customHeight="1">
      <c r="C834" s="10"/>
    </row>
    <row r="835" ht="15.75" customHeight="1">
      <c r="C835" s="10"/>
    </row>
    <row r="836" ht="15.75" customHeight="1">
      <c r="C836" s="10"/>
    </row>
    <row r="837" ht="15.75" customHeight="1">
      <c r="C837" s="10"/>
    </row>
    <row r="838" ht="15.75" customHeight="1">
      <c r="C838" s="10"/>
    </row>
    <row r="839" ht="15.75" customHeight="1">
      <c r="C839" s="10"/>
    </row>
    <row r="840" ht="15.75" customHeight="1">
      <c r="C840" s="10"/>
    </row>
    <row r="841" ht="15.75" customHeight="1">
      <c r="C841" s="10"/>
    </row>
    <row r="842" ht="15.75" customHeight="1">
      <c r="C842" s="10"/>
    </row>
    <row r="843" ht="15.75" customHeight="1">
      <c r="C843" s="10"/>
    </row>
    <row r="844" ht="15.75" customHeight="1">
      <c r="C844" s="10"/>
    </row>
    <row r="845" ht="15.75" customHeight="1">
      <c r="C845" s="10"/>
    </row>
    <row r="846" ht="15.75" customHeight="1">
      <c r="C846" s="10"/>
    </row>
    <row r="847" ht="15.75" customHeight="1">
      <c r="C847" s="10"/>
    </row>
    <row r="848" ht="15.75" customHeight="1">
      <c r="C848" s="10"/>
    </row>
    <row r="849" ht="15.75" customHeight="1">
      <c r="C849" s="10"/>
    </row>
    <row r="850" ht="15.75" customHeight="1">
      <c r="C850" s="10"/>
    </row>
    <row r="851" ht="15.75" customHeight="1">
      <c r="C851" s="10"/>
    </row>
    <row r="852" ht="15.75" customHeight="1">
      <c r="C852" s="10"/>
    </row>
    <row r="853" ht="15.75" customHeight="1">
      <c r="C853" s="10"/>
    </row>
    <row r="854" ht="15.75" customHeight="1">
      <c r="C854" s="10"/>
    </row>
    <row r="855" ht="15.75" customHeight="1">
      <c r="C855" s="10"/>
    </row>
    <row r="856" ht="15.75" customHeight="1">
      <c r="C856" s="10"/>
    </row>
    <row r="857" ht="15.75" customHeight="1">
      <c r="C857" s="10"/>
    </row>
    <row r="858" ht="15.75" customHeight="1">
      <c r="C858" s="10"/>
    </row>
    <row r="859" ht="15.75" customHeight="1">
      <c r="C859" s="10"/>
    </row>
    <row r="860" ht="15.75" customHeight="1">
      <c r="C860" s="10"/>
    </row>
    <row r="861" ht="15.75" customHeight="1">
      <c r="C861" s="10"/>
    </row>
    <row r="862" ht="15.75" customHeight="1">
      <c r="C862" s="10"/>
    </row>
    <row r="863" ht="15.75" customHeight="1">
      <c r="C863" s="10"/>
    </row>
    <row r="864" ht="15.75" customHeight="1">
      <c r="C864" s="10"/>
    </row>
    <row r="865" ht="15.75" customHeight="1">
      <c r="C865" s="10"/>
    </row>
    <row r="866" ht="15.75" customHeight="1">
      <c r="C866" s="10"/>
    </row>
    <row r="867" ht="15.75" customHeight="1">
      <c r="C867" s="10"/>
    </row>
    <row r="868" ht="15.75" customHeight="1">
      <c r="C868" s="10"/>
    </row>
    <row r="869" ht="15.75" customHeight="1">
      <c r="C869" s="10"/>
    </row>
    <row r="870" ht="15.75" customHeight="1">
      <c r="C870" s="10"/>
    </row>
    <row r="871" ht="15.75" customHeight="1">
      <c r="C871" s="10"/>
    </row>
    <row r="872" ht="15.75" customHeight="1">
      <c r="C872" s="10"/>
    </row>
    <row r="873" ht="15.75" customHeight="1">
      <c r="C873" s="10"/>
    </row>
    <row r="874" ht="15.75" customHeight="1">
      <c r="C874" s="10"/>
    </row>
    <row r="875" ht="15.75" customHeight="1">
      <c r="C875" s="10"/>
    </row>
    <row r="876" ht="15.75" customHeight="1">
      <c r="C876" s="10"/>
    </row>
    <row r="877" ht="15.75" customHeight="1">
      <c r="C877" s="10"/>
    </row>
    <row r="878" ht="15.75" customHeight="1">
      <c r="C878" s="10"/>
    </row>
    <row r="879" ht="15.75" customHeight="1">
      <c r="C879" s="10"/>
    </row>
    <row r="880" ht="15.75" customHeight="1">
      <c r="C880" s="10"/>
    </row>
    <row r="881" ht="15.75" customHeight="1">
      <c r="C881" s="10"/>
    </row>
    <row r="882" ht="15.75" customHeight="1">
      <c r="C882" s="10"/>
    </row>
    <row r="883" ht="15.75" customHeight="1">
      <c r="C883" s="10"/>
    </row>
    <row r="884" ht="15.75" customHeight="1">
      <c r="C884" s="10"/>
    </row>
    <row r="885" ht="15.75" customHeight="1">
      <c r="C885" s="10"/>
    </row>
    <row r="886" ht="15.75" customHeight="1">
      <c r="C886" s="10"/>
    </row>
    <row r="887" ht="15.75" customHeight="1">
      <c r="C887" s="10"/>
    </row>
    <row r="888" ht="15.75" customHeight="1">
      <c r="C888" s="10"/>
    </row>
    <row r="889" ht="15.75" customHeight="1">
      <c r="C889" s="10"/>
    </row>
    <row r="890" ht="15.75" customHeight="1">
      <c r="C890" s="10"/>
    </row>
    <row r="891" ht="15.75" customHeight="1">
      <c r="C891" s="10"/>
    </row>
    <row r="892" ht="15.75" customHeight="1">
      <c r="C892" s="10"/>
    </row>
    <row r="893" ht="15.75" customHeight="1">
      <c r="C893" s="10"/>
    </row>
    <row r="894" ht="15.75" customHeight="1">
      <c r="C894" s="10"/>
    </row>
    <row r="895" ht="15.75" customHeight="1">
      <c r="C895" s="10"/>
    </row>
    <row r="896" ht="15.75" customHeight="1">
      <c r="C896" s="10"/>
    </row>
    <row r="897" ht="15.75" customHeight="1">
      <c r="C897" s="10"/>
    </row>
    <row r="898" ht="15.75" customHeight="1">
      <c r="C898" s="10"/>
    </row>
    <row r="899" ht="15.75" customHeight="1">
      <c r="C899" s="10"/>
    </row>
    <row r="900" ht="15.75" customHeight="1">
      <c r="C900" s="10"/>
    </row>
    <row r="901" ht="15.75" customHeight="1">
      <c r="C901" s="10"/>
    </row>
    <row r="902" ht="15.75" customHeight="1">
      <c r="C902" s="10"/>
    </row>
    <row r="903" ht="15.75" customHeight="1">
      <c r="C903" s="10"/>
    </row>
    <row r="904" ht="15.75" customHeight="1">
      <c r="C904" s="10"/>
    </row>
    <row r="905" ht="15.75" customHeight="1">
      <c r="C905" s="10"/>
    </row>
    <row r="906" ht="15.75" customHeight="1">
      <c r="C906" s="10"/>
    </row>
    <row r="907" ht="15.75" customHeight="1">
      <c r="C907" s="10"/>
    </row>
    <row r="908" ht="15.75" customHeight="1">
      <c r="C908" s="10"/>
    </row>
    <row r="909" ht="15.75" customHeight="1">
      <c r="C909" s="10"/>
    </row>
    <row r="910" ht="15.75" customHeight="1">
      <c r="C910" s="10"/>
    </row>
    <row r="911" ht="15.75" customHeight="1">
      <c r="C911" s="10"/>
    </row>
    <row r="912" ht="15.75" customHeight="1">
      <c r="C912" s="10"/>
    </row>
    <row r="913" ht="15.75" customHeight="1">
      <c r="C913" s="10"/>
    </row>
    <row r="914" ht="15.75" customHeight="1">
      <c r="C914" s="10"/>
    </row>
    <row r="915" ht="15.75" customHeight="1">
      <c r="C915" s="10"/>
    </row>
    <row r="916" ht="15.75" customHeight="1">
      <c r="C916" s="10"/>
    </row>
    <row r="917" ht="15.75" customHeight="1">
      <c r="C917" s="10"/>
    </row>
    <row r="918" ht="15.75" customHeight="1">
      <c r="C918" s="10"/>
    </row>
    <row r="919" ht="15.75" customHeight="1">
      <c r="C919" s="10"/>
    </row>
    <row r="920" ht="15.75" customHeight="1">
      <c r="C920" s="10"/>
    </row>
    <row r="921" ht="15.75" customHeight="1">
      <c r="C921" s="10"/>
    </row>
    <row r="922" ht="15.75" customHeight="1">
      <c r="C922" s="10"/>
    </row>
    <row r="923" ht="15.75" customHeight="1">
      <c r="C923" s="10"/>
    </row>
    <row r="924" ht="15.75" customHeight="1">
      <c r="C924" s="10"/>
    </row>
    <row r="925" ht="15.75" customHeight="1">
      <c r="C925" s="10"/>
    </row>
    <row r="926" ht="15.75" customHeight="1">
      <c r="C926" s="10"/>
    </row>
    <row r="927" ht="15.75" customHeight="1">
      <c r="C927" s="10"/>
    </row>
    <row r="928" ht="15.75" customHeight="1">
      <c r="C928" s="10"/>
    </row>
    <row r="929" ht="15.75" customHeight="1">
      <c r="C929" s="10"/>
    </row>
    <row r="930" ht="15.75" customHeight="1">
      <c r="C930" s="10"/>
    </row>
    <row r="931" ht="15.75" customHeight="1">
      <c r="C931" s="10"/>
    </row>
    <row r="932" ht="15.75" customHeight="1">
      <c r="C932" s="10"/>
    </row>
    <row r="933" ht="15.75" customHeight="1">
      <c r="C933" s="10"/>
    </row>
    <row r="934" ht="15.75" customHeight="1">
      <c r="C934" s="10"/>
    </row>
    <row r="935" ht="15.75" customHeight="1">
      <c r="C935" s="10"/>
    </row>
    <row r="936" ht="15.75" customHeight="1">
      <c r="C936" s="10"/>
    </row>
    <row r="937" ht="15.75" customHeight="1">
      <c r="C937" s="10"/>
    </row>
    <row r="938" ht="15.75" customHeight="1">
      <c r="C938" s="10"/>
    </row>
    <row r="939" ht="15.75" customHeight="1">
      <c r="C939" s="10"/>
    </row>
    <row r="940" ht="15.75" customHeight="1">
      <c r="C940" s="10"/>
    </row>
    <row r="941" ht="15.75" customHeight="1">
      <c r="C941" s="10"/>
    </row>
    <row r="942" ht="15.75" customHeight="1">
      <c r="C942" s="10"/>
    </row>
    <row r="943" ht="15.75" customHeight="1">
      <c r="C943" s="10"/>
    </row>
    <row r="944" ht="15.75" customHeight="1">
      <c r="C944" s="10"/>
    </row>
    <row r="945" ht="15.75" customHeight="1">
      <c r="C945" s="10"/>
    </row>
    <row r="946" ht="15.75" customHeight="1">
      <c r="C946" s="10"/>
    </row>
    <row r="947" ht="15.75" customHeight="1">
      <c r="C947" s="10"/>
    </row>
    <row r="948" ht="15.75" customHeight="1">
      <c r="C948" s="10"/>
    </row>
    <row r="949" ht="15.75" customHeight="1">
      <c r="C949" s="10"/>
    </row>
    <row r="950" ht="15.75" customHeight="1">
      <c r="C950" s="10"/>
    </row>
    <row r="951" ht="15.75" customHeight="1">
      <c r="C951" s="10"/>
    </row>
    <row r="952" ht="15.75" customHeight="1">
      <c r="C952" s="10"/>
    </row>
    <row r="953" ht="15.75" customHeight="1">
      <c r="C953" s="10"/>
    </row>
    <row r="954" ht="15.75" customHeight="1">
      <c r="C954" s="10"/>
    </row>
    <row r="955" ht="15.75" customHeight="1">
      <c r="C955" s="10"/>
    </row>
    <row r="956" ht="15.75" customHeight="1">
      <c r="C956" s="10"/>
    </row>
    <row r="957" ht="15.75" customHeight="1">
      <c r="C957" s="10"/>
    </row>
    <row r="958" ht="15.75" customHeight="1">
      <c r="C958" s="10"/>
    </row>
    <row r="959" ht="15.75" customHeight="1">
      <c r="C959" s="10"/>
    </row>
    <row r="960" ht="15.75" customHeight="1">
      <c r="C960" s="10"/>
    </row>
    <row r="961" ht="15.75" customHeight="1">
      <c r="C961" s="10"/>
    </row>
    <row r="962" ht="15.75" customHeight="1">
      <c r="C962" s="10"/>
    </row>
    <row r="963" ht="15.75" customHeight="1">
      <c r="C963" s="10"/>
    </row>
    <row r="964" ht="15.75" customHeight="1">
      <c r="C964" s="10"/>
    </row>
    <row r="965" ht="15.75" customHeight="1">
      <c r="C965" s="10"/>
    </row>
    <row r="966" ht="15.75" customHeight="1">
      <c r="C966" s="10"/>
    </row>
    <row r="967" ht="15.75" customHeight="1">
      <c r="C967" s="10"/>
    </row>
    <row r="968" ht="15.75" customHeight="1">
      <c r="C968" s="10"/>
    </row>
    <row r="969" ht="15.75" customHeight="1">
      <c r="C969" s="10"/>
    </row>
    <row r="970" ht="15.75" customHeight="1">
      <c r="C970" s="10"/>
    </row>
    <row r="971" ht="15.75" customHeight="1">
      <c r="C971" s="10"/>
    </row>
    <row r="972" ht="15.75" customHeight="1">
      <c r="C972" s="10"/>
    </row>
    <row r="973" ht="15.75" customHeight="1">
      <c r="C973" s="10"/>
    </row>
    <row r="974" ht="15.75" customHeight="1">
      <c r="C974" s="10"/>
    </row>
    <row r="975" ht="15.75" customHeight="1">
      <c r="C975" s="10"/>
    </row>
    <row r="976" ht="15.75" customHeight="1">
      <c r="C976" s="10"/>
    </row>
    <row r="977" ht="15.75" customHeight="1">
      <c r="C977" s="10"/>
    </row>
    <row r="978" ht="15.75" customHeight="1">
      <c r="C978" s="10"/>
    </row>
    <row r="979" ht="15.75" customHeight="1">
      <c r="C979" s="10"/>
    </row>
    <row r="980" ht="15.75" customHeight="1">
      <c r="C980" s="10"/>
    </row>
    <row r="981" ht="15.75" customHeight="1">
      <c r="C981" s="10"/>
    </row>
    <row r="982" ht="15.75" customHeight="1">
      <c r="C982" s="10"/>
    </row>
    <row r="983" ht="15.75" customHeight="1">
      <c r="C983" s="10"/>
    </row>
    <row r="984" ht="15.75" customHeight="1">
      <c r="C984" s="10"/>
    </row>
    <row r="985" ht="15.75" customHeight="1">
      <c r="C985" s="10"/>
    </row>
    <row r="986" ht="15.75" customHeight="1">
      <c r="C986" s="10"/>
    </row>
    <row r="987" ht="15.75" customHeight="1">
      <c r="C987" s="10"/>
    </row>
    <row r="988" ht="15.75" customHeight="1">
      <c r="C988" s="10"/>
    </row>
    <row r="989" ht="15.75" customHeight="1">
      <c r="C989" s="10"/>
    </row>
    <row r="990" ht="15.75" customHeight="1">
      <c r="C990" s="10"/>
    </row>
    <row r="991" ht="15.75" customHeight="1">
      <c r="C991" s="10"/>
    </row>
    <row r="992" ht="15.75" customHeight="1">
      <c r="C992" s="10"/>
    </row>
    <row r="993" ht="15.75" customHeight="1">
      <c r="C993" s="10"/>
    </row>
    <row r="994" ht="15.75" customHeight="1">
      <c r="C994" s="10"/>
    </row>
    <row r="995" ht="15.75" customHeight="1">
      <c r="C995" s="10"/>
    </row>
    <row r="996" ht="15.75" customHeight="1">
      <c r="C996" s="10"/>
    </row>
    <row r="997" ht="15.75" customHeight="1">
      <c r="C997" s="10"/>
    </row>
    <row r="998" ht="15.75" customHeight="1">
      <c r="C998" s="10"/>
    </row>
    <row r="999" ht="15.75" customHeight="1">
      <c r="C999" s="10"/>
    </row>
    <row r="1000" ht="15.75" customHeight="1">
      <c r="C1000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6" width="8.71"/>
    <col customWidth="1" min="7" max="7" width="16.14"/>
    <col customWidth="1" min="8" max="26" width="8.71"/>
  </cols>
  <sheetData>
    <row r="1">
      <c r="A1" s="10" t="s">
        <v>0</v>
      </c>
      <c r="B1" s="32">
        <v>43600.0</v>
      </c>
      <c r="C1" s="3" t="s">
        <v>1</v>
      </c>
      <c r="D1" s="10"/>
      <c r="E1" s="10">
        <v>13.5</v>
      </c>
      <c r="F1" s="5"/>
      <c r="G1" s="10"/>
      <c r="H1" s="10"/>
      <c r="I1" s="6" t="s">
        <v>2</v>
      </c>
      <c r="J1" s="10" t="s">
        <v>32</v>
      </c>
      <c r="K1" s="10"/>
      <c r="L1" s="10"/>
    </row>
    <row r="2">
      <c r="A2" s="10" t="s">
        <v>7</v>
      </c>
      <c r="B2" s="9" t="s">
        <v>8</v>
      </c>
      <c r="C2" s="10" t="s">
        <v>9</v>
      </c>
      <c r="D2" s="10"/>
      <c r="E2" s="10">
        <v>8.26</v>
      </c>
      <c r="F2" s="6"/>
      <c r="G2" s="11"/>
      <c r="H2" s="10"/>
      <c r="I2" s="6" t="s">
        <v>10</v>
      </c>
      <c r="J2" s="10" t="s">
        <v>33</v>
      </c>
      <c r="K2" s="10"/>
      <c r="L2" s="10"/>
    </row>
    <row r="3">
      <c r="A3" s="10"/>
      <c r="B3" s="10"/>
      <c r="C3" s="10" t="s">
        <v>12</v>
      </c>
      <c r="D3" s="10"/>
      <c r="E3" s="10">
        <v>30.87</v>
      </c>
      <c r="F3" s="10"/>
      <c r="G3" s="10"/>
      <c r="H3" s="10"/>
      <c r="I3" s="10"/>
      <c r="J3" s="10"/>
      <c r="K3" s="10"/>
      <c r="L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>
      <c r="A5" s="12" t="s">
        <v>13</v>
      </c>
      <c r="B5" s="13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0"/>
      <c r="L5" s="10"/>
    </row>
    <row r="6">
      <c r="A6" s="13" t="s">
        <v>23</v>
      </c>
      <c r="B6" s="14">
        <v>0.3645833333333333</v>
      </c>
      <c r="C6" s="13">
        <v>0.2</v>
      </c>
      <c r="D6" s="15">
        <v>25.036</v>
      </c>
      <c r="E6" s="15">
        <v>26.246</v>
      </c>
      <c r="F6" s="15">
        <v>25.773</v>
      </c>
      <c r="G6" s="16">
        <f t="shared" ref="G6:G12" si="1">(E6-D6)/C6</f>
        <v>6.05</v>
      </c>
      <c r="H6" s="17">
        <f t="shared" ref="H6:H12" si="2">(F6-D6)/C6</f>
        <v>3.685</v>
      </c>
      <c r="I6" s="16">
        <f t="shared" ref="I6:I12" si="3">(E6-F6)/C6</f>
        <v>2.365</v>
      </c>
      <c r="J6" s="16">
        <f t="shared" ref="J6:J12" si="4">I6/G6*100</f>
        <v>39.09090909</v>
      </c>
      <c r="K6" s="10"/>
      <c r="L6" s="10"/>
    </row>
    <row r="7">
      <c r="A7" s="13" t="s">
        <v>23</v>
      </c>
      <c r="B7" s="14">
        <v>0.3854166666666667</v>
      </c>
      <c r="C7" s="15">
        <v>0.3</v>
      </c>
      <c r="D7" s="15">
        <v>25.311</v>
      </c>
      <c r="E7" s="15">
        <v>26.565</v>
      </c>
      <c r="F7" s="15">
        <v>26.051</v>
      </c>
      <c r="G7" s="16">
        <f t="shared" si="1"/>
        <v>4.18</v>
      </c>
      <c r="H7" s="17">
        <f t="shared" si="2"/>
        <v>2.466666667</v>
      </c>
      <c r="I7" s="16">
        <f t="shared" si="3"/>
        <v>1.713333333</v>
      </c>
      <c r="J7" s="16">
        <f t="shared" si="4"/>
        <v>40.98883573</v>
      </c>
      <c r="K7" s="10"/>
      <c r="L7" s="10"/>
    </row>
    <row r="8">
      <c r="A8" s="13" t="s">
        <v>23</v>
      </c>
      <c r="B8" s="14">
        <v>0.40625</v>
      </c>
      <c r="C8" s="15">
        <v>0.3</v>
      </c>
      <c r="D8" s="4">
        <v>24.476</v>
      </c>
      <c r="E8" s="15">
        <v>25.594</v>
      </c>
      <c r="F8" s="15">
        <v>25.096</v>
      </c>
      <c r="G8" s="16">
        <f t="shared" si="1"/>
        <v>3.726666667</v>
      </c>
      <c r="H8" s="17">
        <f t="shared" si="2"/>
        <v>2.066666667</v>
      </c>
      <c r="I8" s="16">
        <f t="shared" si="3"/>
        <v>1.66</v>
      </c>
      <c r="J8" s="16">
        <f t="shared" si="4"/>
        <v>44.54382826</v>
      </c>
      <c r="K8" s="10"/>
      <c r="L8" s="10"/>
    </row>
    <row r="9">
      <c r="A9" s="13" t="s">
        <v>23</v>
      </c>
      <c r="B9" s="14">
        <v>0.4270833333333333</v>
      </c>
      <c r="C9" s="15">
        <v>0.3</v>
      </c>
      <c r="D9" s="15">
        <v>25.341</v>
      </c>
      <c r="E9" s="15">
        <v>26.452</v>
      </c>
      <c r="F9" s="15">
        <v>25.981</v>
      </c>
      <c r="G9" s="16">
        <f t="shared" si="1"/>
        <v>3.703333333</v>
      </c>
      <c r="H9" s="17">
        <f t="shared" si="2"/>
        <v>2.133333333</v>
      </c>
      <c r="I9" s="16">
        <f t="shared" si="3"/>
        <v>1.57</v>
      </c>
      <c r="J9" s="16">
        <f t="shared" si="4"/>
        <v>42.39423942</v>
      </c>
      <c r="K9" s="10"/>
      <c r="L9" s="10"/>
    </row>
    <row r="10">
      <c r="A10" s="13" t="s">
        <v>23</v>
      </c>
      <c r="B10" s="14">
        <v>0.4479166666666667</v>
      </c>
      <c r="C10" s="15">
        <v>0.3</v>
      </c>
      <c r="D10" s="15">
        <v>24.755</v>
      </c>
      <c r="E10" s="15">
        <v>25.757</v>
      </c>
      <c r="F10" s="15">
        <v>25.353</v>
      </c>
      <c r="G10" s="16">
        <f t="shared" si="1"/>
        <v>3.34</v>
      </c>
      <c r="H10" s="17">
        <f t="shared" si="2"/>
        <v>1.993333333</v>
      </c>
      <c r="I10" s="16">
        <f t="shared" si="3"/>
        <v>1.346666667</v>
      </c>
      <c r="J10" s="16">
        <f t="shared" si="4"/>
        <v>40.31936128</v>
      </c>
      <c r="K10" s="10"/>
      <c r="L10" s="10"/>
    </row>
    <row r="11">
      <c r="A11" s="13" t="s">
        <v>23</v>
      </c>
      <c r="B11" s="14">
        <v>0.46875</v>
      </c>
      <c r="C11" s="15">
        <v>0.3</v>
      </c>
      <c r="D11" s="15">
        <v>25.268</v>
      </c>
      <c r="E11" s="15">
        <v>26.227</v>
      </c>
      <c r="F11" s="15">
        <v>25.836</v>
      </c>
      <c r="G11" s="16">
        <f t="shared" si="1"/>
        <v>3.196666667</v>
      </c>
      <c r="H11" s="17">
        <f t="shared" si="2"/>
        <v>1.893333333</v>
      </c>
      <c r="I11" s="16">
        <f t="shared" si="3"/>
        <v>1.303333333</v>
      </c>
      <c r="J11" s="16">
        <f t="shared" si="4"/>
        <v>40.77163712</v>
      </c>
      <c r="K11" s="10"/>
      <c r="L11" s="10"/>
    </row>
    <row r="12">
      <c r="A12" s="13" t="s">
        <v>23</v>
      </c>
      <c r="B12" s="14">
        <v>0.4895833333333333</v>
      </c>
      <c r="C12" s="15">
        <v>0.3</v>
      </c>
      <c r="D12" s="15">
        <v>25.05</v>
      </c>
      <c r="E12" s="15">
        <v>25.992</v>
      </c>
      <c r="F12" s="15">
        <v>25.572</v>
      </c>
      <c r="G12" s="16">
        <f t="shared" si="1"/>
        <v>3.14</v>
      </c>
      <c r="H12" s="17">
        <f t="shared" si="2"/>
        <v>1.74</v>
      </c>
      <c r="I12" s="16">
        <f t="shared" si="3"/>
        <v>1.4</v>
      </c>
      <c r="J12" s="16">
        <f t="shared" si="4"/>
        <v>44.58598726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3" t="s">
        <v>23</v>
      </c>
      <c r="B13" s="21"/>
      <c r="C13" s="13"/>
      <c r="D13" s="13"/>
      <c r="E13" s="13"/>
      <c r="F13" s="13"/>
      <c r="G13" s="16"/>
      <c r="H13" s="17"/>
      <c r="I13" s="16"/>
      <c r="J13" s="16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3" t="s">
        <v>23</v>
      </c>
      <c r="B14" s="21"/>
      <c r="C14" s="13"/>
      <c r="D14" s="13"/>
      <c r="E14" s="13"/>
      <c r="F14" s="13"/>
      <c r="G14" s="16"/>
      <c r="H14" s="17"/>
      <c r="I14" s="16"/>
      <c r="J14" s="1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3" t="s">
        <v>23</v>
      </c>
      <c r="B15" s="21"/>
      <c r="C15" s="13"/>
      <c r="D15" s="13"/>
      <c r="E15" s="13"/>
      <c r="F15" s="13"/>
      <c r="G15" s="16"/>
      <c r="H15" s="17"/>
      <c r="I15" s="16"/>
      <c r="J15" s="1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3" t="s">
        <v>23</v>
      </c>
      <c r="B16" s="21"/>
      <c r="C16" s="13"/>
      <c r="D16" s="13"/>
      <c r="E16" s="13"/>
      <c r="F16" s="13"/>
      <c r="G16" s="16"/>
      <c r="H16" s="17"/>
      <c r="I16" s="16"/>
      <c r="J16" s="1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3" t="s">
        <v>23</v>
      </c>
      <c r="B17" s="21"/>
      <c r="C17" s="13"/>
      <c r="D17" s="13"/>
      <c r="E17" s="13"/>
      <c r="F17" s="13"/>
      <c r="G17" s="16"/>
      <c r="H17" s="17"/>
      <c r="I17" s="16"/>
      <c r="J17" s="1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3" t="s">
        <v>23</v>
      </c>
      <c r="B18" s="21"/>
      <c r="C18" s="13"/>
      <c r="D18" s="13"/>
      <c r="E18" s="13"/>
      <c r="F18" s="13"/>
      <c r="G18" s="16"/>
      <c r="H18" s="17"/>
      <c r="I18" s="16"/>
      <c r="J18" s="1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1"/>
      <c r="C19" s="10"/>
      <c r="D19" s="10"/>
      <c r="E19" s="10"/>
      <c r="F19" s="10"/>
      <c r="G19" s="20"/>
      <c r="H19" s="20"/>
      <c r="I19" s="20"/>
      <c r="J19" s="2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1"/>
      <c r="C20" s="10"/>
      <c r="D20" s="10"/>
      <c r="E20" s="10"/>
      <c r="F20" s="10"/>
      <c r="G20" s="20"/>
      <c r="H20" s="20"/>
      <c r="I20" s="20"/>
      <c r="J20" s="2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1"/>
      <c r="C21" s="10"/>
      <c r="D21" s="10"/>
      <c r="E21" s="10"/>
      <c r="F21" s="10"/>
      <c r="G21" s="20"/>
      <c r="H21" s="20"/>
      <c r="I21" s="20"/>
      <c r="J21" s="2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1"/>
      <c r="C22" s="10"/>
      <c r="D22" s="10"/>
      <c r="E22" s="10"/>
      <c r="F22" s="10"/>
      <c r="G22" s="20"/>
      <c r="H22" s="20"/>
      <c r="I22" s="20"/>
      <c r="J22" s="2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ht="15.75" customHeight="1">
      <c r="A25" s="12" t="s">
        <v>13</v>
      </c>
      <c r="B25" s="13" t="s">
        <v>14</v>
      </c>
      <c r="C25" s="12" t="s">
        <v>15</v>
      </c>
      <c r="D25" s="12" t="s">
        <v>16</v>
      </c>
      <c r="E25" s="12" t="s">
        <v>17</v>
      </c>
      <c r="F25" s="12" t="s">
        <v>18</v>
      </c>
      <c r="G25" s="12" t="s">
        <v>19</v>
      </c>
      <c r="H25" s="12" t="s">
        <v>20</v>
      </c>
      <c r="I25" s="12" t="s">
        <v>21</v>
      </c>
      <c r="J25" s="12" t="s">
        <v>22</v>
      </c>
      <c r="K25" s="10"/>
      <c r="L25" s="10"/>
    </row>
    <row r="26" ht="15.75" customHeight="1">
      <c r="A26" s="13" t="s">
        <v>24</v>
      </c>
      <c r="B26" s="14">
        <v>0.3645833333333333</v>
      </c>
      <c r="C26" s="13">
        <v>0.2</v>
      </c>
      <c r="D26" s="15">
        <v>25.599</v>
      </c>
      <c r="E26" s="15">
        <v>27.309</v>
      </c>
      <c r="F26" s="15">
        <v>26.623</v>
      </c>
      <c r="G26" s="16">
        <f t="shared" ref="G26:G32" si="5">(E26-D26)/C26</f>
        <v>8.55</v>
      </c>
      <c r="H26" s="17">
        <f t="shared" ref="H26:H32" si="6">(F26-D26)/C26</f>
        <v>5.12</v>
      </c>
      <c r="I26" s="16">
        <f t="shared" ref="I26:I32" si="7">(E26-F26)/C26</f>
        <v>3.43</v>
      </c>
      <c r="J26" s="16">
        <f t="shared" ref="J26:J32" si="8">I26/G26*100</f>
        <v>40.11695906</v>
      </c>
      <c r="K26" s="10"/>
      <c r="L26" s="10"/>
    </row>
    <row r="27" ht="15.75" customHeight="1">
      <c r="A27" s="13" t="s">
        <v>24</v>
      </c>
      <c r="B27" s="14">
        <v>0.3854166666666667</v>
      </c>
      <c r="C27" s="15">
        <v>0.3</v>
      </c>
      <c r="D27" s="15">
        <v>25.373</v>
      </c>
      <c r="E27" s="15">
        <v>26.616</v>
      </c>
      <c r="F27" s="15">
        <v>26.049</v>
      </c>
      <c r="G27" s="16">
        <f t="shared" si="5"/>
        <v>4.143333333</v>
      </c>
      <c r="H27" s="17">
        <f t="shared" si="6"/>
        <v>2.253333333</v>
      </c>
      <c r="I27" s="16">
        <f t="shared" si="7"/>
        <v>1.89</v>
      </c>
      <c r="J27" s="16">
        <f t="shared" si="8"/>
        <v>45.6154465</v>
      </c>
      <c r="K27" s="10"/>
      <c r="L27" s="10"/>
    </row>
    <row r="28" ht="15.75" customHeight="1">
      <c r="A28" s="13" t="s">
        <v>24</v>
      </c>
      <c r="B28" s="14">
        <v>0.40625</v>
      </c>
      <c r="C28" s="15">
        <v>0.3</v>
      </c>
      <c r="D28" s="15">
        <v>25.999</v>
      </c>
      <c r="E28" s="15">
        <v>27.172</v>
      </c>
      <c r="F28" s="4">
        <v>26.718</v>
      </c>
      <c r="G28" s="16">
        <f t="shared" si="5"/>
        <v>3.91</v>
      </c>
      <c r="H28" s="17">
        <f t="shared" si="6"/>
        <v>2.396666667</v>
      </c>
      <c r="I28" s="16">
        <f t="shared" si="7"/>
        <v>1.513333333</v>
      </c>
      <c r="J28" s="16">
        <f t="shared" si="8"/>
        <v>38.70417732</v>
      </c>
      <c r="K28" s="10"/>
      <c r="L28" s="10"/>
    </row>
    <row r="29" ht="15.75" customHeight="1">
      <c r="A29" s="13" t="s">
        <v>24</v>
      </c>
      <c r="B29" s="14">
        <v>0.4270833333333333</v>
      </c>
      <c r="C29" s="15">
        <v>0.3</v>
      </c>
      <c r="D29" s="15">
        <v>25.044</v>
      </c>
      <c r="E29" s="15">
        <v>26.081</v>
      </c>
      <c r="F29" s="15">
        <v>25.663</v>
      </c>
      <c r="G29" s="16">
        <f t="shared" si="5"/>
        <v>3.456666667</v>
      </c>
      <c r="H29" s="17">
        <f t="shared" si="6"/>
        <v>2.063333333</v>
      </c>
      <c r="I29" s="16">
        <f t="shared" si="7"/>
        <v>1.393333333</v>
      </c>
      <c r="J29" s="16">
        <f t="shared" si="8"/>
        <v>40.30858245</v>
      </c>
      <c r="K29" s="10"/>
      <c r="L29" s="10"/>
    </row>
    <row r="30" ht="15.75" customHeight="1">
      <c r="A30" s="13" t="s">
        <v>24</v>
      </c>
      <c r="B30" s="14">
        <v>0.4479166666666667</v>
      </c>
      <c r="C30" s="15">
        <v>0.3</v>
      </c>
      <c r="D30" s="15">
        <v>24.403</v>
      </c>
      <c r="E30" s="15">
        <v>25.491</v>
      </c>
      <c r="F30" s="15">
        <v>25.081</v>
      </c>
      <c r="G30" s="16">
        <f t="shared" si="5"/>
        <v>3.626666667</v>
      </c>
      <c r="H30" s="17">
        <f t="shared" si="6"/>
        <v>2.26</v>
      </c>
      <c r="I30" s="16">
        <f t="shared" si="7"/>
        <v>1.366666667</v>
      </c>
      <c r="J30" s="16">
        <f t="shared" si="8"/>
        <v>37.68382353</v>
      </c>
      <c r="K30" s="10"/>
      <c r="L30" s="10"/>
    </row>
    <row r="31" ht="15.75" customHeight="1">
      <c r="A31" s="13" t="s">
        <v>24</v>
      </c>
      <c r="B31" s="14">
        <v>0.46875</v>
      </c>
      <c r="C31" s="15">
        <v>0.3</v>
      </c>
      <c r="D31" s="15">
        <v>25.798</v>
      </c>
      <c r="E31" s="15">
        <v>28.734</v>
      </c>
      <c r="F31" s="15">
        <v>27.415</v>
      </c>
      <c r="G31" s="16">
        <f t="shared" si="5"/>
        <v>9.786666667</v>
      </c>
      <c r="H31" s="17">
        <f t="shared" si="6"/>
        <v>5.39</v>
      </c>
      <c r="I31" s="16">
        <f t="shared" si="7"/>
        <v>4.396666667</v>
      </c>
      <c r="J31" s="16">
        <f t="shared" si="8"/>
        <v>44.92506812</v>
      </c>
      <c r="K31" s="10"/>
      <c r="L31" s="10"/>
    </row>
    <row r="32" ht="15.75" customHeight="1">
      <c r="A32" s="13" t="s">
        <v>24</v>
      </c>
      <c r="B32" s="14">
        <v>0.4895833333333333</v>
      </c>
      <c r="C32" s="15">
        <v>0.3</v>
      </c>
      <c r="D32" s="15">
        <v>26.028</v>
      </c>
      <c r="E32" s="15">
        <v>27.017</v>
      </c>
      <c r="F32" s="15">
        <v>26.461</v>
      </c>
      <c r="G32" s="16">
        <f t="shared" si="5"/>
        <v>3.296666667</v>
      </c>
      <c r="H32" s="17">
        <f t="shared" si="6"/>
        <v>1.443333333</v>
      </c>
      <c r="I32" s="16">
        <f t="shared" si="7"/>
        <v>1.853333333</v>
      </c>
      <c r="J32" s="16">
        <f t="shared" si="8"/>
        <v>56.21840243</v>
      </c>
      <c r="K32" s="10"/>
      <c r="L32" s="10"/>
    </row>
    <row r="33" ht="15.75" customHeight="1">
      <c r="A33" s="13" t="s">
        <v>24</v>
      </c>
      <c r="B33" s="21"/>
      <c r="C33" s="13"/>
      <c r="D33" s="13"/>
      <c r="E33" s="13"/>
      <c r="F33" s="13"/>
      <c r="G33" s="16"/>
      <c r="H33" s="17"/>
      <c r="I33" s="16"/>
      <c r="J33" s="16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3" t="s">
        <v>24</v>
      </c>
      <c r="B34" s="21"/>
      <c r="C34" s="13"/>
      <c r="D34" s="13"/>
      <c r="E34" s="13"/>
      <c r="F34" s="13"/>
      <c r="G34" s="16"/>
      <c r="H34" s="17"/>
      <c r="I34" s="16"/>
      <c r="J34" s="1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3" t="s">
        <v>24</v>
      </c>
      <c r="B35" s="21"/>
      <c r="C35" s="13"/>
      <c r="D35" s="13"/>
      <c r="E35" s="13"/>
      <c r="F35" s="13"/>
      <c r="G35" s="16"/>
      <c r="H35" s="17"/>
      <c r="I35" s="16"/>
      <c r="J35" s="16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3" t="s">
        <v>24</v>
      </c>
      <c r="B36" s="21"/>
      <c r="C36" s="13"/>
      <c r="D36" s="13"/>
      <c r="E36" s="13"/>
      <c r="F36" s="13"/>
      <c r="G36" s="16"/>
      <c r="H36" s="17"/>
      <c r="I36" s="16"/>
      <c r="J36" s="16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3" t="s">
        <v>24</v>
      </c>
      <c r="B37" s="21"/>
      <c r="C37" s="13"/>
      <c r="D37" s="13"/>
      <c r="E37" s="13"/>
      <c r="F37" s="13"/>
      <c r="G37" s="16"/>
      <c r="H37" s="17"/>
      <c r="I37" s="16"/>
      <c r="J37" s="16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3" t="s">
        <v>24</v>
      </c>
      <c r="B38" s="21"/>
      <c r="C38" s="13"/>
      <c r="D38" s="13"/>
      <c r="E38" s="13"/>
      <c r="F38" s="10"/>
      <c r="G38" s="16"/>
      <c r="H38" s="17"/>
      <c r="I38" s="16"/>
      <c r="J38" s="16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20"/>
      <c r="I39" s="20"/>
      <c r="J39" s="2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20"/>
      <c r="I40" s="20"/>
      <c r="J40" s="2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20"/>
      <c r="I41" s="20"/>
      <c r="J41" s="2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20"/>
      <c r="I42" s="20"/>
      <c r="J42" s="2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20"/>
      <c r="I43" s="20"/>
      <c r="J43" s="20"/>
      <c r="K43" s="10"/>
      <c r="L43" s="10"/>
    </row>
    <row r="44" ht="15.75" customHeight="1">
      <c r="A44" s="23" t="s">
        <v>25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ht="15.75" customHeight="1">
      <c r="A45" s="12" t="s">
        <v>26</v>
      </c>
      <c r="B45" s="12" t="s">
        <v>16</v>
      </c>
      <c r="C45" s="12" t="s">
        <v>17</v>
      </c>
      <c r="D45" s="12" t="s">
        <v>18</v>
      </c>
      <c r="E45" s="12" t="s">
        <v>27</v>
      </c>
      <c r="F45" s="12" t="s">
        <v>28</v>
      </c>
      <c r="G45" s="24" t="s">
        <v>34</v>
      </c>
      <c r="H45" s="10"/>
      <c r="I45" s="10"/>
      <c r="J45" s="10"/>
      <c r="K45" s="10"/>
      <c r="L45" s="10"/>
    </row>
    <row r="46" ht="15.75" customHeight="1">
      <c r="A46" s="13">
        <v>1.0</v>
      </c>
      <c r="B46" s="29">
        <v>25.148</v>
      </c>
      <c r="C46" s="29">
        <v>26.625</v>
      </c>
      <c r="D46" s="15">
        <v>26.032</v>
      </c>
      <c r="E46" s="25">
        <f t="shared" ref="E46:E53" si="9">(C46-B46)</f>
        <v>1.477</v>
      </c>
      <c r="F46" s="26">
        <f t="shared" ref="F46:F53" si="10">(D46-B46)</f>
        <v>0.884</v>
      </c>
      <c r="G46" s="1">
        <f t="shared" ref="G46:G53" si="11">+F46/E46*100</f>
        <v>59.85104942</v>
      </c>
      <c r="H46" s="10"/>
      <c r="I46" s="10"/>
      <c r="J46" s="10"/>
      <c r="K46" s="10"/>
      <c r="L46" s="10"/>
    </row>
    <row r="47" ht="15.75" customHeight="1">
      <c r="A47" s="13">
        <v>2.0</v>
      </c>
      <c r="B47" s="29">
        <v>25.624</v>
      </c>
      <c r="C47" s="29">
        <v>28.439</v>
      </c>
      <c r="D47" s="15">
        <v>27.473</v>
      </c>
      <c r="E47" s="25">
        <f t="shared" si="9"/>
        <v>2.815</v>
      </c>
      <c r="F47" s="26">
        <f t="shared" si="10"/>
        <v>1.849</v>
      </c>
      <c r="G47" s="10">
        <f t="shared" si="11"/>
        <v>65.68383659</v>
      </c>
      <c r="H47" s="10"/>
      <c r="I47" s="10"/>
      <c r="J47" s="10"/>
      <c r="K47" s="10"/>
      <c r="L47" s="10"/>
    </row>
    <row r="48" ht="15.75" customHeight="1">
      <c r="A48" s="13">
        <v>3.0</v>
      </c>
      <c r="B48" s="29">
        <v>24.142</v>
      </c>
      <c r="C48" s="29">
        <v>25.721</v>
      </c>
      <c r="D48" s="15">
        <v>25.218</v>
      </c>
      <c r="E48" s="25">
        <f t="shared" si="9"/>
        <v>1.579</v>
      </c>
      <c r="F48" s="26">
        <f t="shared" si="10"/>
        <v>1.076</v>
      </c>
      <c r="G48" s="10">
        <f t="shared" si="11"/>
        <v>68.14439519</v>
      </c>
      <c r="H48" s="10"/>
      <c r="I48" s="10"/>
      <c r="J48" s="10"/>
      <c r="K48" s="27"/>
      <c r="L48" s="10"/>
    </row>
    <row r="49" ht="15.75" customHeight="1">
      <c r="A49" s="13">
        <v>4.0</v>
      </c>
      <c r="B49" s="15">
        <v>25.451</v>
      </c>
      <c r="C49" s="15">
        <v>28.605</v>
      </c>
      <c r="D49" s="15">
        <v>27.573</v>
      </c>
      <c r="E49" s="25">
        <f t="shared" si="9"/>
        <v>3.154</v>
      </c>
      <c r="F49" s="26">
        <f t="shared" si="10"/>
        <v>2.122</v>
      </c>
      <c r="G49" s="10">
        <f t="shared" si="11"/>
        <v>67.2796449</v>
      </c>
      <c r="H49" s="10"/>
      <c r="I49" s="10"/>
      <c r="J49" s="10"/>
      <c r="K49" s="20"/>
      <c r="L49" s="10"/>
    </row>
    <row r="50" ht="15.75" customHeight="1">
      <c r="A50" s="13">
        <v>5.0</v>
      </c>
      <c r="B50" s="29">
        <v>25.735</v>
      </c>
      <c r="C50" s="29">
        <v>29.823</v>
      </c>
      <c r="D50" s="15">
        <v>28.567</v>
      </c>
      <c r="E50" s="25">
        <f t="shared" si="9"/>
        <v>4.088</v>
      </c>
      <c r="F50" s="26">
        <f t="shared" si="10"/>
        <v>2.832</v>
      </c>
      <c r="G50" s="10">
        <f t="shared" si="11"/>
        <v>69.27592955</v>
      </c>
      <c r="H50" s="10"/>
      <c r="I50" s="10"/>
      <c r="J50" s="10"/>
      <c r="K50" s="20"/>
      <c r="L50" s="10"/>
    </row>
    <row r="51" ht="15.75" customHeight="1">
      <c r="A51" s="13">
        <v>6.0</v>
      </c>
      <c r="B51" s="15">
        <v>24.464</v>
      </c>
      <c r="C51" s="15">
        <v>26.061</v>
      </c>
      <c r="D51" s="15">
        <v>25.369</v>
      </c>
      <c r="E51" s="25">
        <f t="shared" si="9"/>
        <v>1.597</v>
      </c>
      <c r="F51" s="26">
        <f t="shared" si="10"/>
        <v>0.905</v>
      </c>
      <c r="G51" s="10">
        <f t="shared" si="11"/>
        <v>56.66875391</v>
      </c>
      <c r="H51" s="10"/>
      <c r="I51" s="10"/>
      <c r="J51" s="10"/>
      <c r="K51" s="10"/>
      <c r="L51" s="10"/>
    </row>
    <row r="52" ht="15.75" customHeight="1">
      <c r="A52" s="13">
        <v>7.0</v>
      </c>
      <c r="B52" s="15">
        <v>24.49</v>
      </c>
      <c r="C52" s="15">
        <v>28.916</v>
      </c>
      <c r="D52" s="15">
        <v>27.798</v>
      </c>
      <c r="E52" s="25">
        <f t="shared" si="9"/>
        <v>4.426</v>
      </c>
      <c r="F52" s="26">
        <f t="shared" si="10"/>
        <v>3.308</v>
      </c>
      <c r="G52" s="10">
        <f t="shared" si="11"/>
        <v>74.74017171</v>
      </c>
      <c r="H52" s="10"/>
      <c r="I52" s="10"/>
      <c r="J52" s="10"/>
      <c r="K52" s="10"/>
      <c r="L52" s="10"/>
    </row>
    <row r="53" ht="15.75" customHeight="1">
      <c r="A53" s="4">
        <v>8.0</v>
      </c>
      <c r="B53" s="4">
        <v>25.957</v>
      </c>
      <c r="C53" s="15">
        <v>28.177</v>
      </c>
      <c r="D53" s="15">
        <v>27.072</v>
      </c>
      <c r="E53" s="25">
        <f t="shared" si="9"/>
        <v>2.22</v>
      </c>
      <c r="F53" s="26">
        <f t="shared" si="10"/>
        <v>1.115</v>
      </c>
      <c r="G53" s="10">
        <f t="shared" si="11"/>
        <v>50.22522523</v>
      </c>
      <c r="H53" s="10"/>
      <c r="I53" s="10"/>
      <c r="J53" s="30"/>
      <c r="K53" s="10"/>
      <c r="L53" s="10"/>
    </row>
    <row r="54" ht="15.75" customHeight="1">
      <c r="A54" s="10"/>
      <c r="B54" s="10"/>
      <c r="C54" s="10"/>
      <c r="D54" s="10"/>
      <c r="E54" s="10"/>
      <c r="F54" s="10"/>
      <c r="G54" s="22"/>
      <c r="H54" s="22"/>
      <c r="I54" s="10"/>
      <c r="J54" s="10"/>
      <c r="K54" s="10"/>
      <c r="L54" s="10"/>
    </row>
    <row r="55" ht="15.75" customHeight="1">
      <c r="A55" s="23" t="s">
        <v>30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ht="15.75" customHeight="1">
      <c r="A56" s="12" t="s">
        <v>26</v>
      </c>
      <c r="B56" s="12" t="s">
        <v>16</v>
      </c>
      <c r="C56" s="12" t="s">
        <v>17</v>
      </c>
      <c r="D56" s="12" t="s">
        <v>18</v>
      </c>
      <c r="E56" s="12" t="s">
        <v>27</v>
      </c>
      <c r="F56" s="12" t="s">
        <v>28</v>
      </c>
      <c r="G56" s="24" t="s">
        <v>34</v>
      </c>
      <c r="H56" s="31"/>
      <c r="I56" s="10"/>
      <c r="J56" s="30"/>
      <c r="K56" s="10"/>
      <c r="L56" s="10"/>
    </row>
    <row r="57" ht="15.75" customHeight="1">
      <c r="A57" s="13">
        <v>1.0</v>
      </c>
      <c r="B57" s="29">
        <v>25.716</v>
      </c>
      <c r="C57" s="29">
        <v>27.63</v>
      </c>
      <c r="D57" s="15">
        <v>27.04</v>
      </c>
      <c r="E57" s="25">
        <f t="shared" ref="E57:E64" si="12">(C57-B57)</f>
        <v>1.914</v>
      </c>
      <c r="F57" s="26">
        <f t="shared" ref="F57:F64" si="13">(D57-B57)</f>
        <v>1.324</v>
      </c>
      <c r="G57" s="1">
        <f t="shared" ref="G57:G64" si="14">+F57/E57*100</f>
        <v>69.17450366</v>
      </c>
      <c r="H57" s="10"/>
      <c r="I57" s="10"/>
      <c r="J57" s="30"/>
      <c r="K57" s="10"/>
      <c r="L57" s="10"/>
    </row>
    <row r="58" ht="15.75" customHeight="1">
      <c r="A58" s="13">
        <v>2.0</v>
      </c>
      <c r="B58" s="29">
        <v>25.784</v>
      </c>
      <c r="C58" s="29">
        <v>27.858</v>
      </c>
      <c r="D58" s="15">
        <v>27.175</v>
      </c>
      <c r="E58" s="25">
        <f t="shared" si="12"/>
        <v>2.074</v>
      </c>
      <c r="F58" s="26">
        <f t="shared" si="13"/>
        <v>1.391</v>
      </c>
      <c r="G58" s="10">
        <f t="shared" si="14"/>
        <v>67.06846673</v>
      </c>
      <c r="H58" s="10" t="s">
        <v>35</v>
      </c>
      <c r="I58" s="10"/>
      <c r="J58" s="30"/>
      <c r="K58" s="10"/>
      <c r="L58" s="10"/>
    </row>
    <row r="59" ht="15.75" customHeight="1">
      <c r="A59" s="13">
        <v>3.0</v>
      </c>
      <c r="B59" s="29">
        <v>25.444</v>
      </c>
      <c r="C59" s="29">
        <v>30.236</v>
      </c>
      <c r="D59" s="15">
        <v>28.546</v>
      </c>
      <c r="E59" s="25">
        <f t="shared" si="12"/>
        <v>4.792</v>
      </c>
      <c r="F59" s="26">
        <f t="shared" si="13"/>
        <v>3.102</v>
      </c>
      <c r="G59" s="10">
        <f t="shared" si="14"/>
        <v>64.73288815</v>
      </c>
      <c r="H59" s="10"/>
      <c r="I59" s="10"/>
      <c r="J59" s="30"/>
      <c r="K59" s="10"/>
      <c r="L59" s="10"/>
    </row>
    <row r="60" ht="15.75" customHeight="1">
      <c r="A60" s="13">
        <v>4.0</v>
      </c>
      <c r="B60" s="15">
        <v>26.025</v>
      </c>
      <c r="C60" s="15">
        <v>29.333</v>
      </c>
      <c r="D60" s="15">
        <v>28.291</v>
      </c>
      <c r="E60" s="25">
        <f t="shared" si="12"/>
        <v>3.308</v>
      </c>
      <c r="F60" s="26">
        <f t="shared" si="13"/>
        <v>2.266</v>
      </c>
      <c r="G60" s="10">
        <f t="shared" si="14"/>
        <v>68.50060459</v>
      </c>
      <c r="H60" s="10"/>
      <c r="I60" s="10"/>
      <c r="J60" s="30"/>
      <c r="K60" s="10"/>
      <c r="L60" s="10"/>
    </row>
    <row r="61" ht="15.75" customHeight="1">
      <c r="A61" s="13">
        <v>5.0</v>
      </c>
      <c r="B61" s="29">
        <v>25.734</v>
      </c>
      <c r="C61" s="29">
        <v>30.598</v>
      </c>
      <c r="D61" s="15">
        <v>29.197</v>
      </c>
      <c r="E61" s="25">
        <f t="shared" si="12"/>
        <v>4.864</v>
      </c>
      <c r="F61" s="26">
        <f t="shared" si="13"/>
        <v>3.463</v>
      </c>
      <c r="G61" s="10">
        <f t="shared" si="14"/>
        <v>71.19654605</v>
      </c>
      <c r="H61" s="10"/>
      <c r="I61" s="10"/>
      <c r="J61" s="30"/>
      <c r="K61" s="10"/>
      <c r="L61" s="30"/>
    </row>
    <row r="62" ht="15.75" customHeight="1">
      <c r="A62" s="13">
        <v>6.0</v>
      </c>
      <c r="B62" s="15">
        <v>25.213</v>
      </c>
      <c r="C62" s="15">
        <v>27.776</v>
      </c>
      <c r="D62" s="15">
        <v>27.01</v>
      </c>
      <c r="E62" s="25">
        <f t="shared" si="12"/>
        <v>2.563</v>
      </c>
      <c r="F62" s="26">
        <f t="shared" si="13"/>
        <v>1.797</v>
      </c>
      <c r="G62" s="10">
        <f t="shared" si="14"/>
        <v>70.11314865</v>
      </c>
      <c r="H62" s="10"/>
      <c r="I62" s="10"/>
      <c r="J62" s="30"/>
      <c r="K62" s="10"/>
      <c r="L62" s="30"/>
    </row>
    <row r="63" ht="15.75" customHeight="1">
      <c r="A63" s="13">
        <v>7.0</v>
      </c>
      <c r="B63" s="29">
        <v>24.93</v>
      </c>
      <c r="C63" s="29">
        <v>28.598</v>
      </c>
      <c r="D63" s="15">
        <v>27.892</v>
      </c>
      <c r="E63" s="25">
        <f t="shared" si="12"/>
        <v>3.668</v>
      </c>
      <c r="F63" s="26">
        <f t="shared" si="13"/>
        <v>2.962</v>
      </c>
      <c r="G63" s="10">
        <f t="shared" si="14"/>
        <v>80.75245365</v>
      </c>
      <c r="H63" s="10"/>
      <c r="I63" s="10"/>
      <c r="J63" s="30"/>
      <c r="K63" s="10"/>
      <c r="L63" s="10"/>
    </row>
    <row r="64" ht="15.75" customHeight="1">
      <c r="A64" s="4">
        <v>8.0</v>
      </c>
      <c r="B64" s="4">
        <v>26.0</v>
      </c>
      <c r="C64" s="29">
        <v>27.793</v>
      </c>
      <c r="D64" s="15">
        <v>27.207</v>
      </c>
      <c r="E64" s="25">
        <f t="shared" si="12"/>
        <v>1.793</v>
      </c>
      <c r="F64" s="26">
        <f t="shared" si="13"/>
        <v>1.207</v>
      </c>
      <c r="G64" s="10">
        <f t="shared" si="14"/>
        <v>67.31734523</v>
      </c>
      <c r="H64" s="10"/>
      <c r="I64" s="10"/>
      <c r="J64" s="30"/>
      <c r="K64" s="10"/>
      <c r="L64" s="10"/>
    </row>
    <row r="65" ht="15.75" customHeight="1">
      <c r="K65" s="10"/>
      <c r="L65" s="10"/>
    </row>
    <row r="66" ht="15.75" customHeight="1">
      <c r="A66" s="8" t="s">
        <v>31</v>
      </c>
      <c r="B66" s="8">
        <v>25.883</v>
      </c>
      <c r="C66" s="8">
        <v>29.961</v>
      </c>
      <c r="D66" s="8">
        <v>28.674</v>
      </c>
      <c r="E66" s="17"/>
      <c r="K66" s="10"/>
      <c r="L66" s="10"/>
    </row>
    <row r="67" ht="15.75" customHeight="1">
      <c r="K67" s="10"/>
      <c r="L67" s="10"/>
    </row>
    <row r="68" ht="15.75" customHeight="1">
      <c r="K68" s="10"/>
      <c r="L68" s="10"/>
    </row>
    <row r="69" ht="15.75" customHeight="1">
      <c r="K69" s="10"/>
      <c r="L69" s="10"/>
    </row>
    <row r="70" ht="15.75" customHeight="1">
      <c r="K70" s="10"/>
      <c r="L70" s="10"/>
    </row>
    <row r="71" ht="15.75" customHeight="1">
      <c r="K71" s="10"/>
      <c r="L71" s="1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36</v>
      </c>
    </row>
    <row r="2">
      <c r="A2" s="1" t="s">
        <v>37</v>
      </c>
      <c r="B2" s="1">
        <v>1.0</v>
      </c>
      <c r="C2" s="1">
        <v>2.0</v>
      </c>
      <c r="D2" s="1">
        <v>3.0</v>
      </c>
    </row>
    <row r="3">
      <c r="A3" s="1">
        <v>1.0</v>
      </c>
      <c r="B3" s="8">
        <v>48.0</v>
      </c>
      <c r="E3" s="1">
        <f t="shared" ref="E3:E12" si="1">AVERAGE(B3:D3)</f>
        <v>48</v>
      </c>
    </row>
    <row r="4">
      <c r="A4" s="1">
        <v>2.0</v>
      </c>
      <c r="B4" s="8">
        <v>50.0</v>
      </c>
      <c r="E4" s="1">
        <f t="shared" si="1"/>
        <v>50</v>
      </c>
    </row>
    <row r="5">
      <c r="A5" s="1">
        <v>3.0</v>
      </c>
      <c r="B5" s="8">
        <v>49.0</v>
      </c>
      <c r="E5" s="1">
        <f t="shared" si="1"/>
        <v>49</v>
      </c>
    </row>
    <row r="6">
      <c r="A6" s="1">
        <v>4.0</v>
      </c>
      <c r="B6" s="8">
        <v>48.0</v>
      </c>
      <c r="E6" s="1">
        <f t="shared" si="1"/>
        <v>48</v>
      </c>
    </row>
    <row r="7">
      <c r="A7" s="1">
        <v>5.0</v>
      </c>
      <c r="B7" s="8">
        <v>49.0</v>
      </c>
      <c r="E7" s="1">
        <f t="shared" si="1"/>
        <v>49</v>
      </c>
    </row>
    <row r="8">
      <c r="A8" s="1">
        <v>6.0</v>
      </c>
      <c r="B8" s="8">
        <v>52.0</v>
      </c>
      <c r="E8" s="1">
        <f t="shared" si="1"/>
        <v>52</v>
      </c>
    </row>
    <row r="9">
      <c r="A9" s="1">
        <v>7.0</v>
      </c>
      <c r="B9" s="8">
        <v>50.0</v>
      </c>
      <c r="E9" s="1">
        <f t="shared" si="1"/>
        <v>50</v>
      </c>
    </row>
    <row r="10">
      <c r="A10" s="1">
        <v>8.0</v>
      </c>
      <c r="B10" s="8">
        <v>52.0</v>
      </c>
      <c r="E10" s="1">
        <f t="shared" si="1"/>
        <v>52</v>
      </c>
    </row>
    <row r="11">
      <c r="A11" s="1">
        <v>9.0</v>
      </c>
      <c r="B11" s="8">
        <v>50.0</v>
      </c>
      <c r="E11" s="1">
        <f t="shared" si="1"/>
        <v>50</v>
      </c>
    </row>
    <row r="12">
      <c r="A12" s="1">
        <v>10.0</v>
      </c>
      <c r="E12" s="1" t="str">
        <f t="shared" si="1"/>
        <v>#DIV/0!</v>
      </c>
    </row>
    <row r="14">
      <c r="A14" s="1" t="s">
        <v>38</v>
      </c>
      <c r="B14" s="1">
        <v>1.0</v>
      </c>
      <c r="C14" s="1">
        <v>2.0</v>
      </c>
      <c r="D14" s="1">
        <v>3.0</v>
      </c>
    </row>
    <row r="15">
      <c r="A15" s="1">
        <v>11.0</v>
      </c>
      <c r="B15" s="8">
        <v>49.0</v>
      </c>
      <c r="E15" s="1">
        <f t="shared" ref="E15:E24" si="2">AVERAGE(B15:D15)</f>
        <v>49</v>
      </c>
    </row>
    <row r="16">
      <c r="A16" s="1">
        <v>12.0</v>
      </c>
      <c r="B16" s="8">
        <v>51.0</v>
      </c>
      <c r="E16" s="1">
        <f t="shared" si="2"/>
        <v>51</v>
      </c>
    </row>
    <row r="17">
      <c r="A17" s="1">
        <v>13.0</v>
      </c>
      <c r="B17" s="8">
        <v>50.0</v>
      </c>
      <c r="E17" s="1">
        <f t="shared" si="2"/>
        <v>50</v>
      </c>
    </row>
    <row r="18">
      <c r="A18" s="1">
        <v>14.0</v>
      </c>
      <c r="B18" s="8">
        <v>51.0</v>
      </c>
      <c r="E18" s="1">
        <f t="shared" si="2"/>
        <v>51</v>
      </c>
    </row>
    <row r="19">
      <c r="A19" s="1">
        <v>15.0</v>
      </c>
      <c r="B19" s="8">
        <v>51.0</v>
      </c>
      <c r="E19" s="1">
        <f t="shared" si="2"/>
        <v>51</v>
      </c>
    </row>
    <row r="20">
      <c r="A20" s="1">
        <v>16.0</v>
      </c>
      <c r="B20" s="8">
        <v>51.0</v>
      </c>
      <c r="E20" s="1">
        <f t="shared" si="2"/>
        <v>51</v>
      </c>
    </row>
    <row r="21" ht="15.75" customHeight="1">
      <c r="A21" s="1">
        <v>17.0</v>
      </c>
      <c r="B21" s="8">
        <v>49.0</v>
      </c>
      <c r="E21" s="1">
        <f t="shared" si="2"/>
        <v>49</v>
      </c>
      <c r="K21" s="33" t="s">
        <v>39</v>
      </c>
    </row>
    <row r="22" ht="15.75" customHeight="1">
      <c r="A22" s="1">
        <v>18.0</v>
      </c>
      <c r="B22" s="8">
        <v>51.0</v>
      </c>
      <c r="E22" s="1">
        <f t="shared" si="2"/>
        <v>51</v>
      </c>
      <c r="K22" s="13"/>
    </row>
    <row r="23" ht="15.75" customHeight="1">
      <c r="A23" s="1">
        <v>19.0</v>
      </c>
      <c r="B23" s="8">
        <v>51.0</v>
      </c>
      <c r="E23" s="1">
        <f t="shared" si="2"/>
        <v>51</v>
      </c>
      <c r="H23" s="1" t="s">
        <v>40</v>
      </c>
      <c r="I23" s="1" t="s">
        <v>41</v>
      </c>
      <c r="J23" s="1" t="s">
        <v>42</v>
      </c>
      <c r="L23" s="23" t="s">
        <v>43</v>
      </c>
    </row>
    <row r="24" ht="15.75" customHeight="1">
      <c r="A24" s="1">
        <v>20.0</v>
      </c>
      <c r="E24" s="1" t="str">
        <f t="shared" si="2"/>
        <v>#DIV/0!</v>
      </c>
      <c r="H24" s="22" t="str">
        <f>AVERAGE(E15:E24,E3:E12)</f>
        <v>#DIV/0!</v>
      </c>
      <c r="I24" s="1" t="str">
        <f>(H24*3600/15)</f>
        <v>#DIV/0!</v>
      </c>
      <c r="J24" s="22" t="str">
        <f>I24/1000</f>
        <v>#DIV/0!</v>
      </c>
      <c r="L24" s="1" t="str">
        <f>J24*K22</f>
        <v>#DIV/0!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43"/>
    <col customWidth="1" min="3" max="3" width="20.0"/>
    <col customWidth="1" min="4" max="4" width="17.43"/>
    <col customWidth="1" min="5" max="5" width="13.14"/>
    <col customWidth="1" min="6" max="6" width="11.57"/>
    <col customWidth="1" min="7" max="26" width="8.71"/>
  </cols>
  <sheetData>
    <row r="1">
      <c r="A1" s="10"/>
      <c r="B1" s="3"/>
      <c r="C1" s="10" t="s">
        <v>44</v>
      </c>
      <c r="D1" s="32">
        <v>43600.0</v>
      </c>
    </row>
    <row r="2">
      <c r="A2" s="10"/>
      <c r="C2" s="10" t="s">
        <v>45</v>
      </c>
      <c r="D2" s="9" t="s">
        <v>8</v>
      </c>
    </row>
    <row r="3">
      <c r="A3" s="23" t="s">
        <v>46</v>
      </c>
      <c r="B3" s="1" t="s">
        <v>47</v>
      </c>
      <c r="C3" s="10"/>
    </row>
    <row r="4">
      <c r="A4" s="13" t="s">
        <v>48</v>
      </c>
      <c r="B4" s="13" t="s">
        <v>49</v>
      </c>
      <c r="C4" s="13" t="s">
        <v>50</v>
      </c>
      <c r="D4" s="13" t="s">
        <v>51</v>
      </c>
      <c r="E4" s="12" t="s">
        <v>52</v>
      </c>
      <c r="F4" s="12" t="s">
        <v>53</v>
      </c>
    </row>
    <row r="5">
      <c r="A5" s="13" t="s">
        <v>54</v>
      </c>
      <c r="B5" s="13"/>
      <c r="C5" s="34"/>
      <c r="D5" s="10"/>
      <c r="E5" s="20"/>
      <c r="F5" s="10"/>
    </row>
    <row r="6">
      <c r="A6" s="13" t="s">
        <v>54</v>
      </c>
      <c r="B6" s="13"/>
      <c r="C6" s="34"/>
      <c r="D6" s="10"/>
      <c r="E6" s="20"/>
      <c r="F6" s="10"/>
    </row>
    <row r="7">
      <c r="A7" s="13" t="s">
        <v>54</v>
      </c>
      <c r="B7" s="13"/>
      <c r="C7" s="34"/>
      <c r="D7" s="10"/>
      <c r="E7" s="20"/>
      <c r="F7" s="10"/>
    </row>
    <row r="8">
      <c r="A8" s="13" t="s">
        <v>55</v>
      </c>
      <c r="B8" s="13"/>
      <c r="C8" s="13"/>
      <c r="D8" s="10"/>
      <c r="E8" s="20"/>
      <c r="F8" s="10"/>
    </row>
    <row r="9">
      <c r="A9" s="13" t="s">
        <v>55</v>
      </c>
      <c r="B9" s="13"/>
      <c r="C9" s="13"/>
      <c r="D9" s="10"/>
      <c r="E9" s="20"/>
      <c r="F9" s="10"/>
    </row>
    <row r="10">
      <c r="A10" s="13" t="s">
        <v>56</v>
      </c>
      <c r="B10" s="13"/>
      <c r="C10" s="13"/>
      <c r="D10" s="10"/>
      <c r="E10" s="20"/>
      <c r="F10" s="10"/>
    </row>
    <row r="11">
      <c r="A11" s="13" t="s">
        <v>56</v>
      </c>
      <c r="B11" s="13"/>
      <c r="C11" s="13"/>
      <c r="D11" s="10"/>
      <c r="E11" s="2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23" t="s">
        <v>57</v>
      </c>
      <c r="B14" s="1" t="s">
        <v>57</v>
      </c>
      <c r="C14" s="10"/>
      <c r="D14" s="10"/>
      <c r="E14" s="10"/>
      <c r="F14" s="10"/>
    </row>
    <row r="15">
      <c r="A15" s="13" t="s">
        <v>48</v>
      </c>
      <c r="B15" s="13" t="s">
        <v>49</v>
      </c>
      <c r="C15" s="13" t="s">
        <v>50</v>
      </c>
      <c r="D15" s="13" t="s">
        <v>51</v>
      </c>
      <c r="E15" s="12" t="s">
        <v>52</v>
      </c>
      <c r="F15" s="12" t="s">
        <v>53</v>
      </c>
    </row>
    <row r="16">
      <c r="A16" s="13" t="s">
        <v>58</v>
      </c>
      <c r="B16" s="13"/>
      <c r="C16" s="34"/>
      <c r="D16" s="10"/>
      <c r="E16" s="20"/>
      <c r="F16" s="10"/>
    </row>
    <row r="17">
      <c r="A17" s="13" t="s">
        <v>58</v>
      </c>
      <c r="B17" s="13"/>
      <c r="C17" s="34"/>
      <c r="D17" s="10"/>
      <c r="E17" s="20"/>
      <c r="F17" s="10"/>
      <c r="I17" s="10"/>
    </row>
    <row r="18">
      <c r="A18" s="13" t="s">
        <v>58</v>
      </c>
      <c r="B18" s="13"/>
      <c r="C18" s="34"/>
      <c r="D18" s="10"/>
      <c r="E18" s="20"/>
      <c r="F18" s="10"/>
    </row>
    <row r="19">
      <c r="A19" s="13" t="s">
        <v>59</v>
      </c>
      <c r="B19" s="13"/>
      <c r="C19" s="13"/>
      <c r="D19" s="10"/>
      <c r="E19" s="20"/>
      <c r="F19" s="10"/>
    </row>
    <row r="20">
      <c r="A20" s="13" t="s">
        <v>59</v>
      </c>
      <c r="B20" s="13"/>
      <c r="C20" s="13"/>
      <c r="D20" s="10"/>
      <c r="E20" s="20"/>
      <c r="F20" s="10"/>
    </row>
    <row r="21" ht="15.75" customHeight="1">
      <c r="A21" s="13" t="s">
        <v>60</v>
      </c>
      <c r="B21" s="13"/>
      <c r="C21" s="13"/>
      <c r="D21" s="10"/>
      <c r="E21" s="20"/>
      <c r="F21" s="10"/>
    </row>
    <row r="22" ht="15.75" customHeight="1">
      <c r="A22" s="13" t="s">
        <v>60</v>
      </c>
      <c r="B22" s="13"/>
      <c r="C22" s="13"/>
      <c r="D22" s="10"/>
      <c r="E22" s="20"/>
      <c r="F22" s="10"/>
    </row>
    <row r="23" ht="15.75" customHeight="1">
      <c r="A23" s="10"/>
    </row>
    <row r="24" ht="15.75" customHeight="1">
      <c r="A24" s="10"/>
    </row>
    <row r="25" ht="15.75" customHeight="1">
      <c r="A25" s="23" t="s">
        <v>61</v>
      </c>
      <c r="B25" s="1" t="s">
        <v>62</v>
      </c>
      <c r="C25" s="10"/>
      <c r="D25" s="10"/>
      <c r="E25" s="10"/>
      <c r="F25" s="10"/>
    </row>
    <row r="26" ht="15.75" customHeight="1">
      <c r="A26" s="13" t="s">
        <v>48</v>
      </c>
      <c r="B26" s="13" t="s">
        <v>49</v>
      </c>
      <c r="C26" s="13" t="s">
        <v>50</v>
      </c>
      <c r="D26" s="13" t="s">
        <v>51</v>
      </c>
      <c r="E26" s="12" t="s">
        <v>52</v>
      </c>
      <c r="F26" s="12" t="s">
        <v>53</v>
      </c>
    </row>
    <row r="27" ht="15.75" customHeight="1">
      <c r="A27" s="13" t="s">
        <v>63</v>
      </c>
      <c r="B27" s="13"/>
      <c r="C27" s="13"/>
      <c r="D27" s="10"/>
      <c r="E27" s="20"/>
      <c r="F27" s="10"/>
    </row>
    <row r="28" ht="15.75" customHeight="1">
      <c r="A28" s="13" t="s">
        <v>63</v>
      </c>
      <c r="B28" s="13"/>
      <c r="C28" s="13"/>
      <c r="D28" s="10"/>
      <c r="E28" s="20"/>
      <c r="F28" s="10"/>
    </row>
    <row r="29" ht="15.75" customHeight="1">
      <c r="A29" s="13" t="s">
        <v>63</v>
      </c>
      <c r="B29" s="13"/>
      <c r="C29" s="13"/>
      <c r="D29" s="10"/>
      <c r="E29" s="20"/>
      <c r="F29" s="10"/>
    </row>
    <row r="30" ht="15.75" customHeight="1">
      <c r="A30" s="13" t="s">
        <v>64</v>
      </c>
      <c r="B30" s="13"/>
      <c r="C30" s="13"/>
      <c r="D30" s="10"/>
      <c r="E30" s="20"/>
      <c r="F30" s="10"/>
    </row>
    <row r="31" ht="15.75" customHeight="1">
      <c r="A31" s="13" t="s">
        <v>64</v>
      </c>
      <c r="B31" s="13"/>
      <c r="C31" s="13"/>
      <c r="D31" s="10"/>
      <c r="E31" s="20"/>
      <c r="F31" s="10"/>
    </row>
    <row r="32" ht="15.75" customHeight="1">
      <c r="A32" s="13" t="s">
        <v>65</v>
      </c>
      <c r="B32" s="13"/>
      <c r="C32" s="13"/>
      <c r="D32" s="10"/>
      <c r="E32" s="20"/>
      <c r="F32" s="10"/>
    </row>
    <row r="33" ht="15.75" customHeight="1">
      <c r="A33" s="13" t="s">
        <v>65</v>
      </c>
      <c r="B33" s="13"/>
      <c r="C33" s="13"/>
      <c r="D33" s="10"/>
      <c r="E33" s="20"/>
      <c r="F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>
      <c r="A240" s="10"/>
    </row>
    <row r="241" ht="15.75" customHeight="1">
      <c r="A241" s="10"/>
    </row>
    <row r="242" ht="15.75" customHeight="1">
      <c r="A242" s="10"/>
    </row>
    <row r="243" ht="15.75" customHeight="1">
      <c r="A243" s="10"/>
    </row>
    <row r="244" ht="15.75" customHeight="1">
      <c r="A244" s="10"/>
    </row>
    <row r="245" ht="15.75" customHeight="1">
      <c r="A245" s="10"/>
    </row>
    <row r="246" ht="15.75" customHeight="1">
      <c r="A246" s="10"/>
    </row>
    <row r="247" ht="15.75" customHeight="1">
      <c r="A247" s="10"/>
    </row>
    <row r="248" ht="15.75" customHeight="1">
      <c r="A248" s="10"/>
    </row>
    <row r="249" ht="15.75" customHeight="1">
      <c r="A249" s="10"/>
    </row>
    <row r="250" ht="15.75" customHeight="1">
      <c r="A250" s="10"/>
    </row>
    <row r="251" ht="15.75" customHeight="1">
      <c r="A251" s="10"/>
    </row>
    <row r="252" ht="15.75" customHeight="1">
      <c r="A252" s="10"/>
    </row>
    <row r="253" ht="15.75" customHeight="1">
      <c r="A253" s="10"/>
    </row>
    <row r="254" ht="15.75" customHeight="1">
      <c r="A254" s="10"/>
    </row>
    <row r="255" ht="15.75" customHeight="1">
      <c r="A255" s="10"/>
    </row>
    <row r="256" ht="15.75" customHeight="1">
      <c r="A256" s="10"/>
    </row>
    <row r="257" ht="15.75" customHeight="1">
      <c r="A257" s="10"/>
    </row>
    <row r="258" ht="15.75" customHeight="1">
      <c r="A258" s="10"/>
    </row>
    <row r="259" ht="15.75" customHeight="1">
      <c r="A259" s="10"/>
    </row>
    <row r="260" ht="15.75" customHeight="1">
      <c r="A260" s="10"/>
    </row>
    <row r="261" ht="15.75" customHeight="1">
      <c r="A261" s="10"/>
    </row>
    <row r="262" ht="15.75" customHeight="1">
      <c r="A262" s="10"/>
    </row>
    <row r="263" ht="15.75" customHeight="1">
      <c r="A263" s="10"/>
    </row>
    <row r="264" ht="15.75" customHeight="1">
      <c r="A264" s="10"/>
    </row>
    <row r="265" ht="15.75" customHeight="1">
      <c r="A265" s="10"/>
    </row>
    <row r="266" ht="15.75" customHeight="1">
      <c r="A266" s="10"/>
    </row>
    <row r="267" ht="15.75" customHeight="1">
      <c r="A267" s="10"/>
    </row>
    <row r="268" ht="15.75" customHeight="1">
      <c r="A268" s="10"/>
    </row>
    <row r="269" ht="15.75" customHeight="1">
      <c r="A269" s="10"/>
    </row>
    <row r="270" ht="15.75" customHeight="1">
      <c r="A270" s="10"/>
    </row>
    <row r="271" ht="15.75" customHeight="1">
      <c r="A271" s="10"/>
    </row>
    <row r="272" ht="15.75" customHeight="1">
      <c r="A272" s="10"/>
    </row>
    <row r="273" ht="15.75" customHeight="1">
      <c r="A273" s="10"/>
    </row>
    <row r="274" ht="15.75" customHeight="1">
      <c r="A274" s="10"/>
    </row>
    <row r="275" ht="15.75" customHeight="1">
      <c r="A275" s="10"/>
    </row>
    <row r="276" ht="15.75" customHeight="1">
      <c r="A276" s="10"/>
    </row>
    <row r="277" ht="15.75" customHeight="1">
      <c r="A277" s="10"/>
    </row>
    <row r="278" ht="15.75" customHeight="1">
      <c r="A278" s="10"/>
    </row>
    <row r="279" ht="15.75" customHeight="1">
      <c r="A279" s="10"/>
    </row>
    <row r="280" ht="15.75" customHeight="1">
      <c r="A280" s="10"/>
    </row>
    <row r="281" ht="15.75" customHeight="1">
      <c r="A281" s="10"/>
    </row>
    <row r="282" ht="15.75" customHeight="1">
      <c r="A282" s="10"/>
    </row>
    <row r="283" ht="15.75" customHeight="1">
      <c r="A283" s="10"/>
    </row>
    <row r="284" ht="15.75" customHeight="1">
      <c r="A284" s="10"/>
    </row>
    <row r="285" ht="15.75" customHeight="1">
      <c r="A285" s="10"/>
    </row>
    <row r="286" ht="15.75" customHeight="1">
      <c r="A286" s="10"/>
    </row>
    <row r="287" ht="15.75" customHeight="1">
      <c r="A287" s="10"/>
    </row>
    <row r="288" ht="15.75" customHeight="1">
      <c r="A288" s="10"/>
    </row>
    <row r="289" ht="15.75" customHeight="1">
      <c r="A289" s="10"/>
    </row>
    <row r="290" ht="15.75" customHeight="1">
      <c r="A290" s="10"/>
    </row>
    <row r="291" ht="15.75" customHeight="1">
      <c r="A291" s="10"/>
    </row>
    <row r="292" ht="15.75" customHeight="1">
      <c r="A292" s="10"/>
    </row>
    <row r="293" ht="15.75" customHeight="1">
      <c r="A293" s="10"/>
    </row>
    <row r="294" ht="15.75" customHeight="1">
      <c r="A294" s="10"/>
    </row>
    <row r="295" ht="15.75" customHeight="1">
      <c r="A295" s="10"/>
    </row>
    <row r="296" ht="15.75" customHeight="1">
      <c r="A296" s="10"/>
    </row>
    <row r="297" ht="15.75" customHeight="1">
      <c r="A297" s="10"/>
    </row>
    <row r="298" ht="15.75" customHeight="1">
      <c r="A298" s="10"/>
    </row>
    <row r="299" ht="15.75" customHeight="1">
      <c r="A299" s="10"/>
    </row>
    <row r="300" ht="15.75" customHeight="1">
      <c r="A300" s="10"/>
    </row>
    <row r="301" ht="15.75" customHeight="1">
      <c r="A301" s="10"/>
    </row>
    <row r="302" ht="15.75" customHeight="1">
      <c r="A302" s="10"/>
    </row>
    <row r="303" ht="15.75" customHeight="1">
      <c r="A303" s="10"/>
    </row>
    <row r="304" ht="15.75" customHeight="1">
      <c r="A304" s="10"/>
    </row>
    <row r="305" ht="15.75" customHeight="1">
      <c r="A305" s="10"/>
    </row>
    <row r="306" ht="15.75" customHeight="1">
      <c r="A306" s="10"/>
    </row>
    <row r="307" ht="15.75" customHeight="1">
      <c r="A307" s="10"/>
    </row>
    <row r="308" ht="15.75" customHeight="1">
      <c r="A308" s="10"/>
    </row>
    <row r="309" ht="15.75" customHeight="1">
      <c r="A309" s="10"/>
    </row>
    <row r="310" ht="15.75" customHeight="1">
      <c r="A310" s="10"/>
    </row>
    <row r="311" ht="15.75" customHeight="1">
      <c r="A311" s="10"/>
    </row>
    <row r="312" ht="15.75" customHeight="1">
      <c r="A312" s="10"/>
    </row>
    <row r="313" ht="15.75" customHeight="1">
      <c r="A313" s="10"/>
    </row>
    <row r="314" ht="15.75" customHeight="1">
      <c r="A314" s="10"/>
    </row>
    <row r="315" ht="15.75" customHeight="1">
      <c r="A315" s="10"/>
    </row>
    <row r="316" ht="15.75" customHeight="1">
      <c r="A316" s="10"/>
    </row>
    <row r="317" ht="15.75" customHeight="1">
      <c r="A317" s="10"/>
    </row>
    <row r="318" ht="15.75" customHeight="1">
      <c r="A318" s="10"/>
    </row>
    <row r="319" ht="15.75" customHeight="1">
      <c r="A319" s="10"/>
    </row>
    <row r="320" ht="15.75" customHeight="1">
      <c r="A320" s="10"/>
    </row>
    <row r="321" ht="15.75" customHeight="1">
      <c r="A321" s="10"/>
    </row>
    <row r="322" ht="15.75" customHeight="1">
      <c r="A322" s="10"/>
    </row>
    <row r="323" ht="15.75" customHeight="1">
      <c r="A323" s="10"/>
    </row>
    <row r="324" ht="15.75" customHeight="1">
      <c r="A324" s="10"/>
    </row>
    <row r="325" ht="15.75" customHeight="1">
      <c r="A325" s="10"/>
    </row>
    <row r="326" ht="15.75" customHeight="1">
      <c r="A326" s="10"/>
    </row>
    <row r="327" ht="15.75" customHeight="1">
      <c r="A327" s="10"/>
    </row>
    <row r="328" ht="15.75" customHeight="1">
      <c r="A328" s="10"/>
    </row>
    <row r="329" ht="15.75" customHeight="1">
      <c r="A329" s="10"/>
    </row>
    <row r="330" ht="15.75" customHeight="1">
      <c r="A330" s="10"/>
    </row>
    <row r="331" ht="15.75" customHeight="1">
      <c r="A331" s="10"/>
    </row>
    <row r="332" ht="15.75" customHeight="1">
      <c r="A332" s="10"/>
    </row>
    <row r="333" ht="15.75" customHeight="1">
      <c r="A333" s="10"/>
    </row>
    <row r="334" ht="15.75" customHeight="1">
      <c r="A334" s="10"/>
    </row>
    <row r="335" ht="15.75" customHeight="1">
      <c r="A335" s="10"/>
    </row>
    <row r="336" ht="15.75" customHeight="1">
      <c r="A336" s="10"/>
    </row>
    <row r="337" ht="15.75" customHeight="1">
      <c r="A337" s="10"/>
    </row>
    <row r="338" ht="15.75" customHeight="1">
      <c r="A338" s="10"/>
    </row>
    <row r="339" ht="15.75" customHeight="1">
      <c r="A339" s="10"/>
    </row>
    <row r="340" ht="15.75" customHeight="1">
      <c r="A340" s="10"/>
    </row>
    <row r="341" ht="15.75" customHeight="1">
      <c r="A341" s="10"/>
    </row>
    <row r="342" ht="15.75" customHeight="1">
      <c r="A342" s="10"/>
    </row>
    <row r="343" ht="15.75" customHeight="1">
      <c r="A343" s="10"/>
    </row>
    <row r="344" ht="15.75" customHeight="1">
      <c r="A344" s="10"/>
    </row>
    <row r="345" ht="15.75" customHeight="1">
      <c r="A345" s="10"/>
    </row>
    <row r="346" ht="15.75" customHeight="1">
      <c r="A346" s="10"/>
    </row>
    <row r="347" ht="15.75" customHeight="1">
      <c r="A347" s="10"/>
    </row>
    <row r="348" ht="15.75" customHeight="1">
      <c r="A348" s="10"/>
    </row>
    <row r="349" ht="15.75" customHeight="1">
      <c r="A349" s="10"/>
    </row>
    <row r="350" ht="15.75" customHeight="1">
      <c r="A350" s="10"/>
    </row>
    <row r="351" ht="15.75" customHeight="1">
      <c r="A351" s="10"/>
    </row>
    <row r="352" ht="15.75" customHeight="1">
      <c r="A352" s="10"/>
    </row>
    <row r="353" ht="15.75" customHeight="1">
      <c r="A353" s="10"/>
    </row>
    <row r="354" ht="15.75" customHeight="1">
      <c r="A354" s="10"/>
    </row>
    <row r="355" ht="15.75" customHeight="1">
      <c r="A355" s="10"/>
    </row>
    <row r="356" ht="15.75" customHeight="1">
      <c r="A356" s="10"/>
    </row>
    <row r="357" ht="15.75" customHeight="1">
      <c r="A357" s="10"/>
    </row>
    <row r="358" ht="15.75" customHeight="1">
      <c r="A358" s="10"/>
    </row>
    <row r="359" ht="15.75" customHeight="1">
      <c r="A359" s="10"/>
    </row>
    <row r="360" ht="15.75" customHeight="1">
      <c r="A360" s="10"/>
    </row>
    <row r="361" ht="15.75" customHeight="1">
      <c r="A361" s="10"/>
    </row>
    <row r="362" ht="15.75" customHeight="1">
      <c r="A362" s="10"/>
    </row>
    <row r="363" ht="15.75" customHeight="1">
      <c r="A363" s="10"/>
    </row>
    <row r="364" ht="15.75" customHeight="1">
      <c r="A364" s="10"/>
    </row>
    <row r="365" ht="15.75" customHeight="1">
      <c r="A365" s="10"/>
    </row>
    <row r="366" ht="15.75" customHeight="1">
      <c r="A366" s="10"/>
    </row>
    <row r="367" ht="15.75" customHeight="1">
      <c r="A367" s="10"/>
    </row>
    <row r="368" ht="15.75" customHeight="1">
      <c r="A368" s="10"/>
    </row>
    <row r="369" ht="15.75" customHeight="1">
      <c r="A369" s="10"/>
    </row>
    <row r="370" ht="15.75" customHeight="1">
      <c r="A370" s="10"/>
    </row>
    <row r="371" ht="15.75" customHeight="1">
      <c r="A371" s="10"/>
    </row>
    <row r="372" ht="15.75" customHeight="1">
      <c r="A372" s="10"/>
    </row>
    <row r="373" ht="15.75" customHeight="1">
      <c r="A373" s="10"/>
    </row>
    <row r="374" ht="15.75" customHeight="1">
      <c r="A374" s="10"/>
    </row>
    <row r="375" ht="15.75" customHeight="1">
      <c r="A375" s="10"/>
    </row>
    <row r="376" ht="15.75" customHeight="1">
      <c r="A376" s="10"/>
    </row>
    <row r="377" ht="15.75" customHeight="1">
      <c r="A377" s="10"/>
    </row>
    <row r="378" ht="15.75" customHeight="1">
      <c r="A378" s="10"/>
    </row>
    <row r="379" ht="15.75" customHeight="1">
      <c r="A379" s="10"/>
    </row>
    <row r="380" ht="15.75" customHeight="1">
      <c r="A380" s="10"/>
    </row>
    <row r="381" ht="15.75" customHeight="1">
      <c r="A381" s="10"/>
    </row>
    <row r="382" ht="15.75" customHeight="1">
      <c r="A382" s="10"/>
    </row>
    <row r="383" ht="15.75" customHeight="1">
      <c r="A383" s="10"/>
    </row>
    <row r="384" ht="15.75" customHeight="1">
      <c r="A384" s="10"/>
    </row>
    <row r="385" ht="15.75" customHeight="1">
      <c r="A385" s="10"/>
    </row>
    <row r="386" ht="15.75" customHeight="1">
      <c r="A386" s="10"/>
    </row>
    <row r="387" ht="15.75" customHeight="1">
      <c r="A387" s="10"/>
    </row>
    <row r="388" ht="15.75" customHeight="1">
      <c r="A388" s="10"/>
    </row>
    <row r="389" ht="15.75" customHeight="1">
      <c r="A389" s="10"/>
    </row>
    <row r="390" ht="15.75" customHeight="1">
      <c r="A390" s="10"/>
    </row>
    <row r="391" ht="15.75" customHeight="1">
      <c r="A391" s="10"/>
    </row>
    <row r="392" ht="15.75" customHeight="1">
      <c r="A392" s="10"/>
    </row>
    <row r="393" ht="15.75" customHeight="1">
      <c r="A393" s="10"/>
    </row>
    <row r="394" ht="15.75" customHeight="1">
      <c r="A394" s="10"/>
    </row>
    <row r="395" ht="15.75" customHeight="1">
      <c r="A395" s="10"/>
    </row>
    <row r="396" ht="15.75" customHeight="1">
      <c r="A396" s="10"/>
    </row>
    <row r="397" ht="15.75" customHeight="1">
      <c r="A397" s="10"/>
    </row>
    <row r="398" ht="15.75" customHeight="1">
      <c r="A398" s="10"/>
    </row>
    <row r="399" ht="15.75" customHeight="1">
      <c r="A399" s="10"/>
    </row>
    <row r="400" ht="15.75" customHeight="1">
      <c r="A400" s="10"/>
    </row>
    <row r="401" ht="15.75" customHeight="1">
      <c r="A401" s="10"/>
    </row>
    <row r="402" ht="15.75" customHeight="1">
      <c r="A402" s="10"/>
    </row>
    <row r="403" ht="15.75" customHeight="1">
      <c r="A403" s="10"/>
    </row>
    <row r="404" ht="15.75" customHeight="1">
      <c r="A404" s="10"/>
    </row>
    <row r="405" ht="15.75" customHeight="1">
      <c r="A405" s="10"/>
    </row>
    <row r="406" ht="15.75" customHeight="1">
      <c r="A406" s="10"/>
    </row>
    <row r="407" ht="15.75" customHeight="1">
      <c r="A407" s="10"/>
    </row>
    <row r="408" ht="15.75" customHeight="1">
      <c r="A408" s="10"/>
    </row>
    <row r="409" ht="15.75" customHeight="1">
      <c r="A409" s="10"/>
    </row>
    <row r="410" ht="15.75" customHeight="1">
      <c r="A410" s="10"/>
    </row>
    <row r="411" ht="15.75" customHeight="1">
      <c r="A411" s="10"/>
    </row>
    <row r="412" ht="15.75" customHeight="1">
      <c r="A412" s="10"/>
    </row>
    <row r="413" ht="15.75" customHeight="1">
      <c r="A413" s="10"/>
    </row>
    <row r="414" ht="15.75" customHeight="1">
      <c r="A414" s="10"/>
    </row>
    <row r="415" ht="15.75" customHeight="1">
      <c r="A415" s="10"/>
    </row>
    <row r="416" ht="15.75" customHeight="1">
      <c r="A416" s="10"/>
    </row>
    <row r="417" ht="15.75" customHeight="1">
      <c r="A417" s="10"/>
    </row>
    <row r="418" ht="15.75" customHeight="1">
      <c r="A418" s="10"/>
    </row>
    <row r="419" ht="15.75" customHeight="1">
      <c r="A419" s="10"/>
    </row>
    <row r="420" ht="15.75" customHeight="1">
      <c r="A420" s="10"/>
    </row>
    <row r="421" ht="15.75" customHeight="1">
      <c r="A421" s="10"/>
    </row>
    <row r="422" ht="15.75" customHeight="1">
      <c r="A422" s="10"/>
    </row>
    <row r="423" ht="15.75" customHeight="1">
      <c r="A423" s="10"/>
    </row>
    <row r="424" ht="15.75" customHeight="1">
      <c r="A424" s="10"/>
    </row>
    <row r="425" ht="15.75" customHeight="1">
      <c r="A425" s="10"/>
    </row>
    <row r="426" ht="15.75" customHeight="1">
      <c r="A426" s="10"/>
    </row>
    <row r="427" ht="15.75" customHeight="1">
      <c r="A427" s="10"/>
    </row>
    <row r="428" ht="15.75" customHeight="1">
      <c r="A428" s="10"/>
    </row>
    <row r="429" ht="15.75" customHeight="1">
      <c r="A429" s="10"/>
    </row>
    <row r="430" ht="15.75" customHeight="1">
      <c r="A430" s="10"/>
    </row>
    <row r="431" ht="15.75" customHeight="1">
      <c r="A431" s="10"/>
    </row>
    <row r="432" ht="15.75" customHeight="1">
      <c r="A432" s="10"/>
    </row>
    <row r="433" ht="15.75" customHeight="1">
      <c r="A433" s="10"/>
    </row>
    <row r="434" ht="15.75" customHeight="1">
      <c r="A434" s="10"/>
    </row>
    <row r="435" ht="15.75" customHeight="1">
      <c r="A435" s="10"/>
    </row>
    <row r="436" ht="15.75" customHeight="1">
      <c r="A436" s="10"/>
    </row>
    <row r="437" ht="15.75" customHeight="1">
      <c r="A437" s="10"/>
    </row>
    <row r="438" ht="15.75" customHeight="1">
      <c r="A438" s="10"/>
    </row>
    <row r="439" ht="15.75" customHeight="1">
      <c r="A439" s="10"/>
    </row>
    <row r="440" ht="15.75" customHeight="1">
      <c r="A440" s="10"/>
    </row>
    <row r="441" ht="15.75" customHeight="1">
      <c r="A441" s="10"/>
    </row>
    <row r="442" ht="15.75" customHeight="1">
      <c r="A442" s="10"/>
    </row>
    <row r="443" ht="15.75" customHeight="1">
      <c r="A443" s="10"/>
    </row>
    <row r="444" ht="15.75" customHeight="1">
      <c r="A444" s="10"/>
    </row>
    <row r="445" ht="15.75" customHeight="1">
      <c r="A445" s="10"/>
    </row>
    <row r="446" ht="15.75" customHeight="1">
      <c r="A446" s="10"/>
    </row>
    <row r="447" ht="15.75" customHeight="1">
      <c r="A447" s="10"/>
    </row>
    <row r="448" ht="15.75" customHeight="1">
      <c r="A448" s="10"/>
    </row>
    <row r="449" ht="15.75" customHeight="1">
      <c r="A449" s="10"/>
    </row>
    <row r="450" ht="15.75" customHeight="1">
      <c r="A450" s="10"/>
    </row>
    <row r="451" ht="15.75" customHeight="1">
      <c r="A451" s="10"/>
    </row>
    <row r="452" ht="15.75" customHeight="1">
      <c r="A452" s="10"/>
    </row>
    <row r="453" ht="15.75" customHeight="1">
      <c r="A453" s="10"/>
    </row>
    <row r="454" ht="15.75" customHeight="1">
      <c r="A454" s="10"/>
    </row>
    <row r="455" ht="15.75" customHeight="1">
      <c r="A455" s="10"/>
    </row>
    <row r="456" ht="15.75" customHeight="1">
      <c r="A456" s="10"/>
    </row>
    <row r="457" ht="15.75" customHeight="1">
      <c r="A457" s="10"/>
    </row>
    <row r="458" ht="15.75" customHeight="1">
      <c r="A458" s="10"/>
    </row>
    <row r="459" ht="15.75" customHeight="1">
      <c r="A459" s="10"/>
    </row>
    <row r="460" ht="15.75" customHeight="1">
      <c r="A460" s="10"/>
    </row>
    <row r="461" ht="15.75" customHeight="1">
      <c r="A461" s="10"/>
    </row>
    <row r="462" ht="15.75" customHeight="1">
      <c r="A462" s="10"/>
    </row>
    <row r="463" ht="15.75" customHeight="1">
      <c r="A463" s="10"/>
    </row>
    <row r="464" ht="15.75" customHeight="1">
      <c r="A464" s="10"/>
    </row>
    <row r="465" ht="15.75" customHeight="1">
      <c r="A465" s="10"/>
    </row>
    <row r="466" ht="15.75" customHeight="1">
      <c r="A466" s="10"/>
    </row>
    <row r="467" ht="15.75" customHeight="1">
      <c r="A467" s="10"/>
    </row>
    <row r="468" ht="15.75" customHeight="1">
      <c r="A468" s="10"/>
    </row>
    <row r="469" ht="15.75" customHeight="1">
      <c r="A469" s="10"/>
    </row>
    <row r="470" ht="15.75" customHeight="1">
      <c r="A470" s="10"/>
    </row>
    <row r="471" ht="15.75" customHeight="1">
      <c r="A471" s="10"/>
    </row>
    <row r="472" ht="15.75" customHeight="1">
      <c r="A472" s="10"/>
    </row>
    <row r="473" ht="15.75" customHeight="1">
      <c r="A473" s="10"/>
    </row>
    <row r="474" ht="15.75" customHeight="1">
      <c r="A474" s="10"/>
    </row>
    <row r="475" ht="15.75" customHeight="1">
      <c r="A475" s="10"/>
    </row>
    <row r="476" ht="15.75" customHeight="1">
      <c r="A476" s="10"/>
    </row>
    <row r="477" ht="15.75" customHeight="1">
      <c r="A477" s="10"/>
    </row>
    <row r="478" ht="15.75" customHeight="1">
      <c r="A478" s="10"/>
    </row>
    <row r="479" ht="15.75" customHeight="1">
      <c r="A479" s="10"/>
    </row>
    <row r="480" ht="15.75" customHeight="1">
      <c r="A480" s="10"/>
    </row>
    <row r="481" ht="15.75" customHeight="1">
      <c r="A481" s="10"/>
    </row>
    <row r="482" ht="15.75" customHeight="1">
      <c r="A482" s="10"/>
    </row>
    <row r="483" ht="15.75" customHeight="1">
      <c r="A483" s="10"/>
    </row>
    <row r="484" ht="15.75" customHeight="1">
      <c r="A484" s="10"/>
    </row>
    <row r="485" ht="15.75" customHeight="1">
      <c r="A485" s="10"/>
    </row>
    <row r="486" ht="15.75" customHeight="1">
      <c r="A486" s="10"/>
    </row>
    <row r="487" ht="15.75" customHeight="1">
      <c r="A487" s="10"/>
    </row>
    <row r="488" ht="15.75" customHeight="1">
      <c r="A488" s="10"/>
    </row>
    <row r="489" ht="15.75" customHeight="1">
      <c r="A489" s="10"/>
    </row>
    <row r="490" ht="15.75" customHeight="1">
      <c r="A490" s="10"/>
    </row>
    <row r="491" ht="15.75" customHeight="1">
      <c r="A491" s="10"/>
    </row>
    <row r="492" ht="15.75" customHeight="1">
      <c r="A492" s="10"/>
    </row>
    <row r="493" ht="15.75" customHeight="1">
      <c r="A493" s="10"/>
    </row>
    <row r="494" ht="15.75" customHeight="1">
      <c r="A494" s="10"/>
    </row>
    <row r="495" ht="15.75" customHeight="1">
      <c r="A495" s="10"/>
    </row>
    <row r="496" ht="15.75" customHeight="1">
      <c r="A496" s="10"/>
    </row>
    <row r="497" ht="15.75" customHeight="1">
      <c r="A497" s="10"/>
    </row>
    <row r="498" ht="15.75" customHeight="1">
      <c r="A498" s="10"/>
    </row>
    <row r="499" ht="15.75" customHeight="1">
      <c r="A499" s="10"/>
    </row>
    <row r="500" ht="15.75" customHeight="1">
      <c r="A500" s="10"/>
    </row>
    <row r="501" ht="15.75" customHeight="1">
      <c r="A501" s="10"/>
    </row>
    <row r="502" ht="15.75" customHeight="1">
      <c r="A502" s="10"/>
    </row>
    <row r="503" ht="15.75" customHeight="1">
      <c r="A503" s="10"/>
    </row>
    <row r="504" ht="15.75" customHeight="1">
      <c r="A504" s="10"/>
    </row>
    <row r="505" ht="15.75" customHeight="1">
      <c r="A505" s="10"/>
    </row>
    <row r="506" ht="15.75" customHeight="1">
      <c r="A506" s="10"/>
    </row>
    <row r="507" ht="15.75" customHeight="1">
      <c r="A507" s="10"/>
    </row>
    <row r="508" ht="15.75" customHeight="1">
      <c r="A508" s="10"/>
    </row>
    <row r="509" ht="15.75" customHeight="1">
      <c r="A509" s="10"/>
    </row>
    <row r="510" ht="15.75" customHeight="1">
      <c r="A510" s="10"/>
    </row>
    <row r="511" ht="15.75" customHeight="1">
      <c r="A511" s="10"/>
    </row>
    <row r="512" ht="15.75" customHeight="1">
      <c r="A512" s="10"/>
    </row>
    <row r="513" ht="15.75" customHeight="1">
      <c r="A513" s="10"/>
    </row>
    <row r="514" ht="15.75" customHeight="1">
      <c r="A514" s="10"/>
    </row>
    <row r="515" ht="15.75" customHeight="1">
      <c r="A515" s="10"/>
    </row>
    <row r="516" ht="15.75" customHeight="1">
      <c r="A516" s="10"/>
    </row>
    <row r="517" ht="15.75" customHeight="1">
      <c r="A517" s="10"/>
    </row>
    <row r="518" ht="15.75" customHeight="1">
      <c r="A518" s="10"/>
    </row>
    <row r="519" ht="15.75" customHeight="1">
      <c r="A519" s="10"/>
    </row>
    <row r="520" ht="15.75" customHeight="1">
      <c r="A520" s="10"/>
    </row>
    <row r="521" ht="15.75" customHeight="1">
      <c r="A521" s="10"/>
    </row>
    <row r="522" ht="15.75" customHeight="1">
      <c r="A522" s="10"/>
    </row>
    <row r="523" ht="15.75" customHeight="1">
      <c r="A523" s="10"/>
    </row>
    <row r="524" ht="15.75" customHeight="1">
      <c r="A524" s="10"/>
    </row>
    <row r="525" ht="15.75" customHeight="1">
      <c r="A525" s="10"/>
    </row>
    <row r="526" ht="15.75" customHeight="1">
      <c r="A526" s="10"/>
    </row>
    <row r="527" ht="15.75" customHeight="1">
      <c r="A527" s="10"/>
    </row>
    <row r="528" ht="15.75" customHeight="1">
      <c r="A528" s="10"/>
    </row>
    <row r="529" ht="15.75" customHeight="1">
      <c r="A529" s="10"/>
    </row>
    <row r="530" ht="15.75" customHeight="1">
      <c r="A530" s="10"/>
    </row>
    <row r="531" ht="15.75" customHeight="1">
      <c r="A531" s="10"/>
    </row>
    <row r="532" ht="15.75" customHeight="1">
      <c r="A532" s="10"/>
    </row>
    <row r="533" ht="15.75" customHeight="1">
      <c r="A533" s="10"/>
    </row>
    <row r="534" ht="15.75" customHeight="1">
      <c r="A534" s="10"/>
    </row>
    <row r="535" ht="15.75" customHeight="1">
      <c r="A535" s="10"/>
    </row>
    <row r="536" ht="15.75" customHeight="1">
      <c r="A536" s="10"/>
    </row>
    <row r="537" ht="15.75" customHeight="1">
      <c r="A537" s="10"/>
    </row>
    <row r="538" ht="15.75" customHeight="1">
      <c r="A538" s="10"/>
    </row>
    <row r="539" ht="15.75" customHeight="1">
      <c r="A539" s="10"/>
    </row>
    <row r="540" ht="15.75" customHeight="1">
      <c r="A540" s="10"/>
    </row>
    <row r="541" ht="15.75" customHeight="1">
      <c r="A541" s="10"/>
    </row>
    <row r="542" ht="15.75" customHeight="1">
      <c r="A542" s="10"/>
    </row>
    <row r="543" ht="15.75" customHeight="1">
      <c r="A543" s="10"/>
    </row>
    <row r="544" ht="15.75" customHeight="1">
      <c r="A544" s="10"/>
    </row>
    <row r="545" ht="15.75" customHeight="1">
      <c r="A545" s="10"/>
    </row>
    <row r="546" ht="15.75" customHeight="1">
      <c r="A546" s="10"/>
    </row>
    <row r="547" ht="15.75" customHeight="1">
      <c r="A547" s="10"/>
    </row>
    <row r="548" ht="15.75" customHeight="1">
      <c r="A548" s="10"/>
    </row>
    <row r="549" ht="15.75" customHeight="1">
      <c r="A549" s="10"/>
    </row>
    <row r="550" ht="15.75" customHeight="1">
      <c r="A550" s="10"/>
    </row>
    <row r="551" ht="15.75" customHeight="1">
      <c r="A551" s="10"/>
    </row>
    <row r="552" ht="15.75" customHeight="1">
      <c r="A552" s="10"/>
    </row>
    <row r="553" ht="15.75" customHeight="1">
      <c r="A553" s="10"/>
    </row>
    <row r="554" ht="15.75" customHeight="1">
      <c r="A554" s="10"/>
    </row>
    <row r="555" ht="15.75" customHeight="1">
      <c r="A555" s="10"/>
    </row>
    <row r="556" ht="15.75" customHeight="1">
      <c r="A556" s="10"/>
    </row>
    <row r="557" ht="15.75" customHeight="1">
      <c r="A557" s="10"/>
    </row>
    <row r="558" ht="15.75" customHeight="1">
      <c r="A558" s="10"/>
    </row>
    <row r="559" ht="15.75" customHeight="1">
      <c r="A559" s="10"/>
    </row>
    <row r="560" ht="15.75" customHeight="1">
      <c r="A560" s="10"/>
    </row>
    <row r="561" ht="15.75" customHeight="1">
      <c r="A561" s="10"/>
    </row>
    <row r="562" ht="15.75" customHeight="1">
      <c r="A562" s="10"/>
    </row>
    <row r="563" ht="15.75" customHeight="1">
      <c r="A563" s="10"/>
    </row>
    <row r="564" ht="15.75" customHeight="1">
      <c r="A564" s="10"/>
    </row>
    <row r="565" ht="15.75" customHeight="1">
      <c r="A565" s="10"/>
    </row>
    <row r="566" ht="15.75" customHeight="1">
      <c r="A566" s="10"/>
    </row>
    <row r="567" ht="15.75" customHeight="1">
      <c r="A567" s="10"/>
    </row>
    <row r="568" ht="15.75" customHeight="1">
      <c r="A568" s="10"/>
    </row>
    <row r="569" ht="15.75" customHeight="1">
      <c r="A569" s="10"/>
    </row>
    <row r="570" ht="15.75" customHeight="1">
      <c r="A570" s="10"/>
    </row>
    <row r="571" ht="15.75" customHeight="1">
      <c r="A571" s="10"/>
    </row>
    <row r="572" ht="15.75" customHeight="1">
      <c r="A572" s="10"/>
    </row>
    <row r="573" ht="15.75" customHeight="1">
      <c r="A573" s="10"/>
    </row>
    <row r="574" ht="15.75" customHeight="1">
      <c r="A574" s="10"/>
    </row>
    <row r="575" ht="15.75" customHeight="1">
      <c r="A575" s="10"/>
    </row>
    <row r="576" ht="15.75" customHeight="1">
      <c r="A576" s="10"/>
    </row>
    <row r="577" ht="15.75" customHeight="1">
      <c r="A577" s="10"/>
    </row>
    <row r="578" ht="15.75" customHeight="1">
      <c r="A578" s="10"/>
    </row>
    <row r="579" ht="15.75" customHeight="1">
      <c r="A579" s="10"/>
    </row>
    <row r="580" ht="15.75" customHeight="1">
      <c r="A580" s="10"/>
    </row>
    <row r="581" ht="15.75" customHeight="1">
      <c r="A581" s="10"/>
    </row>
    <row r="582" ht="15.75" customHeight="1">
      <c r="A582" s="10"/>
    </row>
    <row r="583" ht="15.75" customHeight="1">
      <c r="A583" s="10"/>
    </row>
    <row r="584" ht="15.75" customHeight="1">
      <c r="A584" s="10"/>
    </row>
    <row r="585" ht="15.75" customHeight="1">
      <c r="A585" s="10"/>
    </row>
    <row r="586" ht="15.75" customHeight="1">
      <c r="A586" s="10"/>
    </row>
    <row r="587" ht="15.75" customHeight="1">
      <c r="A587" s="10"/>
    </row>
    <row r="588" ht="15.75" customHeight="1">
      <c r="A588" s="10"/>
    </row>
    <row r="589" ht="15.75" customHeight="1">
      <c r="A589" s="10"/>
    </row>
    <row r="590" ht="15.75" customHeight="1">
      <c r="A590" s="10"/>
    </row>
    <row r="591" ht="15.75" customHeight="1">
      <c r="A591" s="10"/>
    </row>
    <row r="592" ht="15.75" customHeight="1">
      <c r="A592" s="10"/>
    </row>
    <row r="593" ht="15.75" customHeight="1">
      <c r="A593" s="10"/>
    </row>
    <row r="594" ht="15.75" customHeight="1">
      <c r="A594" s="10"/>
    </row>
    <row r="595" ht="15.75" customHeight="1">
      <c r="A595" s="10"/>
    </row>
    <row r="596" ht="15.75" customHeight="1">
      <c r="A596" s="10"/>
    </row>
    <row r="597" ht="15.75" customHeight="1">
      <c r="A597" s="10"/>
    </row>
    <row r="598" ht="15.75" customHeight="1">
      <c r="A598" s="10"/>
    </row>
    <row r="599" ht="15.75" customHeight="1">
      <c r="A599" s="10"/>
    </row>
    <row r="600" ht="15.75" customHeight="1">
      <c r="A600" s="10"/>
    </row>
    <row r="601" ht="15.75" customHeight="1">
      <c r="A601" s="10"/>
    </row>
    <row r="602" ht="15.75" customHeight="1">
      <c r="A602" s="10"/>
    </row>
    <row r="603" ht="15.75" customHeight="1">
      <c r="A603" s="10"/>
    </row>
    <row r="604" ht="15.75" customHeight="1">
      <c r="A604" s="10"/>
    </row>
    <row r="605" ht="15.75" customHeight="1">
      <c r="A605" s="10"/>
    </row>
    <row r="606" ht="15.75" customHeight="1">
      <c r="A606" s="10"/>
    </row>
    <row r="607" ht="15.75" customHeight="1">
      <c r="A607" s="10"/>
    </row>
    <row r="608" ht="15.75" customHeight="1">
      <c r="A608" s="10"/>
    </row>
    <row r="609" ht="15.75" customHeight="1">
      <c r="A609" s="10"/>
    </row>
    <row r="610" ht="15.75" customHeight="1">
      <c r="A610" s="10"/>
    </row>
    <row r="611" ht="15.75" customHeight="1">
      <c r="A611" s="10"/>
    </row>
    <row r="612" ht="15.75" customHeight="1">
      <c r="A612" s="10"/>
    </row>
    <row r="613" ht="15.75" customHeight="1">
      <c r="A613" s="10"/>
    </row>
    <row r="614" ht="15.75" customHeight="1">
      <c r="A614" s="10"/>
    </row>
    <row r="615" ht="15.75" customHeight="1">
      <c r="A615" s="10"/>
    </row>
    <row r="616" ht="15.75" customHeight="1">
      <c r="A616" s="10"/>
    </row>
    <row r="617" ht="15.75" customHeight="1">
      <c r="A617" s="10"/>
    </row>
    <row r="618" ht="15.75" customHeight="1">
      <c r="A618" s="10"/>
    </row>
    <row r="619" ht="15.75" customHeight="1">
      <c r="A619" s="10"/>
    </row>
    <row r="620" ht="15.75" customHeight="1">
      <c r="A620" s="10"/>
    </row>
    <row r="621" ht="15.75" customHeight="1">
      <c r="A621" s="10"/>
    </row>
    <row r="622" ht="15.75" customHeight="1">
      <c r="A622" s="10"/>
    </row>
    <row r="623" ht="15.75" customHeight="1">
      <c r="A623" s="10"/>
    </row>
    <row r="624" ht="15.75" customHeight="1">
      <c r="A624" s="10"/>
    </row>
    <row r="625" ht="15.75" customHeight="1">
      <c r="A625" s="10"/>
    </row>
    <row r="626" ht="15.75" customHeight="1">
      <c r="A626" s="10"/>
    </row>
    <row r="627" ht="15.75" customHeight="1">
      <c r="A627" s="10"/>
    </row>
    <row r="628" ht="15.75" customHeight="1">
      <c r="A628" s="10"/>
    </row>
    <row r="629" ht="15.75" customHeight="1">
      <c r="A629" s="10"/>
    </row>
    <row r="630" ht="15.75" customHeight="1">
      <c r="A630" s="10"/>
    </row>
    <row r="631" ht="15.75" customHeight="1">
      <c r="A631" s="10"/>
    </row>
    <row r="632" ht="15.75" customHeight="1">
      <c r="A632" s="10"/>
    </row>
    <row r="633" ht="15.75" customHeight="1">
      <c r="A633" s="10"/>
    </row>
    <row r="634" ht="15.75" customHeight="1">
      <c r="A634" s="10"/>
    </row>
    <row r="635" ht="15.75" customHeight="1">
      <c r="A635" s="10"/>
    </row>
    <row r="636" ht="15.75" customHeight="1">
      <c r="A636" s="10"/>
    </row>
    <row r="637" ht="15.75" customHeight="1">
      <c r="A637" s="10"/>
    </row>
    <row r="638" ht="15.75" customHeight="1">
      <c r="A638" s="10"/>
    </row>
    <row r="639" ht="15.75" customHeight="1">
      <c r="A639" s="10"/>
    </row>
    <row r="640" ht="15.75" customHeight="1">
      <c r="A640" s="10"/>
    </row>
    <row r="641" ht="15.75" customHeight="1">
      <c r="A641" s="10"/>
    </row>
    <row r="642" ht="15.75" customHeight="1">
      <c r="A642" s="10"/>
    </row>
    <row r="643" ht="15.75" customHeight="1">
      <c r="A643" s="10"/>
    </row>
    <row r="644" ht="15.75" customHeight="1">
      <c r="A644" s="10"/>
    </row>
    <row r="645" ht="15.75" customHeight="1">
      <c r="A645" s="10"/>
    </row>
    <row r="646" ht="15.75" customHeight="1">
      <c r="A646" s="10"/>
    </row>
    <row r="647" ht="15.75" customHeight="1">
      <c r="A647" s="10"/>
    </row>
    <row r="648" ht="15.75" customHeight="1">
      <c r="A648" s="10"/>
    </row>
    <row r="649" ht="15.75" customHeight="1">
      <c r="A649" s="10"/>
    </row>
    <row r="650" ht="15.75" customHeight="1">
      <c r="A650" s="10"/>
    </row>
    <row r="651" ht="15.75" customHeight="1">
      <c r="A651" s="10"/>
    </row>
    <row r="652" ht="15.75" customHeight="1">
      <c r="A652" s="10"/>
    </row>
    <row r="653" ht="15.75" customHeight="1">
      <c r="A653" s="10"/>
    </row>
    <row r="654" ht="15.75" customHeight="1">
      <c r="A654" s="10"/>
    </row>
    <row r="655" ht="15.75" customHeight="1">
      <c r="A655" s="10"/>
    </row>
    <row r="656" ht="15.75" customHeight="1">
      <c r="A656" s="10"/>
    </row>
    <row r="657" ht="15.75" customHeight="1">
      <c r="A657" s="10"/>
    </row>
    <row r="658" ht="15.75" customHeight="1">
      <c r="A658" s="10"/>
    </row>
    <row r="659" ht="15.75" customHeight="1">
      <c r="A659" s="10"/>
    </row>
    <row r="660" ht="15.75" customHeight="1">
      <c r="A660" s="10"/>
    </row>
    <row r="661" ht="15.75" customHeight="1">
      <c r="A661" s="10"/>
    </row>
    <row r="662" ht="15.75" customHeight="1">
      <c r="A662" s="10"/>
    </row>
    <row r="663" ht="15.75" customHeight="1">
      <c r="A663" s="10"/>
    </row>
    <row r="664" ht="15.75" customHeight="1">
      <c r="A664" s="10"/>
    </row>
    <row r="665" ht="15.75" customHeight="1">
      <c r="A665" s="10"/>
    </row>
    <row r="666" ht="15.75" customHeight="1">
      <c r="A666" s="10"/>
    </row>
    <row r="667" ht="15.75" customHeight="1">
      <c r="A667" s="10"/>
    </row>
    <row r="668" ht="15.75" customHeight="1">
      <c r="A668" s="10"/>
    </row>
    <row r="669" ht="15.75" customHeight="1">
      <c r="A669" s="10"/>
    </row>
    <row r="670" ht="15.75" customHeight="1">
      <c r="A670" s="10"/>
    </row>
    <row r="671" ht="15.75" customHeight="1">
      <c r="A671" s="10"/>
    </row>
    <row r="672" ht="15.75" customHeight="1">
      <c r="A672" s="10"/>
    </row>
    <row r="673" ht="15.75" customHeight="1">
      <c r="A673" s="10"/>
    </row>
    <row r="674" ht="15.75" customHeight="1">
      <c r="A674" s="10"/>
    </row>
    <row r="675" ht="15.75" customHeight="1">
      <c r="A675" s="10"/>
    </row>
    <row r="676" ht="15.75" customHeight="1">
      <c r="A676" s="10"/>
    </row>
    <row r="677" ht="15.75" customHeight="1">
      <c r="A677" s="10"/>
    </row>
    <row r="678" ht="15.75" customHeight="1">
      <c r="A678" s="10"/>
    </row>
    <row r="679" ht="15.75" customHeight="1">
      <c r="A679" s="10"/>
    </row>
    <row r="680" ht="15.75" customHeight="1">
      <c r="A680" s="10"/>
    </row>
    <row r="681" ht="15.75" customHeight="1">
      <c r="A681" s="10"/>
    </row>
    <row r="682" ht="15.75" customHeight="1">
      <c r="A682" s="10"/>
    </row>
    <row r="683" ht="15.75" customHeight="1">
      <c r="A683" s="10"/>
    </row>
    <row r="684" ht="15.75" customHeight="1">
      <c r="A684" s="10"/>
    </row>
    <row r="685" ht="15.75" customHeight="1">
      <c r="A685" s="10"/>
    </row>
    <row r="686" ht="15.75" customHeight="1">
      <c r="A686" s="10"/>
    </row>
    <row r="687" ht="15.75" customHeight="1">
      <c r="A687" s="10"/>
    </row>
    <row r="688" ht="15.75" customHeight="1">
      <c r="A688" s="10"/>
    </row>
    <row r="689" ht="15.75" customHeight="1">
      <c r="A689" s="10"/>
    </row>
    <row r="690" ht="15.75" customHeight="1">
      <c r="A690" s="10"/>
    </row>
    <row r="691" ht="15.75" customHeight="1">
      <c r="A691" s="10"/>
    </row>
    <row r="692" ht="15.75" customHeight="1">
      <c r="A692" s="10"/>
    </row>
    <row r="693" ht="15.75" customHeight="1">
      <c r="A693" s="10"/>
    </row>
    <row r="694" ht="15.75" customHeight="1">
      <c r="A694" s="10"/>
    </row>
    <row r="695" ht="15.75" customHeight="1">
      <c r="A695" s="10"/>
    </row>
    <row r="696" ht="15.75" customHeight="1">
      <c r="A696" s="10"/>
    </row>
    <row r="697" ht="15.75" customHeight="1">
      <c r="A697" s="10"/>
    </row>
    <row r="698" ht="15.75" customHeight="1">
      <c r="A698" s="10"/>
    </row>
    <row r="699" ht="15.75" customHeight="1">
      <c r="A699" s="10"/>
    </row>
    <row r="700" ht="15.75" customHeight="1">
      <c r="A700" s="10"/>
    </row>
    <row r="701" ht="15.75" customHeight="1">
      <c r="A701" s="10"/>
    </row>
    <row r="702" ht="15.75" customHeight="1">
      <c r="A702" s="10"/>
    </row>
    <row r="703" ht="15.75" customHeight="1">
      <c r="A703" s="10"/>
    </row>
    <row r="704" ht="15.75" customHeight="1">
      <c r="A704" s="10"/>
    </row>
    <row r="705" ht="15.75" customHeight="1">
      <c r="A705" s="10"/>
    </row>
    <row r="706" ht="15.75" customHeight="1">
      <c r="A706" s="10"/>
    </row>
    <row r="707" ht="15.75" customHeight="1">
      <c r="A707" s="10"/>
    </row>
    <row r="708" ht="15.75" customHeight="1">
      <c r="A708" s="10"/>
    </row>
    <row r="709" ht="15.75" customHeight="1">
      <c r="A709" s="10"/>
    </row>
    <row r="710" ht="15.75" customHeight="1">
      <c r="A710" s="10"/>
    </row>
    <row r="711" ht="15.75" customHeight="1">
      <c r="A711" s="10"/>
    </row>
    <row r="712" ht="15.75" customHeight="1">
      <c r="A712" s="10"/>
    </row>
    <row r="713" ht="15.75" customHeight="1">
      <c r="A713" s="10"/>
    </row>
    <row r="714" ht="15.75" customHeight="1">
      <c r="A714" s="10"/>
    </row>
    <row r="715" ht="15.75" customHeight="1">
      <c r="A715" s="10"/>
    </row>
    <row r="716" ht="15.75" customHeight="1">
      <c r="A716" s="10"/>
    </row>
    <row r="717" ht="15.75" customHeight="1">
      <c r="A717" s="10"/>
    </row>
    <row r="718" ht="15.75" customHeight="1">
      <c r="A718" s="10"/>
    </row>
    <row r="719" ht="15.75" customHeight="1">
      <c r="A719" s="10"/>
    </row>
    <row r="720" ht="15.75" customHeight="1">
      <c r="A720" s="10"/>
    </row>
    <row r="721" ht="15.75" customHeight="1">
      <c r="A721" s="10"/>
    </row>
    <row r="722" ht="15.75" customHeight="1">
      <c r="A722" s="10"/>
    </row>
    <row r="723" ht="15.75" customHeight="1">
      <c r="A723" s="10"/>
    </row>
    <row r="724" ht="15.75" customHeight="1">
      <c r="A724" s="10"/>
    </row>
    <row r="725" ht="15.75" customHeight="1">
      <c r="A725" s="10"/>
    </row>
    <row r="726" ht="15.75" customHeight="1">
      <c r="A726" s="10"/>
    </row>
    <row r="727" ht="15.75" customHeight="1">
      <c r="A727" s="10"/>
    </row>
    <row r="728" ht="15.75" customHeight="1">
      <c r="A728" s="10"/>
    </row>
    <row r="729" ht="15.75" customHeight="1">
      <c r="A729" s="10"/>
    </row>
    <row r="730" ht="15.75" customHeight="1">
      <c r="A730" s="10"/>
    </row>
    <row r="731" ht="15.75" customHeight="1">
      <c r="A731" s="10"/>
    </row>
    <row r="732" ht="15.75" customHeight="1">
      <c r="A732" s="10"/>
    </row>
    <row r="733" ht="15.75" customHeight="1">
      <c r="A733" s="10"/>
    </row>
    <row r="734" ht="15.75" customHeight="1">
      <c r="A734" s="10"/>
    </row>
    <row r="735" ht="15.75" customHeight="1">
      <c r="A735" s="10"/>
    </row>
    <row r="736" ht="15.75" customHeight="1">
      <c r="A736" s="10"/>
    </row>
    <row r="737" ht="15.75" customHeight="1">
      <c r="A737" s="10"/>
    </row>
    <row r="738" ht="15.75" customHeight="1">
      <c r="A738" s="10"/>
    </row>
    <row r="739" ht="15.75" customHeight="1">
      <c r="A739" s="10"/>
    </row>
    <row r="740" ht="15.75" customHeight="1">
      <c r="A740" s="10"/>
    </row>
    <row r="741" ht="15.75" customHeight="1">
      <c r="A741" s="10"/>
    </row>
    <row r="742" ht="15.75" customHeight="1">
      <c r="A742" s="10"/>
    </row>
    <row r="743" ht="15.75" customHeight="1">
      <c r="A743" s="10"/>
    </row>
    <row r="744" ht="15.75" customHeight="1">
      <c r="A744" s="10"/>
    </row>
    <row r="745" ht="15.75" customHeight="1">
      <c r="A745" s="10"/>
    </row>
    <row r="746" ht="15.75" customHeight="1">
      <c r="A746" s="10"/>
    </row>
    <row r="747" ht="15.75" customHeight="1">
      <c r="A747" s="10"/>
    </row>
    <row r="748" ht="15.75" customHeight="1">
      <c r="A748" s="10"/>
    </row>
    <row r="749" ht="15.75" customHeight="1">
      <c r="A749" s="10"/>
    </row>
    <row r="750" ht="15.75" customHeight="1">
      <c r="A750" s="10"/>
    </row>
    <row r="751" ht="15.75" customHeight="1">
      <c r="A751" s="10"/>
    </row>
    <row r="752" ht="15.75" customHeight="1">
      <c r="A752" s="10"/>
    </row>
    <row r="753" ht="15.75" customHeight="1">
      <c r="A753" s="10"/>
    </row>
    <row r="754" ht="15.75" customHeight="1">
      <c r="A754" s="10"/>
    </row>
    <row r="755" ht="15.75" customHeight="1">
      <c r="A755" s="10"/>
    </row>
    <row r="756" ht="15.75" customHeight="1">
      <c r="A756" s="10"/>
    </row>
    <row r="757" ht="15.75" customHeight="1">
      <c r="A757" s="10"/>
    </row>
    <row r="758" ht="15.75" customHeight="1">
      <c r="A758" s="10"/>
    </row>
    <row r="759" ht="15.75" customHeight="1">
      <c r="A759" s="10"/>
    </row>
    <row r="760" ht="15.75" customHeight="1">
      <c r="A760" s="10"/>
    </row>
    <row r="761" ht="15.75" customHeight="1">
      <c r="A761" s="10"/>
    </row>
    <row r="762" ht="15.75" customHeight="1">
      <c r="A762" s="10"/>
    </row>
    <row r="763" ht="15.75" customHeight="1">
      <c r="A763" s="10"/>
    </row>
    <row r="764" ht="15.75" customHeight="1">
      <c r="A764" s="10"/>
    </row>
    <row r="765" ht="15.75" customHeight="1">
      <c r="A765" s="10"/>
    </row>
    <row r="766" ht="15.75" customHeight="1">
      <c r="A766" s="10"/>
    </row>
    <row r="767" ht="15.75" customHeight="1">
      <c r="A767" s="10"/>
    </row>
    <row r="768" ht="15.75" customHeight="1">
      <c r="A768" s="10"/>
    </row>
    <row r="769" ht="15.75" customHeight="1">
      <c r="A769" s="10"/>
    </row>
    <row r="770" ht="15.75" customHeight="1">
      <c r="A770" s="10"/>
    </row>
    <row r="771" ht="15.75" customHeight="1">
      <c r="A771" s="10"/>
    </row>
    <row r="772" ht="15.75" customHeight="1">
      <c r="A772" s="10"/>
    </row>
    <row r="773" ht="15.75" customHeight="1">
      <c r="A773" s="10"/>
    </row>
    <row r="774" ht="15.75" customHeight="1">
      <c r="A774" s="10"/>
    </row>
    <row r="775" ht="15.75" customHeight="1">
      <c r="A775" s="10"/>
    </row>
    <row r="776" ht="15.75" customHeight="1">
      <c r="A776" s="10"/>
    </row>
    <row r="777" ht="15.75" customHeight="1">
      <c r="A777" s="10"/>
    </row>
    <row r="778" ht="15.75" customHeight="1">
      <c r="A778" s="10"/>
    </row>
    <row r="779" ht="15.75" customHeight="1">
      <c r="A779" s="10"/>
    </row>
    <row r="780" ht="15.75" customHeight="1">
      <c r="A780" s="10"/>
    </row>
    <row r="781" ht="15.75" customHeight="1">
      <c r="A781" s="10"/>
    </row>
    <row r="782" ht="15.75" customHeight="1">
      <c r="A782" s="10"/>
    </row>
    <row r="783" ht="15.75" customHeight="1">
      <c r="A783" s="10"/>
    </row>
    <row r="784" ht="15.75" customHeight="1">
      <c r="A784" s="10"/>
    </row>
    <row r="785" ht="15.75" customHeight="1">
      <c r="A785" s="10"/>
    </row>
    <row r="786" ht="15.75" customHeight="1">
      <c r="A786" s="10"/>
    </row>
    <row r="787" ht="15.75" customHeight="1">
      <c r="A787" s="10"/>
    </row>
    <row r="788" ht="15.75" customHeight="1">
      <c r="A788" s="10"/>
    </row>
    <row r="789" ht="15.75" customHeight="1">
      <c r="A789" s="10"/>
    </row>
    <row r="790" ht="15.75" customHeight="1">
      <c r="A790" s="10"/>
    </row>
    <row r="791" ht="15.75" customHeight="1">
      <c r="A791" s="10"/>
    </row>
    <row r="792" ht="15.75" customHeight="1">
      <c r="A792" s="10"/>
    </row>
    <row r="793" ht="15.75" customHeight="1">
      <c r="A793" s="10"/>
    </row>
    <row r="794" ht="15.75" customHeight="1">
      <c r="A794" s="10"/>
    </row>
    <row r="795" ht="15.75" customHeight="1">
      <c r="A795" s="10"/>
    </row>
    <row r="796" ht="15.75" customHeight="1">
      <c r="A796" s="10"/>
    </row>
    <row r="797" ht="15.75" customHeight="1">
      <c r="A797" s="10"/>
    </row>
    <row r="798" ht="15.75" customHeight="1">
      <c r="A798" s="10"/>
    </row>
    <row r="799" ht="15.75" customHeight="1">
      <c r="A799" s="10"/>
    </row>
    <row r="800" ht="15.75" customHeight="1">
      <c r="A800" s="10"/>
    </row>
    <row r="801" ht="15.75" customHeight="1">
      <c r="A801" s="10"/>
    </row>
    <row r="802" ht="15.75" customHeight="1">
      <c r="A802" s="10"/>
    </row>
    <row r="803" ht="15.75" customHeight="1">
      <c r="A803" s="10"/>
    </row>
    <row r="804" ht="15.75" customHeight="1">
      <c r="A804" s="10"/>
    </row>
    <row r="805" ht="15.75" customHeight="1">
      <c r="A805" s="10"/>
    </row>
    <row r="806" ht="15.75" customHeight="1">
      <c r="A806" s="10"/>
    </row>
    <row r="807" ht="15.75" customHeight="1">
      <c r="A807" s="10"/>
    </row>
    <row r="808" ht="15.75" customHeight="1">
      <c r="A808" s="10"/>
    </row>
    <row r="809" ht="15.75" customHeight="1">
      <c r="A809" s="10"/>
    </row>
    <row r="810" ht="15.75" customHeight="1">
      <c r="A810" s="10"/>
    </row>
    <row r="811" ht="15.75" customHeight="1">
      <c r="A811" s="10"/>
    </row>
    <row r="812" ht="15.75" customHeight="1">
      <c r="A812" s="10"/>
    </row>
    <row r="813" ht="15.75" customHeight="1">
      <c r="A813" s="10"/>
    </row>
    <row r="814" ht="15.75" customHeight="1">
      <c r="A814" s="10"/>
    </row>
    <row r="815" ht="15.75" customHeight="1">
      <c r="A815" s="10"/>
    </row>
    <row r="816" ht="15.75" customHeight="1">
      <c r="A816" s="10"/>
    </row>
    <row r="817" ht="15.75" customHeight="1">
      <c r="A817" s="10"/>
    </row>
    <row r="818" ht="15.75" customHeight="1">
      <c r="A818" s="10"/>
    </row>
    <row r="819" ht="15.75" customHeight="1">
      <c r="A819" s="10"/>
    </row>
    <row r="820" ht="15.75" customHeight="1">
      <c r="A820" s="10"/>
    </row>
    <row r="821" ht="15.75" customHeight="1">
      <c r="A821" s="10"/>
    </row>
    <row r="822" ht="15.75" customHeight="1">
      <c r="A822" s="10"/>
    </row>
    <row r="823" ht="15.75" customHeight="1">
      <c r="A823" s="10"/>
    </row>
    <row r="824" ht="15.75" customHeight="1">
      <c r="A824" s="10"/>
    </row>
    <row r="825" ht="15.75" customHeight="1">
      <c r="A825" s="10"/>
    </row>
    <row r="826" ht="15.75" customHeight="1">
      <c r="A826" s="10"/>
    </row>
    <row r="827" ht="15.75" customHeight="1">
      <c r="A827" s="10"/>
    </row>
    <row r="828" ht="15.75" customHeight="1">
      <c r="A828" s="10"/>
    </row>
    <row r="829" ht="15.75" customHeight="1">
      <c r="A829" s="10"/>
    </row>
    <row r="830" ht="15.75" customHeight="1">
      <c r="A830" s="10"/>
    </row>
    <row r="831" ht="15.75" customHeight="1">
      <c r="A831" s="10"/>
    </row>
    <row r="832" ht="15.75" customHeight="1">
      <c r="A832" s="10"/>
    </row>
    <row r="833" ht="15.75" customHeight="1">
      <c r="A833" s="10"/>
    </row>
    <row r="834" ht="15.75" customHeight="1">
      <c r="A834" s="10"/>
    </row>
    <row r="835" ht="15.75" customHeight="1">
      <c r="A835" s="10"/>
    </row>
    <row r="836" ht="15.75" customHeight="1">
      <c r="A836" s="10"/>
    </row>
    <row r="837" ht="15.75" customHeight="1">
      <c r="A837" s="10"/>
    </row>
    <row r="838" ht="15.75" customHeight="1">
      <c r="A838" s="10"/>
    </row>
    <row r="839" ht="15.75" customHeight="1">
      <c r="A839" s="10"/>
    </row>
    <row r="840" ht="15.75" customHeight="1">
      <c r="A840" s="10"/>
    </row>
    <row r="841" ht="15.75" customHeight="1">
      <c r="A841" s="10"/>
    </row>
    <row r="842" ht="15.75" customHeight="1">
      <c r="A842" s="10"/>
    </row>
    <row r="843" ht="15.75" customHeight="1">
      <c r="A843" s="10"/>
    </row>
    <row r="844" ht="15.75" customHeight="1">
      <c r="A844" s="10"/>
    </row>
    <row r="845" ht="15.75" customHeight="1">
      <c r="A845" s="10"/>
    </row>
    <row r="846" ht="15.75" customHeight="1">
      <c r="A846" s="10"/>
    </row>
    <row r="847" ht="15.75" customHeight="1">
      <c r="A847" s="10"/>
    </row>
    <row r="848" ht="15.75" customHeight="1">
      <c r="A848" s="10"/>
    </row>
    <row r="849" ht="15.75" customHeight="1">
      <c r="A849" s="10"/>
    </row>
    <row r="850" ht="15.75" customHeight="1">
      <c r="A850" s="10"/>
    </row>
    <row r="851" ht="15.75" customHeight="1">
      <c r="A851" s="10"/>
    </row>
    <row r="852" ht="15.75" customHeight="1">
      <c r="A852" s="10"/>
    </row>
    <row r="853" ht="15.75" customHeight="1">
      <c r="A853" s="10"/>
    </row>
    <row r="854" ht="15.75" customHeight="1">
      <c r="A854" s="10"/>
    </row>
    <row r="855" ht="15.75" customHeight="1">
      <c r="A855" s="10"/>
    </row>
    <row r="856" ht="15.75" customHeight="1">
      <c r="A856" s="10"/>
    </row>
    <row r="857" ht="15.75" customHeight="1">
      <c r="A857" s="10"/>
    </row>
    <row r="858" ht="15.75" customHeight="1">
      <c r="A858" s="10"/>
    </row>
    <row r="859" ht="15.75" customHeight="1">
      <c r="A859" s="10"/>
    </row>
    <row r="860" ht="15.75" customHeight="1">
      <c r="A860" s="10"/>
    </row>
    <row r="861" ht="15.75" customHeight="1">
      <c r="A861" s="10"/>
    </row>
    <row r="862" ht="15.75" customHeight="1">
      <c r="A862" s="10"/>
    </row>
    <row r="863" ht="15.75" customHeight="1">
      <c r="A863" s="10"/>
    </row>
    <row r="864" ht="15.75" customHeight="1">
      <c r="A864" s="10"/>
    </row>
    <row r="865" ht="15.75" customHeight="1">
      <c r="A865" s="10"/>
    </row>
    <row r="866" ht="15.75" customHeight="1">
      <c r="A866" s="10"/>
    </row>
    <row r="867" ht="15.75" customHeight="1">
      <c r="A867" s="10"/>
    </row>
    <row r="868" ht="15.75" customHeight="1">
      <c r="A868" s="10"/>
    </row>
    <row r="869" ht="15.75" customHeight="1">
      <c r="A869" s="10"/>
    </row>
    <row r="870" ht="15.75" customHeight="1">
      <c r="A870" s="10"/>
    </row>
    <row r="871" ht="15.75" customHeight="1">
      <c r="A871" s="10"/>
    </row>
    <row r="872" ht="15.75" customHeight="1">
      <c r="A872" s="10"/>
    </row>
    <row r="873" ht="15.75" customHeight="1">
      <c r="A873" s="10"/>
    </row>
    <row r="874" ht="15.75" customHeight="1">
      <c r="A874" s="10"/>
    </row>
    <row r="875" ht="15.75" customHeight="1">
      <c r="A875" s="10"/>
    </row>
    <row r="876" ht="15.75" customHeight="1">
      <c r="A876" s="10"/>
    </row>
    <row r="877" ht="15.75" customHeight="1">
      <c r="A877" s="10"/>
    </row>
    <row r="878" ht="15.75" customHeight="1">
      <c r="A878" s="10"/>
    </row>
    <row r="879" ht="15.75" customHeight="1">
      <c r="A879" s="10"/>
    </row>
    <row r="880" ht="15.75" customHeight="1">
      <c r="A880" s="10"/>
    </row>
    <row r="881" ht="15.75" customHeight="1">
      <c r="A881" s="10"/>
    </row>
    <row r="882" ht="15.75" customHeight="1">
      <c r="A882" s="10"/>
    </row>
    <row r="883" ht="15.75" customHeight="1">
      <c r="A883" s="10"/>
    </row>
    <row r="884" ht="15.75" customHeight="1">
      <c r="A884" s="10"/>
    </row>
    <row r="885" ht="15.75" customHeight="1">
      <c r="A885" s="10"/>
    </row>
    <row r="886" ht="15.75" customHeight="1">
      <c r="A886" s="10"/>
    </row>
    <row r="887" ht="15.75" customHeight="1">
      <c r="A887" s="10"/>
    </row>
    <row r="888" ht="15.75" customHeight="1">
      <c r="A888" s="10"/>
    </row>
    <row r="889" ht="15.75" customHeight="1">
      <c r="A889" s="10"/>
    </row>
    <row r="890" ht="15.75" customHeight="1">
      <c r="A890" s="10"/>
    </row>
    <row r="891" ht="15.75" customHeight="1">
      <c r="A891" s="10"/>
    </row>
    <row r="892" ht="15.75" customHeight="1">
      <c r="A892" s="10"/>
    </row>
    <row r="893" ht="15.75" customHeight="1">
      <c r="A893" s="10"/>
    </row>
    <row r="894" ht="15.75" customHeight="1">
      <c r="A894" s="10"/>
    </row>
    <row r="895" ht="15.75" customHeight="1">
      <c r="A895" s="10"/>
    </row>
    <row r="896" ht="15.75" customHeight="1">
      <c r="A896" s="10"/>
    </row>
    <row r="897" ht="15.75" customHeight="1">
      <c r="A897" s="10"/>
    </row>
    <row r="898" ht="15.75" customHeight="1">
      <c r="A898" s="10"/>
    </row>
    <row r="899" ht="15.75" customHeight="1">
      <c r="A899" s="10"/>
    </row>
    <row r="900" ht="15.75" customHeight="1">
      <c r="A900" s="10"/>
    </row>
    <row r="901" ht="15.75" customHeight="1">
      <c r="A901" s="10"/>
    </row>
    <row r="902" ht="15.75" customHeight="1">
      <c r="A902" s="10"/>
    </row>
    <row r="903" ht="15.75" customHeight="1">
      <c r="A903" s="10"/>
    </row>
    <row r="904" ht="15.75" customHeight="1">
      <c r="A904" s="10"/>
    </row>
    <row r="905" ht="15.75" customHeight="1">
      <c r="A905" s="10"/>
    </row>
    <row r="906" ht="15.75" customHeight="1">
      <c r="A906" s="10"/>
    </row>
    <row r="907" ht="15.75" customHeight="1">
      <c r="A907" s="10"/>
    </row>
    <row r="908" ht="15.75" customHeight="1">
      <c r="A908" s="10"/>
    </row>
    <row r="909" ht="15.75" customHeight="1">
      <c r="A909" s="10"/>
    </row>
    <row r="910" ht="15.75" customHeight="1">
      <c r="A910" s="10"/>
    </row>
    <row r="911" ht="15.75" customHeight="1">
      <c r="A911" s="10"/>
    </row>
    <row r="912" ht="15.75" customHeight="1">
      <c r="A912" s="10"/>
    </row>
    <row r="913" ht="15.75" customHeight="1">
      <c r="A913" s="10"/>
    </row>
    <row r="914" ht="15.75" customHeight="1">
      <c r="A914" s="10"/>
    </row>
    <row r="915" ht="15.75" customHeight="1">
      <c r="A915" s="10"/>
    </row>
    <row r="916" ht="15.75" customHeight="1">
      <c r="A916" s="10"/>
    </row>
    <row r="917" ht="15.75" customHeight="1">
      <c r="A917" s="10"/>
    </row>
    <row r="918" ht="15.75" customHeight="1">
      <c r="A918" s="10"/>
    </row>
    <row r="919" ht="15.75" customHeight="1">
      <c r="A919" s="10"/>
    </row>
    <row r="920" ht="15.75" customHeight="1">
      <c r="A920" s="10"/>
    </row>
    <row r="921" ht="15.75" customHeight="1">
      <c r="A921" s="10"/>
    </row>
    <row r="922" ht="15.75" customHeight="1">
      <c r="A922" s="10"/>
    </row>
    <row r="923" ht="15.75" customHeight="1">
      <c r="A923" s="10"/>
    </row>
    <row r="924" ht="15.75" customHeight="1">
      <c r="A924" s="10"/>
    </row>
    <row r="925" ht="15.75" customHeight="1">
      <c r="A925" s="10"/>
    </row>
    <row r="926" ht="15.75" customHeight="1">
      <c r="A926" s="10"/>
    </row>
    <row r="927" ht="15.75" customHeight="1">
      <c r="A927" s="10"/>
    </row>
    <row r="928" ht="15.75" customHeight="1">
      <c r="A928" s="10"/>
    </row>
    <row r="929" ht="15.75" customHeight="1">
      <c r="A929" s="10"/>
    </row>
    <row r="930" ht="15.75" customHeight="1">
      <c r="A930" s="10"/>
    </row>
    <row r="931" ht="15.75" customHeight="1">
      <c r="A931" s="10"/>
    </row>
    <row r="932" ht="15.75" customHeight="1">
      <c r="A932" s="10"/>
    </row>
    <row r="933" ht="15.75" customHeight="1">
      <c r="A933" s="10"/>
    </row>
    <row r="934" ht="15.75" customHeight="1">
      <c r="A934" s="10"/>
    </row>
    <row r="935" ht="15.75" customHeight="1">
      <c r="A935" s="10"/>
    </row>
    <row r="936" ht="15.75" customHeight="1">
      <c r="A936" s="10"/>
    </row>
    <row r="937" ht="15.75" customHeight="1">
      <c r="A937" s="10"/>
    </row>
    <row r="938" ht="15.75" customHeight="1">
      <c r="A938" s="10"/>
    </row>
    <row r="939" ht="15.75" customHeight="1">
      <c r="A939" s="10"/>
    </row>
    <row r="940" ht="15.75" customHeight="1">
      <c r="A940" s="10"/>
    </row>
    <row r="941" ht="15.75" customHeight="1">
      <c r="A941" s="10"/>
    </row>
    <row r="942" ht="15.75" customHeight="1">
      <c r="A942" s="10"/>
    </row>
    <row r="943" ht="15.75" customHeight="1">
      <c r="A943" s="10"/>
    </row>
    <row r="944" ht="15.75" customHeight="1">
      <c r="A944" s="10"/>
    </row>
    <row r="945" ht="15.75" customHeight="1">
      <c r="A945" s="10"/>
    </row>
    <row r="946" ht="15.75" customHeight="1">
      <c r="A946" s="10"/>
    </row>
    <row r="947" ht="15.75" customHeight="1">
      <c r="A947" s="10"/>
    </row>
    <row r="948" ht="15.75" customHeight="1">
      <c r="A948" s="10"/>
    </row>
    <row r="949" ht="15.75" customHeight="1">
      <c r="A949" s="10"/>
    </row>
    <row r="950" ht="15.75" customHeight="1">
      <c r="A950" s="10"/>
    </row>
    <row r="951" ht="15.75" customHeight="1">
      <c r="A951" s="10"/>
    </row>
    <row r="952" ht="15.75" customHeight="1">
      <c r="A952" s="10"/>
    </row>
    <row r="953" ht="15.75" customHeight="1">
      <c r="A953" s="10"/>
    </row>
    <row r="954" ht="15.75" customHeight="1">
      <c r="A954" s="10"/>
    </row>
    <row r="955" ht="15.75" customHeight="1">
      <c r="A955" s="10"/>
    </row>
    <row r="956" ht="15.75" customHeight="1">
      <c r="A956" s="10"/>
    </row>
    <row r="957" ht="15.75" customHeight="1">
      <c r="A957" s="10"/>
    </row>
    <row r="958" ht="15.75" customHeight="1">
      <c r="A958" s="10"/>
    </row>
    <row r="959" ht="15.75" customHeight="1">
      <c r="A959" s="10"/>
    </row>
    <row r="960" ht="15.75" customHeight="1">
      <c r="A960" s="10"/>
    </row>
    <row r="961" ht="15.75" customHeight="1">
      <c r="A961" s="10"/>
    </row>
    <row r="962" ht="15.75" customHeight="1">
      <c r="A962" s="10"/>
    </row>
    <row r="963" ht="15.75" customHeight="1">
      <c r="A963" s="10"/>
    </row>
    <row r="964" ht="15.75" customHeight="1">
      <c r="A964" s="10"/>
    </row>
    <row r="965" ht="15.75" customHeight="1">
      <c r="A965" s="10"/>
    </row>
    <row r="966" ht="15.75" customHeight="1">
      <c r="A966" s="10"/>
    </row>
    <row r="967" ht="15.75" customHeight="1">
      <c r="A967" s="10"/>
    </row>
    <row r="968" ht="15.75" customHeight="1">
      <c r="A968" s="10"/>
    </row>
    <row r="969" ht="15.75" customHeight="1">
      <c r="A969" s="10"/>
    </row>
    <row r="970" ht="15.75" customHeight="1">
      <c r="A970" s="10"/>
    </row>
    <row r="971" ht="15.75" customHeight="1">
      <c r="A971" s="10"/>
    </row>
    <row r="972" ht="15.75" customHeight="1">
      <c r="A972" s="10"/>
    </row>
    <row r="973" ht="15.75" customHeight="1">
      <c r="A973" s="10"/>
    </row>
    <row r="974" ht="15.75" customHeight="1">
      <c r="A974" s="10"/>
    </row>
    <row r="975" ht="15.75" customHeight="1">
      <c r="A975" s="10"/>
    </row>
    <row r="976" ht="15.75" customHeight="1">
      <c r="A976" s="10"/>
    </row>
    <row r="977" ht="15.75" customHeight="1">
      <c r="A977" s="10"/>
    </row>
    <row r="978" ht="15.75" customHeight="1">
      <c r="A978" s="10"/>
    </row>
    <row r="979" ht="15.75" customHeight="1">
      <c r="A979" s="10"/>
    </row>
    <row r="980" ht="15.75" customHeight="1">
      <c r="A980" s="10"/>
    </row>
    <row r="981" ht="15.75" customHeight="1">
      <c r="A981" s="10"/>
    </row>
    <row r="982" ht="15.75" customHeight="1">
      <c r="A982" s="10"/>
    </row>
    <row r="983" ht="15.75" customHeight="1">
      <c r="A983" s="10"/>
    </row>
    <row r="984" ht="15.75" customHeight="1">
      <c r="A984" s="10"/>
    </row>
    <row r="985" ht="15.75" customHeight="1">
      <c r="A985" s="10"/>
    </row>
    <row r="986" ht="15.75" customHeight="1">
      <c r="A986" s="10"/>
    </row>
    <row r="987" ht="15.75" customHeight="1">
      <c r="A987" s="10"/>
    </row>
    <row r="988" ht="15.75" customHeight="1">
      <c r="A988" s="10"/>
    </row>
    <row r="989" ht="15.75" customHeight="1">
      <c r="A989" s="10"/>
    </row>
    <row r="990" ht="15.75" customHeight="1">
      <c r="A990" s="10"/>
    </row>
    <row r="991" ht="15.75" customHeight="1">
      <c r="A991" s="10"/>
    </row>
    <row r="992" ht="15.75" customHeight="1">
      <c r="A992" s="10"/>
    </row>
    <row r="993" ht="15.75" customHeight="1">
      <c r="A993" s="10"/>
    </row>
    <row r="994" ht="15.75" customHeight="1">
      <c r="A994" s="10"/>
    </row>
    <row r="995" ht="15.75" customHeight="1">
      <c r="A995" s="10"/>
    </row>
    <row r="996" ht="15.75" customHeight="1">
      <c r="A996" s="10"/>
    </row>
    <row r="997" ht="15.75" customHeight="1">
      <c r="A997" s="10"/>
    </row>
    <row r="998" ht="15.75" customHeight="1">
      <c r="A998" s="10"/>
    </row>
    <row r="999" ht="15.75" customHeight="1">
      <c r="A999" s="10"/>
    </row>
    <row r="1000" ht="15.75" customHeight="1">
      <c r="A1000" s="10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0.71"/>
    <col customWidth="1" min="3" max="3" width="11.29"/>
    <col customWidth="1" min="4" max="26" width="8.71"/>
  </cols>
  <sheetData>
    <row r="1">
      <c r="A1" s="10" t="s">
        <v>26</v>
      </c>
      <c r="B1" s="10" t="s">
        <v>66</v>
      </c>
      <c r="C1" s="10" t="s">
        <v>67</v>
      </c>
      <c r="D1" s="10" t="s">
        <v>68</v>
      </c>
    </row>
    <row r="2">
      <c r="A2" s="1">
        <v>1.0</v>
      </c>
      <c r="B2" s="4" t="s">
        <v>69</v>
      </c>
      <c r="C2" s="11"/>
    </row>
    <row r="3">
      <c r="A3" s="1">
        <v>2.0</v>
      </c>
      <c r="B3" s="11"/>
      <c r="C3" s="11"/>
    </row>
    <row r="4">
      <c r="A4" s="1">
        <v>3.0</v>
      </c>
      <c r="B4" s="11"/>
      <c r="C4" s="11"/>
    </row>
    <row r="5">
      <c r="A5" s="1">
        <v>4.0</v>
      </c>
      <c r="B5" s="11"/>
      <c r="C5" s="11"/>
    </row>
    <row r="6">
      <c r="A6" s="1">
        <v>5.0</v>
      </c>
      <c r="B6" s="11"/>
      <c r="C6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1.43"/>
    <col customWidth="1" min="3" max="3" width="15.86"/>
    <col customWidth="1" min="4" max="5" width="10.57"/>
    <col customWidth="1" min="6" max="6" width="11.71"/>
    <col customWidth="1" min="7" max="7" width="7.86"/>
    <col customWidth="1" min="8" max="8" width="9.0"/>
    <col customWidth="1" min="9" max="9" width="7.43"/>
    <col customWidth="1" min="10" max="10" width="9.43"/>
    <col customWidth="1" min="11" max="11" width="10.57"/>
    <col customWidth="1" min="12" max="12" width="6.57"/>
    <col customWidth="1" min="13" max="13" width="8.0"/>
    <col customWidth="1" min="14" max="14" width="11.29"/>
    <col customWidth="1" min="15" max="15" width="12.86"/>
    <col customWidth="1" min="16" max="16" width="7.86"/>
    <col customWidth="1" min="17" max="17" width="7.14"/>
    <col customWidth="1" min="18" max="19" width="7.0"/>
    <col customWidth="1" min="20" max="20" width="9.71"/>
    <col customWidth="1" min="21" max="21" width="10.0"/>
    <col customWidth="1" min="22" max="22" width="9.57"/>
    <col customWidth="1" min="23" max="23" width="10.43"/>
    <col customWidth="1" min="24" max="24" width="12.43"/>
    <col customWidth="1" min="25" max="26" width="8.29"/>
    <col customWidth="1" min="27" max="28" width="6.43"/>
    <col customWidth="1" min="29" max="29" width="6.29"/>
    <col customWidth="1" min="30" max="30" width="10.0"/>
    <col customWidth="1" min="31" max="31" width="8.29"/>
    <col customWidth="1" min="32" max="32" width="7.43"/>
    <col customWidth="1" min="33" max="34" width="7.29"/>
    <col customWidth="1" min="35" max="35" width="6.29"/>
    <col customWidth="1" min="36" max="36" width="7.14"/>
    <col customWidth="1" min="37" max="37" width="8.86"/>
    <col customWidth="1" min="38" max="38" width="7.71"/>
    <col customWidth="1" min="39" max="39" width="6.86"/>
    <col customWidth="1" min="40" max="41" width="11.43"/>
    <col customWidth="1" min="42" max="42" width="5.71"/>
    <col customWidth="1" min="43" max="43" width="9.86"/>
    <col customWidth="1" min="44" max="44" width="15.71"/>
    <col customWidth="1" min="45" max="48" width="11.43"/>
  </cols>
  <sheetData>
    <row r="1" ht="12.75" customHeight="1">
      <c r="A1" s="35"/>
      <c r="B1" s="35"/>
      <c r="C1" s="10" t="s">
        <v>44</v>
      </c>
      <c r="D1" s="36">
        <v>44622.0</v>
      </c>
      <c r="E1" s="35"/>
      <c r="F1" s="35"/>
      <c r="G1" s="35"/>
      <c r="H1" s="37" t="s">
        <v>70</v>
      </c>
      <c r="I1" s="35" t="s">
        <v>71</v>
      </c>
      <c r="J1" s="38">
        <v>0.3854166666666667</v>
      </c>
      <c r="K1" s="35" t="s">
        <v>72</v>
      </c>
      <c r="L1" s="38">
        <v>0.5104166666666666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ht="12.75" customHeight="1">
      <c r="A2" s="35"/>
      <c r="B2" s="35"/>
      <c r="C2" s="10" t="s">
        <v>45</v>
      </c>
      <c r="D2" s="39" t="s">
        <v>8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ht="12.75" customHeight="1">
      <c r="A3" s="35"/>
      <c r="B3" s="35"/>
      <c r="C3" s="10" t="s">
        <v>73</v>
      </c>
      <c r="D3" s="39" t="s">
        <v>3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9"/>
      <c r="Z3" s="39" t="s">
        <v>74</v>
      </c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 ht="12.75" customHeight="1">
      <c r="A4" s="35"/>
      <c r="B4" s="35"/>
      <c r="C4" s="35"/>
      <c r="D4" s="35"/>
      <c r="E4" s="35"/>
      <c r="F4" s="35" t="s">
        <v>75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9"/>
      <c r="Z4" s="39" t="s">
        <v>76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</row>
    <row r="5" ht="12.75" customHeight="1">
      <c r="A5" s="33"/>
      <c r="B5" s="33" t="s">
        <v>77</v>
      </c>
      <c r="C5" s="35"/>
      <c r="D5" s="35"/>
      <c r="E5" s="35"/>
      <c r="F5" s="39">
        <v>0.62</v>
      </c>
      <c r="G5" s="35"/>
      <c r="H5" s="35"/>
      <c r="I5" s="35"/>
      <c r="J5" s="35"/>
      <c r="K5" s="35"/>
      <c r="L5" s="35" t="s">
        <v>78</v>
      </c>
      <c r="M5" s="35" t="s">
        <v>78</v>
      </c>
      <c r="N5" s="35"/>
      <c r="O5" s="35"/>
      <c r="P5" s="35"/>
      <c r="Q5" s="35"/>
      <c r="R5" s="35"/>
      <c r="S5" s="35"/>
      <c r="T5" s="35"/>
      <c r="U5" s="35" t="s">
        <v>78</v>
      </c>
      <c r="V5" s="35" t="s">
        <v>78</v>
      </c>
      <c r="W5" s="35"/>
      <c r="X5" s="35"/>
      <c r="Y5" s="39"/>
      <c r="Z5" s="40" t="s">
        <v>79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2"/>
      <c r="AS5" s="35"/>
      <c r="AT5" s="35"/>
      <c r="AU5" s="35"/>
      <c r="AV5" s="35"/>
    </row>
    <row r="6" ht="12.75" customHeight="1">
      <c r="A6" s="35"/>
      <c r="B6" s="35" t="s">
        <v>80</v>
      </c>
      <c r="C6" s="35" t="s">
        <v>17</v>
      </c>
      <c r="D6" s="43" t="s">
        <v>81</v>
      </c>
      <c r="E6" s="43"/>
      <c r="F6" s="44" t="s">
        <v>82</v>
      </c>
      <c r="G6" s="45" t="s">
        <v>83</v>
      </c>
      <c r="H6" s="45" t="s">
        <v>84</v>
      </c>
      <c r="I6" s="45" t="s">
        <v>85</v>
      </c>
      <c r="J6" s="45" t="s">
        <v>86</v>
      </c>
      <c r="K6" s="45" t="s">
        <v>87</v>
      </c>
      <c r="L6" s="45" t="s">
        <v>88</v>
      </c>
      <c r="M6" s="45" t="s">
        <v>89</v>
      </c>
      <c r="N6" s="35"/>
      <c r="O6" s="44" t="s">
        <v>90</v>
      </c>
      <c r="P6" s="45" t="s">
        <v>83</v>
      </c>
      <c r="Q6" s="45" t="s">
        <v>84</v>
      </c>
      <c r="R6" s="45" t="s">
        <v>85</v>
      </c>
      <c r="S6" s="45" t="s">
        <v>91</v>
      </c>
      <c r="T6" s="45" t="s">
        <v>92</v>
      </c>
      <c r="U6" s="45" t="s">
        <v>93</v>
      </c>
      <c r="V6" s="45" t="s">
        <v>94</v>
      </c>
      <c r="W6" s="35" t="s">
        <v>95</v>
      </c>
      <c r="X6" s="35" t="s">
        <v>96</v>
      </c>
      <c r="Y6" s="33"/>
      <c r="Z6" s="44" t="s">
        <v>89</v>
      </c>
      <c r="AA6" s="46" t="s">
        <v>88</v>
      </c>
      <c r="AB6" s="44" t="s">
        <v>94</v>
      </c>
      <c r="AC6" s="44" t="s">
        <v>93</v>
      </c>
      <c r="AE6" s="44" t="s">
        <v>97</v>
      </c>
      <c r="AF6" s="44" t="s">
        <v>98</v>
      </c>
      <c r="AG6" s="44" t="s">
        <v>99</v>
      </c>
      <c r="AH6" s="44" t="s">
        <v>100</v>
      </c>
      <c r="AI6" s="44" t="s">
        <v>101</v>
      </c>
      <c r="AJ6" s="44" t="s">
        <v>95</v>
      </c>
      <c r="AK6" s="44" t="s">
        <v>102</v>
      </c>
      <c r="AL6" s="44" t="s">
        <v>103</v>
      </c>
      <c r="AM6" s="44" t="s">
        <v>104</v>
      </c>
      <c r="AN6" s="44" t="s">
        <v>105</v>
      </c>
      <c r="AO6" s="44" t="s">
        <v>106</v>
      </c>
      <c r="AP6" s="44" t="s">
        <v>107</v>
      </c>
      <c r="AQ6" s="44" t="s">
        <v>108</v>
      </c>
      <c r="AR6" s="44" t="s">
        <v>109</v>
      </c>
      <c r="AS6" s="35"/>
      <c r="AT6" s="35"/>
      <c r="AU6" s="35"/>
      <c r="AV6" s="35"/>
    </row>
    <row r="7" ht="12.75" customHeight="1">
      <c r="A7" s="47"/>
      <c r="B7" s="47">
        <v>20.2</v>
      </c>
      <c r="C7" s="48">
        <v>0.1263</v>
      </c>
      <c r="D7" s="49">
        <v>3.0</v>
      </c>
      <c r="E7" s="4" t="s">
        <v>110</v>
      </c>
      <c r="F7" s="40">
        <v>1.0</v>
      </c>
      <c r="G7" s="17">
        <f>+'Data 8.0'!E41</f>
        <v>3.734</v>
      </c>
      <c r="H7" s="17">
        <f>+'Data 8.0'!F41</f>
        <v>2.381</v>
      </c>
      <c r="I7" s="50">
        <f t="shared" ref="I7:I14" si="1">G7-H7</f>
        <v>1.353</v>
      </c>
      <c r="J7" s="51">
        <f t="shared" ref="J7:J14" si="2">I7*100/G7</f>
        <v>36.23460096</v>
      </c>
      <c r="K7" s="45">
        <f t="shared" ref="K7:K14" si="3">G7/D7</f>
        <v>1.244666667</v>
      </c>
      <c r="L7" s="45">
        <f t="shared" ref="L7:L14" si="4">I7/D7</f>
        <v>0.451</v>
      </c>
      <c r="M7" s="45">
        <f t="shared" ref="M7:M14" si="5">H7/D7</f>
        <v>0.7936666667</v>
      </c>
      <c r="N7" s="35"/>
      <c r="O7" s="40">
        <v>1.0</v>
      </c>
      <c r="P7" s="52">
        <f>+'Data 8.0'!E52</f>
        <v>4.548</v>
      </c>
      <c r="Q7" s="52">
        <f>+'Data 8.0'!F52</f>
        <v>3.407</v>
      </c>
      <c r="R7" s="53">
        <f t="shared" ref="R7:R14" si="6">P7-Q7</f>
        <v>1.141</v>
      </c>
      <c r="S7" s="54">
        <f t="shared" ref="S7:S14" si="7">R7*100/P7</f>
        <v>25.08795075</v>
      </c>
      <c r="T7" s="53">
        <f>P7/D7</f>
        <v>1.516</v>
      </c>
      <c r="U7" s="54">
        <f t="shared" ref="U7:U14" si="8">R7/D7</f>
        <v>0.3803333333</v>
      </c>
      <c r="V7" s="53">
        <f t="shared" ref="V7:V14" si="9">Q7/D7</f>
        <v>1.135666667</v>
      </c>
      <c r="W7" s="55">
        <f t="shared" ref="W7:W14" si="10">(V7+M7)/$AJ$37</f>
        <v>0.8376266281</v>
      </c>
      <c r="X7" s="56">
        <f>M7*(0.1/C7)^$F$5</f>
        <v>0.6867016064</v>
      </c>
      <c r="Y7" s="57"/>
      <c r="Z7" s="58">
        <f t="shared" ref="Z7:Z14" si="11">M7*(0.1/C7)^$F$5</f>
        <v>0.6867016064</v>
      </c>
      <c r="AA7" s="58">
        <f t="shared" ref="AA7:AA14" si="12">L7*(0.1/C7)^$F$5</f>
        <v>0.3902172505</v>
      </c>
      <c r="AB7" s="58">
        <f t="shared" ref="AB7:AB14" si="13">V7*(0.1/C7)^$F$5</f>
        <v>0.9826091445</v>
      </c>
      <c r="AC7" s="58">
        <f t="shared" ref="AC7:AC14" si="14">U7*(0.1/C7)^$F$5</f>
        <v>0.3290745623</v>
      </c>
      <c r="AE7" s="57">
        <f t="shared" ref="AE7:AE14" si="15">AC7/AG7</f>
        <v>0.2508795075</v>
      </c>
      <c r="AF7" s="58">
        <f t="shared" ref="AF7:AF14" si="16">$AL$37/100</f>
        <v>0.4215505948</v>
      </c>
      <c r="AG7" s="58">
        <f t="shared" ref="AG7:AG14" si="17">AB7+AC7</f>
        <v>1.311683707</v>
      </c>
      <c r="AH7" s="58">
        <f t="shared" ref="AH7:AH14" si="18">1-(AE7/AF7)</f>
        <v>0.4048650137</v>
      </c>
      <c r="AI7" s="58">
        <f>X7+AB7</f>
        <v>1.669310751</v>
      </c>
      <c r="AJ7" s="59">
        <f t="shared" ref="AJ7:AJ14" si="19">AI7/$AJ$37</f>
        <v>0.7247369396</v>
      </c>
      <c r="AK7" s="59">
        <f t="shared" ref="AK7:AK14" si="20">AJ7*$AI$37</f>
        <v>2.884050388</v>
      </c>
      <c r="AL7" s="58">
        <f t="shared" ref="AL7:AL14" si="21">(AG7/AK7)*100</f>
        <v>45.48060992</v>
      </c>
      <c r="AM7" s="58">
        <f t="shared" ref="AM7:AM14" si="22">AK7-AG7</f>
        <v>1.572366681</v>
      </c>
      <c r="AN7" s="58">
        <f t="shared" ref="AN7:AN14" si="23">AJ7*$AK$37</f>
        <v>1.214739637</v>
      </c>
      <c r="AO7" s="58">
        <f t="shared" ref="AO7:AO14" si="24">AN7-AC7</f>
        <v>0.8856650748</v>
      </c>
      <c r="AP7" s="58">
        <f t="shared" ref="AP7:AP14" si="25">AO7/AM7</f>
        <v>0.563268788</v>
      </c>
      <c r="AQ7" s="60">
        <f t="shared" ref="AQ7:AQ14" si="26">AO7-AA7</f>
        <v>0.4954478243</v>
      </c>
      <c r="AR7" s="60">
        <f t="shared" ref="AR7:AR14" si="27">AQ7/AO7</f>
        <v>0.5594076569</v>
      </c>
      <c r="AS7" s="35"/>
      <c r="AT7" s="35"/>
      <c r="AU7" s="35"/>
      <c r="AV7" s="35"/>
    </row>
    <row r="8" ht="12.75" customHeight="1">
      <c r="A8" s="47"/>
      <c r="B8" s="47">
        <v>20.35</v>
      </c>
      <c r="C8" s="48">
        <v>0.0803</v>
      </c>
      <c r="D8" s="49">
        <v>3.0</v>
      </c>
      <c r="E8" s="61" t="s">
        <v>111</v>
      </c>
      <c r="F8" s="40">
        <v>2.0</v>
      </c>
      <c r="G8" s="17">
        <f>+'Data 8.0'!E42</f>
        <v>0.398</v>
      </c>
      <c r="H8" s="17">
        <f>+'Data 8.0'!F42</f>
        <v>0.191</v>
      </c>
      <c r="I8" s="50">
        <f t="shared" si="1"/>
        <v>0.207</v>
      </c>
      <c r="J8" s="51">
        <f t="shared" si="2"/>
        <v>52.01005025</v>
      </c>
      <c r="K8" s="45">
        <f t="shared" si="3"/>
        <v>0.1326666667</v>
      </c>
      <c r="L8" s="45">
        <f t="shared" si="4"/>
        <v>0.069</v>
      </c>
      <c r="M8" s="45">
        <f t="shared" si="5"/>
        <v>0.06366666667</v>
      </c>
      <c r="N8" s="35"/>
      <c r="O8" s="40">
        <v>2.0</v>
      </c>
      <c r="P8" s="52">
        <f>+'Data 8.0'!E53</f>
        <v>5.298</v>
      </c>
      <c r="Q8" s="52">
        <f>+'Data 8.0'!F53</f>
        <v>3.636</v>
      </c>
      <c r="R8" s="53">
        <f t="shared" si="6"/>
        <v>1.662</v>
      </c>
      <c r="S8" s="54">
        <f t="shared" si="7"/>
        <v>31.37032843</v>
      </c>
      <c r="T8" s="53">
        <f t="shared" ref="T8:T14" si="28">P8/$D$7</f>
        <v>1.766</v>
      </c>
      <c r="U8" s="54">
        <f t="shared" si="8"/>
        <v>0.554</v>
      </c>
      <c r="V8" s="53">
        <f t="shared" si="9"/>
        <v>1.212</v>
      </c>
      <c r="W8" s="55">
        <f t="shared" si="10"/>
        <v>0.5538350217</v>
      </c>
      <c r="X8" s="62">
        <f t="shared" ref="X8:X14" si="29">W8*$AI$37</f>
        <v>2.2039557</v>
      </c>
      <c r="Y8" s="57"/>
      <c r="Z8" s="58">
        <f t="shared" si="11"/>
        <v>0.07294381518</v>
      </c>
      <c r="AA8" s="58">
        <f t="shared" si="12"/>
        <v>0.07905429184</v>
      </c>
      <c r="AB8" s="58">
        <f t="shared" si="13"/>
        <v>1.388605822</v>
      </c>
      <c r="AC8" s="58">
        <f t="shared" si="14"/>
        <v>0.6347257635</v>
      </c>
      <c r="AE8" s="57">
        <f t="shared" si="15"/>
        <v>0.3137032843</v>
      </c>
      <c r="AF8" s="58">
        <f t="shared" si="16"/>
        <v>0.4215505948</v>
      </c>
      <c r="AG8" s="58">
        <f t="shared" si="17"/>
        <v>2.023331585</v>
      </c>
      <c r="AH8" s="58">
        <f t="shared" si="18"/>
        <v>0.2558347963</v>
      </c>
      <c r="AI8" s="58">
        <f t="shared" ref="AI8:AI14" si="30">Z8+AB8</f>
        <v>1.461549637</v>
      </c>
      <c r="AJ8" s="59">
        <f t="shared" si="19"/>
        <v>0.6345367455</v>
      </c>
      <c r="AK8" s="59">
        <f t="shared" si="20"/>
        <v>2.525103727</v>
      </c>
      <c r="AL8" s="58">
        <f t="shared" si="21"/>
        <v>80.1286523</v>
      </c>
      <c r="AM8" s="58">
        <f t="shared" si="22"/>
        <v>0.5017721412</v>
      </c>
      <c r="AN8" s="58">
        <f t="shared" si="23"/>
        <v>1.063554089</v>
      </c>
      <c r="AO8" s="58">
        <f t="shared" si="24"/>
        <v>0.428828326</v>
      </c>
      <c r="AP8" s="58">
        <f t="shared" si="25"/>
        <v>0.8546276104</v>
      </c>
      <c r="AQ8" s="60">
        <f t="shared" si="26"/>
        <v>0.3497740342</v>
      </c>
      <c r="AR8" s="60">
        <f t="shared" si="27"/>
        <v>0.8156504898</v>
      </c>
      <c r="AS8" s="35"/>
      <c r="AT8" s="35"/>
      <c r="AU8" s="35"/>
      <c r="AV8" s="35"/>
    </row>
    <row r="9" ht="12.75" customHeight="1">
      <c r="A9" s="47"/>
      <c r="B9" s="47">
        <v>21.9</v>
      </c>
      <c r="C9" s="48">
        <v>0.1547</v>
      </c>
      <c r="D9" s="49">
        <v>3.0</v>
      </c>
      <c r="E9" s="61" t="s">
        <v>112</v>
      </c>
      <c r="F9" s="40">
        <v>3.0</v>
      </c>
      <c r="G9" s="17">
        <f>+'Data 8.0'!E43</f>
        <v>2.513</v>
      </c>
      <c r="H9" s="17">
        <f>+'Data 8.0'!F43</f>
        <v>1.697</v>
      </c>
      <c r="I9" s="50">
        <f t="shared" si="1"/>
        <v>0.816</v>
      </c>
      <c r="J9" s="51">
        <f t="shared" si="2"/>
        <v>32.47115002</v>
      </c>
      <c r="K9" s="45">
        <f t="shared" si="3"/>
        <v>0.8376666667</v>
      </c>
      <c r="L9" s="45">
        <f t="shared" si="4"/>
        <v>0.272</v>
      </c>
      <c r="M9" s="45">
        <f t="shared" si="5"/>
        <v>0.5656666667</v>
      </c>
      <c r="N9" s="35"/>
      <c r="O9" s="40">
        <v>3.0</v>
      </c>
      <c r="P9" s="52">
        <f>+'Data 8.0'!E54</f>
        <v>2.003</v>
      </c>
      <c r="Q9" s="52">
        <f>+'Data 8.0'!F54</f>
        <v>1.452</v>
      </c>
      <c r="R9" s="53">
        <f t="shared" si="6"/>
        <v>0.551</v>
      </c>
      <c r="S9" s="54">
        <f t="shared" si="7"/>
        <v>27.50873689</v>
      </c>
      <c r="T9" s="53">
        <f t="shared" si="28"/>
        <v>0.6676666667</v>
      </c>
      <c r="U9" s="54">
        <f t="shared" si="8"/>
        <v>0.1836666667</v>
      </c>
      <c r="V9" s="53">
        <f t="shared" si="9"/>
        <v>0.484</v>
      </c>
      <c r="W9" s="55">
        <f t="shared" si="10"/>
        <v>0.4557163531</v>
      </c>
      <c r="X9" s="62">
        <f t="shared" si="29"/>
        <v>1.81349791</v>
      </c>
      <c r="Y9" s="57"/>
      <c r="Z9" s="58">
        <f t="shared" si="11"/>
        <v>0.4315951872</v>
      </c>
      <c r="AA9" s="58">
        <f t="shared" si="12"/>
        <v>0.2075319226</v>
      </c>
      <c r="AB9" s="58">
        <f t="shared" si="13"/>
        <v>0.3692847447</v>
      </c>
      <c r="AC9" s="58">
        <f t="shared" si="14"/>
        <v>0.1401349135</v>
      </c>
      <c r="AE9" s="57">
        <f t="shared" si="15"/>
        <v>0.2750873689</v>
      </c>
      <c r="AF9" s="58">
        <f t="shared" si="16"/>
        <v>0.4215505948</v>
      </c>
      <c r="AG9" s="58">
        <f t="shared" si="17"/>
        <v>0.5094196582</v>
      </c>
      <c r="AH9" s="58">
        <f t="shared" si="18"/>
        <v>0.347439258</v>
      </c>
      <c r="AI9" s="58">
        <f t="shared" si="30"/>
        <v>0.8008799319</v>
      </c>
      <c r="AJ9" s="59">
        <f t="shared" si="19"/>
        <v>0.3477047461</v>
      </c>
      <c r="AK9" s="59">
        <f t="shared" si="20"/>
        <v>1.38367172</v>
      </c>
      <c r="AL9" s="58">
        <f t="shared" si="21"/>
        <v>36.81651151</v>
      </c>
      <c r="AM9" s="58">
        <f t="shared" si="22"/>
        <v>0.8742520621</v>
      </c>
      <c r="AN9" s="58">
        <f t="shared" si="23"/>
        <v>0.5827917883</v>
      </c>
      <c r="AO9" s="58">
        <f t="shared" si="24"/>
        <v>0.4426568749</v>
      </c>
      <c r="AP9" s="58">
        <f t="shared" si="25"/>
        <v>0.5063263721</v>
      </c>
      <c r="AQ9" s="60">
        <f t="shared" si="26"/>
        <v>0.2351249522</v>
      </c>
      <c r="AR9" s="60">
        <f t="shared" si="27"/>
        <v>0.531167515</v>
      </c>
      <c r="AS9" s="35"/>
      <c r="AT9" s="35"/>
      <c r="AU9" s="35"/>
      <c r="AV9" s="35"/>
    </row>
    <row r="10" ht="12.75" customHeight="1">
      <c r="A10" s="47"/>
      <c r="B10" s="47">
        <v>23.9</v>
      </c>
      <c r="C10" s="48">
        <v>0.196</v>
      </c>
      <c r="D10" s="49">
        <v>3.0</v>
      </c>
      <c r="E10" s="61" t="s">
        <v>113</v>
      </c>
      <c r="F10" s="40">
        <v>4.0</v>
      </c>
      <c r="G10" s="17">
        <f>+'Data 8.0'!E44</f>
        <v>4.534</v>
      </c>
      <c r="H10" s="17">
        <f>+'Data 8.0'!F44</f>
        <v>3.229</v>
      </c>
      <c r="I10" s="50">
        <f t="shared" si="1"/>
        <v>1.305</v>
      </c>
      <c r="J10" s="51">
        <f t="shared" si="2"/>
        <v>28.78253198</v>
      </c>
      <c r="K10" s="45">
        <f t="shared" si="3"/>
        <v>1.511333333</v>
      </c>
      <c r="L10" s="45">
        <f t="shared" si="4"/>
        <v>0.435</v>
      </c>
      <c r="M10" s="45">
        <f t="shared" si="5"/>
        <v>1.076333333</v>
      </c>
      <c r="N10" s="35"/>
      <c r="O10" s="40">
        <v>4.0</v>
      </c>
      <c r="P10" s="52">
        <f>+'Data 8.0'!E55</f>
        <v>2.016</v>
      </c>
      <c r="Q10" s="52">
        <f>+'Data 8.0'!F55</f>
        <v>1.419</v>
      </c>
      <c r="R10" s="53">
        <f t="shared" si="6"/>
        <v>0.597</v>
      </c>
      <c r="S10" s="54">
        <f t="shared" si="7"/>
        <v>29.61309524</v>
      </c>
      <c r="T10" s="53">
        <f t="shared" si="28"/>
        <v>0.672</v>
      </c>
      <c r="U10" s="54">
        <f t="shared" si="8"/>
        <v>0.199</v>
      </c>
      <c r="V10" s="53">
        <f t="shared" si="9"/>
        <v>0.473</v>
      </c>
      <c r="W10" s="55">
        <f t="shared" si="10"/>
        <v>0.6726483357</v>
      </c>
      <c r="X10" s="62">
        <f t="shared" si="29"/>
        <v>2.676766683</v>
      </c>
      <c r="Y10" s="57"/>
      <c r="Z10" s="58">
        <f t="shared" si="11"/>
        <v>0.7091661964</v>
      </c>
      <c r="AA10" s="58">
        <f t="shared" si="12"/>
        <v>0.2866094414</v>
      </c>
      <c r="AB10" s="58">
        <f t="shared" si="13"/>
        <v>0.311646588</v>
      </c>
      <c r="AC10" s="58">
        <f t="shared" si="14"/>
        <v>0.1311155835</v>
      </c>
      <c r="AE10" s="57">
        <f t="shared" si="15"/>
        <v>0.2961309524</v>
      </c>
      <c r="AF10" s="58">
        <f t="shared" si="16"/>
        <v>0.4215505948</v>
      </c>
      <c r="AG10" s="58">
        <f t="shared" si="17"/>
        <v>0.4427621716</v>
      </c>
      <c r="AH10" s="58">
        <f t="shared" si="18"/>
        <v>0.2975197852</v>
      </c>
      <c r="AI10" s="58">
        <f t="shared" si="30"/>
        <v>1.020812784</v>
      </c>
      <c r="AJ10" s="59">
        <f t="shared" si="19"/>
        <v>0.443189342</v>
      </c>
      <c r="AK10" s="59">
        <f t="shared" si="20"/>
        <v>1.763647365</v>
      </c>
      <c r="AL10" s="58">
        <f t="shared" si="21"/>
        <v>25.10491498</v>
      </c>
      <c r="AM10" s="58">
        <f t="shared" si="22"/>
        <v>1.320885193</v>
      </c>
      <c r="AN10" s="58">
        <f t="shared" si="23"/>
        <v>0.7428345805</v>
      </c>
      <c r="AO10" s="58">
        <f t="shared" si="24"/>
        <v>0.6117189969</v>
      </c>
      <c r="AP10" s="58">
        <f t="shared" si="25"/>
        <v>0.4631129185</v>
      </c>
      <c r="AQ10" s="60">
        <f t="shared" si="26"/>
        <v>0.3251095555</v>
      </c>
      <c r="AR10" s="60">
        <f t="shared" si="27"/>
        <v>0.5314687907</v>
      </c>
      <c r="AS10" s="35"/>
      <c r="AT10" s="35"/>
      <c r="AU10" s="35"/>
      <c r="AV10" s="35"/>
    </row>
    <row r="11" ht="12.75" customHeight="1">
      <c r="A11" s="47"/>
      <c r="B11" s="47">
        <v>21.0</v>
      </c>
      <c r="C11" s="48">
        <v>0.1175</v>
      </c>
      <c r="D11" s="49">
        <v>2.5</v>
      </c>
      <c r="E11" s="61" t="s">
        <v>114</v>
      </c>
      <c r="F11" s="40">
        <v>5.0</v>
      </c>
      <c r="G11" s="17">
        <f>+'Data 8.0'!E45</f>
        <v>2.297</v>
      </c>
      <c r="H11" s="17">
        <f>+'Data 8.0'!F45</f>
        <v>1.381</v>
      </c>
      <c r="I11" s="50">
        <f t="shared" si="1"/>
        <v>0.916</v>
      </c>
      <c r="J11" s="51">
        <f t="shared" si="2"/>
        <v>39.87810187</v>
      </c>
      <c r="K11" s="45">
        <f t="shared" si="3"/>
        <v>0.9188</v>
      </c>
      <c r="L11" s="45">
        <f t="shared" si="4"/>
        <v>0.3664</v>
      </c>
      <c r="M11" s="45">
        <f t="shared" si="5"/>
        <v>0.5524</v>
      </c>
      <c r="N11" s="35"/>
      <c r="O11" s="40">
        <v>5.0</v>
      </c>
      <c r="P11" s="52">
        <f>+'Data 8.0'!E56</f>
        <v>1.777</v>
      </c>
      <c r="Q11" s="52">
        <f>+'Data 8.0'!F56</f>
        <v>1.249</v>
      </c>
      <c r="R11" s="53">
        <f t="shared" si="6"/>
        <v>0.528</v>
      </c>
      <c r="S11" s="54">
        <f t="shared" si="7"/>
        <v>29.71299944</v>
      </c>
      <c r="T11" s="53">
        <f t="shared" si="28"/>
        <v>0.5923333333</v>
      </c>
      <c r="U11" s="54">
        <f t="shared" si="8"/>
        <v>0.2112</v>
      </c>
      <c r="V11" s="53">
        <f t="shared" si="9"/>
        <v>0.4996</v>
      </c>
      <c r="W11" s="55">
        <f t="shared" si="10"/>
        <v>0.4567293777</v>
      </c>
      <c r="X11" s="62">
        <f t="shared" si="29"/>
        <v>1.817529185</v>
      </c>
      <c r="Y11" s="57"/>
      <c r="Z11" s="58">
        <f t="shared" si="11"/>
        <v>0.4998390617</v>
      </c>
      <c r="AA11" s="58">
        <f t="shared" si="12"/>
        <v>0.3315369881</v>
      </c>
      <c r="AB11" s="58">
        <f t="shared" si="13"/>
        <v>0.4520629892</v>
      </c>
      <c r="AC11" s="58">
        <f t="shared" si="14"/>
        <v>0.1911042901</v>
      </c>
      <c r="AE11" s="57">
        <f t="shared" si="15"/>
        <v>0.2971299944</v>
      </c>
      <c r="AF11" s="58">
        <f t="shared" si="16"/>
        <v>0.4215505948</v>
      </c>
      <c r="AG11" s="58">
        <f t="shared" si="17"/>
        <v>0.6431672793</v>
      </c>
      <c r="AH11" s="58">
        <f t="shared" si="18"/>
        <v>0.2951498633</v>
      </c>
      <c r="AI11" s="58">
        <f t="shared" si="30"/>
        <v>0.9519020509</v>
      </c>
      <c r="AJ11" s="59">
        <f t="shared" si="19"/>
        <v>0.4132715127</v>
      </c>
      <c r="AK11" s="59">
        <f t="shared" si="20"/>
        <v>1.644591025</v>
      </c>
      <c r="AL11" s="58">
        <f t="shared" si="21"/>
        <v>39.10803777</v>
      </c>
      <c r="AM11" s="58">
        <f t="shared" si="22"/>
        <v>1.001423746</v>
      </c>
      <c r="AN11" s="58">
        <f t="shared" si="23"/>
        <v>0.6926889743</v>
      </c>
      <c r="AO11" s="58">
        <f t="shared" si="24"/>
        <v>0.5015846843</v>
      </c>
      <c r="AP11" s="58">
        <f t="shared" si="25"/>
        <v>0.5008715704</v>
      </c>
      <c r="AQ11" s="60">
        <f t="shared" si="26"/>
        <v>0.1700476962</v>
      </c>
      <c r="AR11" s="60">
        <f t="shared" si="27"/>
        <v>0.3390209102</v>
      </c>
      <c r="AS11" s="35"/>
      <c r="AT11" s="35"/>
      <c r="AU11" s="35"/>
      <c r="AV11" s="35"/>
    </row>
    <row r="12" ht="12.75" customHeight="1">
      <c r="A12" s="47"/>
      <c r="B12" s="47">
        <v>23.7</v>
      </c>
      <c r="C12" s="48">
        <v>0.1926</v>
      </c>
      <c r="D12" s="49">
        <v>3.0</v>
      </c>
      <c r="E12" s="61" t="s">
        <v>115</v>
      </c>
      <c r="F12" s="40">
        <v>6.0</v>
      </c>
      <c r="G12" s="17">
        <f>+'Data 8.0'!E46</f>
        <v>2.131</v>
      </c>
      <c r="H12" s="17">
        <f>+'Data 8.0'!F46</f>
        <v>1.422</v>
      </c>
      <c r="I12" s="50">
        <f t="shared" si="1"/>
        <v>0.709</v>
      </c>
      <c r="J12" s="51">
        <f t="shared" si="2"/>
        <v>33.2707649</v>
      </c>
      <c r="K12" s="45">
        <f t="shared" si="3"/>
        <v>0.7103333333</v>
      </c>
      <c r="L12" s="45">
        <f t="shared" si="4"/>
        <v>0.2363333333</v>
      </c>
      <c r="M12" s="45">
        <f t="shared" si="5"/>
        <v>0.474</v>
      </c>
      <c r="N12" s="35"/>
      <c r="O12" s="40">
        <v>6.0</v>
      </c>
      <c r="P12" s="52">
        <f>+'Data 8.0'!E57</f>
        <v>5.337</v>
      </c>
      <c r="Q12" s="52">
        <f>+'Data 8.0'!F57</f>
        <v>3.888</v>
      </c>
      <c r="R12" s="53">
        <f t="shared" si="6"/>
        <v>1.449</v>
      </c>
      <c r="S12" s="54">
        <f t="shared" si="7"/>
        <v>27.15008432</v>
      </c>
      <c r="T12" s="53">
        <f t="shared" si="28"/>
        <v>1.779</v>
      </c>
      <c r="U12" s="54">
        <f t="shared" si="8"/>
        <v>0.483</v>
      </c>
      <c r="V12" s="53">
        <f t="shared" si="9"/>
        <v>1.296</v>
      </c>
      <c r="W12" s="55">
        <f t="shared" si="10"/>
        <v>0.7684515195</v>
      </c>
      <c r="X12" s="62">
        <f t="shared" si="29"/>
        <v>3.05801013</v>
      </c>
      <c r="Y12" s="57"/>
      <c r="Z12" s="58">
        <f t="shared" si="11"/>
        <v>0.3157122594</v>
      </c>
      <c r="AA12" s="58">
        <f t="shared" si="12"/>
        <v>0.15741209</v>
      </c>
      <c r="AB12" s="58">
        <f t="shared" si="13"/>
        <v>0.8632132663</v>
      </c>
      <c r="AC12" s="58">
        <f t="shared" si="14"/>
        <v>0.321706796</v>
      </c>
      <c r="AE12" s="57">
        <f t="shared" si="15"/>
        <v>0.2715008432</v>
      </c>
      <c r="AF12" s="58">
        <f t="shared" si="16"/>
        <v>0.4215505948</v>
      </c>
      <c r="AG12" s="58">
        <f t="shared" si="17"/>
        <v>1.184920062</v>
      </c>
      <c r="AH12" s="58">
        <f t="shared" si="18"/>
        <v>0.3559471947</v>
      </c>
      <c r="AI12" s="58">
        <f t="shared" si="30"/>
        <v>1.178925526</v>
      </c>
      <c r="AJ12" s="59">
        <f t="shared" si="19"/>
        <v>0.5118345264</v>
      </c>
      <c r="AK12" s="59">
        <f t="shared" si="20"/>
        <v>2.036817063</v>
      </c>
      <c r="AL12" s="58">
        <f t="shared" si="21"/>
        <v>58.17508524</v>
      </c>
      <c r="AM12" s="58">
        <f t="shared" si="22"/>
        <v>0.8518970002</v>
      </c>
      <c r="AN12" s="58">
        <f t="shared" si="23"/>
        <v>0.8578915367</v>
      </c>
      <c r="AO12" s="58">
        <f t="shared" si="24"/>
        <v>0.5361847407</v>
      </c>
      <c r="AP12" s="58">
        <f t="shared" si="25"/>
        <v>0.6294009025</v>
      </c>
      <c r="AQ12" s="60">
        <f t="shared" si="26"/>
        <v>0.3787726507</v>
      </c>
      <c r="AR12" s="60">
        <f t="shared" si="27"/>
        <v>0.7064219139</v>
      </c>
      <c r="AS12" s="35"/>
      <c r="AT12" s="35"/>
      <c r="AU12" s="35"/>
      <c r="AV12" s="35"/>
    </row>
    <row r="13" ht="12.75" customHeight="1">
      <c r="A13" s="47"/>
      <c r="B13" s="47">
        <v>21.2</v>
      </c>
      <c r="C13" s="48">
        <v>0.142</v>
      </c>
      <c r="D13" s="49">
        <v>3.0</v>
      </c>
      <c r="E13" s="61" t="s">
        <v>116</v>
      </c>
      <c r="F13" s="40">
        <v>7.0</v>
      </c>
      <c r="G13" s="17">
        <f>+'Data 8.0'!E47</f>
        <v>3.248</v>
      </c>
      <c r="H13" s="17">
        <f>+'Data 8.0'!F47</f>
        <v>2.167</v>
      </c>
      <c r="I13" s="52">
        <f t="shared" si="1"/>
        <v>1.081</v>
      </c>
      <c r="J13" s="63">
        <f t="shared" si="2"/>
        <v>33.2820197</v>
      </c>
      <c r="K13" s="45">
        <f t="shared" si="3"/>
        <v>1.082666667</v>
      </c>
      <c r="L13" s="45">
        <f t="shared" si="4"/>
        <v>0.3603333333</v>
      </c>
      <c r="M13" s="45">
        <f t="shared" si="5"/>
        <v>0.7223333333</v>
      </c>
      <c r="N13" s="35"/>
      <c r="O13" s="40">
        <v>7.0</v>
      </c>
      <c r="P13" s="52">
        <f>+'Data 8.0'!E58</f>
        <v>3.864</v>
      </c>
      <c r="Q13" s="52">
        <f>+'Data 8.0'!F58</f>
        <v>2.934</v>
      </c>
      <c r="R13" s="53">
        <f t="shared" si="6"/>
        <v>0.93</v>
      </c>
      <c r="S13" s="54">
        <f t="shared" si="7"/>
        <v>24.06832298</v>
      </c>
      <c r="T13" s="53">
        <f t="shared" si="28"/>
        <v>1.288</v>
      </c>
      <c r="U13" s="54">
        <f t="shared" si="8"/>
        <v>0.31</v>
      </c>
      <c r="V13" s="53">
        <f t="shared" si="9"/>
        <v>0.978</v>
      </c>
      <c r="W13" s="55">
        <f t="shared" si="10"/>
        <v>0.7382054993</v>
      </c>
      <c r="X13" s="62">
        <f t="shared" si="29"/>
        <v>2.937647773</v>
      </c>
      <c r="Y13" s="57"/>
      <c r="Z13" s="58">
        <f t="shared" si="11"/>
        <v>0.5811910035</v>
      </c>
      <c r="AA13" s="58">
        <f t="shared" si="12"/>
        <v>0.2899249999</v>
      </c>
      <c r="AB13" s="58">
        <f t="shared" si="13"/>
        <v>0.7869009711</v>
      </c>
      <c r="AC13" s="58">
        <f t="shared" si="14"/>
        <v>0.2494266882</v>
      </c>
      <c r="AE13" s="57">
        <f t="shared" si="15"/>
        <v>0.2406832298</v>
      </c>
      <c r="AF13" s="58">
        <f t="shared" si="16"/>
        <v>0.4215505948</v>
      </c>
      <c r="AG13" s="58">
        <f t="shared" si="17"/>
        <v>1.036327659</v>
      </c>
      <c r="AH13" s="58">
        <f t="shared" si="18"/>
        <v>0.4290525674</v>
      </c>
      <c r="AI13" s="58">
        <f t="shared" si="30"/>
        <v>1.368091975</v>
      </c>
      <c r="AJ13" s="59">
        <f t="shared" si="19"/>
        <v>0.5939617835</v>
      </c>
      <c r="AK13" s="59">
        <f t="shared" si="20"/>
        <v>2.36363792</v>
      </c>
      <c r="AL13" s="58">
        <f t="shared" si="21"/>
        <v>43.84460288</v>
      </c>
      <c r="AM13" s="58">
        <f t="shared" si="22"/>
        <v>1.32731026</v>
      </c>
      <c r="AN13" s="58">
        <f t="shared" si="23"/>
        <v>0.9955459449</v>
      </c>
      <c r="AO13" s="58">
        <f t="shared" si="24"/>
        <v>0.7461192567</v>
      </c>
      <c r="AP13" s="58">
        <f t="shared" si="25"/>
        <v>0.5621287494</v>
      </c>
      <c r="AQ13" s="60">
        <f t="shared" si="26"/>
        <v>0.4561942568</v>
      </c>
      <c r="AR13" s="60">
        <f t="shared" si="27"/>
        <v>0.6114227085</v>
      </c>
      <c r="AS13" s="35"/>
      <c r="AT13" s="35"/>
      <c r="AU13" s="35"/>
      <c r="AV13" s="35"/>
    </row>
    <row r="14" ht="12.75" customHeight="1">
      <c r="A14" s="48"/>
      <c r="B14" s="48">
        <v>22.05</v>
      </c>
      <c r="C14" s="48">
        <v>0.1405</v>
      </c>
      <c r="D14" s="61">
        <v>3.0</v>
      </c>
      <c r="E14" s="61" t="s">
        <v>117</v>
      </c>
      <c r="F14" s="39">
        <v>8.0</v>
      </c>
      <c r="G14" s="17">
        <f>+'Data 8.0'!E48</f>
        <v>2.824</v>
      </c>
      <c r="H14" s="17">
        <f>+'Data 8.0'!F48</f>
        <v>1.956</v>
      </c>
      <c r="I14" s="52">
        <f t="shared" si="1"/>
        <v>0.868</v>
      </c>
      <c r="J14" s="63">
        <f t="shared" si="2"/>
        <v>30.73654391</v>
      </c>
      <c r="K14" s="45">
        <f t="shared" si="3"/>
        <v>0.9413333333</v>
      </c>
      <c r="L14" s="45">
        <f t="shared" si="4"/>
        <v>0.2893333333</v>
      </c>
      <c r="M14" s="45">
        <f t="shared" si="5"/>
        <v>0.652</v>
      </c>
      <c r="N14" s="35"/>
      <c r="O14" s="39">
        <v>8.0</v>
      </c>
      <c r="P14" s="52">
        <f>+'Data 8.0'!E59</f>
        <v>4.414</v>
      </c>
      <c r="Q14" s="52">
        <f>+'Data 8.0'!F59</f>
        <v>3.396</v>
      </c>
      <c r="R14" s="53">
        <f t="shared" si="6"/>
        <v>1.018</v>
      </c>
      <c r="S14" s="54">
        <f t="shared" si="7"/>
        <v>23.06298142</v>
      </c>
      <c r="T14" s="53">
        <f t="shared" si="28"/>
        <v>1.471333333</v>
      </c>
      <c r="U14" s="54">
        <f t="shared" si="8"/>
        <v>0.3393333333</v>
      </c>
      <c r="V14" s="53">
        <f t="shared" si="9"/>
        <v>1.132</v>
      </c>
      <c r="W14" s="55">
        <f t="shared" si="10"/>
        <v>0.7745296671</v>
      </c>
      <c r="X14" s="62">
        <f t="shared" si="29"/>
        <v>3.082197781</v>
      </c>
      <c r="Y14" s="57"/>
      <c r="Z14" s="58">
        <f t="shared" si="11"/>
        <v>0.5280660836</v>
      </c>
      <c r="AA14" s="58">
        <f t="shared" si="12"/>
        <v>0.2343360739</v>
      </c>
      <c r="AB14" s="58">
        <f t="shared" si="13"/>
        <v>0.9168263905</v>
      </c>
      <c r="AC14" s="58">
        <f t="shared" si="14"/>
        <v>0.2748319392</v>
      </c>
      <c r="AE14" s="57">
        <f t="shared" si="15"/>
        <v>0.2306298142</v>
      </c>
      <c r="AF14" s="58">
        <f t="shared" si="16"/>
        <v>0.4215505948</v>
      </c>
      <c r="AG14" s="58">
        <f t="shared" si="17"/>
        <v>1.19165833</v>
      </c>
      <c r="AH14" s="58">
        <f t="shared" si="18"/>
        <v>0.4529012245</v>
      </c>
      <c r="AI14" s="58">
        <f t="shared" si="30"/>
        <v>1.444892474</v>
      </c>
      <c r="AJ14" s="59">
        <f t="shared" si="19"/>
        <v>0.6273049815</v>
      </c>
      <c r="AK14" s="59">
        <f t="shared" si="20"/>
        <v>2.496325324</v>
      </c>
      <c r="AL14" s="58">
        <f t="shared" si="21"/>
        <v>47.73649966</v>
      </c>
      <c r="AM14" s="58">
        <f t="shared" si="22"/>
        <v>1.304666994</v>
      </c>
      <c r="AN14" s="58">
        <f t="shared" si="23"/>
        <v>1.05143285</v>
      </c>
      <c r="AO14" s="58">
        <f t="shared" si="24"/>
        <v>0.7766009104</v>
      </c>
      <c r="AP14" s="58">
        <f t="shared" si="25"/>
        <v>0.5952483768</v>
      </c>
      <c r="AQ14" s="60">
        <f t="shared" si="26"/>
        <v>0.5422648365</v>
      </c>
      <c r="AR14" s="60">
        <f t="shared" si="27"/>
        <v>0.6982541859</v>
      </c>
      <c r="AS14" s="35"/>
      <c r="AT14" s="35"/>
      <c r="AU14" s="35"/>
      <c r="AV14" s="35"/>
    </row>
    <row r="15" ht="12.75" customHeight="1">
      <c r="A15" s="64"/>
      <c r="B15" s="64"/>
      <c r="C15" s="48"/>
      <c r="D15" s="65"/>
      <c r="E15" s="65"/>
      <c r="F15" s="35"/>
      <c r="G15" s="35"/>
      <c r="H15" s="35"/>
      <c r="I15" s="35"/>
      <c r="J15" s="6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66"/>
      <c r="Z15" s="66"/>
      <c r="AA15" s="66"/>
      <c r="AB15" s="66"/>
      <c r="AC15" s="66"/>
      <c r="AD15" s="67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35"/>
      <c r="AT15" s="35"/>
      <c r="AU15" s="35"/>
      <c r="AV15" s="35"/>
    </row>
    <row r="16" ht="12.75" customHeight="1">
      <c r="A16" s="64"/>
      <c r="B16" s="64"/>
      <c r="C16" s="48"/>
      <c r="D16" s="65"/>
      <c r="E16" s="65"/>
      <c r="F16" s="35"/>
      <c r="G16" s="35"/>
      <c r="H16" s="35"/>
      <c r="I16" s="35"/>
      <c r="J16" s="66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66"/>
      <c r="Z16" s="66"/>
      <c r="AA16" s="66"/>
      <c r="AB16" s="66"/>
      <c r="AC16" s="66"/>
      <c r="AD16" s="67" t="s">
        <v>118</v>
      </c>
      <c r="AE16" s="68">
        <f t="shared" ref="AE16:AR16" si="31">average(AE7:AE14)</f>
        <v>0.2719681243</v>
      </c>
      <c r="AF16" s="68">
        <f t="shared" si="31"/>
        <v>0.4215505948</v>
      </c>
      <c r="AG16" s="68">
        <f t="shared" si="31"/>
        <v>1.042908807</v>
      </c>
      <c r="AH16" s="68">
        <f t="shared" si="31"/>
        <v>0.3548387129</v>
      </c>
      <c r="AI16" s="68">
        <f t="shared" si="31"/>
        <v>1.237045641</v>
      </c>
      <c r="AJ16" s="68">
        <f t="shared" si="31"/>
        <v>0.5370675722</v>
      </c>
      <c r="AK16" s="68">
        <f t="shared" si="31"/>
        <v>2.137230566</v>
      </c>
      <c r="AL16" s="68">
        <f t="shared" si="31"/>
        <v>47.04936428</v>
      </c>
      <c r="AM16" s="68">
        <f t="shared" si="31"/>
        <v>1.09432176</v>
      </c>
      <c r="AN16" s="68">
        <f t="shared" si="31"/>
        <v>0.9001849251</v>
      </c>
      <c r="AO16" s="68">
        <f t="shared" si="31"/>
        <v>0.6161698581</v>
      </c>
      <c r="AP16" s="68">
        <f t="shared" si="31"/>
        <v>0.584373161</v>
      </c>
      <c r="AQ16" s="68">
        <f t="shared" si="31"/>
        <v>0.3690919758</v>
      </c>
      <c r="AR16" s="68">
        <f t="shared" si="31"/>
        <v>0.5991017714</v>
      </c>
      <c r="AS16" s="35"/>
      <c r="AT16" s="35"/>
      <c r="AU16" s="35"/>
      <c r="AV16" s="35"/>
    </row>
    <row r="17" ht="12.75" customHeight="1">
      <c r="A17" s="35"/>
      <c r="B17" s="35"/>
      <c r="C17" s="35"/>
      <c r="D17" s="65"/>
      <c r="E17" s="65"/>
      <c r="F17" s="35"/>
      <c r="G17" s="35"/>
      <c r="H17" s="35"/>
      <c r="I17" s="35"/>
      <c r="J17" s="6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66"/>
      <c r="Z17" s="66"/>
      <c r="AA17" s="66"/>
      <c r="AB17" s="66"/>
      <c r="AC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35"/>
      <c r="AT17" s="35"/>
      <c r="AU17" s="35"/>
      <c r="AV17" s="35"/>
    </row>
    <row r="18" ht="12.75" customHeight="1">
      <c r="A18" s="33"/>
      <c r="B18" s="33" t="s">
        <v>57</v>
      </c>
      <c r="C18" s="64"/>
      <c r="D18" s="65"/>
      <c r="E18" s="65"/>
      <c r="F18" s="35"/>
      <c r="G18" s="35"/>
      <c r="H18" s="35"/>
      <c r="I18" s="35"/>
      <c r="J18" s="6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66"/>
      <c r="Z18" s="66"/>
      <c r="AA18" s="66"/>
      <c r="AB18" s="66"/>
      <c r="AC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35"/>
      <c r="AT18" s="35"/>
      <c r="AU18" s="35"/>
      <c r="AV18" s="35"/>
    </row>
    <row r="19" ht="12.75" customHeight="1">
      <c r="A19" s="35"/>
      <c r="B19" s="35" t="s">
        <v>80</v>
      </c>
      <c r="C19" s="35" t="s">
        <v>17</v>
      </c>
      <c r="D19" s="43" t="s">
        <v>81</v>
      </c>
      <c r="E19" s="43"/>
      <c r="F19" s="44" t="s">
        <v>82</v>
      </c>
      <c r="G19" s="45" t="s">
        <v>83</v>
      </c>
      <c r="H19" s="45" t="s">
        <v>84</v>
      </c>
      <c r="I19" s="45" t="s">
        <v>85</v>
      </c>
      <c r="J19" s="45" t="s">
        <v>86</v>
      </c>
      <c r="K19" s="45" t="s">
        <v>87</v>
      </c>
      <c r="L19" s="45" t="s">
        <v>88</v>
      </c>
      <c r="M19" s="45" t="s">
        <v>89</v>
      </c>
      <c r="N19" s="35"/>
      <c r="O19" s="44" t="s">
        <v>90</v>
      </c>
      <c r="P19" s="45" t="s">
        <v>83</v>
      </c>
      <c r="Q19" s="45" t="s">
        <v>84</v>
      </c>
      <c r="R19" s="45" t="s">
        <v>85</v>
      </c>
      <c r="S19" s="45" t="s">
        <v>91</v>
      </c>
      <c r="T19" s="45" t="s">
        <v>92</v>
      </c>
      <c r="U19" s="45" t="s">
        <v>93</v>
      </c>
      <c r="V19" s="45" t="s">
        <v>94</v>
      </c>
      <c r="W19" s="35" t="s">
        <v>95</v>
      </c>
      <c r="X19" s="35"/>
      <c r="Y19" s="33"/>
      <c r="Z19" s="46" t="s">
        <v>89</v>
      </c>
      <c r="AA19" s="44" t="s">
        <v>88</v>
      </c>
      <c r="AB19" s="44" t="s">
        <v>94</v>
      </c>
      <c r="AC19" s="44" t="s">
        <v>93</v>
      </c>
      <c r="AE19" s="44" t="s">
        <v>97</v>
      </c>
      <c r="AF19" s="44" t="s">
        <v>98</v>
      </c>
      <c r="AG19" s="44" t="s">
        <v>99</v>
      </c>
      <c r="AH19" s="44" t="s">
        <v>100</v>
      </c>
      <c r="AI19" s="44" t="s">
        <v>101</v>
      </c>
      <c r="AJ19" s="44" t="s">
        <v>95</v>
      </c>
      <c r="AK19" s="44" t="s">
        <v>102</v>
      </c>
      <c r="AL19" s="44" t="s">
        <v>103</v>
      </c>
      <c r="AM19" s="44" t="s">
        <v>104</v>
      </c>
      <c r="AN19" s="44" t="s">
        <v>105</v>
      </c>
      <c r="AO19" s="44" t="s">
        <v>106</v>
      </c>
      <c r="AP19" s="44" t="s">
        <v>107</v>
      </c>
      <c r="AQ19" s="44" t="s">
        <v>108</v>
      </c>
      <c r="AR19" s="44" t="s">
        <v>109</v>
      </c>
      <c r="AS19" s="35"/>
      <c r="AT19" s="35"/>
      <c r="AU19" s="35"/>
      <c r="AV19" s="35"/>
    </row>
    <row r="20" ht="12.75" customHeight="1">
      <c r="A20" s="47"/>
      <c r="B20" s="47">
        <v>22.2</v>
      </c>
      <c r="C20" s="48">
        <v>0.1763</v>
      </c>
      <c r="D20" s="49">
        <v>3.0</v>
      </c>
      <c r="E20" s="61" t="s">
        <v>119</v>
      </c>
      <c r="F20" s="40">
        <v>1.0</v>
      </c>
      <c r="G20" s="50">
        <f>+'Data 7.5'!E46</f>
        <v>1.477</v>
      </c>
      <c r="H20" s="50">
        <f>+'Data 7.5'!F46</f>
        <v>0.884</v>
      </c>
      <c r="I20" s="50">
        <f t="shared" ref="I20:I27" si="32">G20-H20</f>
        <v>0.593</v>
      </c>
      <c r="J20" s="51">
        <f t="shared" ref="J20:J27" si="33">I20*100/G20</f>
        <v>40.14895058</v>
      </c>
      <c r="K20" s="45">
        <f t="shared" ref="K20:K27" si="34">G20/D20</f>
        <v>0.4923333333</v>
      </c>
      <c r="L20" s="45">
        <f t="shared" ref="L20:L27" si="35">I20/D20</f>
        <v>0.1976666667</v>
      </c>
      <c r="M20" s="45">
        <f t="shared" ref="M20:M27" si="36">H20/D20</f>
        <v>0.2946666667</v>
      </c>
      <c r="N20" s="35"/>
      <c r="O20" s="40">
        <v>1.0</v>
      </c>
      <c r="P20" s="53">
        <f>+'Data 7.5'!E57</f>
        <v>1.914</v>
      </c>
      <c r="Q20" s="69">
        <f>+'Data 7.5'!F57</f>
        <v>1.324</v>
      </c>
      <c r="R20" s="53">
        <f t="shared" ref="R20:R27" si="37">P20-Q20</f>
        <v>0.59</v>
      </c>
      <c r="S20" s="54">
        <f t="shared" ref="S20:S27" si="38">R20*100/P20</f>
        <v>30.82549634</v>
      </c>
      <c r="T20" s="53">
        <f t="shared" ref="T20:T27" si="39">P20/$D$7</f>
        <v>0.638</v>
      </c>
      <c r="U20" s="54">
        <f t="shared" ref="U20:U27" si="40">R20/D20</f>
        <v>0.1966666667</v>
      </c>
      <c r="V20" s="53">
        <f t="shared" ref="V20:V27" si="41">Q20/D20</f>
        <v>0.4413333333</v>
      </c>
      <c r="W20" s="55">
        <f t="shared" ref="W20:W27" si="42">(V20+M20)/$AJ$54</f>
        <v>0.2718494416</v>
      </c>
      <c r="X20" s="62">
        <f t="shared" ref="X20:X27" si="43">W20*$AI$54</f>
        <v>1.189664937</v>
      </c>
      <c r="Y20" s="57"/>
      <c r="Z20" s="70">
        <f t="shared" ref="Z20:Z27" si="44">M20*(0.1/C20)^$F$5</f>
        <v>0.2073263857</v>
      </c>
      <c r="AA20" s="58">
        <f t="shared" ref="AA20:AA27" si="45">L20*(0.1/C20)^$F$5</f>
        <v>0.1390775415</v>
      </c>
      <c r="AB20" s="58">
        <f t="shared" ref="AB20:AB27" si="46">V20*(0.1/C20)^$F$5</f>
        <v>0.3105205143</v>
      </c>
      <c r="AC20" s="58">
        <f t="shared" ref="AC20:AC27" si="47">U20*(0.1/C20)^$F$5</f>
        <v>0.1383739452</v>
      </c>
      <c r="AE20" s="57">
        <f t="shared" ref="AE20:AE27" si="48">AC20/AG20</f>
        <v>0.3082549634</v>
      </c>
      <c r="AF20" s="58">
        <f t="shared" ref="AF20:AF27" si="49">$AL$54/100</f>
        <v>0.4119746293</v>
      </c>
      <c r="AG20" s="70">
        <f t="shared" ref="AG20:AG27" si="50">AB20+AC20</f>
        <v>0.4488944595</v>
      </c>
      <c r="AH20" s="58">
        <f t="shared" ref="AH20:AH27" si="51">1-(AE20/AF20)</f>
        <v>0.2517622652</v>
      </c>
      <c r="AI20" s="58">
        <f t="shared" ref="AI20:AI27" si="52">Z20+AB20</f>
        <v>0.5178468999</v>
      </c>
      <c r="AJ20" s="59">
        <f t="shared" ref="AJ20:AJ27" si="53">AI20/$AJ$54</f>
        <v>0.1912722698</v>
      </c>
      <c r="AK20" s="59">
        <f t="shared" ref="AK20:AK27" si="54">AJ20*$AI$54</f>
        <v>0.8370438854</v>
      </c>
      <c r="AL20" s="58">
        <f t="shared" ref="AL20:AL27" si="55">(AG20/AK20)*100</f>
        <v>53.62854532</v>
      </c>
      <c r="AM20" s="58">
        <f t="shared" ref="AM20:AM27" si="56">AK20-AG20</f>
        <v>0.3881494259</v>
      </c>
      <c r="AN20" s="58">
        <f t="shared" ref="AN20:AN27" si="57">AJ20*$AK$54</f>
        <v>0.3191969855</v>
      </c>
      <c r="AO20" s="58">
        <f t="shared" ref="AO20:AO27" si="58">AN20-AC20</f>
        <v>0.1808230403</v>
      </c>
      <c r="AP20" s="58">
        <f t="shared" ref="AP20:AP27" si="59">AO20/AM20</f>
        <v>0.4658593526</v>
      </c>
      <c r="AQ20" s="60">
        <f t="shared" ref="AQ20:AQ27" si="60">AO20-AA20</f>
        <v>0.04174549876</v>
      </c>
      <c r="AR20" s="60">
        <f t="shared" ref="AR20:AR27" si="61">AQ20/AO20</f>
        <v>0.2308638252</v>
      </c>
      <c r="AS20" s="35"/>
      <c r="AT20" s="35"/>
      <c r="AU20" s="35"/>
      <c r="AV20" s="35"/>
    </row>
    <row r="21" ht="12.75" customHeight="1">
      <c r="A21" s="47"/>
      <c r="B21" s="47">
        <v>21.35</v>
      </c>
      <c r="C21" s="48">
        <v>0.1436</v>
      </c>
      <c r="D21" s="49">
        <v>3.0</v>
      </c>
      <c r="E21" s="61" t="s">
        <v>120</v>
      </c>
      <c r="F21" s="40">
        <v>2.0</v>
      </c>
      <c r="G21" s="50">
        <f>+'Data 7.5'!E47</f>
        <v>2.815</v>
      </c>
      <c r="H21" s="50">
        <f>+'Data 7.5'!F47</f>
        <v>1.849</v>
      </c>
      <c r="I21" s="50">
        <f t="shared" si="32"/>
        <v>0.966</v>
      </c>
      <c r="J21" s="51">
        <f t="shared" si="33"/>
        <v>34.31616341</v>
      </c>
      <c r="K21" s="45">
        <f t="shared" si="34"/>
        <v>0.9383333333</v>
      </c>
      <c r="L21" s="45">
        <f t="shared" si="35"/>
        <v>0.322</v>
      </c>
      <c r="M21" s="45">
        <f t="shared" si="36"/>
        <v>0.6163333333</v>
      </c>
      <c r="N21" s="35"/>
      <c r="O21" s="40">
        <v>2.0</v>
      </c>
      <c r="P21" s="53">
        <f>+'Data 7.5'!E58</f>
        <v>2.074</v>
      </c>
      <c r="Q21" s="69">
        <f>+'Data 7.5'!F58</f>
        <v>1.391</v>
      </c>
      <c r="R21" s="53">
        <f t="shared" si="37"/>
        <v>0.683</v>
      </c>
      <c r="S21" s="54">
        <f t="shared" si="38"/>
        <v>32.93153327</v>
      </c>
      <c r="T21" s="53">
        <f t="shared" si="39"/>
        <v>0.6913333333</v>
      </c>
      <c r="U21" s="54">
        <f t="shared" si="40"/>
        <v>0.2276666667</v>
      </c>
      <c r="V21" s="53">
        <f t="shared" si="41"/>
        <v>0.4636666667</v>
      </c>
      <c r="W21" s="55">
        <f t="shared" si="42"/>
        <v>0.3989095066</v>
      </c>
      <c r="X21" s="62">
        <f t="shared" si="43"/>
        <v>1.745703984</v>
      </c>
      <c r="Y21" s="57"/>
      <c r="Z21" s="70">
        <f t="shared" si="44"/>
        <v>0.4924701408</v>
      </c>
      <c r="AA21" s="58">
        <f t="shared" si="45"/>
        <v>0.2572883483</v>
      </c>
      <c r="AB21" s="58">
        <f t="shared" si="46"/>
        <v>0.3704845678</v>
      </c>
      <c r="AC21" s="58">
        <f t="shared" si="47"/>
        <v>0.1819129833</v>
      </c>
      <c r="AE21" s="57">
        <f t="shared" si="48"/>
        <v>0.3293153327</v>
      </c>
      <c r="AF21" s="58">
        <f t="shared" si="49"/>
        <v>0.4119746293</v>
      </c>
      <c r="AG21" s="58">
        <f t="shared" si="50"/>
        <v>0.5523975511</v>
      </c>
      <c r="AH21" s="58">
        <f t="shared" si="51"/>
        <v>0.2006417161</v>
      </c>
      <c r="AI21" s="58">
        <f t="shared" si="52"/>
        <v>0.8629547086</v>
      </c>
      <c r="AJ21" s="59">
        <f t="shared" si="53"/>
        <v>0.3187415158</v>
      </c>
      <c r="AK21" s="59">
        <f t="shared" si="54"/>
        <v>1.394873586</v>
      </c>
      <c r="AL21" s="58">
        <f t="shared" si="55"/>
        <v>39.60197947</v>
      </c>
      <c r="AM21" s="58">
        <f t="shared" si="56"/>
        <v>0.8424760346</v>
      </c>
      <c r="AN21" s="58">
        <f t="shared" si="57"/>
        <v>0.5319188772</v>
      </c>
      <c r="AO21" s="58">
        <f t="shared" si="58"/>
        <v>0.3500058939</v>
      </c>
      <c r="AP21" s="58">
        <f t="shared" si="59"/>
        <v>0.4154490804</v>
      </c>
      <c r="AQ21" s="60">
        <f t="shared" si="60"/>
        <v>0.09271754556</v>
      </c>
      <c r="AR21" s="60">
        <f t="shared" si="61"/>
        <v>0.2649028122</v>
      </c>
      <c r="AS21" s="35"/>
      <c r="AT21" s="35"/>
      <c r="AU21" s="35"/>
      <c r="AV21" s="35"/>
    </row>
    <row r="22" ht="12.75" customHeight="1">
      <c r="A22" s="47"/>
      <c r="B22" s="47">
        <v>23.75</v>
      </c>
      <c r="C22" s="48">
        <v>0.1721</v>
      </c>
      <c r="D22" s="49">
        <v>3.0</v>
      </c>
      <c r="E22" s="61" t="s">
        <v>121</v>
      </c>
      <c r="F22" s="40">
        <v>3.0</v>
      </c>
      <c r="G22" s="50">
        <f>+'Data 7.5'!E48</f>
        <v>1.579</v>
      </c>
      <c r="H22" s="50">
        <f>+'Data 7.5'!F48</f>
        <v>1.076</v>
      </c>
      <c r="I22" s="50">
        <f t="shared" si="32"/>
        <v>0.503</v>
      </c>
      <c r="J22" s="51">
        <f t="shared" si="33"/>
        <v>31.85560481</v>
      </c>
      <c r="K22" s="45">
        <f t="shared" si="34"/>
        <v>0.5263333333</v>
      </c>
      <c r="L22" s="45">
        <f t="shared" si="35"/>
        <v>0.1676666667</v>
      </c>
      <c r="M22" s="45">
        <f t="shared" si="36"/>
        <v>0.3586666667</v>
      </c>
      <c r="N22" s="35"/>
      <c r="O22" s="40">
        <v>3.0</v>
      </c>
      <c r="P22" s="53">
        <f>+'Data 7.5'!E59</f>
        <v>4.792</v>
      </c>
      <c r="Q22" s="69">
        <f>+'Data 7.5'!F59</f>
        <v>3.102</v>
      </c>
      <c r="R22" s="53">
        <f t="shared" si="37"/>
        <v>1.69</v>
      </c>
      <c r="S22" s="54">
        <f t="shared" si="38"/>
        <v>35.26711185</v>
      </c>
      <c r="T22" s="53">
        <f t="shared" si="39"/>
        <v>1.597333333</v>
      </c>
      <c r="U22" s="54">
        <f t="shared" si="40"/>
        <v>0.5633333333</v>
      </c>
      <c r="V22" s="53">
        <f t="shared" si="41"/>
        <v>1.034</v>
      </c>
      <c r="W22" s="55">
        <f t="shared" si="42"/>
        <v>0.5143962712</v>
      </c>
      <c r="X22" s="62">
        <f t="shared" si="43"/>
        <v>2.251096063</v>
      </c>
      <c r="Y22" s="57"/>
      <c r="Z22" s="70">
        <f t="shared" si="44"/>
        <v>0.2561573826</v>
      </c>
      <c r="AA22" s="58">
        <f t="shared" si="45"/>
        <v>0.1197464344</v>
      </c>
      <c r="AB22" s="58">
        <f t="shared" si="46"/>
        <v>0.7384760231</v>
      </c>
      <c r="AC22" s="58">
        <f t="shared" si="47"/>
        <v>0.4023289745</v>
      </c>
      <c r="AE22" s="57">
        <f t="shared" si="48"/>
        <v>0.3526711185</v>
      </c>
      <c r="AF22" s="58">
        <f t="shared" si="49"/>
        <v>0.4119746293</v>
      </c>
      <c r="AG22" s="58">
        <f t="shared" si="50"/>
        <v>1.140804998</v>
      </c>
      <c r="AH22" s="58">
        <f t="shared" si="51"/>
        <v>0.1439494244</v>
      </c>
      <c r="AI22" s="58">
        <f t="shared" si="52"/>
        <v>0.9946334057</v>
      </c>
      <c r="AJ22" s="59">
        <f t="shared" si="53"/>
        <v>0.3673784455</v>
      </c>
      <c r="AK22" s="59">
        <f t="shared" si="54"/>
        <v>1.607718054</v>
      </c>
      <c r="AL22" s="58">
        <f t="shared" si="55"/>
        <v>70.95802616</v>
      </c>
      <c r="AM22" s="58">
        <f t="shared" si="56"/>
        <v>0.4669130568</v>
      </c>
      <c r="AN22" s="58">
        <f t="shared" si="57"/>
        <v>0.6130846487</v>
      </c>
      <c r="AO22" s="58">
        <f t="shared" si="58"/>
        <v>0.2107556742</v>
      </c>
      <c r="AP22" s="58">
        <f t="shared" si="59"/>
        <v>0.4513809822</v>
      </c>
      <c r="AQ22" s="60">
        <f t="shared" si="60"/>
        <v>0.09100923974</v>
      </c>
      <c r="AR22" s="60">
        <f t="shared" si="61"/>
        <v>0.4318234377</v>
      </c>
      <c r="AS22" s="35"/>
      <c r="AT22" s="35"/>
      <c r="AU22" s="35"/>
      <c r="AV22" s="35"/>
    </row>
    <row r="23" ht="12.75" customHeight="1">
      <c r="A23" s="47"/>
      <c r="B23" s="47">
        <v>22.4</v>
      </c>
      <c r="C23" s="48">
        <v>0.1968</v>
      </c>
      <c r="D23" s="49">
        <v>3.0</v>
      </c>
      <c r="E23" s="61" t="s">
        <v>122</v>
      </c>
      <c r="F23" s="40">
        <v>4.0</v>
      </c>
      <c r="G23" s="50">
        <f>+'Data 7.5'!E49</f>
        <v>3.154</v>
      </c>
      <c r="H23" s="50">
        <f>+'Data 7.5'!F49</f>
        <v>2.122</v>
      </c>
      <c r="I23" s="50">
        <f t="shared" si="32"/>
        <v>1.032</v>
      </c>
      <c r="J23" s="51">
        <f t="shared" si="33"/>
        <v>32.7203551</v>
      </c>
      <c r="K23" s="45">
        <f t="shared" si="34"/>
        <v>1.051333333</v>
      </c>
      <c r="L23" s="45">
        <f t="shared" si="35"/>
        <v>0.344</v>
      </c>
      <c r="M23" s="45">
        <f t="shared" si="36"/>
        <v>0.7073333333</v>
      </c>
      <c r="N23" s="35"/>
      <c r="O23" s="40">
        <v>4.0</v>
      </c>
      <c r="P23" s="53">
        <f>+'Data 7.5'!E60</f>
        <v>3.308</v>
      </c>
      <c r="Q23" s="69">
        <f>+'Data 7.5'!F60</f>
        <v>2.266</v>
      </c>
      <c r="R23" s="53">
        <f t="shared" si="37"/>
        <v>1.042</v>
      </c>
      <c r="S23" s="54">
        <f t="shared" si="38"/>
        <v>31.49939541</v>
      </c>
      <c r="T23" s="53">
        <f t="shared" si="39"/>
        <v>1.102666667</v>
      </c>
      <c r="U23" s="54">
        <f t="shared" si="40"/>
        <v>0.3473333333</v>
      </c>
      <c r="V23" s="53">
        <f t="shared" si="41"/>
        <v>0.7553333333</v>
      </c>
      <c r="W23" s="55">
        <f t="shared" si="42"/>
        <v>0.540251517</v>
      </c>
      <c r="X23" s="62">
        <f t="shared" si="43"/>
        <v>2.364243544</v>
      </c>
      <c r="Y23" s="57"/>
      <c r="Z23" s="70">
        <f t="shared" si="44"/>
        <v>0.4648668383</v>
      </c>
      <c r="AA23" s="58">
        <f t="shared" si="45"/>
        <v>0.2260803851</v>
      </c>
      <c r="AB23" s="58">
        <f t="shared" si="46"/>
        <v>0.4964129386</v>
      </c>
      <c r="AC23" s="58">
        <f t="shared" si="47"/>
        <v>0.2282710865</v>
      </c>
      <c r="AE23" s="57">
        <f t="shared" si="48"/>
        <v>0.3149939541</v>
      </c>
      <c r="AF23" s="58">
        <f t="shared" si="49"/>
        <v>0.4119746293</v>
      </c>
      <c r="AG23" s="58">
        <f t="shared" si="50"/>
        <v>0.724684025</v>
      </c>
      <c r="AH23" s="58">
        <f t="shared" si="51"/>
        <v>0.2354044845</v>
      </c>
      <c r="AI23" s="58">
        <f t="shared" si="52"/>
        <v>0.9612797769</v>
      </c>
      <c r="AJ23" s="59">
        <f t="shared" si="53"/>
        <v>0.3550589273</v>
      </c>
      <c r="AK23" s="59">
        <f t="shared" si="54"/>
        <v>1.553805496</v>
      </c>
      <c r="AL23" s="58">
        <f t="shared" si="55"/>
        <v>46.63930117</v>
      </c>
      <c r="AM23" s="58">
        <f t="shared" si="56"/>
        <v>0.8291214713</v>
      </c>
      <c r="AN23" s="58">
        <f t="shared" si="57"/>
        <v>0.5925257195</v>
      </c>
      <c r="AO23" s="58">
        <f t="shared" si="58"/>
        <v>0.364254633</v>
      </c>
      <c r="AP23" s="58">
        <f t="shared" si="59"/>
        <v>0.4393260163</v>
      </c>
      <c r="AQ23" s="60">
        <f t="shared" si="60"/>
        <v>0.1381742479</v>
      </c>
      <c r="AR23" s="60">
        <f t="shared" si="61"/>
        <v>0.3793342222</v>
      </c>
      <c r="AS23" s="35"/>
      <c r="AT23" s="35"/>
      <c r="AU23" s="35"/>
      <c r="AV23" s="35"/>
    </row>
    <row r="24" ht="12.75" customHeight="1">
      <c r="A24" s="47"/>
      <c r="B24" s="47">
        <v>23.45</v>
      </c>
      <c r="C24" s="48">
        <v>0.1995</v>
      </c>
      <c r="D24" s="49">
        <v>3.0</v>
      </c>
      <c r="E24" s="61" t="s">
        <v>123</v>
      </c>
      <c r="F24" s="40">
        <v>5.0</v>
      </c>
      <c r="G24" s="50">
        <f>+'Data 7.5'!E50</f>
        <v>4.088</v>
      </c>
      <c r="H24" s="50">
        <f>+'Data 7.5'!F50</f>
        <v>2.832</v>
      </c>
      <c r="I24" s="53">
        <f t="shared" si="32"/>
        <v>1.256</v>
      </c>
      <c r="J24" s="69">
        <f t="shared" si="33"/>
        <v>30.72407045</v>
      </c>
      <c r="K24" s="45">
        <f t="shared" si="34"/>
        <v>1.362666667</v>
      </c>
      <c r="L24" s="45">
        <f t="shared" si="35"/>
        <v>0.4186666667</v>
      </c>
      <c r="M24" s="45">
        <f t="shared" si="36"/>
        <v>0.944</v>
      </c>
      <c r="N24" s="35"/>
      <c r="O24" s="40">
        <v>5.0</v>
      </c>
      <c r="P24" s="53">
        <f>+'Data 7.5'!E61</f>
        <v>4.864</v>
      </c>
      <c r="Q24" s="69">
        <f>+'Data 7.5'!F61</f>
        <v>3.463</v>
      </c>
      <c r="R24" s="53">
        <f t="shared" si="37"/>
        <v>1.401</v>
      </c>
      <c r="S24" s="54">
        <f t="shared" si="38"/>
        <v>28.80345395</v>
      </c>
      <c r="T24" s="53">
        <f t="shared" si="39"/>
        <v>1.621333333</v>
      </c>
      <c r="U24" s="54">
        <f t="shared" si="40"/>
        <v>0.467</v>
      </c>
      <c r="V24" s="53">
        <f t="shared" si="41"/>
        <v>1.154333333</v>
      </c>
      <c r="W24" s="55">
        <f t="shared" si="42"/>
        <v>0.7750417729</v>
      </c>
      <c r="X24" s="62">
        <f t="shared" si="43"/>
        <v>3.391730425</v>
      </c>
      <c r="Y24" s="57"/>
      <c r="Z24" s="70">
        <f t="shared" si="44"/>
        <v>0.6151873496</v>
      </c>
      <c r="AA24" s="58">
        <f t="shared" si="45"/>
        <v>0.2728373274</v>
      </c>
      <c r="AB24" s="58">
        <f t="shared" si="46"/>
        <v>0.7522576948</v>
      </c>
      <c r="AC24" s="58">
        <f t="shared" si="47"/>
        <v>0.3043352672</v>
      </c>
      <c r="AE24" s="57">
        <f t="shared" si="48"/>
        <v>0.2880345395</v>
      </c>
      <c r="AF24" s="58">
        <f t="shared" si="49"/>
        <v>0.4119746293</v>
      </c>
      <c r="AG24" s="58">
        <f t="shared" si="50"/>
        <v>1.056592962</v>
      </c>
      <c r="AH24" s="58">
        <f t="shared" si="51"/>
        <v>0.3008439865</v>
      </c>
      <c r="AI24" s="58">
        <f t="shared" si="52"/>
        <v>1.367445044</v>
      </c>
      <c r="AJ24" s="59">
        <f t="shared" si="53"/>
        <v>0.5050803963</v>
      </c>
      <c r="AK24" s="59">
        <f t="shared" si="54"/>
        <v>2.21032802</v>
      </c>
      <c r="AL24" s="58">
        <f t="shared" si="55"/>
        <v>47.80254118</v>
      </c>
      <c r="AM24" s="58">
        <f t="shared" si="56"/>
        <v>1.153735058</v>
      </c>
      <c r="AN24" s="58">
        <f t="shared" si="57"/>
        <v>0.8428829757</v>
      </c>
      <c r="AO24" s="58">
        <f t="shared" si="58"/>
        <v>0.5385477084</v>
      </c>
      <c r="AP24" s="58">
        <f t="shared" si="59"/>
        <v>0.4667862909</v>
      </c>
      <c r="AQ24" s="60">
        <f t="shared" si="60"/>
        <v>0.2657103811</v>
      </c>
      <c r="AR24" s="60">
        <f t="shared" si="61"/>
        <v>0.4933831802</v>
      </c>
      <c r="AS24" s="35"/>
      <c r="AT24" s="35"/>
      <c r="AU24" s="35"/>
      <c r="AV24" s="35"/>
    </row>
    <row r="25" ht="12.75" customHeight="1">
      <c r="A25" s="47"/>
      <c r="B25" s="47">
        <v>23.9</v>
      </c>
      <c r="C25" s="48">
        <v>0.2425</v>
      </c>
      <c r="D25" s="49">
        <v>3.0</v>
      </c>
      <c r="E25" s="61" t="s">
        <v>124</v>
      </c>
      <c r="F25" s="40">
        <v>6.0</v>
      </c>
      <c r="G25" s="50">
        <f>+'Data 7.5'!E51</f>
        <v>1.597</v>
      </c>
      <c r="H25" s="50">
        <f>+'Data 7.5'!F51</f>
        <v>0.905</v>
      </c>
      <c r="I25" s="50">
        <f t="shared" si="32"/>
        <v>0.692</v>
      </c>
      <c r="J25" s="51">
        <f t="shared" si="33"/>
        <v>43.33124609</v>
      </c>
      <c r="K25" s="45">
        <f t="shared" si="34"/>
        <v>0.5323333333</v>
      </c>
      <c r="L25" s="45">
        <f t="shared" si="35"/>
        <v>0.2306666667</v>
      </c>
      <c r="M25" s="45">
        <f t="shared" si="36"/>
        <v>0.3016666667</v>
      </c>
      <c r="N25" s="35"/>
      <c r="O25" s="40">
        <v>6.0</v>
      </c>
      <c r="P25" s="53">
        <f>+'Data 7.5'!E62</f>
        <v>2.563</v>
      </c>
      <c r="Q25" s="69">
        <f>+'Data 7.5'!F62</f>
        <v>1.797</v>
      </c>
      <c r="R25" s="53">
        <f t="shared" si="37"/>
        <v>0.766</v>
      </c>
      <c r="S25" s="54">
        <f t="shared" si="38"/>
        <v>29.88685135</v>
      </c>
      <c r="T25" s="53">
        <f t="shared" si="39"/>
        <v>0.8543333333</v>
      </c>
      <c r="U25" s="54">
        <f t="shared" si="40"/>
        <v>0.2553333333</v>
      </c>
      <c r="V25" s="53">
        <f t="shared" si="41"/>
        <v>0.599</v>
      </c>
      <c r="W25" s="55">
        <f t="shared" si="42"/>
        <v>0.3326708293</v>
      </c>
      <c r="X25" s="62">
        <f t="shared" si="43"/>
        <v>1.455830915</v>
      </c>
      <c r="Y25" s="57"/>
      <c r="Z25" s="70">
        <f t="shared" si="44"/>
        <v>0.1741831113</v>
      </c>
      <c r="AA25" s="58">
        <f t="shared" si="45"/>
        <v>0.1331875282</v>
      </c>
      <c r="AB25" s="58">
        <f t="shared" si="46"/>
        <v>0.3458641448</v>
      </c>
      <c r="AC25" s="58">
        <f t="shared" si="47"/>
        <v>0.1474301252</v>
      </c>
      <c r="AE25" s="57">
        <f t="shared" si="48"/>
        <v>0.2988685135</v>
      </c>
      <c r="AF25" s="58">
        <f t="shared" si="49"/>
        <v>0.4119746293</v>
      </c>
      <c r="AG25" s="58">
        <f t="shared" si="50"/>
        <v>0.49329427</v>
      </c>
      <c r="AH25" s="58">
        <f t="shared" si="51"/>
        <v>0.2745463137</v>
      </c>
      <c r="AI25" s="58">
        <f t="shared" si="52"/>
        <v>0.5200472562</v>
      </c>
      <c r="AJ25" s="59">
        <f t="shared" si="53"/>
        <v>0.1920849948</v>
      </c>
      <c r="AK25" s="59">
        <f t="shared" si="54"/>
        <v>0.8406005249</v>
      </c>
      <c r="AL25" s="58">
        <f t="shared" si="55"/>
        <v>58.68355484</v>
      </c>
      <c r="AM25" s="58">
        <f t="shared" si="56"/>
        <v>0.3473062549</v>
      </c>
      <c r="AN25" s="58">
        <f t="shared" si="57"/>
        <v>0.3205532687</v>
      </c>
      <c r="AO25" s="58">
        <f t="shared" si="58"/>
        <v>0.1731231435</v>
      </c>
      <c r="AP25" s="58">
        <f t="shared" si="59"/>
        <v>0.4984740157</v>
      </c>
      <c r="AQ25" s="60">
        <f t="shared" si="60"/>
        <v>0.03993561531</v>
      </c>
      <c r="AR25" s="60">
        <f t="shared" si="61"/>
        <v>0.2306775079</v>
      </c>
      <c r="AS25" s="35"/>
      <c r="AT25" s="35"/>
      <c r="AU25" s="35"/>
      <c r="AV25" s="35"/>
    </row>
    <row r="26" ht="12.75" customHeight="1">
      <c r="A26" s="47"/>
      <c r="B26" s="47">
        <v>24.3</v>
      </c>
      <c r="C26" s="48">
        <v>0.2481</v>
      </c>
      <c r="D26" s="49">
        <v>3.0</v>
      </c>
      <c r="E26" s="61" t="s">
        <v>125</v>
      </c>
      <c r="F26" s="40">
        <v>7.0</v>
      </c>
      <c r="G26" s="50">
        <f>+'Data 7.5'!E52</f>
        <v>4.426</v>
      </c>
      <c r="H26" s="50">
        <f>+'Data 7.5'!F52</f>
        <v>3.308</v>
      </c>
      <c r="I26" s="50">
        <f t="shared" si="32"/>
        <v>1.118</v>
      </c>
      <c r="J26" s="51">
        <f t="shared" si="33"/>
        <v>25.25982829</v>
      </c>
      <c r="K26" s="45">
        <f t="shared" si="34"/>
        <v>1.475333333</v>
      </c>
      <c r="L26" s="45">
        <f t="shared" si="35"/>
        <v>0.3726666667</v>
      </c>
      <c r="M26" s="45">
        <f t="shared" si="36"/>
        <v>1.102666667</v>
      </c>
      <c r="N26" s="35"/>
      <c r="O26" s="40">
        <v>7.0</v>
      </c>
      <c r="P26" s="53">
        <f>+'Data 7.5'!E63</f>
        <v>3.668</v>
      </c>
      <c r="Q26" s="69">
        <f>+'Data 7.5'!F63</f>
        <v>2.962</v>
      </c>
      <c r="R26" s="53">
        <f t="shared" si="37"/>
        <v>0.706</v>
      </c>
      <c r="S26" s="54">
        <f t="shared" si="38"/>
        <v>19.24754635</v>
      </c>
      <c r="T26" s="53">
        <f t="shared" si="39"/>
        <v>1.222666667</v>
      </c>
      <c r="U26" s="54">
        <f t="shared" si="40"/>
        <v>0.2353333333</v>
      </c>
      <c r="V26" s="53">
        <f t="shared" si="41"/>
        <v>0.9873333333</v>
      </c>
      <c r="W26" s="55">
        <f t="shared" si="42"/>
        <v>0.7719637675</v>
      </c>
      <c r="X26" s="62">
        <f t="shared" si="43"/>
        <v>3.378260487</v>
      </c>
      <c r="Y26" s="57"/>
      <c r="Z26" s="70">
        <f t="shared" si="44"/>
        <v>0.6277340004</v>
      </c>
      <c r="AA26" s="58">
        <f t="shared" si="45"/>
        <v>0.2121543569</v>
      </c>
      <c r="AB26" s="58">
        <f t="shared" si="46"/>
        <v>0.562076212</v>
      </c>
      <c r="AC26" s="58">
        <f t="shared" si="47"/>
        <v>0.1339722504</v>
      </c>
      <c r="AE26" s="57">
        <f t="shared" si="48"/>
        <v>0.1924754635</v>
      </c>
      <c r="AF26" s="58">
        <f t="shared" si="49"/>
        <v>0.4119746293</v>
      </c>
      <c r="AG26" s="58">
        <f t="shared" si="50"/>
        <v>0.6960484624</v>
      </c>
      <c r="AH26" s="58">
        <f t="shared" si="51"/>
        <v>0.532797775</v>
      </c>
      <c r="AI26" s="58">
        <f t="shared" si="52"/>
        <v>1.189810212</v>
      </c>
      <c r="AJ26" s="59">
        <f t="shared" si="53"/>
        <v>0.4394690786</v>
      </c>
      <c r="AK26" s="59">
        <f t="shared" si="54"/>
        <v>1.923200396</v>
      </c>
      <c r="AL26" s="58">
        <f t="shared" si="55"/>
        <v>36.19219629</v>
      </c>
      <c r="AM26" s="58">
        <f t="shared" si="56"/>
        <v>1.227151934</v>
      </c>
      <c r="AN26" s="58">
        <f t="shared" si="57"/>
        <v>0.7333901837</v>
      </c>
      <c r="AO26" s="58">
        <f t="shared" si="58"/>
        <v>0.5994179333</v>
      </c>
      <c r="AP26" s="58">
        <f t="shared" si="59"/>
        <v>0.488462689</v>
      </c>
      <c r="AQ26" s="60">
        <f t="shared" si="60"/>
        <v>0.3872635765</v>
      </c>
      <c r="AR26" s="60">
        <f t="shared" si="61"/>
        <v>0.64606605</v>
      </c>
      <c r="AS26" s="35"/>
      <c r="AT26" s="35"/>
      <c r="AU26" s="35"/>
      <c r="AV26" s="35"/>
    </row>
    <row r="27" ht="12.75" customHeight="1">
      <c r="A27" s="71"/>
      <c r="B27" s="71">
        <v>23.5</v>
      </c>
      <c r="C27" s="71">
        <v>0.2242</v>
      </c>
      <c r="D27" s="72">
        <v>2.5</v>
      </c>
      <c r="E27" s="72" t="s">
        <v>126</v>
      </c>
      <c r="F27" s="72">
        <v>8.0</v>
      </c>
      <c r="G27" s="73">
        <f>+'Data 7.5'!E53</f>
        <v>2.22</v>
      </c>
      <c r="H27" s="73">
        <f>+'Data 7.5'!F53</f>
        <v>1.115</v>
      </c>
      <c r="I27" s="73">
        <f t="shared" si="32"/>
        <v>1.105</v>
      </c>
      <c r="J27" s="74">
        <f t="shared" si="33"/>
        <v>49.77477477</v>
      </c>
      <c r="K27" s="75">
        <f t="shared" si="34"/>
        <v>0.888</v>
      </c>
      <c r="L27" s="75">
        <f t="shared" si="35"/>
        <v>0.442</v>
      </c>
      <c r="M27" s="75">
        <f t="shared" si="36"/>
        <v>0.446</v>
      </c>
      <c r="N27" s="76"/>
      <c r="O27" s="72">
        <v>8.0</v>
      </c>
      <c r="P27" s="73">
        <f>+'Data 7.5'!E64</f>
        <v>1.793</v>
      </c>
      <c r="Q27" s="74">
        <f>+'Data 7.5'!F64</f>
        <v>1.207</v>
      </c>
      <c r="R27" s="73">
        <f t="shared" si="37"/>
        <v>0.586</v>
      </c>
      <c r="S27" s="75">
        <f t="shared" si="38"/>
        <v>32.68265477</v>
      </c>
      <c r="T27" s="73">
        <f t="shared" si="39"/>
        <v>0.5976666667</v>
      </c>
      <c r="U27" s="75">
        <f t="shared" si="40"/>
        <v>0.2344</v>
      </c>
      <c r="V27" s="73">
        <f t="shared" si="41"/>
        <v>0.4828</v>
      </c>
      <c r="W27" s="77">
        <f t="shared" si="42"/>
        <v>0.3430621757</v>
      </c>
      <c r="X27" s="78">
        <f t="shared" si="43"/>
        <v>1.501305426</v>
      </c>
      <c r="Y27" s="79"/>
      <c r="Z27" s="80">
        <f t="shared" si="44"/>
        <v>0.270358969</v>
      </c>
      <c r="AA27" s="81">
        <f t="shared" si="45"/>
        <v>0.2679342249</v>
      </c>
      <c r="AB27" s="81">
        <f t="shared" si="46"/>
        <v>0.2926666149</v>
      </c>
      <c r="AC27" s="81">
        <f t="shared" si="47"/>
        <v>0.1420900052</v>
      </c>
      <c r="AD27" s="82"/>
      <c r="AE27" s="79">
        <f t="shared" si="48"/>
        <v>0.3268265477</v>
      </c>
      <c r="AF27" s="81">
        <f t="shared" si="49"/>
        <v>0.4119746293</v>
      </c>
      <c r="AG27" s="81">
        <f t="shared" si="50"/>
        <v>0.4347566201</v>
      </c>
      <c r="AH27" s="81">
        <f t="shared" si="51"/>
        <v>0.2066828284</v>
      </c>
      <c r="AI27" s="81">
        <f t="shared" si="52"/>
        <v>0.5630255838</v>
      </c>
      <c r="AJ27" s="83">
        <f t="shared" si="53"/>
        <v>0.207959498</v>
      </c>
      <c r="AK27" s="83">
        <f t="shared" si="54"/>
        <v>0.9100703747</v>
      </c>
      <c r="AL27" s="81">
        <f t="shared" si="55"/>
        <v>47.77175833</v>
      </c>
      <c r="AM27" s="81">
        <f t="shared" si="56"/>
        <v>0.4753137546</v>
      </c>
      <c r="AN27" s="81">
        <f t="shared" si="57"/>
        <v>0.3470447909</v>
      </c>
      <c r="AO27" s="81">
        <f t="shared" si="58"/>
        <v>0.2049547857</v>
      </c>
      <c r="AP27" s="81">
        <f t="shared" si="59"/>
        <v>0.4311989368</v>
      </c>
      <c r="AQ27" s="81">
        <f t="shared" si="60"/>
        <v>-0.06297943921</v>
      </c>
      <c r="AR27" s="81">
        <f t="shared" si="61"/>
        <v>-0.3072845506</v>
      </c>
      <c r="AS27" s="35"/>
      <c r="AT27" s="35"/>
      <c r="AU27" s="35"/>
      <c r="AV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66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66"/>
      <c r="Z28" s="66"/>
      <c r="AA28" s="66"/>
      <c r="AB28" s="66"/>
      <c r="AC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35"/>
      <c r="AT28" s="35"/>
      <c r="AU28" s="35"/>
      <c r="AV28" s="35"/>
    </row>
    <row r="29" ht="12.75" customHeight="1">
      <c r="A29" s="33"/>
      <c r="B29" s="33"/>
      <c r="C29" s="64"/>
      <c r="D29" s="65"/>
      <c r="E29" s="65"/>
      <c r="F29" s="35"/>
      <c r="G29" s="35"/>
      <c r="H29" s="35"/>
      <c r="I29" s="35"/>
      <c r="J29" s="6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9"/>
      <c r="X29" s="39"/>
      <c r="Y29" s="66"/>
      <c r="Z29" s="66"/>
      <c r="AA29" s="66"/>
      <c r="AB29" s="66"/>
      <c r="AC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35"/>
      <c r="AT29" s="35"/>
      <c r="AU29" s="35"/>
      <c r="AV29" s="35"/>
    </row>
    <row r="30" ht="12.75" customHeight="1">
      <c r="A30" s="35"/>
      <c r="B30" s="84">
        <v>8.0</v>
      </c>
      <c r="C30" s="67">
        <v>7.5</v>
      </c>
      <c r="D30" s="65"/>
      <c r="E30" s="65"/>
      <c r="F30" s="35"/>
      <c r="G30" s="35"/>
      <c r="H30" s="35"/>
      <c r="I30" s="35"/>
      <c r="J30" s="66"/>
      <c r="K30" s="35"/>
      <c r="L30" s="35"/>
      <c r="M30" s="35"/>
      <c r="N30" s="35"/>
      <c r="O30" s="35"/>
      <c r="P30" s="85"/>
      <c r="Q30" s="66"/>
      <c r="R30" s="35"/>
      <c r="S30" s="35"/>
      <c r="T30" s="35"/>
      <c r="U30" s="35"/>
      <c r="V30" s="35"/>
      <c r="W30" s="35"/>
      <c r="X30" s="35"/>
      <c r="Y30" s="66"/>
      <c r="Z30" s="66"/>
      <c r="AA30" s="66"/>
      <c r="AB30" s="66"/>
      <c r="AC30" s="66"/>
      <c r="AD30" s="67" t="s">
        <v>118</v>
      </c>
      <c r="AE30" s="68">
        <f t="shared" ref="AE30:AR30" si="62">average(AE22:AE29)</f>
        <v>0.2956450228</v>
      </c>
      <c r="AF30" s="68">
        <f t="shared" si="62"/>
        <v>0.4119746293</v>
      </c>
      <c r="AG30" s="68">
        <f t="shared" si="62"/>
        <v>0.7576968895</v>
      </c>
      <c r="AH30" s="68">
        <f t="shared" si="62"/>
        <v>0.2823708021</v>
      </c>
      <c r="AI30" s="68">
        <f t="shared" si="62"/>
        <v>0.9327068799</v>
      </c>
      <c r="AJ30" s="68">
        <f t="shared" si="62"/>
        <v>0.3445052234</v>
      </c>
      <c r="AK30" s="68">
        <f t="shared" si="62"/>
        <v>1.507620478</v>
      </c>
      <c r="AL30" s="68">
        <f t="shared" si="62"/>
        <v>51.34122966</v>
      </c>
      <c r="AM30" s="68">
        <f t="shared" si="62"/>
        <v>0.7499235882</v>
      </c>
      <c r="AN30" s="68">
        <f t="shared" si="62"/>
        <v>0.5749135979</v>
      </c>
      <c r="AO30" s="68">
        <f t="shared" si="62"/>
        <v>0.3485089797</v>
      </c>
      <c r="AP30" s="68">
        <f t="shared" si="62"/>
        <v>0.4626048218</v>
      </c>
      <c r="AQ30" s="68">
        <f t="shared" si="62"/>
        <v>0.1431856035</v>
      </c>
      <c r="AR30" s="68">
        <f t="shared" si="62"/>
        <v>0.3123333079</v>
      </c>
      <c r="AS30" s="35"/>
      <c r="AT30" s="35"/>
      <c r="AU30" s="35"/>
      <c r="AV30" s="35"/>
    </row>
    <row r="31" ht="12.75" customHeight="1">
      <c r="A31" s="35"/>
      <c r="B31" s="66">
        <f t="shared" ref="B31:B38" si="63">C7/B7*100</f>
        <v>0.6252475248</v>
      </c>
      <c r="C31" s="66">
        <f t="shared" ref="C31:C38" si="64">C20/B20*100</f>
        <v>0.7941441441</v>
      </c>
      <c r="D31" s="65"/>
      <c r="E31" s="65"/>
      <c r="F31" s="35"/>
      <c r="G31" s="35"/>
      <c r="H31" s="35"/>
      <c r="I31" s="35"/>
      <c r="J31" s="66"/>
      <c r="K31" s="35"/>
      <c r="L31" s="35"/>
      <c r="M31" s="35"/>
      <c r="N31" s="35"/>
      <c r="O31" s="35"/>
      <c r="P31" s="85"/>
      <c r="Q31" s="66"/>
      <c r="R31" s="35"/>
      <c r="S31" s="35"/>
      <c r="T31" s="35"/>
      <c r="U31" s="35"/>
      <c r="V31" s="35"/>
      <c r="W31" s="35"/>
      <c r="X31" s="35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86"/>
      <c r="AK31" s="86"/>
      <c r="AL31" s="66"/>
      <c r="AM31" s="66"/>
      <c r="AN31" s="66"/>
      <c r="AO31" s="66"/>
      <c r="AP31" s="66"/>
      <c r="AQ31" s="66"/>
      <c r="AR31" s="66"/>
      <c r="AS31" s="35"/>
      <c r="AT31" s="35"/>
      <c r="AU31" s="35"/>
      <c r="AV31" s="35"/>
    </row>
    <row r="32" ht="12.75" customHeight="1">
      <c r="A32" s="35"/>
      <c r="B32" s="66">
        <f t="shared" si="63"/>
        <v>0.3945945946</v>
      </c>
      <c r="C32" s="66">
        <f t="shared" si="64"/>
        <v>0.6725995316</v>
      </c>
      <c r="D32" s="65"/>
      <c r="E32" s="65"/>
      <c r="F32" s="35"/>
      <c r="G32" s="35"/>
      <c r="H32" s="35"/>
      <c r="I32" s="35"/>
      <c r="J32" s="66"/>
      <c r="K32" s="35"/>
      <c r="L32" s="35"/>
      <c r="M32" s="35"/>
      <c r="N32" s="35"/>
      <c r="O32" s="35"/>
      <c r="P32" s="85"/>
      <c r="Q32" s="66"/>
      <c r="R32" s="35"/>
      <c r="S32" s="35"/>
      <c r="T32" s="35"/>
      <c r="U32" s="35"/>
      <c r="V32" s="35"/>
      <c r="W32" s="35"/>
      <c r="X32" s="35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86"/>
      <c r="AK32" s="86"/>
      <c r="AL32" s="66"/>
      <c r="AM32" s="66"/>
      <c r="AN32" s="66"/>
      <c r="AO32" s="66"/>
      <c r="AP32" s="66"/>
      <c r="AQ32" s="66"/>
      <c r="AR32" s="66"/>
      <c r="AS32" s="35"/>
      <c r="AT32" s="35"/>
      <c r="AU32" s="35"/>
      <c r="AV32" s="35"/>
    </row>
    <row r="33" ht="12.75" customHeight="1">
      <c r="A33" s="35"/>
      <c r="B33" s="66">
        <f t="shared" si="63"/>
        <v>0.7063926941</v>
      </c>
      <c r="C33" s="66">
        <f t="shared" si="64"/>
        <v>0.7246315789</v>
      </c>
      <c r="D33" s="65"/>
      <c r="E33" s="65"/>
      <c r="F33" s="35"/>
      <c r="G33" s="35"/>
      <c r="H33" s="35"/>
      <c r="I33" s="35"/>
      <c r="J33" s="66"/>
      <c r="K33" s="35"/>
      <c r="L33" s="35"/>
      <c r="M33" s="35"/>
      <c r="N33" s="35"/>
      <c r="O33" s="35"/>
      <c r="P33" s="85"/>
      <c r="Q33" s="66"/>
      <c r="R33" s="35"/>
      <c r="S33" s="35"/>
      <c r="T33" s="35"/>
      <c r="U33" s="35"/>
      <c r="V33" s="35"/>
      <c r="W33" s="35"/>
      <c r="X33" s="35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86"/>
      <c r="AK33" s="86"/>
      <c r="AL33" s="66"/>
      <c r="AM33" s="66"/>
      <c r="AN33" s="66"/>
      <c r="AO33" s="66"/>
      <c r="AP33" s="66"/>
      <c r="AQ33" s="66"/>
      <c r="AR33" s="66"/>
      <c r="AS33" s="35"/>
      <c r="AT33" s="35"/>
      <c r="AU33" s="35"/>
      <c r="AV33" s="35"/>
    </row>
    <row r="34" ht="12.75" customHeight="1">
      <c r="A34" s="64"/>
      <c r="B34" s="66">
        <f t="shared" si="63"/>
        <v>0.820083682</v>
      </c>
      <c r="C34" s="66">
        <f t="shared" si="64"/>
        <v>0.8785714286</v>
      </c>
      <c r="D34" s="65"/>
      <c r="E34" s="65"/>
      <c r="F34" s="35" t="s">
        <v>127</v>
      </c>
      <c r="G34" s="35"/>
      <c r="H34" s="35"/>
      <c r="I34" s="35"/>
      <c r="J34" s="35"/>
      <c r="K34" s="35"/>
      <c r="L34" s="35"/>
      <c r="M34" s="35"/>
      <c r="N34" s="35"/>
      <c r="O34" s="35"/>
      <c r="P34" s="35" t="s">
        <v>127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66"/>
      <c r="AK34" s="66"/>
      <c r="AL34" s="66"/>
      <c r="AM34" s="66"/>
      <c r="AN34" s="66"/>
      <c r="AO34" s="66"/>
      <c r="AP34" s="66"/>
      <c r="AQ34" s="66"/>
      <c r="AR34" s="66"/>
      <c r="AS34" s="35"/>
      <c r="AT34" s="35"/>
      <c r="AU34" s="35"/>
      <c r="AV34" s="35"/>
    </row>
    <row r="35" ht="12.75" customHeight="1">
      <c r="A35" s="35"/>
      <c r="B35" s="66">
        <f t="shared" si="63"/>
        <v>0.5595238095</v>
      </c>
      <c r="C35" s="66">
        <f t="shared" si="64"/>
        <v>0.8507462687</v>
      </c>
      <c r="D35" s="35"/>
      <c r="E35" s="35"/>
      <c r="F35" s="35"/>
      <c r="G35" s="35" t="s">
        <v>83</v>
      </c>
      <c r="H35" s="35" t="s">
        <v>84</v>
      </c>
      <c r="I35" s="35" t="s">
        <v>85</v>
      </c>
      <c r="J35" s="35"/>
      <c r="K35" s="35"/>
      <c r="L35" s="35"/>
      <c r="M35" s="35"/>
      <c r="N35" s="35"/>
      <c r="O35" s="35"/>
      <c r="P35" s="35"/>
      <c r="Q35" s="35" t="s">
        <v>83</v>
      </c>
      <c r="R35" s="35" t="s">
        <v>84</v>
      </c>
      <c r="S35" s="35" t="s">
        <v>85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66"/>
      <c r="AK35" s="66"/>
      <c r="AL35" s="66"/>
      <c r="AM35" s="66"/>
      <c r="AN35" s="66"/>
      <c r="AO35" s="66"/>
      <c r="AP35" s="66"/>
      <c r="AQ35" s="66"/>
      <c r="AR35" s="66"/>
      <c r="AS35" s="35"/>
      <c r="AT35" s="35"/>
      <c r="AU35" s="35"/>
      <c r="AV35" s="35"/>
    </row>
    <row r="36" ht="12.75" customHeight="1">
      <c r="A36" s="35"/>
      <c r="B36" s="66">
        <f t="shared" si="63"/>
        <v>0.8126582278</v>
      </c>
      <c r="C36" s="66">
        <f t="shared" si="64"/>
        <v>1.014644351</v>
      </c>
      <c r="D36" s="35"/>
      <c r="E36" s="35"/>
      <c r="F36" s="87" t="s">
        <v>128</v>
      </c>
      <c r="G36" s="1" t="s">
        <v>129</v>
      </c>
      <c r="H36" s="1" t="s">
        <v>130</v>
      </c>
      <c r="I36" s="1" t="s">
        <v>131</v>
      </c>
      <c r="J36" s="10" t="s">
        <v>132</v>
      </c>
      <c r="L36" s="35"/>
      <c r="M36" s="35"/>
      <c r="N36" s="35"/>
      <c r="O36" s="10"/>
      <c r="P36" s="87" t="s">
        <v>133</v>
      </c>
      <c r="Q36" s="10" t="s">
        <v>129</v>
      </c>
      <c r="R36" s="10" t="s">
        <v>130</v>
      </c>
      <c r="S36" s="10" t="s">
        <v>131</v>
      </c>
      <c r="T36" s="10" t="s">
        <v>132</v>
      </c>
      <c r="U36" s="10"/>
      <c r="V36" s="35"/>
      <c r="W36" s="35"/>
      <c r="X36" s="35"/>
      <c r="Y36" s="87"/>
      <c r="Z36" s="87"/>
      <c r="AA36" s="10"/>
      <c r="AB36" s="10"/>
      <c r="AC36" s="10"/>
      <c r="AD36" s="10"/>
      <c r="AE36" s="10"/>
      <c r="AF36" s="35"/>
      <c r="AG36" s="88"/>
      <c r="AH36" s="88"/>
      <c r="AI36" s="89" t="s">
        <v>134</v>
      </c>
      <c r="AJ36" s="90" t="s">
        <v>135</v>
      </c>
      <c r="AK36" s="90" t="s">
        <v>85</v>
      </c>
      <c r="AL36" s="91" t="s">
        <v>86</v>
      </c>
      <c r="AM36" s="66"/>
      <c r="AN36" s="66"/>
      <c r="AO36" s="66"/>
      <c r="AP36" s="66"/>
      <c r="AQ36" s="66"/>
      <c r="AR36" s="66"/>
      <c r="AS36" s="35"/>
      <c r="AT36" s="35"/>
      <c r="AU36" s="35"/>
      <c r="AV36" s="35"/>
    </row>
    <row r="37" ht="12.75" customHeight="1">
      <c r="A37" s="35"/>
      <c r="B37" s="66">
        <f t="shared" si="63"/>
        <v>0.6698113208</v>
      </c>
      <c r="C37" s="66">
        <f t="shared" si="64"/>
        <v>1.020987654</v>
      </c>
      <c r="D37" s="35"/>
      <c r="E37" s="35"/>
      <c r="F37" s="21"/>
      <c r="G37" s="16"/>
      <c r="H37" s="16"/>
      <c r="I37" s="92"/>
      <c r="J37" s="93"/>
      <c r="K37" s="10"/>
      <c r="L37" s="35"/>
      <c r="M37" s="35"/>
      <c r="N37" s="35"/>
      <c r="O37" s="10"/>
      <c r="P37" s="21">
        <f>+'Data 7.5'!B26</f>
        <v>0.3645833333</v>
      </c>
      <c r="Q37" s="16">
        <f>+'Data 7.5'!G26</f>
        <v>8.55</v>
      </c>
      <c r="R37" s="16">
        <f>+'Data 7.5'!H26</f>
        <v>5.12</v>
      </c>
      <c r="S37" s="92">
        <f t="shared" ref="S37:S43" si="67">Q37-R37</f>
        <v>3.43</v>
      </c>
      <c r="T37" s="93">
        <f t="shared" ref="T37:T43" si="68">S37*100/Q37</f>
        <v>40.11695906</v>
      </c>
      <c r="U37" s="10"/>
      <c r="V37" s="35"/>
      <c r="W37" s="35"/>
      <c r="X37" s="35"/>
      <c r="Y37" s="11"/>
      <c r="Z37" s="94"/>
      <c r="AA37" s="16"/>
      <c r="AB37" s="16"/>
      <c r="AC37" s="92"/>
      <c r="AD37" s="93"/>
      <c r="AE37" s="10"/>
      <c r="AF37" s="35"/>
      <c r="AG37" s="89"/>
      <c r="AH37" s="89" t="s">
        <v>136</v>
      </c>
      <c r="AI37" s="95">
        <f t="shared" ref="AI37:AJ37" si="65">average(G37:G49)</f>
        <v>3.979444444</v>
      </c>
      <c r="AJ37" s="95">
        <f t="shared" si="65"/>
        <v>2.303333333</v>
      </c>
      <c r="AK37" s="95">
        <f t="shared" ref="AK37:AL37" si="66">average(I37:I45)</f>
        <v>1.676111111</v>
      </c>
      <c r="AL37" s="95">
        <f t="shared" si="66"/>
        <v>42.15505948</v>
      </c>
      <c r="AM37" s="66"/>
      <c r="AN37" s="66"/>
      <c r="AO37" s="66"/>
      <c r="AP37" s="66"/>
      <c r="AQ37" s="66"/>
      <c r="AR37" s="66"/>
      <c r="AS37" s="35"/>
      <c r="AT37" s="35"/>
      <c r="AU37" s="35"/>
      <c r="AV37" s="35"/>
    </row>
    <row r="38" ht="12.75" customHeight="1">
      <c r="A38" s="35"/>
      <c r="B38" s="66">
        <f t="shared" si="63"/>
        <v>0.6371882086</v>
      </c>
      <c r="C38" s="66">
        <f t="shared" si="64"/>
        <v>0.9540425532</v>
      </c>
      <c r="D38" s="35"/>
      <c r="E38" s="35"/>
      <c r="F38" s="21">
        <f>+'Data 8.0'!B23</f>
        <v>0.3854166667</v>
      </c>
      <c r="G38" s="16">
        <f>+'Data 8.0'!G23</f>
        <v>4.093333333</v>
      </c>
      <c r="H38" s="16">
        <f>+'Data 8.0'!H23</f>
        <v>2.486666667</v>
      </c>
      <c r="I38" s="92">
        <f t="shared" ref="I38:I43" si="70">G38-H38</f>
        <v>1.606666667</v>
      </c>
      <c r="J38" s="93">
        <f t="shared" ref="J38:J43" si="71">I38*100/G38</f>
        <v>39.25081433</v>
      </c>
      <c r="K38" s="10"/>
      <c r="L38" s="35"/>
      <c r="M38" s="35"/>
      <c r="N38" s="35"/>
      <c r="O38" s="10"/>
      <c r="P38" s="21">
        <f>+'Data 7.5'!B27</f>
        <v>0.3854166667</v>
      </c>
      <c r="Q38" s="16">
        <f>+'Data 7.5'!G27</f>
        <v>4.143333333</v>
      </c>
      <c r="R38" s="16">
        <f>+'Data 7.5'!H27</f>
        <v>2.253333333</v>
      </c>
      <c r="S38" s="92">
        <f t="shared" si="67"/>
        <v>1.89</v>
      </c>
      <c r="T38" s="93">
        <f t="shared" si="68"/>
        <v>45.6154465</v>
      </c>
      <c r="U38" s="10"/>
      <c r="V38" s="35"/>
      <c r="W38" s="35"/>
      <c r="X38" s="35"/>
      <c r="Y38" s="11"/>
      <c r="Z38" s="94"/>
      <c r="AA38" s="16"/>
      <c r="AB38" s="16"/>
      <c r="AC38" s="92"/>
      <c r="AD38" s="93"/>
      <c r="AE38" s="10"/>
      <c r="AF38" s="35"/>
      <c r="AG38" s="35"/>
      <c r="AH38" s="35"/>
      <c r="AI38" s="35"/>
      <c r="AJ38" s="66"/>
      <c r="AK38" s="66"/>
      <c r="AL38" s="66"/>
      <c r="AM38" s="66"/>
      <c r="AN38" s="66"/>
      <c r="AO38" s="66"/>
      <c r="AP38" s="66"/>
      <c r="AQ38" s="66"/>
      <c r="AR38" s="66"/>
      <c r="AS38" s="35"/>
      <c r="AT38" s="35"/>
      <c r="AU38" s="35"/>
      <c r="AV38" s="35"/>
    </row>
    <row r="39" ht="12.75" customHeight="1">
      <c r="A39" s="84" t="s">
        <v>137</v>
      </c>
      <c r="B39" s="68">
        <f t="shared" ref="B39:C39" si="69">AVERAGE(B31:B38)</f>
        <v>0.6531875078</v>
      </c>
      <c r="C39" s="68">
        <f t="shared" si="69"/>
        <v>0.8637959389</v>
      </c>
      <c r="D39" s="35"/>
      <c r="E39" s="35"/>
      <c r="F39" s="21">
        <f>+'Data 8.0'!B24</f>
        <v>0.40625</v>
      </c>
      <c r="G39" s="16">
        <f>+'Data 8.0'!G24</f>
        <v>4.15</v>
      </c>
      <c r="H39" s="16">
        <f>+'Data 8.0'!H24</f>
        <v>2.46</v>
      </c>
      <c r="I39" s="92">
        <f t="shared" si="70"/>
        <v>1.69</v>
      </c>
      <c r="J39" s="93">
        <f t="shared" si="71"/>
        <v>40.72289157</v>
      </c>
      <c r="K39" s="10"/>
      <c r="L39" s="35"/>
      <c r="M39" s="35"/>
      <c r="N39" s="35"/>
      <c r="O39" s="10"/>
      <c r="P39" s="21">
        <f>+'Data 7.5'!B28</f>
        <v>0.40625</v>
      </c>
      <c r="Q39" s="16">
        <f>+'Data 7.5'!G28</f>
        <v>3.91</v>
      </c>
      <c r="R39" s="16">
        <f>+'Data 7.5'!H28</f>
        <v>2.396666667</v>
      </c>
      <c r="S39" s="92">
        <f t="shared" si="67"/>
        <v>1.513333333</v>
      </c>
      <c r="T39" s="93">
        <f t="shared" si="68"/>
        <v>38.70417732</v>
      </c>
      <c r="U39" s="10"/>
      <c r="V39" s="35"/>
      <c r="W39" s="35"/>
      <c r="X39" s="35"/>
      <c r="Y39" s="11"/>
      <c r="Z39" s="94"/>
      <c r="AA39" s="16"/>
      <c r="AB39" s="16"/>
      <c r="AC39" s="92"/>
      <c r="AD39" s="93"/>
      <c r="AE39" s="10"/>
      <c r="AF39" s="35"/>
      <c r="AG39" s="35"/>
      <c r="AH39" s="35"/>
      <c r="AI39" s="35"/>
      <c r="AJ39" s="66"/>
      <c r="AK39" s="66"/>
      <c r="AL39" s="66"/>
      <c r="AM39" s="66"/>
      <c r="AN39" s="66"/>
      <c r="AO39" s="66"/>
      <c r="AP39" s="66"/>
      <c r="AQ39" s="66"/>
      <c r="AR39" s="66"/>
      <c r="AS39" s="35"/>
      <c r="AT39" s="35"/>
      <c r="AU39" s="35"/>
      <c r="AV39" s="35"/>
    </row>
    <row r="40" ht="12.75" customHeight="1">
      <c r="A40" s="35"/>
      <c r="B40" s="35"/>
      <c r="C40" s="35"/>
      <c r="D40" s="35"/>
      <c r="E40" s="35"/>
      <c r="F40" s="21">
        <f>+'Data 8.0'!B25</f>
        <v>0.4270833333</v>
      </c>
      <c r="G40" s="16">
        <f>+'Data 8.0'!G25</f>
        <v>4.176666667</v>
      </c>
      <c r="H40" s="16">
        <f>+'Data 8.0'!H25</f>
        <v>2.363333333</v>
      </c>
      <c r="I40" s="92">
        <f t="shared" si="70"/>
        <v>1.813333333</v>
      </c>
      <c r="J40" s="93">
        <f t="shared" si="71"/>
        <v>43.41580208</v>
      </c>
      <c r="K40" s="10"/>
      <c r="L40" s="35"/>
      <c r="M40" s="35"/>
      <c r="N40" s="35"/>
      <c r="O40" s="10"/>
      <c r="P40" s="21">
        <f>+'Data 7.5'!B29</f>
        <v>0.4270833333</v>
      </c>
      <c r="Q40" s="16">
        <f>+'Data 7.5'!G29</f>
        <v>3.456666667</v>
      </c>
      <c r="R40" s="16">
        <f>+'Data 7.5'!H29</f>
        <v>2.063333333</v>
      </c>
      <c r="S40" s="92">
        <f t="shared" si="67"/>
        <v>1.393333333</v>
      </c>
      <c r="T40" s="93">
        <f t="shared" si="68"/>
        <v>40.30858245</v>
      </c>
      <c r="U40" s="10"/>
      <c r="V40" s="35"/>
      <c r="W40" s="35"/>
      <c r="X40" s="35"/>
      <c r="Y40" s="11"/>
      <c r="Z40" s="94"/>
      <c r="AA40" s="16"/>
      <c r="AB40" s="16"/>
      <c r="AC40" s="92"/>
      <c r="AD40" s="93"/>
      <c r="AE40" s="10"/>
      <c r="AF40" s="35"/>
      <c r="AG40" s="35"/>
      <c r="AH40" s="35"/>
      <c r="AI40" s="35"/>
      <c r="AJ40" s="66"/>
      <c r="AK40" s="66"/>
      <c r="AL40" s="66"/>
      <c r="AM40" s="66"/>
      <c r="AN40" s="66"/>
      <c r="AO40" s="66"/>
      <c r="AP40" s="66"/>
      <c r="AQ40" s="66"/>
      <c r="AR40" s="66"/>
      <c r="AS40" s="35"/>
      <c r="AT40" s="35"/>
      <c r="AU40" s="35"/>
      <c r="AV40" s="35"/>
    </row>
    <row r="41" ht="12.75" customHeight="1">
      <c r="A41" s="35"/>
      <c r="B41" s="35"/>
      <c r="C41" s="35"/>
      <c r="D41" s="35"/>
      <c r="E41" s="35"/>
      <c r="F41" s="21">
        <f>+'Data 8.0'!B26</f>
        <v>0.4479166667</v>
      </c>
      <c r="G41" s="16">
        <f>+'Data 8.0'!G26</f>
        <v>4.266666667</v>
      </c>
      <c r="H41" s="16">
        <f>+'Data 8.0'!H26</f>
        <v>2.496666667</v>
      </c>
      <c r="I41" s="92">
        <f t="shared" si="70"/>
        <v>1.77</v>
      </c>
      <c r="J41" s="93">
        <f t="shared" si="71"/>
        <v>41.484375</v>
      </c>
      <c r="K41" s="10"/>
      <c r="L41" s="35"/>
      <c r="M41" s="35"/>
      <c r="N41" s="35"/>
      <c r="O41" s="10"/>
      <c r="P41" s="21">
        <f>+'Data 7.5'!B30</f>
        <v>0.4479166667</v>
      </c>
      <c r="Q41" s="16">
        <f>+'Data 7.5'!G30</f>
        <v>3.626666667</v>
      </c>
      <c r="R41" s="16">
        <f>+'Data 7.5'!H30</f>
        <v>2.26</v>
      </c>
      <c r="S41" s="92">
        <f t="shared" si="67"/>
        <v>1.366666667</v>
      </c>
      <c r="T41" s="93">
        <f t="shared" si="68"/>
        <v>37.68382353</v>
      </c>
      <c r="U41" s="10"/>
      <c r="V41" s="35"/>
      <c r="W41" s="35"/>
      <c r="X41" s="35"/>
      <c r="Y41" s="11"/>
      <c r="Z41" s="94"/>
      <c r="AA41" s="16"/>
      <c r="AB41" s="16"/>
      <c r="AC41" s="92"/>
      <c r="AD41" s="93"/>
      <c r="AE41" s="10"/>
      <c r="AF41" s="35"/>
      <c r="AG41" s="35"/>
      <c r="AH41" s="35"/>
      <c r="AI41" s="35"/>
      <c r="AJ41" s="66"/>
      <c r="AK41" s="66"/>
      <c r="AL41" s="66"/>
      <c r="AM41" s="66"/>
      <c r="AN41" s="66"/>
      <c r="AO41" s="66"/>
      <c r="AP41" s="66"/>
      <c r="AQ41" s="66"/>
      <c r="AR41" s="66"/>
      <c r="AS41" s="35"/>
      <c r="AT41" s="35"/>
      <c r="AU41" s="35"/>
      <c r="AV41" s="35"/>
    </row>
    <row r="42" ht="12.75" customHeight="1">
      <c r="A42" s="35"/>
      <c r="B42" s="35"/>
      <c r="C42" s="35"/>
      <c r="D42" s="35"/>
      <c r="E42" s="35"/>
      <c r="F42" s="21">
        <f>+'Data 8.0'!B27</f>
        <v>0.46875</v>
      </c>
      <c r="G42" s="16">
        <f>+'Data 8.0'!G27</f>
        <v>3.28</v>
      </c>
      <c r="H42" s="16">
        <f>+'Data 8.0'!H27</f>
        <v>1.893333333</v>
      </c>
      <c r="I42" s="92">
        <f t="shared" si="70"/>
        <v>1.386666667</v>
      </c>
      <c r="J42" s="93">
        <f t="shared" si="71"/>
        <v>42.27642276</v>
      </c>
      <c r="K42" s="10"/>
      <c r="L42" s="35"/>
      <c r="M42" s="35"/>
      <c r="N42" s="35"/>
      <c r="O42" s="10"/>
      <c r="P42" s="21">
        <f>+'Data 7.5'!B31</f>
        <v>0.46875</v>
      </c>
      <c r="Q42" s="16">
        <f>+'Data 7.5'!G31</f>
        <v>9.786666667</v>
      </c>
      <c r="R42" s="16">
        <f>+'Data 7.5'!H31</f>
        <v>5.39</v>
      </c>
      <c r="S42" s="92">
        <f t="shared" si="67"/>
        <v>4.396666667</v>
      </c>
      <c r="T42" s="93">
        <f t="shared" si="68"/>
        <v>44.92506812</v>
      </c>
      <c r="U42" s="10"/>
      <c r="V42" s="35"/>
      <c r="W42" s="35"/>
      <c r="X42" s="35"/>
      <c r="Y42" s="11"/>
      <c r="Z42" s="94"/>
      <c r="AA42" s="16"/>
      <c r="AB42" s="16"/>
      <c r="AC42" s="92"/>
      <c r="AD42" s="93"/>
      <c r="AE42" s="10"/>
      <c r="AF42" s="35"/>
      <c r="AG42" s="35"/>
      <c r="AH42" s="35"/>
      <c r="AI42" s="35"/>
      <c r="AJ42" s="66"/>
      <c r="AK42" s="66"/>
      <c r="AL42" s="66"/>
      <c r="AM42" s="66"/>
      <c r="AN42" s="66"/>
      <c r="AO42" s="66"/>
      <c r="AP42" s="66"/>
      <c r="AQ42" s="66"/>
      <c r="AR42" s="66"/>
      <c r="AS42" s="35"/>
      <c r="AT42" s="35"/>
      <c r="AU42" s="35"/>
      <c r="AV42" s="35"/>
    </row>
    <row r="43" ht="12.75" customHeight="1">
      <c r="A43" s="35"/>
      <c r="B43" s="35"/>
      <c r="C43" s="35"/>
      <c r="D43" s="35"/>
      <c r="E43" s="35"/>
      <c r="F43" s="21">
        <f>+'Data 8.0'!B28</f>
        <v>0.4895833333</v>
      </c>
      <c r="G43" s="16">
        <f>+'Data 8.0'!G28</f>
        <v>3.91</v>
      </c>
      <c r="H43" s="16">
        <f>+'Data 8.0'!H28</f>
        <v>2.12</v>
      </c>
      <c r="I43" s="92">
        <f t="shared" si="70"/>
        <v>1.79</v>
      </c>
      <c r="J43" s="93">
        <f t="shared" si="71"/>
        <v>45.78005115</v>
      </c>
      <c r="L43" s="35"/>
      <c r="M43" s="35"/>
      <c r="N43" s="35"/>
      <c r="O43" s="19"/>
      <c r="P43" s="21">
        <f>+'Data 7.5'!B32</f>
        <v>0.4895833333</v>
      </c>
      <c r="Q43" s="16">
        <f>+'Data 7.5'!G32</f>
        <v>3.296666667</v>
      </c>
      <c r="R43" s="16">
        <f>+'Data 7.5'!H32</f>
        <v>1.443333333</v>
      </c>
      <c r="S43" s="92">
        <f t="shared" si="67"/>
        <v>1.853333333</v>
      </c>
      <c r="T43" s="93">
        <f t="shared" si="68"/>
        <v>56.21840243</v>
      </c>
      <c r="U43" s="10"/>
      <c r="V43" s="35"/>
      <c r="W43" s="35"/>
      <c r="X43" s="35"/>
      <c r="Y43" s="11"/>
      <c r="Z43" s="94"/>
      <c r="AA43" s="16"/>
      <c r="AB43" s="16"/>
      <c r="AC43" s="92"/>
      <c r="AD43" s="93"/>
      <c r="AE43" s="10"/>
      <c r="AF43" s="35"/>
      <c r="AG43" s="35"/>
      <c r="AH43" s="35"/>
      <c r="AI43" s="35"/>
      <c r="AJ43" s="68"/>
      <c r="AK43" s="68"/>
      <c r="AL43" s="68"/>
      <c r="AM43" s="68"/>
      <c r="AN43" s="68"/>
      <c r="AO43" s="68"/>
      <c r="AP43" s="68"/>
      <c r="AQ43" s="68"/>
      <c r="AR43" s="68"/>
      <c r="AS43" s="35"/>
      <c r="AT43" s="35"/>
      <c r="AU43" s="35"/>
      <c r="AV43" s="35"/>
    </row>
    <row r="44" ht="12.75" customHeight="1">
      <c r="A44" s="35"/>
      <c r="B44" s="35"/>
      <c r="C44" s="35"/>
      <c r="D44" s="35"/>
      <c r="E44" s="35"/>
      <c r="F44" s="21" t="str">
        <f>+'Data 8.0'!B29</f>
        <v/>
      </c>
      <c r="G44" s="16" t="str">
        <f>+'Data 8.0'!G29</f>
        <v/>
      </c>
      <c r="H44" s="16" t="str">
        <f>+'Data 8.0'!H29</f>
        <v/>
      </c>
      <c r="I44" s="92"/>
      <c r="J44" s="93"/>
      <c r="L44" s="35"/>
      <c r="M44" s="35"/>
      <c r="N44" s="35"/>
      <c r="O44" s="19"/>
      <c r="P44" s="21" t="str">
        <f>+'Data 7.5'!B33</f>
        <v/>
      </c>
      <c r="Q44" s="16" t="str">
        <f>+'Data 7.5'!G33</f>
        <v/>
      </c>
      <c r="R44" s="16" t="str">
        <f>+'Data 7.5'!H33</f>
        <v/>
      </c>
      <c r="S44" s="92"/>
      <c r="T44" s="93"/>
      <c r="U44" s="10"/>
      <c r="V44" s="35"/>
      <c r="W44" s="35"/>
      <c r="X44" s="35"/>
      <c r="Y44" s="11"/>
      <c r="Z44" s="94"/>
      <c r="AA44" s="16"/>
      <c r="AB44" s="16"/>
      <c r="AC44" s="92"/>
      <c r="AD44" s="93"/>
      <c r="AE44" s="10"/>
      <c r="AF44" s="35"/>
      <c r="AG44" s="35"/>
      <c r="AH44" s="35"/>
      <c r="AI44" s="35"/>
      <c r="AJ44" s="66"/>
      <c r="AK44" s="66"/>
      <c r="AL44" s="66"/>
      <c r="AM44" s="66"/>
      <c r="AN44" s="66"/>
      <c r="AO44" s="66"/>
      <c r="AP44" s="66"/>
      <c r="AQ44" s="66"/>
      <c r="AR44" s="66"/>
      <c r="AS44" s="35"/>
      <c r="AT44" s="35"/>
      <c r="AU44" s="35"/>
      <c r="AV44" s="35"/>
    </row>
    <row r="45" ht="12.75" customHeight="1">
      <c r="A45" s="35"/>
      <c r="B45" s="35"/>
      <c r="C45" s="35"/>
      <c r="D45" s="35"/>
      <c r="E45" s="35"/>
      <c r="F45" s="21"/>
      <c r="G45" s="16"/>
      <c r="H45" s="16"/>
      <c r="I45" s="92"/>
      <c r="J45" s="93"/>
      <c r="L45" s="35"/>
      <c r="M45" s="35"/>
      <c r="N45" s="35"/>
      <c r="O45" s="19"/>
      <c r="P45" s="21" t="str">
        <f>+'Data 7.5'!B34</f>
        <v/>
      </c>
      <c r="Q45" s="16" t="str">
        <f>+'Data 7.5'!G34</f>
        <v/>
      </c>
      <c r="R45" s="16" t="str">
        <f>+'Data 7.5'!H34</f>
        <v/>
      </c>
      <c r="S45" s="92"/>
      <c r="T45" s="93"/>
      <c r="U45" s="10"/>
      <c r="V45" s="35"/>
      <c r="W45" s="35"/>
      <c r="X45" s="35"/>
      <c r="Y45" s="11"/>
      <c r="Z45" s="94"/>
      <c r="AA45" s="16"/>
      <c r="AB45" s="16"/>
      <c r="AC45" s="92"/>
      <c r="AD45" s="93"/>
      <c r="AE45" s="10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</row>
    <row r="46" ht="12.75" customHeight="1">
      <c r="A46" s="35"/>
      <c r="B46" s="35"/>
      <c r="C46" s="35"/>
      <c r="D46" s="35"/>
      <c r="E46" s="35"/>
      <c r="F46" s="21" t="str">
        <f>+'Data 8.0'!B31</f>
        <v/>
      </c>
      <c r="G46" s="16" t="str">
        <f>+'Data 8.0'!G31</f>
        <v/>
      </c>
      <c r="H46" s="16" t="str">
        <f>+'Data 8.0'!H31</f>
        <v/>
      </c>
      <c r="I46" s="92"/>
      <c r="J46" s="93"/>
      <c r="L46" s="35"/>
      <c r="M46" s="35"/>
      <c r="N46" s="35"/>
      <c r="O46" s="19"/>
      <c r="P46" s="21" t="str">
        <f>+'Data 7.5'!B35</f>
        <v/>
      </c>
      <c r="Q46" s="16" t="str">
        <f>+'Data 7.5'!G35</f>
        <v/>
      </c>
      <c r="R46" s="16" t="str">
        <f>+'Data 7.5'!H35</f>
        <v/>
      </c>
      <c r="S46" s="92"/>
      <c r="T46" s="93"/>
      <c r="U46" s="10"/>
      <c r="V46" s="35"/>
      <c r="W46" s="35"/>
      <c r="X46" s="35"/>
      <c r="Y46" s="11"/>
      <c r="Z46" s="94"/>
      <c r="AA46" s="16"/>
      <c r="AB46" s="16"/>
      <c r="AC46" s="92"/>
      <c r="AD46" s="93"/>
      <c r="AE46" s="10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</row>
    <row r="47" ht="12.75" customHeight="1">
      <c r="A47" s="35"/>
      <c r="B47" s="35"/>
      <c r="C47" s="35"/>
      <c r="D47" s="35"/>
      <c r="E47" s="35"/>
      <c r="F47" s="21" t="str">
        <f>+'Data 8.0'!B32</f>
        <v/>
      </c>
      <c r="G47" s="16" t="str">
        <f>+'Data 8.0'!G32</f>
        <v/>
      </c>
      <c r="H47" s="16" t="str">
        <f>+'Data 8.0'!H32</f>
        <v/>
      </c>
      <c r="I47" s="92"/>
      <c r="J47" s="93"/>
      <c r="L47" s="66"/>
      <c r="M47" s="35"/>
      <c r="N47" s="35"/>
      <c r="O47" s="19"/>
      <c r="P47" s="21" t="str">
        <f>+'Data 7.5'!B36</f>
        <v/>
      </c>
      <c r="Q47" s="16" t="str">
        <f>+'Data 7.5'!G36</f>
        <v/>
      </c>
      <c r="R47" s="16" t="str">
        <f>+'Data 7.5'!H36</f>
        <v/>
      </c>
      <c r="S47" s="92"/>
      <c r="T47" s="93"/>
      <c r="U47" s="10"/>
      <c r="V47" s="66"/>
      <c r="W47" s="35"/>
      <c r="X47" s="35"/>
      <c r="Y47" s="11"/>
      <c r="Z47" s="94"/>
      <c r="AA47" s="16"/>
      <c r="AB47" s="16"/>
      <c r="AC47" s="92"/>
      <c r="AD47" s="93"/>
      <c r="AE47" s="10"/>
      <c r="AF47" s="66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</row>
    <row r="48" ht="12.75" customHeight="1">
      <c r="A48" s="35"/>
      <c r="B48" s="35"/>
      <c r="C48" s="35"/>
      <c r="D48" s="35"/>
      <c r="E48" s="35"/>
      <c r="F48" s="21" t="str">
        <f>+'Data 8.0'!B33</f>
        <v/>
      </c>
      <c r="G48" s="16" t="str">
        <f>+'Data 8.0'!G33</f>
        <v/>
      </c>
      <c r="H48" s="16" t="str">
        <f>+'Data 8.0'!H33</f>
        <v/>
      </c>
      <c r="I48" s="92"/>
      <c r="J48" s="93"/>
      <c r="K48" s="10"/>
      <c r="L48" s="66"/>
      <c r="M48" s="35"/>
      <c r="N48" s="35"/>
      <c r="O48" s="19"/>
      <c r="P48" s="21" t="str">
        <f>+'Data 7.5'!B37</f>
        <v/>
      </c>
      <c r="Q48" s="16" t="str">
        <f>+'Data 7.5'!G37</f>
        <v/>
      </c>
      <c r="R48" s="16" t="str">
        <f>+'Data 7.5'!H37</f>
        <v/>
      </c>
      <c r="S48" s="92"/>
      <c r="T48" s="93"/>
      <c r="U48" s="10"/>
      <c r="V48" s="66"/>
      <c r="W48" s="35"/>
      <c r="X48" s="35"/>
      <c r="Y48" s="11"/>
      <c r="Z48" s="94"/>
      <c r="AA48" s="16"/>
      <c r="AB48" s="16"/>
      <c r="AC48" s="92"/>
      <c r="AD48" s="93"/>
      <c r="AE48" s="10"/>
      <c r="AF48" s="66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</row>
    <row r="49" ht="12.75" customHeight="1">
      <c r="A49" s="35"/>
      <c r="B49" s="35"/>
      <c r="C49" s="35"/>
      <c r="D49" s="35"/>
      <c r="E49" s="35"/>
      <c r="F49" s="21" t="str">
        <f>+'Data 8.0'!B34</f>
        <v/>
      </c>
      <c r="G49" s="16" t="str">
        <f>+'Data 8.0'!G34</f>
        <v/>
      </c>
      <c r="H49" s="16" t="str">
        <f>+'Data 8.0'!H34</f>
        <v/>
      </c>
      <c r="I49" s="92"/>
      <c r="J49" s="93"/>
      <c r="L49" s="66"/>
      <c r="M49" s="35"/>
      <c r="N49" s="35"/>
      <c r="O49" s="19"/>
      <c r="P49" s="21" t="str">
        <f>+'Data 7.5'!B38</f>
        <v/>
      </c>
      <c r="Q49" s="16" t="str">
        <f>+'Data 7.5'!G38</f>
        <v/>
      </c>
      <c r="R49" s="16" t="str">
        <f>+'Data 7.5'!H38</f>
        <v/>
      </c>
      <c r="S49" s="92"/>
      <c r="T49" s="93"/>
      <c r="U49" s="10"/>
      <c r="V49" s="66"/>
      <c r="W49" s="35"/>
      <c r="X49" s="35"/>
      <c r="Y49" s="11"/>
      <c r="Z49" s="94"/>
      <c r="AA49" s="16"/>
      <c r="AB49" s="16"/>
      <c r="AC49" s="92"/>
      <c r="AD49" s="93"/>
      <c r="AE49" s="10"/>
      <c r="AF49" s="66"/>
      <c r="AG49" s="35"/>
      <c r="AH49" s="35"/>
      <c r="AI49" s="35"/>
      <c r="AJ49" s="68"/>
      <c r="AK49" s="68"/>
      <c r="AL49" s="68"/>
      <c r="AM49" s="68"/>
      <c r="AN49" s="68"/>
      <c r="AO49" s="35"/>
      <c r="AP49" s="35"/>
      <c r="AQ49" s="68"/>
      <c r="AR49" s="68"/>
      <c r="AS49" s="35"/>
      <c r="AT49" s="35"/>
      <c r="AU49" s="35"/>
      <c r="AV49" s="35"/>
    </row>
    <row r="50" ht="12.75" customHeight="1">
      <c r="A50" s="35"/>
      <c r="B50" s="35"/>
      <c r="C50" s="35"/>
      <c r="D50" s="35"/>
      <c r="E50" s="35"/>
      <c r="F50" s="13" t="s">
        <v>138</v>
      </c>
      <c r="G50" s="16">
        <f t="shared" ref="G50:J50" si="72">AVERAGE(G37:G49)</f>
        <v>3.979444444</v>
      </c>
      <c r="H50" s="16">
        <f t="shared" si="72"/>
        <v>2.303333333</v>
      </c>
      <c r="I50" s="16">
        <f t="shared" si="72"/>
        <v>1.676111111</v>
      </c>
      <c r="J50" s="16">
        <f t="shared" si="72"/>
        <v>42.15505948</v>
      </c>
      <c r="K50" s="10" t="s">
        <v>139</v>
      </c>
      <c r="L50" s="35"/>
      <c r="M50" s="35"/>
      <c r="N50" s="35"/>
      <c r="O50" s="19"/>
      <c r="P50" s="13" t="s">
        <v>138</v>
      </c>
      <c r="Q50" s="16">
        <f t="shared" ref="Q50:T50" si="73">AVERAGE(Q37:Q49)</f>
        <v>5.252857143</v>
      </c>
      <c r="R50" s="16">
        <f t="shared" si="73"/>
        <v>2.98952381</v>
      </c>
      <c r="S50" s="16">
        <f t="shared" si="73"/>
        <v>2.263333333</v>
      </c>
      <c r="T50" s="16">
        <f t="shared" si="73"/>
        <v>43.3674942</v>
      </c>
      <c r="U50" s="10" t="s">
        <v>139</v>
      </c>
      <c r="V50" s="35"/>
      <c r="W50" s="35"/>
      <c r="X50" s="35"/>
      <c r="Y50" s="10"/>
      <c r="Z50" s="96"/>
      <c r="AA50" s="16"/>
      <c r="AB50" s="16"/>
      <c r="AC50" s="16"/>
      <c r="AD50" s="16"/>
      <c r="AE50" s="10"/>
      <c r="AF50" s="35"/>
      <c r="AG50" s="35"/>
      <c r="AH50" s="35"/>
      <c r="AI50" s="35"/>
      <c r="AJ50" s="66"/>
      <c r="AK50" s="66"/>
      <c r="AL50" s="66"/>
      <c r="AM50" s="66"/>
      <c r="AN50" s="66"/>
      <c r="AO50" s="35"/>
      <c r="AP50" s="35"/>
      <c r="AQ50" s="66"/>
      <c r="AR50" s="66"/>
      <c r="AS50" s="35"/>
      <c r="AT50" s="35"/>
      <c r="AU50" s="35"/>
      <c r="AV50" s="35"/>
    </row>
    <row r="51" ht="12.75" customHeight="1">
      <c r="A51" s="35"/>
      <c r="B51" s="35"/>
      <c r="C51" s="35"/>
      <c r="D51" s="35"/>
      <c r="E51" s="35"/>
      <c r="K51" s="97">
        <f>I50/G50</f>
        <v>0.4211922379</v>
      </c>
      <c r="L51" s="35"/>
      <c r="M51" s="35"/>
      <c r="N51" s="35"/>
      <c r="O51" s="19"/>
      <c r="P51" s="10"/>
      <c r="Q51" s="10"/>
      <c r="R51" s="10"/>
      <c r="S51" s="10"/>
      <c r="T51" s="10"/>
      <c r="U51" s="97">
        <f>S50/Q50</f>
        <v>0.4308766204</v>
      </c>
      <c r="V51" s="35"/>
      <c r="W51" s="35"/>
      <c r="X51" s="35"/>
      <c r="Y51" s="10"/>
      <c r="Z51" s="10"/>
      <c r="AA51" s="10"/>
      <c r="AB51" s="10"/>
      <c r="AC51" s="10"/>
      <c r="AD51" s="10"/>
      <c r="AE51" s="97"/>
      <c r="AF51" s="35"/>
      <c r="AG51" s="35"/>
      <c r="AH51" s="35"/>
      <c r="AI51" s="35"/>
      <c r="AJ51" s="66"/>
      <c r="AK51" s="66"/>
      <c r="AL51" s="66"/>
      <c r="AM51" s="66"/>
      <c r="AN51" s="66"/>
      <c r="AO51" s="35"/>
      <c r="AP51" s="35"/>
      <c r="AQ51" s="66"/>
      <c r="AR51" s="66"/>
      <c r="AS51" s="35"/>
      <c r="AT51" s="35"/>
      <c r="AU51" s="35"/>
      <c r="AV51" s="35"/>
    </row>
    <row r="52" ht="12.75" customHeight="1">
      <c r="A52" s="35"/>
      <c r="B52" s="35"/>
      <c r="C52" s="35"/>
      <c r="D52" s="35"/>
      <c r="E52" s="35"/>
      <c r="G52" s="35" t="s">
        <v>83</v>
      </c>
      <c r="H52" s="35" t="s">
        <v>84</v>
      </c>
      <c r="I52" s="35" t="s">
        <v>85</v>
      </c>
      <c r="J52" s="35"/>
      <c r="K52" s="35"/>
      <c r="L52" s="35"/>
      <c r="M52" s="35"/>
      <c r="N52" s="35"/>
      <c r="O52" s="19"/>
      <c r="P52" s="10"/>
      <c r="Q52" s="35" t="s">
        <v>83</v>
      </c>
      <c r="R52" s="35" t="s">
        <v>84</v>
      </c>
      <c r="S52" s="35" t="s">
        <v>85</v>
      </c>
      <c r="T52" s="35"/>
      <c r="U52" s="35"/>
      <c r="V52" s="35"/>
      <c r="W52" s="35"/>
      <c r="X52" s="35"/>
      <c r="Y52" s="10"/>
      <c r="Z52" s="10"/>
      <c r="AA52" s="35"/>
      <c r="AB52" s="35"/>
      <c r="AC52" s="35"/>
      <c r="AD52" s="35"/>
      <c r="AE52" s="35"/>
      <c r="AF52" s="35"/>
      <c r="AG52" s="35"/>
      <c r="AH52" s="35"/>
      <c r="AI52" s="35"/>
      <c r="AJ52" s="66"/>
      <c r="AK52" s="66"/>
      <c r="AL52" s="66"/>
      <c r="AM52" s="66"/>
      <c r="AN52" s="66"/>
      <c r="AO52" s="35"/>
      <c r="AP52" s="35"/>
      <c r="AQ52" s="66"/>
      <c r="AR52" s="66"/>
      <c r="AS52" s="35"/>
      <c r="AT52" s="35"/>
      <c r="AU52" s="35"/>
      <c r="AV52" s="35"/>
    </row>
    <row r="53" ht="12.75" customHeight="1">
      <c r="A53" s="35"/>
      <c r="B53" s="35"/>
      <c r="C53" s="35"/>
      <c r="D53" s="35"/>
      <c r="E53" s="98"/>
      <c r="F53" s="99" t="s">
        <v>140</v>
      </c>
      <c r="G53" s="100" t="s">
        <v>129</v>
      </c>
      <c r="H53" s="100" t="s">
        <v>130</v>
      </c>
      <c r="I53" s="100" t="s">
        <v>131</v>
      </c>
      <c r="J53" s="100" t="s">
        <v>132</v>
      </c>
      <c r="K53" s="35"/>
      <c r="L53" s="35"/>
      <c r="M53" s="35"/>
      <c r="N53" s="35"/>
      <c r="O53" s="19"/>
      <c r="P53" s="99" t="s">
        <v>141</v>
      </c>
      <c r="Q53" s="100" t="s">
        <v>129</v>
      </c>
      <c r="R53" s="100" t="s">
        <v>130</v>
      </c>
      <c r="S53" s="100" t="s">
        <v>131</v>
      </c>
      <c r="T53" s="100" t="s">
        <v>132</v>
      </c>
      <c r="U53" s="35"/>
      <c r="V53" s="35"/>
      <c r="W53" s="35"/>
      <c r="X53" s="35"/>
      <c r="Y53" s="101"/>
      <c r="Z53" s="102"/>
      <c r="AA53" s="100"/>
      <c r="AB53" s="100"/>
      <c r="AC53" s="100"/>
      <c r="AD53" s="100"/>
      <c r="AE53" s="35"/>
      <c r="AF53" s="35"/>
      <c r="AG53" s="88"/>
      <c r="AH53" s="88"/>
      <c r="AI53" s="89" t="s">
        <v>134</v>
      </c>
      <c r="AJ53" s="90" t="s">
        <v>135</v>
      </c>
      <c r="AK53" s="90" t="s">
        <v>85</v>
      </c>
      <c r="AL53" s="91" t="s">
        <v>86</v>
      </c>
      <c r="AM53" s="66"/>
      <c r="AN53" s="66"/>
      <c r="AO53" s="35"/>
      <c r="AP53" s="35"/>
      <c r="AQ53" s="66"/>
      <c r="AR53" s="66"/>
      <c r="AS53" s="35"/>
      <c r="AT53" s="35"/>
      <c r="AU53" s="35"/>
      <c r="AV53" s="35"/>
    </row>
    <row r="54" ht="12.75" customHeight="1">
      <c r="A54" s="35"/>
      <c r="B54" s="35"/>
      <c r="C54" s="35"/>
      <c r="D54" s="35"/>
      <c r="E54" s="98"/>
      <c r="F54" s="21">
        <f>+'Data 8.0'!B6</f>
        <v>0.3645833333</v>
      </c>
      <c r="G54" s="16">
        <f>+'Data 8.0'!G6</f>
        <v>11.2</v>
      </c>
      <c r="H54" s="16">
        <f>+'Data 8.0'!H6</f>
        <v>7.885</v>
      </c>
      <c r="I54" s="92">
        <f t="shared" ref="I54:I60" si="76">G54-H54</f>
        <v>3.315</v>
      </c>
      <c r="J54" s="93">
        <f t="shared" ref="J54:J60" si="77">I54*100/G54</f>
        <v>29.59821429</v>
      </c>
      <c r="L54" s="35"/>
      <c r="M54" s="35"/>
      <c r="N54" s="103"/>
      <c r="O54" s="10"/>
      <c r="P54" s="21">
        <f>+'Data 7.5'!B6</f>
        <v>0.3645833333</v>
      </c>
      <c r="Q54" s="16">
        <f>+'Data 7.5'!G6</f>
        <v>6.05</v>
      </c>
      <c r="R54" s="16">
        <f>+'Data 7.5'!H6</f>
        <v>3.685</v>
      </c>
      <c r="S54" s="92">
        <f t="shared" ref="S54:S60" si="78">Q54-R54</f>
        <v>2.365</v>
      </c>
      <c r="T54" s="93">
        <f t="shared" ref="T54:T60" si="79">S54*100/Q54</f>
        <v>39.09090909</v>
      </c>
      <c r="U54" s="10"/>
      <c r="V54" s="35"/>
      <c r="W54" s="35"/>
      <c r="X54" s="103"/>
      <c r="Y54" s="11"/>
      <c r="Z54" s="94"/>
      <c r="AA54" s="16"/>
      <c r="AB54" s="16"/>
      <c r="AC54" s="92"/>
      <c r="AD54" s="93"/>
      <c r="AE54" s="10"/>
      <c r="AF54" s="35"/>
      <c r="AG54" s="89"/>
      <c r="AH54" s="89" t="s">
        <v>136</v>
      </c>
      <c r="AI54" s="95">
        <f t="shared" ref="AI54:AJ54" si="74">average(G54:G66)</f>
        <v>4.376190476</v>
      </c>
      <c r="AJ54" s="95">
        <f t="shared" si="74"/>
        <v>2.707380952</v>
      </c>
      <c r="AK54" s="95">
        <f t="shared" ref="AK54:AL54" si="75">average(I54:I62)</f>
        <v>1.668809524</v>
      </c>
      <c r="AL54" s="95">
        <f t="shared" si="75"/>
        <v>41.19746293</v>
      </c>
      <c r="AM54" s="66"/>
      <c r="AN54" s="66"/>
      <c r="AO54" s="35"/>
      <c r="AP54" s="35"/>
      <c r="AQ54" s="66"/>
      <c r="AR54" s="66"/>
      <c r="AS54" s="35"/>
      <c r="AT54" s="35"/>
      <c r="AU54" s="35"/>
      <c r="AV54" s="35"/>
    </row>
    <row r="55" ht="12.75" customHeight="1">
      <c r="A55" s="35"/>
      <c r="B55" s="35"/>
      <c r="C55" s="35"/>
      <c r="D55" s="35"/>
      <c r="E55" s="98"/>
      <c r="F55" s="21">
        <f>+'Data 8.0'!B7</f>
        <v>0.3854166667</v>
      </c>
      <c r="G55" s="16">
        <f>+'Data 8.0'!G7</f>
        <v>3.6</v>
      </c>
      <c r="H55" s="16">
        <f>+'Data 8.0'!H7</f>
        <v>2.116666667</v>
      </c>
      <c r="I55" s="92">
        <f t="shared" si="76"/>
        <v>1.483333333</v>
      </c>
      <c r="J55" s="93">
        <f t="shared" si="77"/>
        <v>41.2037037</v>
      </c>
      <c r="K55" s="35"/>
      <c r="L55" s="35"/>
      <c r="M55" s="35"/>
      <c r="N55" s="103"/>
      <c r="O55" s="19"/>
      <c r="P55" s="21">
        <f>+'Data 7.5'!B7</f>
        <v>0.3854166667</v>
      </c>
      <c r="Q55" s="16">
        <f>+'Data 7.5'!G7</f>
        <v>4.18</v>
      </c>
      <c r="R55" s="16">
        <f>+'Data 7.5'!H7</f>
        <v>2.466666667</v>
      </c>
      <c r="S55" s="92">
        <f t="shared" si="78"/>
        <v>1.713333333</v>
      </c>
      <c r="T55" s="93">
        <f t="shared" si="79"/>
        <v>40.98883573</v>
      </c>
      <c r="U55" s="35"/>
      <c r="V55" s="35"/>
      <c r="W55" s="35"/>
      <c r="X55" s="103"/>
      <c r="Y55" s="11"/>
      <c r="Z55" s="94"/>
      <c r="AA55" s="16"/>
      <c r="AB55" s="16"/>
      <c r="AC55" s="92"/>
      <c r="AD55" s="93"/>
      <c r="AE55" s="35"/>
      <c r="AF55" s="35"/>
      <c r="AG55" s="35"/>
      <c r="AH55" s="35"/>
      <c r="AI55" s="103"/>
      <c r="AJ55" s="66"/>
      <c r="AK55" s="66"/>
      <c r="AL55" s="66"/>
      <c r="AM55" s="66"/>
      <c r="AN55" s="66"/>
      <c r="AO55" s="35"/>
      <c r="AP55" s="35"/>
      <c r="AQ55" s="66"/>
      <c r="AR55" s="66"/>
      <c r="AS55" s="35"/>
      <c r="AT55" s="35"/>
      <c r="AU55" s="35"/>
      <c r="AV55" s="35"/>
    </row>
    <row r="56" ht="12.75" customHeight="1">
      <c r="A56" s="35"/>
      <c r="B56" s="35"/>
      <c r="C56" s="35"/>
      <c r="D56" s="35"/>
      <c r="E56" s="98"/>
      <c r="F56" s="21">
        <f>+'Data 8.0'!B8</f>
        <v>0.40625</v>
      </c>
      <c r="G56" s="16">
        <f>+'Data 8.0'!G8</f>
        <v>3.503333333</v>
      </c>
      <c r="H56" s="16">
        <f>+'Data 8.0'!H8</f>
        <v>1.923333333</v>
      </c>
      <c r="I56" s="92">
        <f t="shared" si="76"/>
        <v>1.58</v>
      </c>
      <c r="J56" s="93">
        <f t="shared" si="77"/>
        <v>45.09990485</v>
      </c>
      <c r="L56" s="35"/>
      <c r="M56" s="35"/>
      <c r="N56" s="35"/>
      <c r="O56" s="19"/>
      <c r="P56" s="21">
        <f>+'Data 7.5'!B8</f>
        <v>0.40625</v>
      </c>
      <c r="Q56" s="16">
        <f>+'Data 7.5'!G8</f>
        <v>3.726666667</v>
      </c>
      <c r="R56" s="16">
        <f>+'Data 7.5'!H8</f>
        <v>2.066666667</v>
      </c>
      <c r="S56" s="92">
        <f t="shared" si="78"/>
        <v>1.66</v>
      </c>
      <c r="T56" s="93">
        <f t="shared" si="79"/>
        <v>44.54382826</v>
      </c>
      <c r="U56" s="10"/>
      <c r="V56" s="35"/>
      <c r="W56" s="35"/>
      <c r="X56" s="35"/>
      <c r="Y56" s="11"/>
      <c r="Z56" s="94"/>
      <c r="AA56" s="16"/>
      <c r="AB56" s="16"/>
      <c r="AC56" s="92"/>
      <c r="AD56" s="93"/>
      <c r="AE56" s="10"/>
      <c r="AF56" s="35"/>
      <c r="AG56" s="35"/>
      <c r="AH56" s="35"/>
      <c r="AI56" s="35"/>
      <c r="AJ56" s="66"/>
      <c r="AK56" s="66"/>
      <c r="AL56" s="66"/>
      <c r="AM56" s="66"/>
      <c r="AN56" s="66"/>
      <c r="AO56" s="35"/>
      <c r="AP56" s="35"/>
      <c r="AQ56" s="66"/>
      <c r="AR56" s="66"/>
      <c r="AS56" s="35"/>
      <c r="AT56" s="35"/>
      <c r="AU56" s="35"/>
      <c r="AV56" s="35"/>
    </row>
    <row r="57" ht="12.75" customHeight="1">
      <c r="A57" s="35"/>
      <c r="B57" s="35"/>
      <c r="C57" s="35"/>
      <c r="D57" s="35"/>
      <c r="E57" s="98"/>
      <c r="F57" s="21">
        <f>+'Data 8.0'!B9</f>
        <v>0.4270833333</v>
      </c>
      <c r="G57" s="16">
        <f>+'Data 8.0'!G9</f>
        <v>3.116666667</v>
      </c>
      <c r="H57" s="16">
        <f>+'Data 8.0'!H9</f>
        <v>1.816666667</v>
      </c>
      <c r="I57" s="92">
        <f t="shared" si="76"/>
        <v>1.3</v>
      </c>
      <c r="J57" s="93">
        <f t="shared" si="77"/>
        <v>41.71122995</v>
      </c>
      <c r="L57" s="35"/>
      <c r="M57" s="35"/>
      <c r="N57" s="35"/>
      <c r="O57" s="19"/>
      <c r="P57" s="21">
        <f>+'Data 7.5'!B9</f>
        <v>0.4270833333</v>
      </c>
      <c r="Q57" s="16">
        <f>+'Data 7.5'!G9</f>
        <v>3.703333333</v>
      </c>
      <c r="R57" s="16">
        <f>+'Data 7.5'!H9</f>
        <v>2.133333333</v>
      </c>
      <c r="S57" s="92">
        <f t="shared" si="78"/>
        <v>1.57</v>
      </c>
      <c r="T57" s="93">
        <f t="shared" si="79"/>
        <v>42.39423942</v>
      </c>
      <c r="U57" s="10"/>
      <c r="V57" s="35"/>
      <c r="W57" s="35"/>
      <c r="X57" s="35"/>
      <c r="Y57" s="11"/>
      <c r="Z57" s="94"/>
      <c r="AA57" s="16"/>
      <c r="AB57" s="16"/>
      <c r="AC57" s="92"/>
      <c r="AD57" s="93"/>
      <c r="AE57" s="10"/>
      <c r="AF57" s="35"/>
      <c r="AG57" s="35"/>
      <c r="AH57" s="35"/>
      <c r="AI57" s="35"/>
      <c r="AJ57" s="68"/>
      <c r="AK57" s="68"/>
      <c r="AL57" s="68"/>
      <c r="AM57" s="68"/>
      <c r="AN57" s="68"/>
      <c r="AO57" s="33"/>
      <c r="AP57" s="33"/>
      <c r="AQ57" s="68"/>
      <c r="AR57" s="68"/>
      <c r="AS57" s="35"/>
      <c r="AT57" s="35"/>
      <c r="AU57" s="35"/>
      <c r="AV57" s="35"/>
    </row>
    <row r="58" ht="12.75" customHeight="1">
      <c r="A58" s="35"/>
      <c r="B58" s="35"/>
      <c r="C58" s="35"/>
      <c r="D58" s="35"/>
      <c r="E58" s="98"/>
      <c r="F58" s="21">
        <f>+'Data 8.0'!B10</f>
        <v>0.4479166667</v>
      </c>
      <c r="G58" s="16">
        <f>+'Data 8.0'!G10</f>
        <v>3.393333333</v>
      </c>
      <c r="H58" s="16">
        <f>+'Data 8.0'!H10</f>
        <v>2.023333333</v>
      </c>
      <c r="I58" s="92">
        <f t="shared" si="76"/>
        <v>1.37</v>
      </c>
      <c r="J58" s="93">
        <f t="shared" si="77"/>
        <v>40.37328094</v>
      </c>
      <c r="L58" s="35"/>
      <c r="M58" s="35"/>
      <c r="N58" s="35"/>
      <c r="O58" s="19"/>
      <c r="P58" s="21">
        <f>+'Data 7.5'!B10</f>
        <v>0.4479166667</v>
      </c>
      <c r="Q58" s="16">
        <f>+'Data 7.5'!G10</f>
        <v>3.34</v>
      </c>
      <c r="R58" s="16">
        <f>+'Data 7.5'!H10</f>
        <v>1.993333333</v>
      </c>
      <c r="S58" s="92">
        <f t="shared" si="78"/>
        <v>1.346666667</v>
      </c>
      <c r="T58" s="93">
        <f t="shared" si="79"/>
        <v>40.31936128</v>
      </c>
      <c r="U58" s="10"/>
      <c r="V58" s="35"/>
      <c r="W58" s="35"/>
      <c r="X58" s="35"/>
      <c r="Y58" s="11"/>
      <c r="Z58" s="94"/>
      <c r="AA58" s="16"/>
      <c r="AB58" s="16"/>
      <c r="AC58" s="92"/>
      <c r="AD58" s="93"/>
      <c r="AE58" s="10"/>
      <c r="AF58" s="35"/>
      <c r="AG58" s="35"/>
      <c r="AH58" s="35"/>
      <c r="AI58" s="35"/>
      <c r="AJ58" s="66"/>
      <c r="AK58" s="66"/>
      <c r="AL58" s="66"/>
      <c r="AM58" s="66"/>
      <c r="AN58" s="66"/>
      <c r="AO58" s="35"/>
      <c r="AP58" s="35"/>
      <c r="AQ58" s="66"/>
      <c r="AR58" s="66"/>
      <c r="AS58" s="35"/>
      <c r="AT58" s="35"/>
      <c r="AU58" s="35"/>
      <c r="AV58" s="35"/>
    </row>
    <row r="59" ht="12.75" customHeight="1">
      <c r="A59" s="35"/>
      <c r="B59" s="35"/>
      <c r="C59" s="35"/>
      <c r="D59" s="35"/>
      <c r="E59" s="98"/>
      <c r="F59" s="21">
        <f>+'Data 8.0'!B11</f>
        <v>0.46875</v>
      </c>
      <c r="G59" s="16">
        <f>+'Data 8.0'!G11</f>
        <v>2.766666667</v>
      </c>
      <c r="H59" s="16">
        <f>+'Data 8.0'!H11</f>
        <v>1.543333333</v>
      </c>
      <c r="I59" s="92">
        <f t="shared" si="76"/>
        <v>1.223333333</v>
      </c>
      <c r="J59" s="93">
        <f t="shared" si="77"/>
        <v>44.21686747</v>
      </c>
      <c r="L59" s="35"/>
      <c r="M59" s="35"/>
      <c r="N59" s="35"/>
      <c r="O59" s="19"/>
      <c r="P59" s="21">
        <f>+'Data 7.5'!B11</f>
        <v>0.46875</v>
      </c>
      <c r="Q59" s="16">
        <f>+'Data 7.5'!G11</f>
        <v>3.196666667</v>
      </c>
      <c r="R59" s="16">
        <f>+'Data 7.5'!H11</f>
        <v>1.893333333</v>
      </c>
      <c r="S59" s="92">
        <f t="shared" si="78"/>
        <v>1.303333333</v>
      </c>
      <c r="T59" s="93">
        <f t="shared" si="79"/>
        <v>40.77163712</v>
      </c>
      <c r="U59" s="10"/>
      <c r="V59" s="35"/>
      <c r="W59" s="35"/>
      <c r="X59" s="35"/>
      <c r="Y59" s="11"/>
      <c r="Z59" s="94"/>
      <c r="AA59" s="16"/>
      <c r="AB59" s="16"/>
      <c r="AC59" s="92"/>
      <c r="AD59" s="93"/>
      <c r="AE59" s="10"/>
      <c r="AF59" s="35"/>
      <c r="AG59" s="35"/>
      <c r="AH59" s="35"/>
      <c r="AI59" s="35"/>
      <c r="AJ59" s="66"/>
      <c r="AK59" s="66"/>
      <c r="AL59" s="66"/>
      <c r="AM59" s="66"/>
      <c r="AN59" s="66"/>
      <c r="AO59" s="35"/>
      <c r="AP59" s="35"/>
      <c r="AQ59" s="66"/>
      <c r="AR59" s="66"/>
      <c r="AS59" s="35"/>
      <c r="AT59" s="35"/>
      <c r="AU59" s="35"/>
      <c r="AV59" s="35"/>
    </row>
    <row r="60" ht="12.75" customHeight="1">
      <c r="A60" s="35"/>
      <c r="B60" s="35"/>
      <c r="C60" s="35"/>
      <c r="D60" s="35"/>
      <c r="E60" s="98"/>
      <c r="F60" s="21">
        <f>+'Data 8.0'!B12</f>
        <v>0.4895833333</v>
      </c>
      <c r="G60" s="16">
        <f>+'Data 8.0'!G12</f>
        <v>3.053333333</v>
      </c>
      <c r="H60" s="16">
        <f>+'Data 8.0'!H12</f>
        <v>1.643333333</v>
      </c>
      <c r="I60" s="92">
        <f t="shared" si="76"/>
        <v>1.41</v>
      </c>
      <c r="J60" s="93">
        <f t="shared" si="77"/>
        <v>46.1790393</v>
      </c>
      <c r="K60" s="35"/>
      <c r="L60" s="35"/>
      <c r="M60" s="35"/>
      <c r="N60" s="35"/>
      <c r="O60" s="19"/>
      <c r="P60" s="21">
        <f>+'Data 7.5'!B12</f>
        <v>0.4895833333</v>
      </c>
      <c r="Q60" s="16">
        <f>+'Data 7.5'!G12</f>
        <v>3.14</v>
      </c>
      <c r="R60" s="16">
        <f>+'Data 7.5'!H12</f>
        <v>1.74</v>
      </c>
      <c r="S60" s="92">
        <f t="shared" si="78"/>
        <v>1.4</v>
      </c>
      <c r="T60" s="93">
        <f t="shared" si="79"/>
        <v>44.58598726</v>
      </c>
      <c r="U60" s="35"/>
      <c r="V60" s="35"/>
      <c r="W60" s="35"/>
      <c r="X60" s="35"/>
      <c r="Y60" s="11"/>
      <c r="Z60" s="94"/>
      <c r="AA60" s="16"/>
      <c r="AB60" s="16"/>
      <c r="AC60" s="92"/>
      <c r="AD60" s="93"/>
      <c r="AE60" s="35"/>
      <c r="AF60" s="35"/>
      <c r="AG60" s="35"/>
      <c r="AH60" s="35"/>
      <c r="AI60" s="35"/>
      <c r="AJ60" s="66"/>
      <c r="AK60" s="66"/>
      <c r="AL60" s="66"/>
      <c r="AM60" s="66"/>
      <c r="AN60" s="66"/>
      <c r="AO60" s="35"/>
      <c r="AP60" s="35"/>
      <c r="AQ60" s="66"/>
      <c r="AR60" s="66"/>
      <c r="AS60" s="35"/>
      <c r="AT60" s="35"/>
      <c r="AU60" s="35"/>
      <c r="AV60" s="35"/>
    </row>
    <row r="61" ht="12.75" customHeight="1">
      <c r="A61" s="35"/>
      <c r="B61" s="35"/>
      <c r="C61" s="35"/>
      <c r="D61" s="35"/>
      <c r="E61" s="98"/>
      <c r="F61" s="21" t="str">
        <f>+'Data 8.0'!B13</f>
        <v/>
      </c>
      <c r="G61" s="16" t="str">
        <f>+'Data 8.0'!G13</f>
        <v/>
      </c>
      <c r="H61" s="16" t="str">
        <f>+'Data 8.0'!H13</f>
        <v/>
      </c>
      <c r="I61" s="92"/>
      <c r="J61" s="93"/>
      <c r="K61" s="35"/>
      <c r="L61" s="35"/>
      <c r="M61" s="35"/>
      <c r="N61" s="35"/>
      <c r="O61" s="19"/>
      <c r="P61" s="21" t="str">
        <f>+'Data 7.5'!B13</f>
        <v/>
      </c>
      <c r="Q61" s="16" t="str">
        <f>+'Data 7.5'!G13</f>
        <v/>
      </c>
      <c r="R61" s="16" t="str">
        <f>+'Data 7.5'!H13</f>
        <v/>
      </c>
      <c r="S61" s="92"/>
      <c r="T61" s="93"/>
      <c r="U61" s="35"/>
      <c r="V61" s="35"/>
      <c r="W61" s="35"/>
      <c r="X61" s="35"/>
      <c r="Y61" s="11"/>
      <c r="Z61" s="94"/>
      <c r="AA61" s="16"/>
      <c r="AB61" s="16"/>
      <c r="AC61" s="92"/>
      <c r="AD61" s="93"/>
      <c r="AE61" s="35"/>
      <c r="AF61" s="35"/>
      <c r="AG61" s="35"/>
      <c r="AH61" s="35"/>
      <c r="AI61" s="35"/>
      <c r="AJ61" s="66"/>
      <c r="AK61" s="66"/>
      <c r="AL61" s="66"/>
      <c r="AM61" s="66"/>
      <c r="AN61" s="66"/>
      <c r="AO61" s="35"/>
      <c r="AP61" s="35"/>
      <c r="AQ61" s="66"/>
      <c r="AR61" s="66"/>
      <c r="AS61" s="35"/>
      <c r="AT61" s="35"/>
      <c r="AU61" s="35"/>
      <c r="AV61" s="35"/>
    </row>
    <row r="62" ht="12.75" customHeight="1">
      <c r="A62" s="35"/>
      <c r="B62" s="35"/>
      <c r="C62" s="35"/>
      <c r="D62" s="35"/>
      <c r="E62" s="98"/>
      <c r="F62" s="21" t="str">
        <f>+'Data 8.0'!B14</f>
        <v/>
      </c>
      <c r="G62" s="16" t="str">
        <f>+'Data 8.0'!G14</f>
        <v/>
      </c>
      <c r="H62" s="16" t="str">
        <f>+'Data 8.0'!H14</f>
        <v/>
      </c>
      <c r="I62" s="92"/>
      <c r="J62" s="93"/>
      <c r="L62" s="35"/>
      <c r="M62" s="35"/>
      <c r="N62" s="35"/>
      <c r="O62" s="19"/>
      <c r="P62" s="21" t="str">
        <f>+'Data 7.5'!B14</f>
        <v/>
      </c>
      <c r="Q62" s="16" t="str">
        <f>+'Data 7.5'!G14</f>
        <v/>
      </c>
      <c r="R62" s="16" t="str">
        <f>+'Data 7.5'!H14</f>
        <v/>
      </c>
      <c r="S62" s="92"/>
      <c r="T62" s="93"/>
      <c r="U62" s="10"/>
      <c r="V62" s="35"/>
      <c r="W62" s="35"/>
      <c r="X62" s="35"/>
      <c r="Y62" s="11"/>
      <c r="Z62" s="94"/>
      <c r="AA62" s="16"/>
      <c r="AB62" s="16"/>
      <c r="AC62" s="92"/>
      <c r="AD62" s="93"/>
      <c r="AE62" s="10"/>
      <c r="AF62" s="35"/>
      <c r="AG62" s="35"/>
      <c r="AH62" s="35"/>
      <c r="AI62" s="35"/>
      <c r="AJ62" s="66"/>
      <c r="AK62" s="66"/>
      <c r="AL62" s="66"/>
      <c r="AM62" s="66"/>
      <c r="AN62" s="66"/>
      <c r="AO62" s="35"/>
      <c r="AP62" s="35"/>
      <c r="AQ62" s="66"/>
      <c r="AR62" s="66"/>
      <c r="AS62" s="35"/>
      <c r="AT62" s="35"/>
      <c r="AU62" s="35"/>
      <c r="AV62" s="35"/>
    </row>
    <row r="63" ht="12.75" customHeight="1">
      <c r="A63" s="35"/>
      <c r="B63" s="35"/>
      <c r="C63" s="35"/>
      <c r="D63" s="35"/>
      <c r="E63" s="98"/>
      <c r="F63" s="21" t="str">
        <f>+'Data 8.0'!B15</f>
        <v/>
      </c>
      <c r="G63" s="16" t="str">
        <f>+'Data 8.0'!G15</f>
        <v/>
      </c>
      <c r="H63" s="16" t="str">
        <f>+'Data 8.0'!H15</f>
        <v/>
      </c>
      <c r="I63" s="92"/>
      <c r="J63" s="93"/>
      <c r="L63" s="35"/>
      <c r="M63" s="35"/>
      <c r="N63" s="35"/>
      <c r="O63" s="19"/>
      <c r="P63" s="21" t="str">
        <f>+'Data 7.5'!B15</f>
        <v/>
      </c>
      <c r="Q63" s="16" t="str">
        <f>+'Data 7.5'!G15</f>
        <v/>
      </c>
      <c r="R63" s="16" t="str">
        <f>+'Data 7.5'!H15</f>
        <v/>
      </c>
      <c r="S63" s="92"/>
      <c r="T63" s="93"/>
      <c r="U63" s="10"/>
      <c r="V63" s="35"/>
      <c r="W63" s="35"/>
      <c r="X63" s="35"/>
      <c r="Y63" s="11"/>
      <c r="Z63" s="94"/>
      <c r="AA63" s="16"/>
      <c r="AB63" s="16"/>
      <c r="AC63" s="92"/>
      <c r="AD63" s="93"/>
      <c r="AE63" s="10"/>
      <c r="AF63" s="35"/>
      <c r="AG63" s="35"/>
      <c r="AH63" s="35"/>
      <c r="AI63" s="35"/>
      <c r="AJ63" s="66"/>
      <c r="AK63" s="66"/>
      <c r="AL63" s="66"/>
      <c r="AM63" s="66"/>
      <c r="AN63" s="66"/>
      <c r="AO63" s="35"/>
      <c r="AP63" s="35"/>
      <c r="AQ63" s="66"/>
      <c r="AR63" s="66"/>
      <c r="AS63" s="35"/>
      <c r="AT63" s="35"/>
      <c r="AU63" s="35"/>
      <c r="AV63" s="35"/>
    </row>
    <row r="64" ht="12.75" customHeight="1">
      <c r="A64" s="35"/>
      <c r="B64" s="35"/>
      <c r="C64" s="35"/>
      <c r="D64" s="35"/>
      <c r="E64" s="35"/>
      <c r="F64" s="21" t="str">
        <f>+'Data 8.0'!B16</f>
        <v/>
      </c>
      <c r="G64" s="16" t="str">
        <f>+'Data 8.0'!G16</f>
        <v/>
      </c>
      <c r="H64" s="16" t="str">
        <f>+'Data 8.0'!H16</f>
        <v/>
      </c>
      <c r="I64" s="92"/>
      <c r="J64" s="93"/>
      <c r="L64" s="35"/>
      <c r="M64" s="35"/>
      <c r="N64" s="35"/>
      <c r="O64" s="35"/>
      <c r="P64" s="21" t="str">
        <f>+'Data 7.5'!B16</f>
        <v/>
      </c>
      <c r="Q64" s="16" t="str">
        <f>+'Data 7.5'!G16</f>
        <v/>
      </c>
      <c r="R64" s="16" t="str">
        <f>+'Data 7.5'!H16</f>
        <v/>
      </c>
      <c r="S64" s="92"/>
      <c r="T64" s="93"/>
      <c r="U64" s="10"/>
      <c r="V64" s="35"/>
      <c r="W64" s="35"/>
      <c r="X64" s="35"/>
      <c r="Y64" s="11"/>
      <c r="Z64" s="94"/>
      <c r="AA64" s="16"/>
      <c r="AB64" s="16"/>
      <c r="AC64" s="92"/>
      <c r="AD64" s="93"/>
      <c r="AE64" s="10"/>
      <c r="AF64" s="35"/>
      <c r="AG64" s="35"/>
      <c r="AH64" s="35"/>
      <c r="AI64" s="35"/>
      <c r="AJ64" s="66"/>
      <c r="AK64" s="66"/>
      <c r="AL64" s="66"/>
      <c r="AM64" s="66"/>
      <c r="AN64" s="66"/>
      <c r="AO64" s="35"/>
      <c r="AP64" s="35"/>
      <c r="AQ64" s="66"/>
      <c r="AR64" s="66"/>
      <c r="AS64" s="35"/>
      <c r="AT64" s="35"/>
      <c r="AU64" s="35"/>
      <c r="AV64" s="35"/>
    </row>
    <row r="65" ht="12.75" customHeight="1">
      <c r="A65" s="35"/>
      <c r="B65" s="35"/>
      <c r="C65" s="35"/>
      <c r="D65" s="35"/>
      <c r="E65" s="35"/>
      <c r="F65" s="21" t="str">
        <f>+'Data 8.0'!B17</f>
        <v/>
      </c>
      <c r="G65" s="16" t="str">
        <f>+'Data 8.0'!G17</f>
        <v/>
      </c>
      <c r="H65" s="16" t="str">
        <f>+'Data 8.0'!H17</f>
        <v/>
      </c>
      <c r="I65" s="92"/>
      <c r="J65" s="93"/>
      <c r="K65" s="35"/>
      <c r="L65" s="35"/>
      <c r="M65" s="35"/>
      <c r="N65" s="35"/>
      <c r="O65" s="35"/>
      <c r="P65" s="21" t="str">
        <f>+'Data 7.5'!B17</f>
        <v/>
      </c>
      <c r="Q65" s="16" t="str">
        <f>+'Data 7.5'!G17</f>
        <v/>
      </c>
      <c r="R65" s="16" t="str">
        <f>+'Data 7.5'!H17</f>
        <v/>
      </c>
      <c r="S65" s="92"/>
      <c r="T65" s="93"/>
      <c r="U65" s="35"/>
      <c r="V65" s="35"/>
      <c r="W65" s="35"/>
      <c r="X65" s="35"/>
      <c r="Y65" s="11"/>
      <c r="Z65" s="94"/>
      <c r="AA65" s="16"/>
      <c r="AB65" s="16"/>
      <c r="AC65" s="92"/>
      <c r="AD65" s="93"/>
      <c r="AE65" s="35"/>
      <c r="AF65" s="35"/>
      <c r="AG65" s="35"/>
      <c r="AH65" s="35"/>
      <c r="AI65" s="35"/>
      <c r="AJ65" s="66"/>
      <c r="AK65" s="66"/>
      <c r="AL65" s="66"/>
      <c r="AM65" s="66"/>
      <c r="AN65" s="66"/>
      <c r="AO65" s="35"/>
      <c r="AP65" s="35"/>
      <c r="AQ65" s="66"/>
      <c r="AR65" s="66"/>
      <c r="AS65" s="35"/>
      <c r="AT65" s="35"/>
      <c r="AU65" s="35"/>
      <c r="AV65" s="35"/>
    </row>
    <row r="66" ht="12.75" customHeight="1">
      <c r="A66" s="35"/>
      <c r="B66" s="35"/>
      <c r="C66" s="35"/>
      <c r="D66" s="35"/>
      <c r="E66" s="35"/>
      <c r="F66" s="21" t="str">
        <f>+'Data 8.0'!B18</f>
        <v/>
      </c>
      <c r="G66" s="16" t="str">
        <f>+'Data 8.0'!G18</f>
        <v/>
      </c>
      <c r="H66" s="16" t="str">
        <f>+'Data 8.0'!H18</f>
        <v/>
      </c>
      <c r="I66" s="92"/>
      <c r="J66" s="93"/>
      <c r="K66" s="35"/>
      <c r="L66" s="35"/>
      <c r="M66" s="35"/>
      <c r="N66" s="35"/>
      <c r="O66" s="35"/>
      <c r="P66" s="21" t="str">
        <f>+'Data 7.5'!B18</f>
        <v/>
      </c>
      <c r="Q66" s="16" t="str">
        <f>+'Data 7.5'!G18</f>
        <v/>
      </c>
      <c r="R66" s="16" t="str">
        <f>+'Data 7.5'!H18</f>
        <v/>
      </c>
      <c r="S66" s="92"/>
      <c r="T66" s="93"/>
      <c r="U66" s="35"/>
      <c r="V66" s="35"/>
      <c r="W66" s="35"/>
      <c r="X66" s="35"/>
      <c r="Y66" s="11"/>
      <c r="Z66" s="94"/>
      <c r="AA66" s="16"/>
      <c r="AB66" s="16"/>
      <c r="AC66" s="92"/>
      <c r="AD66" s="93"/>
      <c r="AE66" s="35"/>
      <c r="AF66" s="35"/>
      <c r="AG66" s="35"/>
      <c r="AH66" s="35"/>
      <c r="AI66" s="35"/>
      <c r="AJ66" s="66"/>
      <c r="AK66" s="66"/>
      <c r="AL66" s="66"/>
      <c r="AM66" s="66"/>
      <c r="AN66" s="66"/>
      <c r="AO66" s="35"/>
      <c r="AP66" s="35"/>
      <c r="AQ66" s="66"/>
      <c r="AR66" s="66"/>
      <c r="AS66" s="35"/>
      <c r="AT66" s="35"/>
      <c r="AU66" s="35"/>
      <c r="AV66" s="35"/>
    </row>
    <row r="67" ht="12.75" customHeight="1">
      <c r="A67" s="35"/>
      <c r="B67" s="35"/>
      <c r="C67" s="35"/>
      <c r="D67" s="35"/>
      <c r="E67" s="35"/>
      <c r="F67" s="13" t="s">
        <v>138</v>
      </c>
      <c r="G67" s="16">
        <f t="shared" ref="G67:J67" si="80">AVERAGE(G54:G66)</f>
        <v>4.376190476</v>
      </c>
      <c r="H67" s="16">
        <f t="shared" si="80"/>
        <v>2.707380952</v>
      </c>
      <c r="I67" s="16">
        <f t="shared" si="80"/>
        <v>1.668809524</v>
      </c>
      <c r="J67" s="16">
        <f t="shared" si="80"/>
        <v>41.19746293</v>
      </c>
      <c r="K67" s="10" t="s">
        <v>139</v>
      </c>
      <c r="L67" s="35"/>
      <c r="M67" s="35"/>
      <c r="N67" s="35"/>
      <c r="O67" s="35"/>
      <c r="P67" s="13" t="s">
        <v>138</v>
      </c>
      <c r="Q67" s="16">
        <f t="shared" ref="Q67:T67" si="81">AVERAGE(Q54:Q66)</f>
        <v>3.905238095</v>
      </c>
      <c r="R67" s="16">
        <f t="shared" si="81"/>
        <v>2.282619048</v>
      </c>
      <c r="S67" s="16">
        <f t="shared" si="81"/>
        <v>1.622619048</v>
      </c>
      <c r="T67" s="16">
        <f t="shared" si="81"/>
        <v>41.8135426</v>
      </c>
      <c r="U67" s="10" t="s">
        <v>139</v>
      </c>
      <c r="V67" s="35"/>
      <c r="W67" s="35"/>
      <c r="X67" s="35"/>
      <c r="Y67" s="10"/>
      <c r="Z67" s="96"/>
      <c r="AA67" s="16"/>
      <c r="AB67" s="16"/>
      <c r="AC67" s="16"/>
      <c r="AD67" s="16"/>
      <c r="AE67" s="10"/>
      <c r="AF67" s="35"/>
      <c r="AG67" s="35"/>
      <c r="AH67" s="35"/>
      <c r="AI67" s="35"/>
      <c r="AJ67" s="66"/>
      <c r="AK67" s="66"/>
      <c r="AL67" s="66"/>
      <c r="AM67" s="66"/>
      <c r="AN67" s="66"/>
      <c r="AO67" s="35"/>
      <c r="AP67" s="35"/>
      <c r="AQ67" s="66"/>
      <c r="AR67" s="66"/>
      <c r="AS67" s="35"/>
      <c r="AT67" s="35"/>
      <c r="AU67" s="35"/>
      <c r="AV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97"/>
      <c r="L68" s="35"/>
      <c r="M68" s="35"/>
      <c r="N68" s="35"/>
      <c r="O68" s="35"/>
      <c r="P68" s="35"/>
      <c r="Q68" s="35"/>
      <c r="R68" s="35"/>
      <c r="S68" s="35"/>
      <c r="T68" s="35"/>
      <c r="U68" s="97"/>
      <c r="V68" s="35"/>
      <c r="W68" s="35"/>
      <c r="X68" s="35"/>
      <c r="Y68" s="35"/>
      <c r="Z68" s="35"/>
      <c r="AA68" s="35"/>
      <c r="AB68" s="35"/>
      <c r="AC68" s="35"/>
      <c r="AD68" s="35"/>
      <c r="AE68" s="97"/>
      <c r="AF68" s="35"/>
      <c r="AG68" s="35"/>
      <c r="AH68" s="35"/>
      <c r="AI68" s="35"/>
      <c r="AJ68" s="68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</row>
    <row r="69" ht="12.75" customHeight="1">
      <c r="A69" s="39" t="s">
        <v>142</v>
      </c>
      <c r="B69" s="35" t="s">
        <v>143</v>
      </c>
      <c r="C69" s="35"/>
      <c r="D69" s="35"/>
      <c r="E69" s="35"/>
      <c r="F69" s="35"/>
      <c r="G69" s="35"/>
      <c r="H69" s="35"/>
      <c r="I69" s="35"/>
      <c r="J69" s="35"/>
      <c r="K69" s="39" t="s">
        <v>144</v>
      </c>
      <c r="L69" s="35"/>
      <c r="M69" s="35" t="s">
        <v>145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66"/>
      <c r="AF69" s="35"/>
      <c r="AG69" s="35"/>
      <c r="AH69" s="35"/>
      <c r="AI69" s="66"/>
      <c r="AJ69" s="66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</row>
    <row r="70" ht="12.75" customHeight="1">
      <c r="A70" s="39" t="s">
        <v>146</v>
      </c>
      <c r="B70" s="35" t="s">
        <v>147</v>
      </c>
      <c r="C70" s="35"/>
      <c r="D70" s="35"/>
      <c r="E70" s="35"/>
      <c r="F70" s="35"/>
      <c r="G70" s="35"/>
      <c r="H70" s="35"/>
      <c r="I70" s="35"/>
      <c r="J70" s="35"/>
      <c r="K70" s="39" t="s">
        <v>148</v>
      </c>
      <c r="L70" s="35"/>
      <c r="M70" s="35" t="s">
        <v>149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66"/>
      <c r="AF70" s="35"/>
      <c r="AG70" s="35"/>
      <c r="AH70" s="35"/>
      <c r="AI70" s="66"/>
      <c r="AJ70" s="66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</row>
    <row r="71" ht="12.75" customHeight="1">
      <c r="A71" s="39" t="s">
        <v>150</v>
      </c>
      <c r="B71" s="35" t="s">
        <v>151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 t="s">
        <v>152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66"/>
      <c r="AF71" s="35"/>
      <c r="AG71" s="35"/>
      <c r="AH71" s="35"/>
      <c r="AI71" s="66"/>
      <c r="AJ71" s="66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</row>
    <row r="72" ht="12.75" customHeight="1">
      <c r="A72" s="39" t="s">
        <v>153</v>
      </c>
      <c r="B72" s="35" t="s">
        <v>154</v>
      </c>
      <c r="C72" s="35"/>
      <c r="D72" s="35"/>
      <c r="E72" s="35"/>
      <c r="F72" s="35"/>
      <c r="G72" s="35"/>
      <c r="H72" s="35"/>
      <c r="I72" s="35"/>
      <c r="J72" s="35"/>
      <c r="K72" s="39" t="s">
        <v>155</v>
      </c>
      <c r="L72" s="35"/>
      <c r="M72" s="35" t="s">
        <v>156</v>
      </c>
      <c r="N72" s="35"/>
      <c r="O72" s="35"/>
      <c r="P72" s="35"/>
      <c r="Q72" s="35"/>
      <c r="R72" s="35"/>
      <c r="S72" s="35"/>
      <c r="T72" s="35"/>
      <c r="U72" s="33"/>
      <c r="V72" s="33"/>
      <c r="W72" s="33"/>
      <c r="X72" s="33"/>
      <c r="Y72" s="35"/>
      <c r="Z72" s="35"/>
      <c r="AA72" s="35"/>
      <c r="AB72" s="35"/>
      <c r="AC72" s="35"/>
      <c r="AD72" s="35"/>
      <c r="AE72" s="68"/>
      <c r="AF72" s="33"/>
      <c r="AG72" s="33"/>
      <c r="AH72" s="33"/>
      <c r="AI72" s="68"/>
      <c r="AJ72" s="68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</row>
    <row r="73" ht="12.75" customHeight="1">
      <c r="A73" s="39" t="s">
        <v>157</v>
      </c>
      <c r="B73" s="35" t="s">
        <v>158</v>
      </c>
      <c r="C73" s="35"/>
      <c r="D73" s="35"/>
      <c r="E73" s="35"/>
      <c r="F73" s="35"/>
      <c r="G73" s="35"/>
      <c r="H73" s="35"/>
      <c r="I73" s="35"/>
      <c r="J73" s="35"/>
      <c r="K73" s="39" t="s">
        <v>159</v>
      </c>
      <c r="L73" s="35"/>
      <c r="M73" s="35" t="s">
        <v>160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66"/>
      <c r="AF73" s="35"/>
      <c r="AG73" s="35"/>
      <c r="AH73" s="35"/>
      <c r="AI73" s="66"/>
      <c r="AJ73" s="66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</row>
    <row r="74" ht="12.75" customHeight="1">
      <c r="A74" s="39" t="s">
        <v>161</v>
      </c>
      <c r="B74" s="35" t="s">
        <v>162</v>
      </c>
      <c r="C74" s="35"/>
      <c r="D74" s="35"/>
      <c r="E74" s="35"/>
      <c r="F74" s="35"/>
      <c r="G74" s="35"/>
      <c r="H74" s="35"/>
      <c r="I74" s="35"/>
      <c r="J74" s="35"/>
      <c r="K74" s="39" t="s">
        <v>163</v>
      </c>
      <c r="L74" s="35"/>
      <c r="M74" s="35" t="s">
        <v>164</v>
      </c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</row>
    <row r="75" ht="12.75" customHeight="1">
      <c r="A75" s="39" t="s">
        <v>165</v>
      </c>
      <c r="B75" s="35" t="s">
        <v>166</v>
      </c>
      <c r="C75" s="35"/>
      <c r="D75" s="35"/>
      <c r="E75" s="35"/>
      <c r="F75" s="35"/>
      <c r="G75" s="35"/>
      <c r="H75" s="35"/>
      <c r="I75" s="35"/>
      <c r="J75" s="35"/>
      <c r="K75" s="39" t="s">
        <v>167</v>
      </c>
      <c r="L75" s="35"/>
      <c r="M75" s="35" t="s">
        <v>168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</row>
    <row r="76" ht="12.75" customHeight="1">
      <c r="A76" s="39" t="s">
        <v>169</v>
      </c>
      <c r="B76" s="35" t="s">
        <v>170</v>
      </c>
      <c r="C76" s="35"/>
      <c r="D76" s="35"/>
      <c r="E76" s="35"/>
      <c r="F76" s="35"/>
      <c r="G76" s="35"/>
      <c r="H76" s="35"/>
      <c r="I76" s="35"/>
      <c r="J76" s="35"/>
      <c r="K76" s="39" t="s">
        <v>171</v>
      </c>
      <c r="L76" s="35"/>
      <c r="M76" s="35" t="s">
        <v>172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</row>
    <row r="77" ht="12.75" customHeight="1">
      <c r="A77" s="39" t="s">
        <v>173</v>
      </c>
      <c r="B77" s="35" t="s">
        <v>174</v>
      </c>
      <c r="C77" s="35"/>
      <c r="D77" s="35"/>
      <c r="E77" s="35"/>
      <c r="F77" s="35"/>
      <c r="G77" s="35"/>
      <c r="H77" s="35"/>
      <c r="I77" s="35"/>
      <c r="J77" s="35"/>
      <c r="K77" s="39" t="s">
        <v>175</v>
      </c>
      <c r="L77" s="35"/>
      <c r="M77" s="35" t="s">
        <v>176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</row>
  </sheetData>
  <printOptions/>
  <pageMargins bottom="1.0" footer="0.0" header="0.0" left="0.75" right="0.75" top="1.0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2014-06-13T17:51:52Z</dcterms:created>
  <dc:creator>genevieve.bernatchez</dc:creator>
</cp:coreProperties>
</file>