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Biodeposition\F1\worksheets\"/>
    </mc:Choice>
  </mc:AlternateContent>
  <xr:revisionPtr revIDLastSave="0" documentId="13_ncr:1_{7D799277-8D9B-4418-A252-1DC96EF6D0CF}" xr6:coauthVersionLast="47" xr6:coauthVersionMax="47" xr10:uidLastSave="{00000000-0000-0000-0000-000000000000}"/>
  <bookViews>
    <workbookView xWindow="1480" yWindow="1480" windowWidth="14400" windowHeight="8170" activeTab="3" xr2:uid="{00000000-000D-0000-FFFF-FFFF00000000}"/>
  </bookViews>
  <sheets>
    <sheet name="Data 8.0" sheetId="1" r:id="rId1"/>
    <sheet name="Data 7.5" sheetId="2" r:id="rId2"/>
    <sheet name="Flow rates" sheetId="3" r:id="rId3"/>
    <sheet name="Summary" sheetId="4" r:id="rId4"/>
    <sheet name="GTT" sheetId="5" r:id="rId5"/>
    <sheet name="Length&amp;weigh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/q/aZCuCgcn5x3ZU2zdWA8m0GPA=="/>
    </ext>
  </extLst>
</workbook>
</file>

<file path=xl/calcChain.xml><?xml version="1.0" encoding="utf-8"?>
<calcChain xmlns="http://schemas.openxmlformats.org/spreadsheetml/2006/main">
  <c r="L22" i="6" l="1"/>
  <c r="M22" i="6" s="1"/>
  <c r="I22" i="6"/>
  <c r="E22" i="6"/>
  <c r="C26" i="4" s="1"/>
  <c r="L21" i="6"/>
  <c r="M21" i="6" s="1"/>
  <c r="J21" i="6"/>
  <c r="I21" i="6"/>
  <c r="E21" i="6"/>
  <c r="L20" i="6"/>
  <c r="M20" i="6" s="1"/>
  <c r="I20" i="6"/>
  <c r="E20" i="6"/>
  <c r="C24" i="4" s="1"/>
  <c r="M19" i="6"/>
  <c r="L19" i="6"/>
  <c r="I19" i="6"/>
  <c r="E19" i="6"/>
  <c r="M18" i="6"/>
  <c r="L18" i="6"/>
  <c r="I18" i="6"/>
  <c r="J18" i="6" s="1"/>
  <c r="E18" i="6"/>
  <c r="M17" i="6"/>
  <c r="L17" i="6"/>
  <c r="I17" i="6"/>
  <c r="J17" i="6" s="1"/>
  <c r="E17" i="6"/>
  <c r="L16" i="6"/>
  <c r="M16" i="6" s="1"/>
  <c r="I16" i="6"/>
  <c r="J16" i="6" s="1"/>
  <c r="E16" i="6"/>
  <c r="L11" i="6"/>
  <c r="M11" i="6" s="1"/>
  <c r="I11" i="6"/>
  <c r="J11" i="6" s="1"/>
  <c r="E11" i="6"/>
  <c r="L10" i="6"/>
  <c r="M10" i="6" s="1"/>
  <c r="I10" i="6"/>
  <c r="E10" i="6"/>
  <c r="C12" i="4" s="1"/>
  <c r="B36" i="4" s="1"/>
  <c r="L9" i="6"/>
  <c r="M9" i="6" s="1"/>
  <c r="J9" i="6"/>
  <c r="I9" i="6"/>
  <c r="E9" i="6"/>
  <c r="L8" i="6"/>
  <c r="M8" i="6" s="1"/>
  <c r="I8" i="6"/>
  <c r="E8" i="6"/>
  <c r="C10" i="4" s="1"/>
  <c r="B34" i="4" s="1"/>
  <c r="M7" i="6"/>
  <c r="L7" i="6"/>
  <c r="I7" i="6"/>
  <c r="E7" i="6"/>
  <c r="M6" i="6"/>
  <c r="L6" i="6"/>
  <c r="I6" i="6"/>
  <c r="J6" i="6" s="1"/>
  <c r="E6" i="6"/>
  <c r="M5" i="6"/>
  <c r="L5" i="6"/>
  <c r="J5" i="6"/>
  <c r="I5" i="6"/>
  <c r="E5" i="6"/>
  <c r="R60" i="4"/>
  <c r="P60" i="4"/>
  <c r="F60" i="4"/>
  <c r="P59" i="4"/>
  <c r="F59" i="4"/>
  <c r="P58" i="4"/>
  <c r="G58" i="4"/>
  <c r="F58" i="4"/>
  <c r="P57" i="4"/>
  <c r="F57" i="4"/>
  <c r="R56" i="4"/>
  <c r="P56" i="4"/>
  <c r="F56" i="4"/>
  <c r="P55" i="4"/>
  <c r="F55" i="4"/>
  <c r="P54" i="4"/>
  <c r="G54" i="4"/>
  <c r="F54" i="4"/>
  <c r="P43" i="4"/>
  <c r="F43" i="4"/>
  <c r="P42" i="4"/>
  <c r="F42" i="4"/>
  <c r="P41" i="4"/>
  <c r="F41" i="4"/>
  <c r="P40" i="4"/>
  <c r="F40" i="4"/>
  <c r="S39" i="4"/>
  <c r="T39" i="4" s="1"/>
  <c r="P39" i="4"/>
  <c r="F39" i="4"/>
  <c r="P38" i="4"/>
  <c r="F38" i="4"/>
  <c r="C38" i="4"/>
  <c r="B38" i="4"/>
  <c r="Q37" i="4"/>
  <c r="S37" i="4" s="1"/>
  <c r="P37" i="4"/>
  <c r="F37" i="4"/>
  <c r="C36" i="4"/>
  <c r="C32" i="4"/>
  <c r="B26" i="4"/>
  <c r="AB25" i="4"/>
  <c r="R25" i="4"/>
  <c r="C25" i="4"/>
  <c r="B25" i="4"/>
  <c r="H24" i="4"/>
  <c r="M24" i="4" s="1"/>
  <c r="Z24" i="4" s="1"/>
  <c r="G24" i="4"/>
  <c r="B24" i="4"/>
  <c r="K23" i="4"/>
  <c r="B23" i="4"/>
  <c r="C22" i="4"/>
  <c r="B22" i="4"/>
  <c r="H21" i="4"/>
  <c r="M21" i="4" s="1"/>
  <c r="Z21" i="4" s="1"/>
  <c r="C21" i="4"/>
  <c r="B21" i="4"/>
  <c r="Q20" i="4"/>
  <c r="H20" i="4"/>
  <c r="M20" i="4" s="1"/>
  <c r="Z20" i="4" s="1"/>
  <c r="C20" i="4"/>
  <c r="B20" i="4"/>
  <c r="T13" i="4"/>
  <c r="C13" i="4"/>
  <c r="AB13" i="4" s="1"/>
  <c r="B13" i="4"/>
  <c r="H12" i="4"/>
  <c r="M12" i="4" s="1"/>
  <c r="Z12" i="4" s="1"/>
  <c r="G12" i="4"/>
  <c r="I12" i="4" s="1"/>
  <c r="B12" i="4"/>
  <c r="C11" i="4"/>
  <c r="B11" i="4"/>
  <c r="AB10" i="4"/>
  <c r="V10" i="4"/>
  <c r="B10" i="4"/>
  <c r="B9" i="4"/>
  <c r="G8" i="4"/>
  <c r="C8" i="4"/>
  <c r="B32" i="4" s="1"/>
  <c r="B8" i="4"/>
  <c r="V7" i="4"/>
  <c r="M7" i="4"/>
  <c r="Z7" i="4" s="1"/>
  <c r="K7" i="4"/>
  <c r="C7" i="4"/>
  <c r="B7" i="4"/>
  <c r="E24" i="3"/>
  <c r="E23" i="3"/>
  <c r="E22" i="3"/>
  <c r="E21" i="3"/>
  <c r="E20" i="3"/>
  <c r="E19" i="3"/>
  <c r="E18" i="3"/>
  <c r="E17" i="3"/>
  <c r="E16" i="3"/>
  <c r="E15" i="3"/>
  <c r="E12" i="3"/>
  <c r="E11" i="3"/>
  <c r="E10" i="3"/>
  <c r="E9" i="3"/>
  <c r="E8" i="3"/>
  <c r="E7" i="3"/>
  <c r="E6" i="3"/>
  <c r="E5" i="3"/>
  <c r="E4" i="3"/>
  <c r="E3" i="3"/>
  <c r="F63" i="2"/>
  <c r="E63" i="2"/>
  <c r="P26" i="4" s="1"/>
  <c r="F62" i="2"/>
  <c r="Q25" i="4" s="1"/>
  <c r="V25" i="4" s="1"/>
  <c r="E62" i="2"/>
  <c r="P25" i="4" s="1"/>
  <c r="T25" i="4" s="1"/>
  <c r="F61" i="2"/>
  <c r="E61" i="2"/>
  <c r="P24" i="4" s="1"/>
  <c r="T24" i="4" s="1"/>
  <c r="F60" i="2"/>
  <c r="Q23" i="4" s="1"/>
  <c r="R23" i="4" s="1"/>
  <c r="E60" i="2"/>
  <c r="P23" i="4" s="1"/>
  <c r="T23" i="4" s="1"/>
  <c r="F59" i="2"/>
  <c r="G59" i="2" s="1"/>
  <c r="E59" i="2"/>
  <c r="P22" i="4" s="1"/>
  <c r="T22" i="4" s="1"/>
  <c r="F58" i="2"/>
  <c r="Q21" i="4" s="1"/>
  <c r="V21" i="4" s="1"/>
  <c r="E58" i="2"/>
  <c r="P21" i="4" s="1"/>
  <c r="G57" i="2"/>
  <c r="F57" i="2"/>
  <c r="E57" i="2"/>
  <c r="P20" i="4" s="1"/>
  <c r="T20" i="4" s="1"/>
  <c r="F52" i="2"/>
  <c r="E52" i="2"/>
  <c r="G26" i="4" s="1"/>
  <c r="F51" i="2"/>
  <c r="E51" i="2"/>
  <c r="G25" i="4" s="1"/>
  <c r="K25" i="4" s="1"/>
  <c r="F50" i="2"/>
  <c r="G50" i="2" s="1"/>
  <c r="E50" i="2"/>
  <c r="F49" i="2"/>
  <c r="E49" i="2"/>
  <c r="G23" i="4" s="1"/>
  <c r="F48" i="2"/>
  <c r="H22" i="4" s="1"/>
  <c r="M22" i="4" s="1"/>
  <c r="Z22" i="4" s="1"/>
  <c r="E48" i="2"/>
  <c r="G22" i="4" s="1"/>
  <c r="F47" i="2"/>
  <c r="E47" i="2"/>
  <c r="G21" i="4" s="1"/>
  <c r="F46" i="2"/>
  <c r="E46" i="2"/>
  <c r="G20" i="4" s="1"/>
  <c r="J32" i="2"/>
  <c r="I32" i="2"/>
  <c r="H32" i="2"/>
  <c r="R43" i="4" s="1"/>
  <c r="G32" i="2"/>
  <c r="Q43" i="4" s="1"/>
  <c r="S43" i="4" s="1"/>
  <c r="T43" i="4" s="1"/>
  <c r="I31" i="2"/>
  <c r="J31" i="2" s="1"/>
  <c r="H31" i="2"/>
  <c r="R42" i="4" s="1"/>
  <c r="G31" i="2"/>
  <c r="Q42" i="4" s="1"/>
  <c r="S42" i="4" s="1"/>
  <c r="T42" i="4" s="1"/>
  <c r="J30" i="2"/>
  <c r="I30" i="2"/>
  <c r="H30" i="2"/>
  <c r="R41" i="4" s="1"/>
  <c r="G30" i="2"/>
  <c r="Q41" i="4" s="1"/>
  <c r="S41" i="4" s="1"/>
  <c r="T41" i="4" s="1"/>
  <c r="I29" i="2"/>
  <c r="J29" i="2" s="1"/>
  <c r="H29" i="2"/>
  <c r="R40" i="4" s="1"/>
  <c r="G29" i="2"/>
  <c r="Q40" i="4" s="1"/>
  <c r="S40" i="4" s="1"/>
  <c r="T40" i="4" s="1"/>
  <c r="J28" i="2"/>
  <c r="I28" i="2"/>
  <c r="H28" i="2"/>
  <c r="R39" i="4" s="1"/>
  <c r="G28" i="2"/>
  <c r="Q39" i="4" s="1"/>
  <c r="I27" i="2"/>
  <c r="J27" i="2" s="1"/>
  <c r="H27" i="2"/>
  <c r="R38" i="4" s="1"/>
  <c r="G27" i="2"/>
  <c r="Q38" i="4" s="1"/>
  <c r="S38" i="4" s="1"/>
  <c r="T38" i="4" s="1"/>
  <c r="J26" i="2"/>
  <c r="I26" i="2"/>
  <c r="H26" i="2"/>
  <c r="R37" i="4" s="1"/>
  <c r="G26" i="2"/>
  <c r="I12" i="2"/>
  <c r="J12" i="2" s="1"/>
  <c r="H12" i="2"/>
  <c r="G12" i="2"/>
  <c r="Q60" i="4" s="1"/>
  <c r="S60" i="4" s="1"/>
  <c r="T60" i="4" s="1"/>
  <c r="J11" i="2"/>
  <c r="I11" i="2"/>
  <c r="H11" i="2"/>
  <c r="R59" i="4" s="1"/>
  <c r="G11" i="2"/>
  <c r="Q59" i="4" s="1"/>
  <c r="S59" i="4" s="1"/>
  <c r="T59" i="4" s="1"/>
  <c r="I10" i="2"/>
  <c r="J10" i="2" s="1"/>
  <c r="H10" i="2"/>
  <c r="R58" i="4" s="1"/>
  <c r="G10" i="2"/>
  <c r="Q58" i="4" s="1"/>
  <c r="S58" i="4" s="1"/>
  <c r="T58" i="4" s="1"/>
  <c r="J9" i="2"/>
  <c r="I9" i="2"/>
  <c r="H9" i="2"/>
  <c r="R57" i="4" s="1"/>
  <c r="G9" i="2"/>
  <c r="Q57" i="4" s="1"/>
  <c r="S57" i="4" s="1"/>
  <c r="T57" i="4" s="1"/>
  <c r="I8" i="2"/>
  <c r="J8" i="2" s="1"/>
  <c r="H8" i="2"/>
  <c r="G8" i="2"/>
  <c r="Q56" i="4" s="1"/>
  <c r="S56" i="4" s="1"/>
  <c r="T56" i="4" s="1"/>
  <c r="J7" i="2"/>
  <c r="I7" i="2"/>
  <c r="H7" i="2"/>
  <c r="R55" i="4" s="1"/>
  <c r="G7" i="2"/>
  <c r="Q55" i="4" s="1"/>
  <c r="S55" i="4" s="1"/>
  <c r="T55" i="4" s="1"/>
  <c r="I6" i="2"/>
  <c r="J6" i="2" s="1"/>
  <c r="H6" i="2"/>
  <c r="R54" i="4" s="1"/>
  <c r="G6" i="2"/>
  <c r="Q54" i="4" s="1"/>
  <c r="G58" i="1"/>
  <c r="F58" i="1"/>
  <c r="Q13" i="4" s="1"/>
  <c r="V13" i="4" s="1"/>
  <c r="E58" i="1"/>
  <c r="P13" i="4" s="1"/>
  <c r="R13" i="4" s="1"/>
  <c r="F57" i="1"/>
  <c r="E57" i="1"/>
  <c r="P12" i="4" s="1"/>
  <c r="F56" i="1"/>
  <c r="E56" i="1"/>
  <c r="P11" i="4" s="1"/>
  <c r="F55" i="1"/>
  <c r="Q10" i="4" s="1"/>
  <c r="E55" i="1"/>
  <c r="P10" i="4" s="1"/>
  <c r="R10" i="4" s="1"/>
  <c r="U10" i="4" s="1"/>
  <c r="G54" i="1"/>
  <c r="F54" i="1"/>
  <c r="Q9" i="4" s="1"/>
  <c r="V9" i="4" s="1"/>
  <c r="E54" i="1"/>
  <c r="P9" i="4" s="1"/>
  <c r="F53" i="1"/>
  <c r="Q8" i="4" s="1"/>
  <c r="V8" i="4" s="1"/>
  <c r="E53" i="1"/>
  <c r="P8" i="4" s="1"/>
  <c r="F52" i="1"/>
  <c r="Q7" i="4" s="1"/>
  <c r="E52" i="1"/>
  <c r="P7" i="4" s="1"/>
  <c r="G47" i="1"/>
  <c r="F47" i="1"/>
  <c r="H13" i="4" s="1"/>
  <c r="M13" i="4" s="1"/>
  <c r="E47" i="1"/>
  <c r="G13" i="4" s="1"/>
  <c r="G46" i="1"/>
  <c r="F46" i="1"/>
  <c r="E46" i="1"/>
  <c r="F45" i="1"/>
  <c r="E45" i="1"/>
  <c r="G11" i="4" s="1"/>
  <c r="F44" i="1"/>
  <c r="E44" i="1"/>
  <c r="G10" i="4" s="1"/>
  <c r="F43" i="1"/>
  <c r="H9" i="4" s="1"/>
  <c r="M9" i="4" s="1"/>
  <c r="E43" i="1"/>
  <c r="G9" i="4" s="1"/>
  <c r="K9" i="4" s="1"/>
  <c r="F42" i="1"/>
  <c r="H8" i="4" s="1"/>
  <c r="M8" i="4" s="1"/>
  <c r="Z8" i="4" s="1"/>
  <c r="E42" i="1"/>
  <c r="F41" i="1"/>
  <c r="H7" i="4" s="1"/>
  <c r="E41" i="1"/>
  <c r="G7" i="4" s="1"/>
  <c r="I28" i="1"/>
  <c r="H28" i="1"/>
  <c r="H43" i="4" s="1"/>
  <c r="G28" i="1"/>
  <c r="G43" i="4" s="1"/>
  <c r="I43" i="4" s="1"/>
  <c r="J43" i="4" s="1"/>
  <c r="I27" i="1"/>
  <c r="J27" i="1" s="1"/>
  <c r="H27" i="1"/>
  <c r="H42" i="4" s="1"/>
  <c r="I42" i="4" s="1"/>
  <c r="J42" i="4" s="1"/>
  <c r="G27" i="1"/>
  <c r="G42" i="4" s="1"/>
  <c r="I26" i="1"/>
  <c r="J26" i="1" s="1"/>
  <c r="H26" i="1"/>
  <c r="H41" i="4" s="1"/>
  <c r="G26" i="1"/>
  <c r="G41" i="4" s="1"/>
  <c r="I41" i="4" s="1"/>
  <c r="J41" i="4" s="1"/>
  <c r="I25" i="1"/>
  <c r="J25" i="1" s="1"/>
  <c r="H25" i="1"/>
  <c r="H40" i="4" s="1"/>
  <c r="I40" i="4" s="1"/>
  <c r="J40" i="4" s="1"/>
  <c r="G25" i="1"/>
  <c r="G40" i="4" s="1"/>
  <c r="I24" i="1"/>
  <c r="J24" i="1" s="1"/>
  <c r="H24" i="1"/>
  <c r="H39" i="4" s="1"/>
  <c r="G24" i="1"/>
  <c r="G39" i="4" s="1"/>
  <c r="I39" i="4" s="1"/>
  <c r="J39" i="4" s="1"/>
  <c r="I23" i="1"/>
  <c r="J23" i="1" s="1"/>
  <c r="H23" i="1"/>
  <c r="H38" i="4" s="1"/>
  <c r="G23" i="1"/>
  <c r="G38" i="4" s="1"/>
  <c r="I38" i="4" s="1"/>
  <c r="J38" i="4" s="1"/>
  <c r="I22" i="1"/>
  <c r="H22" i="1"/>
  <c r="H37" i="4" s="1"/>
  <c r="G22" i="1"/>
  <c r="G37" i="4" s="1"/>
  <c r="I12" i="1"/>
  <c r="J12" i="1" s="1"/>
  <c r="H12" i="1"/>
  <c r="H60" i="4" s="1"/>
  <c r="G12" i="1"/>
  <c r="G60" i="4" s="1"/>
  <c r="I11" i="1"/>
  <c r="H11" i="1"/>
  <c r="H59" i="4" s="1"/>
  <c r="G11" i="1"/>
  <c r="G59" i="4" s="1"/>
  <c r="I59" i="4" s="1"/>
  <c r="J59" i="4" s="1"/>
  <c r="I10" i="1"/>
  <c r="J10" i="1" s="1"/>
  <c r="H10" i="1"/>
  <c r="H58" i="4" s="1"/>
  <c r="G10" i="1"/>
  <c r="I9" i="1"/>
  <c r="J9" i="1" s="1"/>
  <c r="H9" i="1"/>
  <c r="H57" i="4" s="1"/>
  <c r="G9" i="1"/>
  <c r="G57" i="4" s="1"/>
  <c r="I57" i="4" s="1"/>
  <c r="J57" i="4" s="1"/>
  <c r="I8" i="1"/>
  <c r="J8" i="1" s="1"/>
  <c r="H8" i="1"/>
  <c r="H56" i="4" s="1"/>
  <c r="G8" i="1"/>
  <c r="G56" i="4" s="1"/>
  <c r="I7" i="1"/>
  <c r="J7" i="1" s="1"/>
  <c r="H7" i="1"/>
  <c r="H55" i="4" s="1"/>
  <c r="G7" i="1"/>
  <c r="G55" i="4" s="1"/>
  <c r="I55" i="4" s="1"/>
  <c r="J55" i="4" s="1"/>
  <c r="I6" i="1"/>
  <c r="J6" i="1" s="1"/>
  <c r="H6" i="1"/>
  <c r="H54" i="4" s="1"/>
  <c r="G6" i="1"/>
  <c r="AB8" i="4" l="1"/>
  <c r="G50" i="4"/>
  <c r="I37" i="4"/>
  <c r="AI37" i="4"/>
  <c r="K20" i="4"/>
  <c r="I20" i="4"/>
  <c r="H50" i="4"/>
  <c r="AJ37" i="4"/>
  <c r="AG13" i="4"/>
  <c r="R20" i="4"/>
  <c r="V20" i="4"/>
  <c r="G42" i="1"/>
  <c r="G53" i="1"/>
  <c r="K21" i="4"/>
  <c r="I21" i="4"/>
  <c r="AI7" i="4"/>
  <c r="AJ54" i="4"/>
  <c r="W13" i="4" s="1"/>
  <c r="H67" i="4"/>
  <c r="J11" i="1"/>
  <c r="J28" i="1"/>
  <c r="G57" i="1"/>
  <c r="Q12" i="4"/>
  <c r="V12" i="4" s="1"/>
  <c r="AB21" i="4"/>
  <c r="Q24" i="4"/>
  <c r="G61" i="2"/>
  <c r="K12" i="4"/>
  <c r="V23" i="4"/>
  <c r="Q67" i="4"/>
  <c r="AP54" i="4"/>
  <c r="S54" i="4"/>
  <c r="Q26" i="4"/>
  <c r="V26" i="4" s="1"/>
  <c r="G63" i="2"/>
  <c r="AI8" i="4"/>
  <c r="T8" i="4"/>
  <c r="R8" i="4"/>
  <c r="U23" i="4"/>
  <c r="S23" i="4"/>
  <c r="S25" i="4"/>
  <c r="U25" i="4"/>
  <c r="AC25" i="4" s="1"/>
  <c r="AG25" i="4" s="1"/>
  <c r="G67" i="4"/>
  <c r="AI54" i="4"/>
  <c r="I54" i="4"/>
  <c r="J22" i="1"/>
  <c r="G46" i="2"/>
  <c r="G60" i="2"/>
  <c r="T21" i="4"/>
  <c r="R21" i="4"/>
  <c r="B37" i="4"/>
  <c r="I13" i="4"/>
  <c r="K13" i="4"/>
  <c r="R9" i="4"/>
  <c r="T9" i="4"/>
  <c r="G47" i="2"/>
  <c r="I7" i="4"/>
  <c r="K10" i="4"/>
  <c r="Z13" i="4"/>
  <c r="AI13" i="4" s="1"/>
  <c r="S13" i="4"/>
  <c r="U13" i="4"/>
  <c r="AC13" i="4" s="1"/>
  <c r="R50" i="4"/>
  <c r="K22" i="4"/>
  <c r="I22" i="4"/>
  <c r="H25" i="4"/>
  <c r="G51" i="2"/>
  <c r="G58" i="2"/>
  <c r="AB7" i="4"/>
  <c r="I8" i="4"/>
  <c r="K8" i="4"/>
  <c r="I9" i="4"/>
  <c r="K24" i="4"/>
  <c r="I24" i="4"/>
  <c r="T11" i="4"/>
  <c r="R11" i="4"/>
  <c r="G49" i="2"/>
  <c r="H23" i="4"/>
  <c r="M23" i="4" s="1"/>
  <c r="Z23" i="4" s="1"/>
  <c r="G56" i="1"/>
  <c r="Q11" i="4"/>
  <c r="V11" i="4" s="1"/>
  <c r="L12" i="4"/>
  <c r="AA12" i="4" s="1"/>
  <c r="J12" i="4"/>
  <c r="H24" i="3"/>
  <c r="I24" i="3" s="1"/>
  <c r="J24" i="3" s="1"/>
  <c r="L24" i="3" s="1"/>
  <c r="G45" i="1"/>
  <c r="H11" i="4"/>
  <c r="M11" i="4" s="1"/>
  <c r="Z11" i="4" s="1"/>
  <c r="T12" i="4"/>
  <c r="R12" i="4"/>
  <c r="H10" i="4"/>
  <c r="M10" i="4" s="1"/>
  <c r="Z10" i="4" s="1"/>
  <c r="AI10" i="4" s="1"/>
  <c r="G44" i="1"/>
  <c r="K26" i="4"/>
  <c r="S50" i="4"/>
  <c r="U51" i="4" s="1"/>
  <c r="T37" i="4"/>
  <c r="AR37" i="4"/>
  <c r="J7" i="6"/>
  <c r="C9" i="4"/>
  <c r="B33" i="4" s="1"/>
  <c r="G41" i="1"/>
  <c r="K11" i="4"/>
  <c r="I11" i="4"/>
  <c r="T7" i="4"/>
  <c r="R7" i="4"/>
  <c r="G48" i="2"/>
  <c r="G52" i="2"/>
  <c r="T26" i="4"/>
  <c r="AP37" i="4"/>
  <c r="I58" i="4"/>
  <c r="J58" i="4" s="1"/>
  <c r="J19" i="6"/>
  <c r="C23" i="4"/>
  <c r="C34" i="4" s="1"/>
  <c r="R67" i="4"/>
  <c r="AQ54" i="4"/>
  <c r="W21" i="4" s="1"/>
  <c r="Q22" i="4"/>
  <c r="H26" i="4"/>
  <c r="M26" i="4" s="1"/>
  <c r="Z26" i="4" s="1"/>
  <c r="B35" i="4"/>
  <c r="C33" i="4"/>
  <c r="J10" i="6"/>
  <c r="C35" i="4"/>
  <c r="C37" i="4"/>
  <c r="B31" i="4"/>
  <c r="Q50" i="4"/>
  <c r="AC10" i="4"/>
  <c r="Z9" i="4"/>
  <c r="G52" i="1"/>
  <c r="AQ37" i="4"/>
  <c r="S10" i="4"/>
  <c r="C31" i="4"/>
  <c r="J8" i="6"/>
  <c r="J22" i="6"/>
  <c r="I56" i="4"/>
  <c r="J56" i="4" s="1"/>
  <c r="I60" i="4"/>
  <c r="J60" i="4" s="1"/>
  <c r="G43" i="1"/>
  <c r="G55" i="1"/>
  <c r="G62" i="2"/>
  <c r="T10" i="4"/>
  <c r="J20" i="6"/>
  <c r="X21" i="4" l="1"/>
  <c r="Y13" i="4"/>
  <c r="X13" i="4"/>
  <c r="U21" i="4"/>
  <c r="AC21" i="4" s="1"/>
  <c r="S21" i="4"/>
  <c r="U20" i="4"/>
  <c r="AC20" i="4" s="1"/>
  <c r="S20" i="4"/>
  <c r="AG21" i="4"/>
  <c r="AJ7" i="4"/>
  <c r="W8" i="4"/>
  <c r="AI21" i="4"/>
  <c r="AJ21" i="4" s="1"/>
  <c r="I26" i="4"/>
  <c r="AI11" i="4"/>
  <c r="AJ11" i="4" s="1"/>
  <c r="J8" i="4"/>
  <c r="L8" i="4"/>
  <c r="AA8" i="4" s="1"/>
  <c r="S67" i="4"/>
  <c r="T54" i="4"/>
  <c r="AR54" i="4"/>
  <c r="J21" i="4"/>
  <c r="L21" i="4"/>
  <c r="AA21" i="4" s="1"/>
  <c r="S12" i="4"/>
  <c r="U12" i="4"/>
  <c r="AC12" i="4" s="1"/>
  <c r="R26" i="4"/>
  <c r="U11" i="4"/>
  <c r="AC11" i="4" s="1"/>
  <c r="S11" i="4"/>
  <c r="W7" i="4"/>
  <c r="AE13" i="4"/>
  <c r="U9" i="4"/>
  <c r="AC9" i="4" s="1"/>
  <c r="S9" i="4"/>
  <c r="AC23" i="4"/>
  <c r="W12" i="4"/>
  <c r="AB12" i="4"/>
  <c r="AB9" i="4"/>
  <c r="S8" i="4"/>
  <c r="U8" i="4"/>
  <c r="AC8" i="4" s="1"/>
  <c r="J20" i="4"/>
  <c r="L20" i="4"/>
  <c r="AA20" i="4" s="1"/>
  <c r="W9" i="4"/>
  <c r="L9" i="4"/>
  <c r="AA9" i="4" s="1"/>
  <c r="J9" i="4"/>
  <c r="L7" i="4"/>
  <c r="AA7" i="4" s="1"/>
  <c r="J7" i="4"/>
  <c r="J11" i="4"/>
  <c r="L11" i="4"/>
  <c r="AA11" i="4" s="1"/>
  <c r="B39" i="4"/>
  <c r="J24" i="4"/>
  <c r="L24" i="4"/>
  <c r="AA24" i="4" s="1"/>
  <c r="AJ13" i="4"/>
  <c r="L13" i="4"/>
  <c r="AA13" i="4" s="1"/>
  <c r="J13" i="4"/>
  <c r="AK54" i="4"/>
  <c r="I67" i="4"/>
  <c r="J54" i="4"/>
  <c r="W23" i="4"/>
  <c r="X23" i="4" s="1"/>
  <c r="AB23" i="4"/>
  <c r="AG23" i="4" s="1"/>
  <c r="W10" i="4"/>
  <c r="AE25" i="4"/>
  <c r="V24" i="4"/>
  <c r="R24" i="4"/>
  <c r="AI9" i="4"/>
  <c r="AJ9" i="4" s="1"/>
  <c r="I23" i="4"/>
  <c r="V22" i="4"/>
  <c r="R22" i="4"/>
  <c r="C39" i="4"/>
  <c r="I10" i="4"/>
  <c r="AJ8" i="4"/>
  <c r="J22" i="4"/>
  <c r="L22" i="4"/>
  <c r="AA22" i="4" s="1"/>
  <c r="AB26" i="4"/>
  <c r="AI26" i="4" s="1"/>
  <c r="AJ26" i="4" s="1"/>
  <c r="W26" i="4"/>
  <c r="X26" i="4" s="1"/>
  <c r="AI23" i="4"/>
  <c r="AJ23" i="4" s="1"/>
  <c r="S7" i="4"/>
  <c r="U7" i="4"/>
  <c r="AC7" i="4" s="1"/>
  <c r="T50" i="4"/>
  <c r="AS37" i="4"/>
  <c r="AJ10" i="4"/>
  <c r="AB11" i="4"/>
  <c r="W11" i="4"/>
  <c r="AG10" i="4"/>
  <c r="M25" i="4"/>
  <c r="I25" i="4"/>
  <c r="AB20" i="4"/>
  <c r="W20" i="4"/>
  <c r="X20" i="4" s="1"/>
  <c r="AK37" i="4"/>
  <c r="J37" i="4"/>
  <c r="I50" i="4"/>
  <c r="K51" i="4" s="1"/>
  <c r="AK26" i="4" l="1"/>
  <c r="AN26" i="4"/>
  <c r="AK10" i="4"/>
  <c r="AM10" i="4" s="1"/>
  <c r="AN10" i="4"/>
  <c r="AO10" i="4" s="1"/>
  <c r="AN9" i="4"/>
  <c r="AO9" i="4" s="1"/>
  <c r="AK9" i="4"/>
  <c r="AM9" i="4" s="1"/>
  <c r="AE9" i="4"/>
  <c r="AB24" i="4"/>
  <c r="W24" i="4"/>
  <c r="X24" i="4" s="1"/>
  <c r="J26" i="4"/>
  <c r="L26" i="4"/>
  <c r="AA26" i="4" s="1"/>
  <c r="J25" i="4"/>
  <c r="L25" i="4"/>
  <c r="AA25" i="4" s="1"/>
  <c r="AE7" i="4"/>
  <c r="L10" i="4"/>
  <c r="AA10" i="4" s="1"/>
  <c r="J10" i="4"/>
  <c r="AG7" i="4"/>
  <c r="Y7" i="4"/>
  <c r="X7" i="4"/>
  <c r="AN21" i="4"/>
  <c r="AO21" i="4" s="1"/>
  <c r="AK21" i="4"/>
  <c r="AM21" i="4" s="1"/>
  <c r="AE20" i="4"/>
  <c r="AL21" i="4"/>
  <c r="AK8" i="4"/>
  <c r="AN8" i="4"/>
  <c r="AO8" i="4" s="1"/>
  <c r="Z25" i="4"/>
  <c r="AI25" i="4" s="1"/>
  <c r="AJ25" i="4" s="1"/>
  <c r="W25" i="4"/>
  <c r="X25" i="4" s="1"/>
  <c r="Y10" i="4"/>
  <c r="X10" i="4"/>
  <c r="AN13" i="4"/>
  <c r="AO13" i="4" s="1"/>
  <c r="AK13" i="4"/>
  <c r="AG9" i="4"/>
  <c r="AK7" i="4"/>
  <c r="AM7" i="4" s="1"/>
  <c r="AN7" i="4"/>
  <c r="AO7" i="4" s="1"/>
  <c r="AE8" i="4"/>
  <c r="AG8" i="4"/>
  <c r="AG20" i="4"/>
  <c r="AI20" i="4"/>
  <c r="AJ20" i="4" s="1"/>
  <c r="AK23" i="4"/>
  <c r="AM23" i="4" s="1"/>
  <c r="AN23" i="4"/>
  <c r="AO23" i="4" s="1"/>
  <c r="U22" i="4"/>
  <c r="AC22" i="4" s="1"/>
  <c r="S22" i="4"/>
  <c r="T67" i="4"/>
  <c r="AS54" i="4"/>
  <c r="AE21" i="4"/>
  <c r="X11" i="4"/>
  <c r="Y11" i="4"/>
  <c r="Y9" i="4"/>
  <c r="X9" i="4"/>
  <c r="X12" i="4"/>
  <c r="Y12" i="4"/>
  <c r="U26" i="4"/>
  <c r="AC26" i="4" s="1"/>
  <c r="S26" i="4"/>
  <c r="Y8" i="4"/>
  <c r="X8" i="4"/>
  <c r="U24" i="4"/>
  <c r="AC24" i="4" s="1"/>
  <c r="S24" i="4"/>
  <c r="AK11" i="4"/>
  <c r="AN11" i="4"/>
  <c r="AO11" i="4" s="1"/>
  <c r="AL10" i="4"/>
  <c r="AG12" i="4"/>
  <c r="AE12" i="4" s="1"/>
  <c r="AI12" i="4"/>
  <c r="AJ12" i="4" s="1"/>
  <c r="AE10" i="4"/>
  <c r="AB22" i="4"/>
  <c r="W22" i="4"/>
  <c r="X22" i="4" s="1"/>
  <c r="AL37" i="4"/>
  <c r="J50" i="4"/>
  <c r="AG11" i="4"/>
  <c r="AL11" i="4" s="1"/>
  <c r="AG26" i="4"/>
  <c r="AL26" i="4" s="1"/>
  <c r="J23" i="4"/>
  <c r="L23" i="4"/>
  <c r="AA23" i="4" s="1"/>
  <c r="J67" i="4"/>
  <c r="AL54" i="4"/>
  <c r="AE23" i="4"/>
  <c r="AL8" i="4" l="1"/>
  <c r="AM13" i="4"/>
  <c r="AL13" i="4"/>
  <c r="AK20" i="4"/>
  <c r="AM20" i="4" s="1"/>
  <c r="AN20" i="4"/>
  <c r="AO20" i="4" s="1"/>
  <c r="AQ11" i="4"/>
  <c r="AR11" i="4" s="1"/>
  <c r="AQ21" i="4"/>
  <c r="AR21" i="4" s="1"/>
  <c r="AP21" i="4"/>
  <c r="AM26" i="4"/>
  <c r="AE26" i="4"/>
  <c r="AH26" i="4" s="1"/>
  <c r="AF9" i="4"/>
  <c r="AH9" i="4" s="1"/>
  <c r="AF12" i="4"/>
  <c r="AH12" i="4" s="1"/>
  <c r="AF8" i="4"/>
  <c r="AF13" i="4"/>
  <c r="AH13" i="4" s="1"/>
  <c r="AF10" i="4"/>
  <c r="AF11" i="4"/>
  <c r="AF7" i="4"/>
  <c r="AH8" i="4"/>
  <c r="AG22" i="4"/>
  <c r="AE22" i="4" s="1"/>
  <c r="AH22" i="4" s="1"/>
  <c r="AI22" i="4"/>
  <c r="AJ22" i="4" s="1"/>
  <c r="AP7" i="4"/>
  <c r="AQ7" i="4"/>
  <c r="AR7" i="4" s="1"/>
  <c r="AK25" i="4"/>
  <c r="AN25" i="4"/>
  <c r="AO25" i="4" s="1"/>
  <c r="Y15" i="4"/>
  <c r="AQ10" i="4"/>
  <c r="AR10" i="4" s="1"/>
  <c r="AP10" i="4"/>
  <c r="AL23" i="4"/>
  <c r="AQ13" i="4"/>
  <c r="AR13" i="4" s="1"/>
  <c r="AP13" i="4"/>
  <c r="AG24" i="4"/>
  <c r="AI24" i="4"/>
  <c r="AJ24" i="4" s="1"/>
  <c r="AF21" i="4"/>
  <c r="AH21" i="4" s="1"/>
  <c r="AF23" i="4"/>
  <c r="AH23" i="4" s="1"/>
  <c r="AF24" i="4"/>
  <c r="AF25" i="4"/>
  <c r="AH25" i="4" s="1"/>
  <c r="AF20" i="4"/>
  <c r="AH20" i="4" s="1"/>
  <c r="AF26" i="4"/>
  <c r="AF22" i="4"/>
  <c r="AL20" i="4"/>
  <c r="AH7" i="4"/>
  <c r="AM11" i="4"/>
  <c r="AP11" i="4" s="1"/>
  <c r="AE11" i="4"/>
  <c r="AQ9" i="4"/>
  <c r="AR9" i="4" s="1"/>
  <c r="AP9" i="4"/>
  <c r="AH10" i="4"/>
  <c r="AE24" i="4"/>
  <c r="AH24" i="4" s="1"/>
  <c r="AQ8" i="4"/>
  <c r="AR8" i="4" s="1"/>
  <c r="AL7" i="4"/>
  <c r="AN12" i="4"/>
  <c r="AO12" i="4" s="1"/>
  <c r="AK12" i="4"/>
  <c r="AM12" i="4" s="1"/>
  <c r="AQ23" i="4"/>
  <c r="AR23" i="4" s="1"/>
  <c r="AP23" i="4"/>
  <c r="AL9" i="4"/>
  <c r="AM8" i="4"/>
  <c r="AP8" i="4" s="1"/>
  <c r="AO26" i="4"/>
  <c r="AK24" i="4" l="1"/>
  <c r="AM24" i="4" s="1"/>
  <c r="AN24" i="4"/>
  <c r="AO24" i="4" s="1"/>
  <c r="AP26" i="4"/>
  <c r="AQ26" i="4"/>
  <c r="AR26" i="4" s="1"/>
  <c r="AQ25" i="4"/>
  <c r="AR25" i="4" s="1"/>
  <c r="AM25" i="4"/>
  <c r="AP25" i="4" s="1"/>
  <c r="AL25" i="4"/>
  <c r="AQ12" i="4"/>
  <c r="AR12" i="4" s="1"/>
  <c r="AP12" i="4"/>
  <c r="AP20" i="4"/>
  <c r="AQ20" i="4"/>
  <c r="AR20" i="4" s="1"/>
  <c r="AH11" i="4"/>
  <c r="AL12" i="4"/>
  <c r="AK22" i="4"/>
  <c r="AM22" i="4" s="1"/>
  <c r="AN22" i="4"/>
  <c r="AO22" i="4" s="1"/>
  <c r="AL24" i="4" l="1"/>
  <c r="AP22" i="4"/>
  <c r="AQ22" i="4"/>
  <c r="AR22" i="4" s="1"/>
  <c r="AL22" i="4"/>
  <c r="AP24" i="4"/>
  <c r="AQ24" i="4"/>
  <c r="AR2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3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ID#AAAAbWMuxgM
Samuel Gurr - NOAA Affiliate    (2022-09-20 19:35:33)
@shannon.meseck@noaa.gov  a potential error here where all mean values here are only for 8 treatment blanks but used for 8 and 7.5 calculations.  Wrote a master script here (https://github.com/SamGurr/Airradians_multigen_OA/blob/main/RAnalysis/Scripts/biodeposition.R) to go from dried weights to our calculated values calling the correct blanks. master table: (https://github.com/SamGurr/Airradians_multigen_OA/blob/main/RAnalysis/Output/Biodeposition/Biodeposition_master.csv) and a few boxplots: (https://github.com/SamGurr/Airradians_multigen_OA/blob/main/RAnalysis/Output/Biodeposition/Master_Biodep_Boxplots.pdf)
_Assigned to Shannon Meseck - NOAA Federal_
------
ID#AAAAbWRK-9s
Shannon Meseck - NOAA Federal    (2022-09-20 20:39:53)
_Marked as done_
please do not use scripts I do not like them. I will look them over later for errors when I have a chance.  Right now all of them are wrong so it doesn't matter because we have no correct b value.
------
ID#AAAAf9CcGRY
Samuel Gurr - NOAA Affiliate    (2022-09-20 21:21:48)
_Re-opened_
Yes, I see 0.62 was used here as a place holder. Please advise that scripts are for me and it is not my intention to change the way you work. For myself, I am firm advocate for reproducibility and accessibility in science and will continue to write code to streamline data carpentry/analysis.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1aDt++vRpJcZZBfCso1hiWkMAA=="/>
    </ext>
  </extLst>
</comments>
</file>

<file path=xl/sharedStrings.xml><?xml version="1.0" encoding="utf-8"?>
<sst xmlns="http://schemas.openxmlformats.org/spreadsheetml/2006/main" count="416" uniqueCount="165">
  <si>
    <t>Date:</t>
  </si>
  <si>
    <t>Temperature:</t>
  </si>
  <si>
    <t>Shellfish Species:</t>
  </si>
  <si>
    <t>bay scallops</t>
  </si>
  <si>
    <t xml:space="preserve">chl-a </t>
  </si>
  <si>
    <t>Taken at 11:15</t>
  </si>
  <si>
    <t>Location:</t>
  </si>
  <si>
    <t>Milford</t>
  </si>
  <si>
    <t>Dissolved Oxygen:</t>
  </si>
  <si>
    <t>Participants:</t>
  </si>
  <si>
    <t>Sam, Genevieve, Shannon, Mark, Katie S.</t>
  </si>
  <si>
    <t>Salinity:</t>
  </si>
  <si>
    <t>Water source</t>
  </si>
  <si>
    <t>Time</t>
  </si>
  <si>
    <t>Volume filtered (L)</t>
  </si>
  <si>
    <t>Initial filter weight (mg)</t>
  </si>
  <si>
    <t>Dry weight (mg)</t>
  </si>
  <si>
    <t>Ash weight (mg)</t>
  </si>
  <si>
    <t>TPM (Mg/L)</t>
  </si>
  <si>
    <t>PIM (Mg/L)</t>
  </si>
  <si>
    <t>POM (Mg/L)</t>
  </si>
  <si>
    <t>% org</t>
  </si>
  <si>
    <t>Blank</t>
  </si>
  <si>
    <t>Input</t>
  </si>
  <si>
    <t>FECES</t>
  </si>
  <si>
    <t>Shellfish #</t>
  </si>
  <si>
    <t>TPM (mg)</t>
  </si>
  <si>
    <t>PIM (mg)</t>
  </si>
  <si>
    <t>Inorganic %</t>
  </si>
  <si>
    <t>PSUEDOFECES</t>
  </si>
  <si>
    <t>%inorganic</t>
  </si>
  <si>
    <t>weight double checked probably bad data!</t>
  </si>
  <si>
    <t>Flows</t>
  </si>
  <si>
    <t>A</t>
  </si>
  <si>
    <t>B</t>
  </si>
  <si>
    <t>t1-t0 (h) of feces/pseudofeces collection</t>
  </si>
  <si>
    <t>ml/15 sec</t>
  </si>
  <si>
    <t>ml/hour</t>
  </si>
  <si>
    <t>L/hour</t>
  </si>
  <si>
    <t>total volume that went through the monster (L)</t>
  </si>
  <si>
    <t>Experiment Date:</t>
  </si>
  <si>
    <t>feces and pseudofeces collection</t>
  </si>
  <si>
    <t xml:space="preserve">t0= </t>
  </si>
  <si>
    <t xml:space="preserve">t1= </t>
  </si>
  <si>
    <t>Experiment Location:</t>
  </si>
  <si>
    <t>Species:</t>
  </si>
  <si>
    <t>*may want to normalize to the mean per treatment</t>
  </si>
  <si>
    <t>Species standardization coefficient:</t>
  </si>
  <si>
    <t xml:space="preserve">*literature b value was used - we can calculate our own </t>
  </si>
  <si>
    <t>pH 8.0</t>
  </si>
  <si>
    <t>mg/h</t>
  </si>
  <si>
    <t>Standardized to 1g dry weight</t>
  </si>
  <si>
    <t>Length (mm)</t>
  </si>
  <si>
    <t>Dry weight (g)</t>
  </si>
  <si>
    <t>t1-t0 (h)</t>
  </si>
  <si>
    <t>feces</t>
  </si>
  <si>
    <t>TPM</t>
  </si>
  <si>
    <t>PIM</t>
  </si>
  <si>
    <t>POM</t>
  </si>
  <si>
    <t>% organic</t>
  </si>
  <si>
    <t>ER (mg/h)</t>
  </si>
  <si>
    <t>OER</t>
  </si>
  <si>
    <t>IER</t>
  </si>
  <si>
    <t>pseudofeces</t>
  </si>
  <si>
    <t>% organ</t>
  </si>
  <si>
    <t>RR (mg/h)</t>
  </si>
  <si>
    <t>ORR</t>
  </si>
  <si>
    <t>IRR</t>
  </si>
  <si>
    <t>CR</t>
  </si>
  <si>
    <t>FR</t>
  </si>
  <si>
    <t>p</t>
  </si>
  <si>
    <t>f</t>
  </si>
  <si>
    <t>RR</t>
  </si>
  <si>
    <t>SE</t>
  </si>
  <si>
    <t>IFR</t>
  </si>
  <si>
    <t>FR (mg/h)</t>
  </si>
  <si>
    <t>% RR</t>
  </si>
  <si>
    <t>TIR</t>
  </si>
  <si>
    <t>OFR (mg/h)</t>
  </si>
  <si>
    <t>OIR (mg/h)</t>
  </si>
  <si>
    <t>i</t>
  </si>
  <si>
    <t>AR (mg/h)</t>
  </si>
  <si>
    <t>AE</t>
  </si>
  <si>
    <t>8A</t>
  </si>
  <si>
    <t>8B</t>
  </si>
  <si>
    <t>8C</t>
  </si>
  <si>
    <t>pH 7.5</t>
  </si>
  <si>
    <t>7.5A</t>
  </si>
  <si>
    <t>7.5B</t>
  </si>
  <si>
    <t>7.5C</t>
  </si>
  <si>
    <t>7.5D</t>
  </si>
  <si>
    <t>Values are in mg per liter</t>
  </si>
  <si>
    <t>PH 8.0</t>
  </si>
  <si>
    <t>In 8.0</t>
  </si>
  <si>
    <t>TOTAL</t>
  </si>
  <si>
    <t>Inorganic Matter</t>
  </si>
  <si>
    <t>Organic Matter</t>
  </si>
  <si>
    <t>% Organic</t>
  </si>
  <si>
    <t>In 7.5</t>
  </si>
  <si>
    <t>tpm Total</t>
  </si>
  <si>
    <t xml:space="preserve">PIM </t>
  </si>
  <si>
    <t>IN</t>
  </si>
  <si>
    <t>mean</t>
  </si>
  <si>
    <t>Mean CI</t>
  </si>
  <si>
    <t>Averages</t>
  </si>
  <si>
    <t>Average POM/Average TPM</t>
  </si>
  <si>
    <t xml:space="preserve">Blank 8.0 </t>
  </si>
  <si>
    <t xml:space="preserve">Blank 7.5 </t>
  </si>
  <si>
    <t>blank</t>
  </si>
  <si>
    <t>Inorganic Egestion Rate</t>
  </si>
  <si>
    <t>IER: PIM of feces/feces collection time</t>
  </si>
  <si>
    <t>Cleanrance Rate</t>
  </si>
  <si>
    <t>CR: IFR/PIM of the water</t>
  </si>
  <si>
    <t>Organic Egestion Rate</t>
  </si>
  <si>
    <t>OER: POM of feces/feces collection time</t>
  </si>
  <si>
    <t>Filtration Rate</t>
  </si>
  <si>
    <t>FR: CR * TPM of the water</t>
  </si>
  <si>
    <t>Inorganic Rejection Rate</t>
  </si>
  <si>
    <t>IRR: PIM of pseudofeces/pseudofeces collection time</t>
  </si>
  <si>
    <t>%RR: RR/FR (amount rejected/total amount filtered)</t>
  </si>
  <si>
    <t>Organic Rejection Rate</t>
  </si>
  <si>
    <t>ORR: POM of pseudofeces/pseudofeces collection time</t>
  </si>
  <si>
    <t>Total Ingestion Rate</t>
  </si>
  <si>
    <t>TIR: FR - RR</t>
  </si>
  <si>
    <t>Rejection Rate</t>
  </si>
  <si>
    <t>RR: ORR+IRR</t>
  </si>
  <si>
    <t>Organic FIltration Rate</t>
  </si>
  <si>
    <t>OFR: CR * POM of the water</t>
  </si>
  <si>
    <t>Fraction of Organic Rejected</t>
  </si>
  <si>
    <t>p: ORR/RR (organic fraction of the pseudofeces)</t>
  </si>
  <si>
    <t>Organic INgestion Rate</t>
  </si>
  <si>
    <t>OIR: OFR-ORR</t>
  </si>
  <si>
    <t>POM available</t>
  </si>
  <si>
    <t>f: Average POM of the water</t>
  </si>
  <si>
    <t>Fraction of Organic Matter ingested</t>
  </si>
  <si>
    <t>i: OIR/TIR (i.e. fraction of ingested material that was organic)</t>
  </si>
  <si>
    <t xml:space="preserve">Selection Efficiency </t>
  </si>
  <si>
    <t>SE: 1-(p/f) (organic content of pseudofeces/organic content of the water)</t>
  </si>
  <si>
    <t>Assimilation Rate</t>
  </si>
  <si>
    <t>AR: OIR-OER (rate of POM filtration - rate of POM rejection - rate of POM egestion)</t>
  </si>
  <si>
    <t>Inorganic Filtration Rate</t>
  </si>
  <si>
    <t>IFR: IER + IRR (PIM feces + PIM pseudofeces; i.e. total inorganic matter filtered/collection time)</t>
  </si>
  <si>
    <t>Assimilation Efficiency</t>
  </si>
  <si>
    <t>AE: AR/OIR</t>
  </si>
  <si>
    <t>Time Open</t>
  </si>
  <si>
    <t>Time Green</t>
  </si>
  <si>
    <t>Gut transit time (h)</t>
  </si>
  <si>
    <t>check lab notebook</t>
  </si>
  <si>
    <t>Milford CT Basement</t>
  </si>
  <si>
    <t>ph 8.0</t>
  </si>
  <si>
    <t>pH 8</t>
  </si>
  <si>
    <t>Sample ID</t>
  </si>
  <si>
    <t>Shellfish # (Dish #)</t>
  </si>
  <si>
    <t>Tin Weight (g)</t>
  </si>
  <si>
    <t>Dry Tissue Weight+Tin (g)</t>
  </si>
  <si>
    <t>Tissue Dry weight (g)</t>
  </si>
  <si>
    <t>Shell Length (mm)</t>
  </si>
  <si>
    <t>Dry Shell Weight (g)</t>
  </si>
  <si>
    <t>Muffled Tissue + Tin(g)</t>
  </si>
  <si>
    <t>Organic Tissue (g)</t>
  </si>
  <si>
    <t>% organic tissue</t>
  </si>
  <si>
    <t>Ashed Shell weight (g)Inorganic</t>
  </si>
  <si>
    <t>Organic Shell weight (g)</t>
  </si>
  <si>
    <t>% organic shell</t>
  </si>
  <si>
    <t>Ashed Shell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</si>
</sst>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sz val="11"/>
      <color rgb="FF000000"/>
      <name val="Calibri"/>
    </font>
    <font>
      <sz val="11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theme="1"/>
      <name val="Arial"/>
    </font>
    <font>
      <sz val="11"/>
      <color rgb="FFFF0000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20" fontId="2" fillId="0" borderId="0" xfId="0" applyNumberFormat="1" applyFont="1"/>
    <xf numFmtId="0" fontId="3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20" fontId="2" fillId="0" borderId="1" xfId="0" applyNumberFormat="1" applyFont="1" applyBorder="1" applyAlignment="1"/>
    <xf numFmtId="0" fontId="2" fillId="0" borderId="1" xfId="0" applyFont="1" applyBorder="1" applyAlignment="1"/>
    <xf numFmtId="2" fontId="2" fillId="0" borderId="1" xfId="0" applyNumberFormat="1" applyFont="1" applyBorder="1"/>
    <xf numFmtId="164" fontId="2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2" fillId="0" borderId="0" xfId="0" applyNumberFormat="1" applyFont="1"/>
    <xf numFmtId="20" fontId="2" fillId="0" borderId="1" xfId="0" applyNumberFormat="1" applyFont="1" applyBorder="1"/>
    <xf numFmtId="164" fontId="2" fillId="0" borderId="0" xfId="0" applyNumberFormat="1" applyFont="1"/>
    <xf numFmtId="0" fontId="4" fillId="0" borderId="0" xfId="0" applyFont="1"/>
    <xf numFmtId="0" fontId="2" fillId="0" borderId="2" xfId="0" applyFont="1" applyBorder="1" applyAlignment="1">
      <alignment wrapText="1"/>
    </xf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" fontId="2" fillId="0" borderId="0" xfId="0" applyNumberFormat="1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Alignment="1"/>
    <xf numFmtId="0" fontId="7" fillId="0" borderId="0" xfId="0" applyFont="1" applyAlignment="1">
      <alignment horizontal="right"/>
    </xf>
    <xf numFmtId="20" fontId="7" fillId="0" borderId="1" xfId="0" applyNumberFormat="1" applyFont="1" applyBorder="1" applyAlignment="1"/>
    <xf numFmtId="0" fontId="7" fillId="0" borderId="0" xfId="0" applyFont="1" applyAlignment="1"/>
    <xf numFmtId="0" fontId="7" fillId="0" borderId="1" xfId="0" applyFont="1" applyBorder="1" applyAlignment="1"/>
    <xf numFmtId="0" fontId="7" fillId="0" borderId="3" xfId="0" applyFont="1" applyBorder="1"/>
    <xf numFmtId="0" fontId="7" fillId="0" borderId="4" xfId="0" applyFont="1" applyBorder="1"/>
    <xf numFmtId="0" fontId="8" fillId="0" borderId="0" xfId="0" applyFont="1"/>
    <xf numFmtId="0" fontId="6" fillId="0" borderId="1" xfId="0" applyFont="1" applyBorder="1"/>
    <xf numFmtId="0" fontId="7" fillId="0" borderId="1" xfId="0" applyFont="1" applyBorder="1"/>
    <xf numFmtId="0" fontId="6" fillId="0" borderId="5" xfId="0" applyFont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6" xfId="0" applyFont="1" applyBorder="1" applyAlignment="1"/>
    <xf numFmtId="164" fontId="7" fillId="0" borderId="1" xfId="0" applyNumberFormat="1" applyFont="1" applyBorder="1"/>
    <xf numFmtId="2" fontId="7" fillId="0" borderId="1" xfId="0" applyNumberFormat="1" applyFont="1" applyBorder="1"/>
    <xf numFmtId="164" fontId="2" fillId="2" borderId="1" xfId="0" applyNumberFormat="1" applyFont="1" applyFill="1" applyBorder="1"/>
    <xf numFmtId="164" fontId="7" fillId="2" borderId="1" xfId="0" applyNumberFormat="1" applyFont="1" applyFill="1" applyBorder="1"/>
    <xf numFmtId="0" fontId="7" fillId="2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/>
    </xf>
    <xf numFmtId="2" fontId="10" fillId="3" borderId="1" xfId="0" applyNumberFormat="1" applyFont="1" applyFill="1" applyBorder="1" applyAlignment="1">
      <alignment horizontal="right"/>
    </xf>
    <xf numFmtId="166" fontId="7" fillId="0" borderId="0" xfId="0" applyNumberFormat="1" applyFont="1" applyAlignment="1"/>
    <xf numFmtId="2" fontId="2" fillId="2" borderId="1" xfId="0" applyNumberFormat="1" applyFont="1" applyFill="1" applyBorder="1"/>
    <xf numFmtId="166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/>
    <xf numFmtId="2" fontId="6" fillId="0" borderId="0" xfId="0" applyNumberFormat="1" applyFont="1"/>
    <xf numFmtId="2" fontId="7" fillId="2" borderId="1" xfId="0" applyNumberFormat="1" applyFont="1" applyFill="1" applyBorder="1"/>
    <xf numFmtId="2" fontId="10" fillId="0" borderId="5" xfId="0" applyNumberFormat="1" applyFont="1" applyBorder="1" applyAlignment="1">
      <alignment horizontal="right"/>
    </xf>
    <xf numFmtId="164" fontId="7" fillId="0" borderId="0" xfId="0" applyNumberFormat="1" applyFont="1"/>
    <xf numFmtId="2" fontId="12" fillId="0" borderId="0" xfId="0" applyNumberFormat="1" applyFont="1"/>
    <xf numFmtId="0" fontId="6" fillId="0" borderId="0" xfId="0" applyFont="1" applyAlignment="1">
      <alignment horizontal="right"/>
    </xf>
    <xf numFmtId="0" fontId="2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3" fillId="0" borderId="1" xfId="0" applyNumberFormat="1" applyFont="1" applyBorder="1" applyAlignment="1"/>
    <xf numFmtId="2" fontId="2" fillId="0" borderId="3" xfId="0" applyNumberFormat="1" applyFont="1" applyBorder="1"/>
    <xf numFmtId="2" fontId="2" fillId="0" borderId="4" xfId="0" applyNumberFormat="1" applyFont="1" applyBorder="1"/>
    <xf numFmtId="20" fontId="2" fillId="0" borderId="5" xfId="0" applyNumberFormat="1" applyFont="1" applyBorder="1"/>
    <xf numFmtId="2" fontId="14" fillId="0" borderId="0" xfId="0" applyNumberFormat="1" applyFont="1" applyAlignment="1">
      <alignment horizontal="right"/>
    </xf>
    <xf numFmtId="0" fontId="2" fillId="0" borderId="5" xfId="0" applyFont="1" applyBorder="1"/>
    <xf numFmtId="164" fontId="2" fillId="4" borderId="8" xfId="0" applyNumberFormat="1" applyFont="1" applyFill="1" applyBorder="1"/>
    <xf numFmtId="0" fontId="7" fillId="2" borderId="8" xfId="0" applyFont="1" applyFill="1" applyBorder="1"/>
    <xf numFmtId="0" fontId="6" fillId="2" borderId="8" xfId="0" applyFont="1" applyFill="1" applyBorder="1" applyAlignment="1">
      <alignment horizontal="right"/>
    </xf>
    <xf numFmtId="0" fontId="2" fillId="2" borderId="8" xfId="0" applyFont="1" applyFill="1" applyBorder="1"/>
    <xf numFmtId="0" fontId="6" fillId="2" borderId="0" xfId="0" applyFont="1" applyFill="1" applyAlignment="1">
      <alignment horizontal="right"/>
    </xf>
    <xf numFmtId="0" fontId="6" fillId="2" borderId="9" xfId="0" applyFont="1" applyFill="1" applyBorder="1" applyAlignment="1">
      <alignment horizontal="right"/>
    </xf>
    <xf numFmtId="0" fontId="15" fillId="0" borderId="0" xfId="0" applyFont="1"/>
    <xf numFmtId="0" fontId="2" fillId="0" borderId="7" xfId="0" applyFont="1" applyBorder="1"/>
    <xf numFmtId="0" fontId="2" fillId="0" borderId="1" xfId="0" applyFont="1" applyBorder="1" applyAlignment="1">
      <alignment wrapText="1"/>
    </xf>
    <xf numFmtId="165" fontId="2" fillId="0" borderId="0" xfId="0" applyNumberFormat="1" applyFont="1" applyAlignment="1"/>
    <xf numFmtId="165" fontId="2" fillId="0" borderId="0" xfId="0" applyNumberFormat="1" applyFont="1"/>
    <xf numFmtId="164" fontId="2" fillId="0" borderId="0" xfId="0" applyNumberFormat="1" applyFont="1" applyAlignment="1"/>
    <xf numFmtId="16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2" fontId="2" fillId="0" borderId="0" xfId="0" applyNumberFormat="1" applyFont="1" applyAlignme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4.453125" defaultRowHeight="15" customHeight="1" x14ac:dyDescent="0.35"/>
  <cols>
    <col min="1" max="1" width="11.54296875" customWidth="1"/>
    <col min="2" max="2" width="14.54296875" customWidth="1"/>
    <col min="3" max="3" width="20.81640625" customWidth="1"/>
    <col min="4" max="4" width="11" customWidth="1"/>
    <col min="5" max="5" width="10.54296875" customWidth="1"/>
    <col min="6" max="6" width="11.08984375" customWidth="1"/>
    <col min="7" max="7" width="12.26953125" customWidth="1"/>
    <col min="8" max="8" width="11.26953125" customWidth="1"/>
    <col min="9" max="9" width="9.453125" customWidth="1"/>
    <col min="10" max="10" width="11.08984375" customWidth="1"/>
    <col min="11" max="11" width="7.7265625" customWidth="1"/>
    <col min="12" max="14" width="8.7265625" customWidth="1"/>
    <col min="15" max="15" width="17" customWidth="1"/>
    <col min="16" max="26" width="8.7265625" customWidth="1"/>
  </cols>
  <sheetData>
    <row r="1" spans="1:26" ht="14.5" x14ac:dyDescent="0.35">
      <c r="A1" s="1" t="s">
        <v>0</v>
      </c>
      <c r="B1" s="2">
        <v>44827</v>
      </c>
      <c r="C1" s="3" t="s">
        <v>1</v>
      </c>
      <c r="D1" s="4">
        <v>20.3</v>
      </c>
      <c r="F1" s="5"/>
      <c r="I1" s="6" t="s">
        <v>2</v>
      </c>
      <c r="J1" s="7" t="s">
        <v>3</v>
      </c>
      <c r="N1" s="1" t="s">
        <v>4</v>
      </c>
      <c r="O1" s="8" t="s">
        <v>5</v>
      </c>
      <c r="P1" s="1"/>
    </row>
    <row r="2" spans="1:26" ht="14.5" x14ac:dyDescent="0.35">
      <c r="A2" s="1" t="s">
        <v>6</v>
      </c>
      <c r="B2" s="9" t="s">
        <v>7</v>
      </c>
      <c r="C2" s="7" t="s">
        <v>8</v>
      </c>
      <c r="F2" s="6"/>
      <c r="G2" s="10"/>
      <c r="I2" s="6" t="s">
        <v>9</v>
      </c>
      <c r="J2" s="4" t="s">
        <v>10</v>
      </c>
    </row>
    <row r="3" spans="1:26" ht="14.5" x14ac:dyDescent="0.35">
      <c r="B3" s="11" t="s">
        <v>3</v>
      </c>
      <c r="C3" s="7" t="s">
        <v>11</v>
      </c>
      <c r="D3" s="4">
        <v>28.2</v>
      </c>
    </row>
    <row r="4" spans="1:26" ht="14.5" x14ac:dyDescent="0.35">
      <c r="C4" s="7"/>
    </row>
    <row r="5" spans="1:26" ht="48.75" customHeight="1" x14ac:dyDescent="0.35">
      <c r="A5" s="12" t="s">
        <v>12</v>
      </c>
      <c r="B5" s="13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7"/>
      <c r="L5" s="7"/>
      <c r="T5" s="7"/>
      <c r="U5" s="7"/>
      <c r="V5" s="7"/>
      <c r="W5" s="7"/>
    </row>
    <row r="6" spans="1:26" ht="14.5" x14ac:dyDescent="0.35">
      <c r="A6" s="13" t="s">
        <v>22</v>
      </c>
      <c r="B6" s="14">
        <v>0.375</v>
      </c>
      <c r="C6" s="15">
        <v>0.25</v>
      </c>
      <c r="D6" s="15">
        <v>24.448</v>
      </c>
      <c r="E6" s="15">
        <v>25.483000000000001</v>
      </c>
      <c r="F6" s="15">
        <v>25.183</v>
      </c>
      <c r="G6" s="16">
        <f t="shared" ref="G6:G12" si="0">(E6-D6)/C6</f>
        <v>4.1400000000000006</v>
      </c>
      <c r="H6" s="17">
        <f t="shared" ref="H6:H12" si="1">(F6-D6)/C6</f>
        <v>2.9399999999999977</v>
      </c>
      <c r="I6" s="16">
        <f t="shared" ref="I6:I12" si="2">(E6-F6)/C6</f>
        <v>1.2000000000000028</v>
      </c>
      <c r="J6" s="16">
        <f t="shared" ref="J6:J12" si="3">I6/G6*100</f>
        <v>28.985507246376873</v>
      </c>
      <c r="K6" s="7"/>
      <c r="L6" s="7"/>
      <c r="T6" s="7"/>
      <c r="U6" s="7"/>
      <c r="V6" s="7"/>
      <c r="W6" s="7"/>
    </row>
    <row r="7" spans="1:26" ht="14.5" x14ac:dyDescent="0.35">
      <c r="A7" s="13" t="s">
        <v>22</v>
      </c>
      <c r="B7" s="14">
        <v>0.3888888888888889</v>
      </c>
      <c r="C7" s="15">
        <v>0.25</v>
      </c>
      <c r="D7" s="15">
        <v>24.852</v>
      </c>
      <c r="E7" s="15">
        <v>25.706</v>
      </c>
      <c r="F7" s="15">
        <v>25.425999999999998</v>
      </c>
      <c r="G7" s="16">
        <f t="shared" si="0"/>
        <v>3.4159999999999968</v>
      </c>
      <c r="H7" s="17">
        <f t="shared" si="1"/>
        <v>2.2959999999999923</v>
      </c>
      <c r="I7" s="16">
        <f t="shared" si="2"/>
        <v>1.1200000000000045</v>
      </c>
      <c r="J7" s="16">
        <f t="shared" si="3"/>
        <v>32.7868852459018</v>
      </c>
      <c r="K7" s="7"/>
      <c r="L7" s="7"/>
      <c r="N7" s="18"/>
      <c r="O7" s="7"/>
      <c r="P7" s="7"/>
      <c r="Q7" s="3"/>
      <c r="R7" s="7"/>
      <c r="S7" s="7"/>
      <c r="T7" s="19"/>
      <c r="U7" s="20"/>
      <c r="V7" s="20"/>
      <c r="W7" s="20"/>
    </row>
    <row r="8" spans="1:26" ht="14.5" x14ac:dyDescent="0.35">
      <c r="A8" s="13" t="s">
        <v>22</v>
      </c>
      <c r="B8" s="14">
        <v>0.40277777777777779</v>
      </c>
      <c r="C8" s="15">
        <v>0.25</v>
      </c>
      <c r="D8" s="15">
        <v>25.038</v>
      </c>
      <c r="E8" s="15">
        <v>25.722000000000001</v>
      </c>
      <c r="F8" s="15">
        <v>25.446000000000002</v>
      </c>
      <c r="G8" s="16">
        <f t="shared" si="0"/>
        <v>2.7360000000000042</v>
      </c>
      <c r="H8" s="17">
        <f t="shared" si="1"/>
        <v>1.632000000000005</v>
      </c>
      <c r="I8" s="16">
        <f t="shared" si="2"/>
        <v>1.1039999999999992</v>
      </c>
      <c r="J8" s="16">
        <f t="shared" si="3"/>
        <v>40.350877192982367</v>
      </c>
      <c r="K8" s="7"/>
      <c r="L8" s="7"/>
      <c r="O8" s="3"/>
      <c r="T8" s="19"/>
      <c r="U8" s="20"/>
      <c r="V8" s="20"/>
      <c r="W8" s="20"/>
    </row>
    <row r="9" spans="1:26" ht="14.5" x14ac:dyDescent="0.35">
      <c r="A9" s="13" t="s">
        <v>22</v>
      </c>
      <c r="B9" s="14">
        <v>0.41666666666666669</v>
      </c>
      <c r="C9" s="15">
        <v>0.25</v>
      </c>
      <c r="D9" s="15">
        <v>23.696000000000002</v>
      </c>
      <c r="E9" s="15">
        <v>24.81</v>
      </c>
      <c r="F9" s="15">
        <v>24.033000000000001</v>
      </c>
      <c r="G9" s="16">
        <f t="shared" si="0"/>
        <v>4.4559999999999889</v>
      </c>
      <c r="H9" s="17">
        <f t="shared" si="1"/>
        <v>1.347999999999999</v>
      </c>
      <c r="I9" s="16">
        <f t="shared" si="2"/>
        <v>3.1079999999999899</v>
      </c>
      <c r="J9" s="16">
        <f t="shared" si="3"/>
        <v>69.748653500897618</v>
      </c>
      <c r="K9" s="7"/>
      <c r="L9" s="7"/>
      <c r="O9" s="3"/>
      <c r="P9" s="7"/>
      <c r="Q9" s="7"/>
      <c r="R9" s="7"/>
      <c r="T9" s="19"/>
      <c r="U9" s="20"/>
      <c r="V9" s="20"/>
      <c r="W9" s="20"/>
    </row>
    <row r="10" spans="1:26" ht="14.5" x14ac:dyDescent="0.35">
      <c r="A10" s="13" t="s">
        <v>22</v>
      </c>
      <c r="B10" s="14">
        <v>0.43055555555555558</v>
      </c>
      <c r="C10" s="15">
        <v>0.25</v>
      </c>
      <c r="D10" s="15">
        <v>24.951000000000001</v>
      </c>
      <c r="E10" s="15">
        <v>25.782</v>
      </c>
      <c r="F10" s="15">
        <v>25.472999999999999</v>
      </c>
      <c r="G10" s="16">
        <f t="shared" si="0"/>
        <v>3.3239999999999981</v>
      </c>
      <c r="H10" s="17">
        <f t="shared" si="1"/>
        <v>2.0879999999999939</v>
      </c>
      <c r="I10" s="16">
        <f t="shared" si="2"/>
        <v>1.2360000000000042</v>
      </c>
      <c r="J10" s="16">
        <f t="shared" si="3"/>
        <v>37.184115523465856</v>
      </c>
      <c r="K10" s="7"/>
      <c r="L10" s="7"/>
      <c r="O10" s="3"/>
      <c r="P10" s="7"/>
      <c r="Q10" s="7"/>
      <c r="R10" s="7"/>
      <c r="T10" s="19"/>
      <c r="U10" s="20"/>
      <c r="V10" s="20"/>
      <c r="W10" s="20"/>
    </row>
    <row r="11" spans="1:26" ht="14.5" x14ac:dyDescent="0.35">
      <c r="A11" s="13" t="s">
        <v>22</v>
      </c>
      <c r="B11" s="14">
        <v>0.44444444444444442</v>
      </c>
      <c r="C11" s="15">
        <v>0.25</v>
      </c>
      <c r="D11" s="15">
        <v>24.893000000000001</v>
      </c>
      <c r="E11" s="15">
        <v>25.536999999999999</v>
      </c>
      <c r="F11" s="15">
        <v>25.236000000000001</v>
      </c>
      <c r="G11" s="16">
        <f t="shared" si="0"/>
        <v>2.5759999999999934</v>
      </c>
      <c r="H11" s="17">
        <f t="shared" si="1"/>
        <v>1.3719999999999999</v>
      </c>
      <c r="I11" s="16">
        <f t="shared" si="2"/>
        <v>1.2039999999999935</v>
      </c>
      <c r="J11" s="16">
        <f t="shared" si="3"/>
        <v>46.739130434782474</v>
      </c>
      <c r="K11" s="7"/>
      <c r="L11" s="7"/>
      <c r="T11" s="19"/>
      <c r="U11" s="20"/>
      <c r="V11" s="20"/>
      <c r="W11" s="20"/>
    </row>
    <row r="12" spans="1:26" ht="14.5" x14ac:dyDescent="0.35">
      <c r="A12" s="13" t="s">
        <v>22</v>
      </c>
      <c r="B12" s="14">
        <v>0.45833333333333331</v>
      </c>
      <c r="C12" s="15">
        <v>0.25</v>
      </c>
      <c r="D12" s="15">
        <v>25.731000000000002</v>
      </c>
      <c r="E12" s="15">
        <v>26.48</v>
      </c>
      <c r="F12" s="15">
        <v>26.164000000000001</v>
      </c>
      <c r="G12" s="16">
        <f t="shared" si="0"/>
        <v>2.9959999999999951</v>
      </c>
      <c r="H12" s="17">
        <f t="shared" si="1"/>
        <v>1.7319999999999993</v>
      </c>
      <c r="I12" s="16">
        <f t="shared" si="2"/>
        <v>1.2639999999999958</v>
      </c>
      <c r="J12" s="16">
        <f t="shared" si="3"/>
        <v>42.18958611481969</v>
      </c>
      <c r="K12" s="7"/>
      <c r="L12" s="7"/>
      <c r="T12" s="19"/>
      <c r="U12" s="20"/>
      <c r="V12" s="20"/>
      <c r="W12" s="20"/>
    </row>
    <row r="13" spans="1:26" ht="14.5" x14ac:dyDescent="0.35">
      <c r="A13" s="13" t="s">
        <v>22</v>
      </c>
      <c r="B13" s="21"/>
      <c r="C13" s="13"/>
      <c r="D13" s="13"/>
      <c r="E13" s="13"/>
      <c r="F13" s="13"/>
      <c r="G13" s="16"/>
      <c r="H13" s="17"/>
      <c r="I13" s="16"/>
      <c r="J13" s="16"/>
      <c r="K13" s="7"/>
      <c r="L13" s="7"/>
      <c r="M13" s="7"/>
      <c r="N13" s="7"/>
      <c r="O13" s="7"/>
      <c r="P13" s="7"/>
      <c r="Q13" s="7"/>
      <c r="R13" s="7"/>
      <c r="S13" s="7"/>
      <c r="T13" s="19"/>
      <c r="U13" s="20"/>
      <c r="V13" s="20"/>
      <c r="W13" s="20"/>
      <c r="X13" s="7"/>
      <c r="Y13" s="7"/>
      <c r="Z13" s="7"/>
    </row>
    <row r="14" spans="1:26" ht="14.5" x14ac:dyDescent="0.35">
      <c r="A14" s="13" t="s">
        <v>22</v>
      </c>
      <c r="B14" s="21"/>
      <c r="C14" s="13"/>
      <c r="D14" s="13"/>
      <c r="E14" s="13"/>
      <c r="F14" s="13"/>
      <c r="G14" s="16"/>
      <c r="H14" s="17"/>
      <c r="I14" s="16"/>
      <c r="J14" s="16"/>
      <c r="K14" s="7"/>
      <c r="L14" s="7"/>
      <c r="M14" s="7"/>
      <c r="N14" s="7"/>
      <c r="O14" s="7"/>
      <c r="P14" s="7"/>
      <c r="Q14" s="7"/>
      <c r="R14" s="7"/>
      <c r="S14" s="7"/>
      <c r="T14" s="19"/>
      <c r="U14" s="20"/>
      <c r="V14" s="20"/>
      <c r="W14" s="20"/>
      <c r="X14" s="7"/>
      <c r="Y14" s="7"/>
      <c r="Z14" s="7"/>
    </row>
    <row r="15" spans="1:26" ht="14.5" x14ac:dyDescent="0.35">
      <c r="A15" s="13" t="s">
        <v>22</v>
      </c>
      <c r="B15" s="21"/>
      <c r="C15" s="13"/>
      <c r="D15" s="13"/>
      <c r="E15" s="13"/>
      <c r="F15" s="13"/>
      <c r="G15" s="16"/>
      <c r="H15" s="17"/>
      <c r="I15" s="16"/>
      <c r="J15" s="16"/>
      <c r="K15" s="7"/>
      <c r="L15" s="7"/>
      <c r="M15" s="7"/>
      <c r="N15" s="7"/>
      <c r="O15" s="7"/>
      <c r="P15" s="7"/>
      <c r="Q15" s="7"/>
      <c r="R15" s="7"/>
      <c r="S15" s="7"/>
      <c r="T15" s="19"/>
      <c r="U15" s="20"/>
      <c r="V15" s="20"/>
      <c r="W15" s="20"/>
      <c r="X15" s="7"/>
      <c r="Y15" s="7"/>
      <c r="Z15" s="7"/>
    </row>
    <row r="16" spans="1:26" ht="14.5" x14ac:dyDescent="0.35">
      <c r="A16" s="13" t="s">
        <v>22</v>
      </c>
      <c r="B16" s="21"/>
      <c r="C16" s="13"/>
      <c r="D16" s="13"/>
      <c r="E16" s="13"/>
      <c r="F16" s="13"/>
      <c r="G16" s="16"/>
      <c r="H16" s="17"/>
      <c r="I16" s="16"/>
      <c r="J16" s="16"/>
      <c r="K16" s="7"/>
      <c r="L16" s="7"/>
      <c r="M16" s="7"/>
      <c r="N16" s="7"/>
      <c r="O16" s="7"/>
      <c r="P16" s="7"/>
      <c r="Q16" s="7"/>
      <c r="R16" s="7"/>
      <c r="S16" s="7"/>
      <c r="T16" s="19"/>
      <c r="U16" s="20"/>
      <c r="V16" s="20"/>
      <c r="W16" s="20"/>
      <c r="X16" s="7"/>
      <c r="Y16" s="7"/>
      <c r="Z16" s="7"/>
    </row>
    <row r="17" spans="1:26" ht="14.5" x14ac:dyDescent="0.35">
      <c r="A17" s="13" t="s">
        <v>22</v>
      </c>
      <c r="B17" s="21"/>
      <c r="C17" s="13"/>
      <c r="D17" s="13"/>
      <c r="E17" s="13"/>
      <c r="F17" s="13"/>
      <c r="G17" s="16"/>
      <c r="H17" s="17"/>
      <c r="I17" s="16"/>
      <c r="J17" s="16"/>
      <c r="K17" s="7"/>
      <c r="L17" s="7"/>
      <c r="M17" s="7"/>
      <c r="N17" s="7"/>
      <c r="O17" s="7"/>
      <c r="P17" s="7"/>
      <c r="Q17" s="7"/>
      <c r="R17" s="7"/>
      <c r="S17" s="7"/>
      <c r="T17" s="19"/>
      <c r="U17" s="20"/>
      <c r="V17" s="20"/>
      <c r="W17" s="20"/>
      <c r="X17" s="7"/>
      <c r="Y17" s="7"/>
      <c r="Z17" s="7"/>
    </row>
    <row r="18" spans="1:26" ht="14.5" x14ac:dyDescent="0.35">
      <c r="A18" s="13" t="s">
        <v>22</v>
      </c>
      <c r="B18" s="21"/>
      <c r="C18" s="13"/>
      <c r="D18" s="13"/>
      <c r="E18" s="13"/>
      <c r="F18" s="13"/>
      <c r="G18" s="16"/>
      <c r="H18" s="17"/>
      <c r="I18" s="16"/>
      <c r="J18" s="16"/>
      <c r="K18" s="7"/>
      <c r="L18" s="7"/>
      <c r="M18" s="7"/>
      <c r="N18" s="7"/>
      <c r="O18" s="7"/>
      <c r="P18" s="7"/>
      <c r="Q18" s="7"/>
      <c r="R18" s="7"/>
      <c r="S18" s="7"/>
      <c r="T18" s="19"/>
      <c r="U18" s="20"/>
      <c r="V18" s="20"/>
      <c r="W18" s="20"/>
      <c r="X18" s="7"/>
      <c r="Y18" s="7"/>
      <c r="Z18" s="7"/>
    </row>
    <row r="19" spans="1:26" ht="14.5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9"/>
      <c r="U19" s="20"/>
      <c r="V19" s="20"/>
      <c r="W19" s="20"/>
      <c r="X19" s="7"/>
      <c r="Y19" s="7"/>
      <c r="Z19" s="7"/>
    </row>
    <row r="20" spans="1:26" ht="14.5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T20" s="19"/>
      <c r="U20" s="20"/>
      <c r="V20" s="20"/>
      <c r="W20" s="20"/>
    </row>
    <row r="21" spans="1:26" ht="15.75" customHeight="1" x14ac:dyDescent="0.35">
      <c r="A21" s="12" t="s">
        <v>12</v>
      </c>
      <c r="B21" s="13" t="s">
        <v>13</v>
      </c>
      <c r="C21" s="12" t="s">
        <v>14</v>
      </c>
      <c r="D21" s="12" t="s">
        <v>15</v>
      </c>
      <c r="E21" s="12" t="s">
        <v>16</v>
      </c>
      <c r="F21" s="12" t="s">
        <v>17</v>
      </c>
      <c r="G21" s="12" t="s">
        <v>18</v>
      </c>
      <c r="H21" s="12" t="s">
        <v>19</v>
      </c>
      <c r="I21" s="12" t="s">
        <v>20</v>
      </c>
      <c r="J21" s="12" t="s">
        <v>21</v>
      </c>
      <c r="K21" s="7"/>
      <c r="L21" s="7"/>
      <c r="T21" s="19"/>
      <c r="U21" s="20"/>
      <c r="V21" s="20"/>
      <c r="W21" s="20"/>
    </row>
    <row r="22" spans="1:26" ht="15.75" customHeight="1" x14ac:dyDescent="0.35">
      <c r="A22" s="13" t="s">
        <v>23</v>
      </c>
      <c r="B22" s="14">
        <v>0.375</v>
      </c>
      <c r="C22" s="15">
        <v>0.25</v>
      </c>
      <c r="D22" s="15">
        <v>25.186</v>
      </c>
      <c r="E22" s="15">
        <v>26.021999999999998</v>
      </c>
      <c r="F22" s="15">
        <v>25.651</v>
      </c>
      <c r="G22" s="16">
        <f t="shared" ref="G22:G28" si="4">(E22-D22)/C22</f>
        <v>3.3439999999999941</v>
      </c>
      <c r="H22" s="17">
        <f t="shared" ref="H22:H28" si="5">(F22-D22)/C22</f>
        <v>1.8599999999999994</v>
      </c>
      <c r="I22" s="16">
        <f t="shared" ref="I22:I28" si="6">(E22-F22)/C22</f>
        <v>1.4839999999999947</v>
      </c>
      <c r="J22" s="16">
        <f t="shared" ref="J22:J28" si="7">I22/G22*100</f>
        <v>44.377990430621928</v>
      </c>
      <c r="K22" s="7"/>
      <c r="L22" s="7"/>
      <c r="M22" s="22"/>
      <c r="T22" s="19"/>
      <c r="U22" s="20"/>
      <c r="V22" s="20"/>
      <c r="W22" s="20"/>
    </row>
    <row r="23" spans="1:26" ht="15.75" customHeight="1" x14ac:dyDescent="0.35">
      <c r="A23" s="13" t="s">
        <v>23</v>
      </c>
      <c r="B23" s="14">
        <v>0.3888888888888889</v>
      </c>
      <c r="C23" s="15">
        <v>0.25</v>
      </c>
      <c r="D23" s="15">
        <v>25.507999999999999</v>
      </c>
      <c r="E23" s="15">
        <v>26.440999999999999</v>
      </c>
      <c r="F23" s="15">
        <v>26.094999999999999</v>
      </c>
      <c r="G23" s="16">
        <f t="shared" si="4"/>
        <v>3.7319999999999993</v>
      </c>
      <c r="H23" s="17">
        <f t="shared" si="5"/>
        <v>2.347999999999999</v>
      </c>
      <c r="I23" s="16">
        <f t="shared" si="6"/>
        <v>1.3840000000000003</v>
      </c>
      <c r="J23" s="16">
        <f t="shared" si="7"/>
        <v>37.084673097534846</v>
      </c>
      <c r="K23" s="7"/>
      <c r="L23" s="7"/>
      <c r="M23" s="22"/>
      <c r="T23" s="19"/>
      <c r="U23" s="20"/>
      <c r="V23" s="20"/>
      <c r="W23" s="20"/>
    </row>
    <row r="24" spans="1:26" ht="15.75" customHeight="1" x14ac:dyDescent="0.35">
      <c r="A24" s="13" t="s">
        <v>23</v>
      </c>
      <c r="B24" s="14">
        <v>0.40277777777777779</v>
      </c>
      <c r="C24" s="15">
        <v>0.25</v>
      </c>
      <c r="D24" s="15">
        <v>24.488</v>
      </c>
      <c r="E24" s="15">
        <v>25.401</v>
      </c>
      <c r="F24" s="15">
        <v>25.029</v>
      </c>
      <c r="G24" s="16">
        <f t="shared" si="4"/>
        <v>3.652000000000001</v>
      </c>
      <c r="H24" s="17">
        <f t="shared" si="5"/>
        <v>2.1640000000000015</v>
      </c>
      <c r="I24" s="16">
        <f t="shared" si="6"/>
        <v>1.4879999999999995</v>
      </c>
      <c r="J24" s="16">
        <f t="shared" si="7"/>
        <v>40.74479737130337</v>
      </c>
      <c r="K24" s="7"/>
      <c r="L24" s="7"/>
      <c r="M24" s="7"/>
      <c r="T24" s="7"/>
      <c r="U24" s="7"/>
      <c r="V24" s="7"/>
      <c r="W24" s="7"/>
    </row>
    <row r="25" spans="1:26" ht="15.75" customHeight="1" x14ac:dyDescent="0.35">
      <c r="A25" s="13" t="s">
        <v>23</v>
      </c>
      <c r="B25" s="14">
        <v>0.41666666666666669</v>
      </c>
      <c r="C25" s="15">
        <v>0.25</v>
      </c>
      <c r="D25" s="15">
        <v>25.597999999999999</v>
      </c>
      <c r="E25" s="15">
        <v>26.49</v>
      </c>
      <c r="F25" s="15">
        <v>26.138000000000002</v>
      </c>
      <c r="G25" s="16">
        <f t="shared" si="4"/>
        <v>3.5679999999999978</v>
      </c>
      <c r="H25" s="17">
        <f t="shared" si="5"/>
        <v>2.1600000000000108</v>
      </c>
      <c r="I25" s="16">
        <f t="shared" si="6"/>
        <v>1.407999999999987</v>
      </c>
      <c r="J25" s="16">
        <f t="shared" si="7"/>
        <v>39.461883408071408</v>
      </c>
      <c r="K25" s="7"/>
      <c r="L25" s="7"/>
      <c r="M25" s="22"/>
      <c r="T25" s="19"/>
      <c r="U25" s="20"/>
      <c r="V25" s="20"/>
      <c r="W25" s="20"/>
    </row>
    <row r="26" spans="1:26" ht="15.75" customHeight="1" x14ac:dyDescent="0.35">
      <c r="A26" s="13" t="s">
        <v>23</v>
      </c>
      <c r="B26" s="14">
        <v>0.43055555555555558</v>
      </c>
      <c r="C26" s="15">
        <v>0.25</v>
      </c>
      <c r="D26" s="15">
        <v>24.103000000000002</v>
      </c>
      <c r="E26" s="15">
        <v>25.042000000000002</v>
      </c>
      <c r="F26" s="15">
        <v>24.716999999999999</v>
      </c>
      <c r="G26" s="16">
        <f t="shared" si="4"/>
        <v>3.7560000000000002</v>
      </c>
      <c r="H26" s="17">
        <f t="shared" si="5"/>
        <v>2.4559999999999889</v>
      </c>
      <c r="I26" s="16">
        <f t="shared" si="6"/>
        <v>1.3000000000000114</v>
      </c>
      <c r="J26" s="16">
        <f t="shared" si="7"/>
        <v>34.61128860489913</v>
      </c>
      <c r="K26" s="7"/>
      <c r="L26" s="7"/>
      <c r="M26" s="7"/>
      <c r="T26" s="19"/>
      <c r="U26" s="20"/>
      <c r="V26" s="20"/>
      <c r="W26" s="20"/>
    </row>
    <row r="27" spans="1:26" ht="15.75" customHeight="1" x14ac:dyDescent="0.35">
      <c r="A27" s="13" t="s">
        <v>23</v>
      </c>
      <c r="B27" s="14">
        <v>0.44444444444444442</v>
      </c>
      <c r="C27" s="15">
        <v>0.25</v>
      </c>
      <c r="D27" s="15">
        <v>24.908999999999999</v>
      </c>
      <c r="E27" s="15">
        <v>25.777999999999999</v>
      </c>
      <c r="F27" s="15">
        <v>25.466999999999999</v>
      </c>
      <c r="G27" s="16">
        <f t="shared" si="4"/>
        <v>3.4759999999999991</v>
      </c>
      <c r="H27" s="17">
        <f t="shared" si="5"/>
        <v>2.2319999999999993</v>
      </c>
      <c r="I27" s="16">
        <f t="shared" si="6"/>
        <v>1.2439999999999998</v>
      </c>
      <c r="J27" s="16">
        <f t="shared" si="7"/>
        <v>35.788262370540849</v>
      </c>
      <c r="K27" s="7"/>
      <c r="L27" s="7"/>
      <c r="M27" s="22"/>
      <c r="T27" s="19"/>
      <c r="U27" s="20"/>
      <c r="V27" s="20"/>
      <c r="W27" s="20"/>
    </row>
    <row r="28" spans="1:26" ht="15.75" customHeight="1" x14ac:dyDescent="0.35">
      <c r="A28" s="13" t="s">
        <v>23</v>
      </c>
      <c r="B28" s="14">
        <v>0.45833333333333331</v>
      </c>
      <c r="C28" s="15">
        <v>0.25</v>
      </c>
      <c r="D28" s="15">
        <v>25.817</v>
      </c>
      <c r="E28" s="15">
        <v>26.364000000000001</v>
      </c>
      <c r="F28" s="15">
        <v>25.888000000000002</v>
      </c>
      <c r="G28" s="16">
        <f t="shared" si="4"/>
        <v>2.1880000000000024</v>
      </c>
      <c r="H28" s="17">
        <f t="shared" si="5"/>
        <v>0.28400000000000603</v>
      </c>
      <c r="I28" s="16">
        <f t="shared" si="6"/>
        <v>1.9039999999999964</v>
      </c>
      <c r="J28" s="16">
        <f t="shared" si="7"/>
        <v>87.020109689213626</v>
      </c>
      <c r="K28" s="7"/>
      <c r="L28" s="7"/>
      <c r="M28" s="7"/>
      <c r="T28" s="19"/>
      <c r="U28" s="20"/>
      <c r="V28" s="20"/>
      <c r="W28" s="20"/>
    </row>
    <row r="29" spans="1:26" ht="15.75" customHeight="1" x14ac:dyDescent="0.35">
      <c r="A29" s="13" t="s">
        <v>23</v>
      </c>
      <c r="B29" s="21"/>
      <c r="C29" s="13"/>
      <c r="D29" s="13"/>
      <c r="E29" s="13"/>
      <c r="F29" s="13"/>
      <c r="G29" s="16"/>
      <c r="H29" s="17"/>
      <c r="I29" s="16"/>
      <c r="J29" s="16"/>
      <c r="K29" s="7"/>
      <c r="L29" s="7"/>
      <c r="M29" s="7"/>
      <c r="N29" s="7"/>
      <c r="O29" s="7"/>
      <c r="P29" s="7"/>
      <c r="Q29" s="7"/>
      <c r="R29" s="7"/>
      <c r="S29" s="7"/>
      <c r="T29" s="19"/>
      <c r="U29" s="20"/>
      <c r="V29" s="20"/>
      <c r="W29" s="20"/>
      <c r="X29" s="7"/>
      <c r="Y29" s="7"/>
      <c r="Z29" s="7"/>
    </row>
    <row r="30" spans="1:26" ht="15.75" customHeight="1" x14ac:dyDescent="0.35">
      <c r="A30" s="13" t="s">
        <v>23</v>
      </c>
      <c r="B30" s="21"/>
      <c r="C30" s="13"/>
      <c r="D30" s="13"/>
      <c r="E30" s="13"/>
      <c r="F30" s="13"/>
      <c r="G30" s="16"/>
      <c r="H30" s="17"/>
      <c r="I30" s="16"/>
      <c r="J30" s="16"/>
      <c r="K30" s="7"/>
      <c r="L30" s="7"/>
      <c r="M30" s="7"/>
      <c r="N30" s="7"/>
      <c r="O30" s="7"/>
      <c r="P30" s="7"/>
      <c r="Q30" s="7"/>
      <c r="R30" s="7"/>
      <c r="S30" s="7"/>
      <c r="T30" s="19"/>
      <c r="U30" s="20"/>
      <c r="V30" s="20"/>
      <c r="W30" s="20"/>
      <c r="X30" s="7"/>
      <c r="Y30" s="7"/>
      <c r="Z30" s="7"/>
    </row>
    <row r="31" spans="1:26" ht="15.75" customHeight="1" x14ac:dyDescent="0.35">
      <c r="A31" s="13" t="s">
        <v>23</v>
      </c>
      <c r="B31" s="21"/>
      <c r="C31" s="13"/>
      <c r="D31" s="13"/>
      <c r="E31" s="13"/>
      <c r="F31" s="13"/>
      <c r="G31" s="16"/>
      <c r="H31" s="17"/>
      <c r="I31" s="16"/>
      <c r="J31" s="16"/>
      <c r="K31" s="7"/>
      <c r="L31" s="7"/>
      <c r="M31" s="7"/>
      <c r="N31" s="7"/>
      <c r="O31" s="7"/>
      <c r="P31" s="7"/>
      <c r="Q31" s="7"/>
      <c r="R31" s="7"/>
      <c r="S31" s="7"/>
      <c r="T31" s="19"/>
      <c r="U31" s="20"/>
      <c r="V31" s="20"/>
      <c r="W31" s="20"/>
      <c r="X31" s="7"/>
      <c r="Y31" s="7"/>
      <c r="Z31" s="7"/>
    </row>
    <row r="32" spans="1:26" ht="15.75" customHeight="1" x14ac:dyDescent="0.35">
      <c r="A32" s="13" t="s">
        <v>23</v>
      </c>
      <c r="B32" s="21"/>
      <c r="C32" s="13"/>
      <c r="D32" s="13"/>
      <c r="E32" s="13"/>
      <c r="F32" s="13"/>
      <c r="G32" s="16"/>
      <c r="H32" s="17"/>
      <c r="I32" s="16"/>
      <c r="J32" s="16"/>
      <c r="K32" s="7"/>
      <c r="L32" s="7"/>
      <c r="M32" s="7"/>
      <c r="N32" s="7"/>
      <c r="O32" s="7"/>
      <c r="P32" s="7"/>
      <c r="Q32" s="7"/>
      <c r="R32" s="7"/>
      <c r="S32" s="7"/>
      <c r="T32" s="19"/>
      <c r="U32" s="20"/>
      <c r="V32" s="20"/>
      <c r="W32" s="20"/>
      <c r="X32" s="7"/>
      <c r="Y32" s="7"/>
      <c r="Z32" s="7"/>
    </row>
    <row r="33" spans="1:26" ht="15.75" customHeight="1" x14ac:dyDescent="0.35">
      <c r="A33" s="13" t="s">
        <v>23</v>
      </c>
      <c r="B33" s="21"/>
      <c r="C33" s="13"/>
      <c r="D33" s="13"/>
      <c r="E33" s="13"/>
      <c r="F33" s="13"/>
      <c r="G33" s="16"/>
      <c r="H33" s="17"/>
      <c r="I33" s="16"/>
      <c r="J33" s="16"/>
      <c r="K33" s="7"/>
      <c r="L33" s="7"/>
      <c r="M33" s="7"/>
      <c r="N33" s="7"/>
      <c r="O33" s="7"/>
      <c r="P33" s="7"/>
      <c r="Q33" s="7"/>
      <c r="R33" s="7"/>
      <c r="S33" s="7"/>
      <c r="T33" s="19"/>
      <c r="U33" s="20"/>
      <c r="V33" s="20"/>
      <c r="W33" s="20"/>
      <c r="X33" s="7"/>
      <c r="Y33" s="7"/>
      <c r="Z33" s="7"/>
    </row>
    <row r="34" spans="1:26" ht="15.75" customHeight="1" x14ac:dyDescent="0.35">
      <c r="A34" s="13" t="s">
        <v>23</v>
      </c>
      <c r="B34" s="21"/>
      <c r="C34" s="13"/>
      <c r="D34" s="13"/>
      <c r="E34" s="13"/>
      <c r="F34" s="13"/>
      <c r="G34" s="16"/>
      <c r="H34" s="17"/>
      <c r="I34" s="16"/>
      <c r="J34" s="16"/>
      <c r="K34" s="7"/>
      <c r="L34" s="7"/>
      <c r="M34" s="7"/>
      <c r="N34" s="7"/>
      <c r="O34" s="7"/>
      <c r="P34" s="7"/>
      <c r="Q34" s="7"/>
      <c r="R34" s="7"/>
      <c r="S34" s="7"/>
      <c r="T34" s="19"/>
      <c r="U34" s="20"/>
      <c r="V34" s="20"/>
      <c r="W34" s="20"/>
      <c r="X34" s="7"/>
      <c r="Y34" s="7"/>
      <c r="Z34" s="7"/>
    </row>
    <row r="35" spans="1:26" ht="15.75" customHeight="1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9"/>
      <c r="U35" s="20"/>
      <c r="V35" s="20"/>
      <c r="W35" s="20"/>
      <c r="X35" s="7"/>
      <c r="Y35" s="7"/>
      <c r="Z35" s="7"/>
    </row>
    <row r="36" spans="1:26" ht="15.75" customHeigh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9"/>
      <c r="U36" s="20"/>
      <c r="V36" s="20"/>
      <c r="W36" s="20"/>
      <c r="X36" s="7"/>
      <c r="Y36" s="7"/>
      <c r="Z36" s="7"/>
    </row>
    <row r="37" spans="1:26" ht="15.75" customHeigh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9"/>
      <c r="U37" s="20"/>
      <c r="V37" s="20"/>
      <c r="W37" s="20"/>
      <c r="X37" s="7"/>
      <c r="Y37" s="7"/>
      <c r="Z37" s="7"/>
    </row>
    <row r="38" spans="1:26" ht="15.75" customHeight="1" x14ac:dyDescent="0.35">
      <c r="C38" s="7"/>
      <c r="H38" s="20"/>
      <c r="I38" s="20"/>
      <c r="J38" s="20"/>
      <c r="K38" s="7"/>
      <c r="L38" s="7"/>
      <c r="M38" s="7"/>
      <c r="T38" s="19"/>
      <c r="U38" s="20"/>
      <c r="V38" s="20"/>
      <c r="W38" s="20"/>
    </row>
    <row r="39" spans="1:26" ht="15.75" customHeight="1" x14ac:dyDescent="0.35">
      <c r="A39" s="23" t="s">
        <v>24</v>
      </c>
      <c r="C39" s="7"/>
      <c r="K39" s="7"/>
      <c r="L39" s="7"/>
      <c r="M39" s="22"/>
      <c r="T39" s="19"/>
      <c r="U39" s="20"/>
      <c r="V39" s="20"/>
      <c r="W39" s="20"/>
    </row>
    <row r="40" spans="1:26" ht="15.75" customHeight="1" x14ac:dyDescent="0.35">
      <c r="A40" s="12" t="s">
        <v>25</v>
      </c>
      <c r="B40" s="12" t="s">
        <v>15</v>
      </c>
      <c r="C40" s="12" t="s">
        <v>16</v>
      </c>
      <c r="D40" s="12" t="s">
        <v>17</v>
      </c>
      <c r="E40" s="12" t="s">
        <v>26</v>
      </c>
      <c r="F40" s="12" t="s">
        <v>27</v>
      </c>
      <c r="G40" s="24" t="s">
        <v>28</v>
      </c>
      <c r="K40" s="7"/>
      <c r="L40" s="7"/>
      <c r="M40" s="7"/>
      <c r="N40" s="22"/>
      <c r="T40" s="19"/>
      <c r="U40" s="20"/>
      <c r="V40" s="20"/>
      <c r="W40" s="20"/>
    </row>
    <row r="41" spans="1:26" ht="15.75" customHeight="1" x14ac:dyDescent="0.35">
      <c r="A41" s="13">
        <v>1</v>
      </c>
      <c r="B41" s="15">
        <v>25.402999999999999</v>
      </c>
      <c r="C41" s="15">
        <v>29.716000000000001</v>
      </c>
      <c r="D41" s="15">
        <v>28.923999999999999</v>
      </c>
      <c r="E41" s="1">
        <f t="shared" ref="E41:E47" si="8">(C41-B41)</f>
        <v>4.3130000000000024</v>
      </c>
      <c r="F41" s="17">
        <f t="shared" ref="F41:F47" si="9">(D41-B41)</f>
        <v>3.5210000000000008</v>
      </c>
      <c r="G41" s="1">
        <f t="shared" ref="G41:G47" si="10">+F41/E41*100</f>
        <v>81.636911662415926</v>
      </c>
      <c r="K41" s="7"/>
      <c r="L41" s="7"/>
      <c r="M41" s="7"/>
      <c r="T41" s="19"/>
      <c r="U41" s="20"/>
      <c r="V41" s="20"/>
      <c r="W41" s="20"/>
    </row>
    <row r="42" spans="1:26" ht="15.75" customHeight="1" x14ac:dyDescent="0.35">
      <c r="A42" s="13">
        <v>2</v>
      </c>
      <c r="B42" s="15">
        <v>25.876999999999999</v>
      </c>
      <c r="C42" s="15">
        <v>31.672999999999998</v>
      </c>
      <c r="D42" s="15">
        <v>30.805</v>
      </c>
      <c r="E42" s="1">
        <f t="shared" si="8"/>
        <v>5.7959999999999994</v>
      </c>
      <c r="F42" s="17">
        <f t="shared" si="9"/>
        <v>4.9280000000000008</v>
      </c>
      <c r="G42" s="7">
        <f t="shared" si="10"/>
        <v>85.024154589372003</v>
      </c>
      <c r="K42" s="7"/>
      <c r="L42" s="7"/>
      <c r="T42" s="19"/>
      <c r="U42" s="20"/>
      <c r="V42" s="20"/>
      <c r="W42" s="20"/>
    </row>
    <row r="43" spans="1:26" ht="15.75" customHeight="1" x14ac:dyDescent="0.35">
      <c r="A43" s="13">
        <v>3</v>
      </c>
      <c r="B43" s="15">
        <v>25.888999999999999</v>
      </c>
      <c r="C43" s="15">
        <v>32.174999999999997</v>
      </c>
      <c r="D43" s="15">
        <v>31.105</v>
      </c>
      <c r="E43" s="1">
        <f t="shared" si="8"/>
        <v>6.2859999999999978</v>
      </c>
      <c r="F43" s="17">
        <f t="shared" si="9"/>
        <v>5.2160000000000011</v>
      </c>
      <c r="G43" s="7">
        <f t="shared" si="10"/>
        <v>82.978046452434029</v>
      </c>
      <c r="K43" s="25"/>
      <c r="U43" s="26"/>
      <c r="V43" s="20"/>
      <c r="W43" s="20"/>
      <c r="X43" s="20"/>
    </row>
    <row r="44" spans="1:26" ht="15.75" customHeight="1" x14ac:dyDescent="0.35">
      <c r="A44" s="13">
        <v>4</v>
      </c>
      <c r="B44" s="15">
        <v>25.122</v>
      </c>
      <c r="C44" s="15">
        <v>26.911000000000001</v>
      </c>
      <c r="D44" s="15">
        <v>26.538</v>
      </c>
      <c r="E44" s="1">
        <f t="shared" si="8"/>
        <v>1.7890000000000015</v>
      </c>
      <c r="F44" s="17">
        <f t="shared" si="9"/>
        <v>1.4160000000000004</v>
      </c>
      <c r="G44" s="7">
        <f t="shared" si="10"/>
        <v>79.150363331470047</v>
      </c>
      <c r="K44" s="20"/>
    </row>
    <row r="45" spans="1:26" ht="15.75" customHeight="1" x14ac:dyDescent="0.35">
      <c r="A45" s="13">
        <v>5</v>
      </c>
      <c r="B45" s="15">
        <v>25.141999999999999</v>
      </c>
      <c r="C45" s="15">
        <v>29.436</v>
      </c>
      <c r="D45" s="15">
        <v>28.661999999999999</v>
      </c>
      <c r="E45" s="1">
        <f t="shared" si="8"/>
        <v>4.2940000000000005</v>
      </c>
      <c r="F45" s="17">
        <f t="shared" si="9"/>
        <v>3.5199999999999996</v>
      </c>
      <c r="G45" s="7">
        <f t="shared" si="10"/>
        <v>81.974848625989736</v>
      </c>
      <c r="K45" s="20"/>
    </row>
    <row r="46" spans="1:26" ht="15.75" customHeight="1" x14ac:dyDescent="0.35">
      <c r="A46" s="13">
        <v>6</v>
      </c>
      <c r="B46" s="15">
        <v>24.97</v>
      </c>
      <c r="C46" s="15">
        <v>31.556999999999999</v>
      </c>
      <c r="D46" s="15">
        <v>30.57</v>
      </c>
      <c r="E46" s="1">
        <f t="shared" si="8"/>
        <v>6.5869999999999997</v>
      </c>
      <c r="F46" s="17">
        <f t="shared" si="9"/>
        <v>5.6000000000000014</v>
      </c>
      <c r="G46" s="7">
        <f t="shared" si="10"/>
        <v>85.015940488841679</v>
      </c>
    </row>
    <row r="47" spans="1:26" ht="15.75" customHeight="1" x14ac:dyDescent="0.35">
      <c r="A47" s="13">
        <v>7</v>
      </c>
      <c r="B47" s="27">
        <v>25.597999999999999</v>
      </c>
      <c r="C47" s="27">
        <v>29.253</v>
      </c>
      <c r="D47" s="15">
        <v>28.689</v>
      </c>
      <c r="E47" s="1">
        <f t="shared" si="8"/>
        <v>3.6550000000000011</v>
      </c>
      <c r="F47" s="17">
        <f t="shared" si="9"/>
        <v>3.0910000000000011</v>
      </c>
      <c r="G47" s="7">
        <f t="shared" si="10"/>
        <v>84.569083447332432</v>
      </c>
      <c r="R47" s="7"/>
      <c r="S47" s="7"/>
      <c r="T47" s="7"/>
    </row>
    <row r="48" spans="1:26" ht="15.75" customHeight="1" x14ac:dyDescent="0.35">
      <c r="A48" s="7"/>
      <c r="B48" s="7"/>
      <c r="C48" s="28"/>
      <c r="D48" s="13"/>
      <c r="E48" s="1"/>
      <c r="F48" s="17"/>
      <c r="G48" s="7"/>
      <c r="J48" s="29"/>
    </row>
    <row r="49" spans="1:19" ht="15.75" customHeight="1" x14ac:dyDescent="0.35">
      <c r="C49" s="7"/>
      <c r="G49" s="22"/>
      <c r="H49" s="22"/>
      <c r="R49" s="7"/>
      <c r="S49" s="7"/>
    </row>
    <row r="50" spans="1:19" ht="15.75" customHeight="1" x14ac:dyDescent="0.35">
      <c r="A50" s="23" t="s">
        <v>29</v>
      </c>
      <c r="C50" s="7"/>
      <c r="R50" s="7"/>
      <c r="S50" s="7"/>
    </row>
    <row r="51" spans="1:19" ht="15.75" customHeight="1" x14ac:dyDescent="0.35">
      <c r="A51" s="12" t="s">
        <v>25</v>
      </c>
      <c r="B51" s="12" t="s">
        <v>15</v>
      </c>
      <c r="C51" s="12" t="s">
        <v>16</v>
      </c>
      <c r="D51" s="12" t="s">
        <v>17</v>
      </c>
      <c r="E51" s="12" t="s">
        <v>26</v>
      </c>
      <c r="F51" s="12" t="s">
        <v>27</v>
      </c>
      <c r="G51" s="24" t="s">
        <v>28</v>
      </c>
      <c r="H51" s="30"/>
      <c r="J51" s="29"/>
    </row>
    <row r="52" spans="1:19" ht="15.75" customHeight="1" x14ac:dyDescent="0.35">
      <c r="A52" s="13">
        <v>1</v>
      </c>
      <c r="B52" s="15">
        <v>25.08</v>
      </c>
      <c r="C52" s="15">
        <v>31.443999999999999</v>
      </c>
      <c r="D52" s="15">
        <v>30.565000000000001</v>
      </c>
      <c r="E52" s="1">
        <f t="shared" ref="E52:E58" si="11">(C52-B52)</f>
        <v>6.3640000000000008</v>
      </c>
      <c r="F52" s="17">
        <f t="shared" ref="F52:F58" si="12">(D52-B52)</f>
        <v>5.485000000000003</v>
      </c>
      <c r="G52" s="1">
        <f t="shared" ref="G52:G58" si="13">+F52/E52*100</f>
        <v>86.18793211816471</v>
      </c>
      <c r="H52" s="7"/>
      <c r="I52" s="7"/>
      <c r="J52" s="29"/>
    </row>
    <row r="53" spans="1:19" ht="15.75" customHeight="1" x14ac:dyDescent="0.35">
      <c r="A53" s="13">
        <v>2</v>
      </c>
      <c r="B53" s="15">
        <v>25.292000000000002</v>
      </c>
      <c r="C53" s="15">
        <v>35.915999999999997</v>
      </c>
      <c r="D53" s="15">
        <v>34.423999999999999</v>
      </c>
      <c r="E53" s="1">
        <f t="shared" si="11"/>
        <v>10.623999999999995</v>
      </c>
      <c r="F53" s="17">
        <f t="shared" si="12"/>
        <v>9.1319999999999979</v>
      </c>
      <c r="G53" s="7">
        <f t="shared" si="13"/>
        <v>85.956325301204842</v>
      </c>
      <c r="H53" s="7"/>
      <c r="I53" s="7"/>
      <c r="J53" s="29"/>
    </row>
    <row r="54" spans="1:19" ht="15.75" customHeight="1" x14ac:dyDescent="0.35">
      <c r="A54" s="13">
        <v>3</v>
      </c>
      <c r="B54" s="15">
        <v>24.853999999999999</v>
      </c>
      <c r="C54" s="15">
        <v>29.125</v>
      </c>
      <c r="D54" s="15">
        <v>28.349</v>
      </c>
      <c r="E54" s="1">
        <f t="shared" si="11"/>
        <v>4.2710000000000008</v>
      </c>
      <c r="F54" s="17">
        <f t="shared" si="12"/>
        <v>3.495000000000001</v>
      </c>
      <c r="G54" s="7">
        <f t="shared" si="13"/>
        <v>81.830952938421916</v>
      </c>
      <c r="H54" s="7"/>
      <c r="I54" s="7"/>
      <c r="J54" s="29"/>
    </row>
    <row r="55" spans="1:19" ht="15.75" customHeight="1" x14ac:dyDescent="0.35">
      <c r="A55" s="13">
        <v>4</v>
      </c>
      <c r="B55" s="15">
        <v>25.073</v>
      </c>
      <c r="C55" s="15">
        <v>35.579000000000001</v>
      </c>
      <c r="D55" s="15">
        <v>34</v>
      </c>
      <c r="E55" s="1">
        <f t="shared" si="11"/>
        <v>10.506</v>
      </c>
      <c r="F55" s="17">
        <f t="shared" si="12"/>
        <v>8.9269999999999996</v>
      </c>
      <c r="G55" s="7">
        <f t="shared" si="13"/>
        <v>84.970493051589557</v>
      </c>
      <c r="H55" s="7"/>
      <c r="I55" s="7"/>
      <c r="J55" s="29"/>
    </row>
    <row r="56" spans="1:19" ht="15.75" customHeight="1" x14ac:dyDescent="0.35">
      <c r="A56" s="13">
        <v>5</v>
      </c>
      <c r="B56" s="15">
        <v>25.335000000000001</v>
      </c>
      <c r="C56" s="15">
        <v>36.463000000000001</v>
      </c>
      <c r="D56" s="15">
        <v>34.704000000000001</v>
      </c>
      <c r="E56" s="1">
        <f t="shared" si="11"/>
        <v>11.128</v>
      </c>
      <c r="F56" s="17">
        <f t="shared" si="12"/>
        <v>9.3689999999999998</v>
      </c>
      <c r="G56" s="7">
        <f t="shared" si="13"/>
        <v>84.193026599568654</v>
      </c>
      <c r="H56" s="7"/>
      <c r="I56" s="7"/>
      <c r="J56" s="29"/>
      <c r="L56" s="29"/>
    </row>
    <row r="57" spans="1:19" ht="15.75" customHeight="1" x14ac:dyDescent="0.35">
      <c r="A57" s="13">
        <v>6</v>
      </c>
      <c r="B57" s="15">
        <v>25.422000000000001</v>
      </c>
      <c r="C57" s="15">
        <v>35.478999999999999</v>
      </c>
      <c r="D57" s="15">
        <v>34.045999999999999</v>
      </c>
      <c r="E57" s="1">
        <f t="shared" si="11"/>
        <v>10.056999999999999</v>
      </c>
      <c r="F57" s="17">
        <f t="shared" si="12"/>
        <v>8.6239999999999988</v>
      </c>
      <c r="G57" s="7">
        <f t="shared" si="13"/>
        <v>85.751218057074681</v>
      </c>
      <c r="H57" s="7"/>
      <c r="I57" s="7"/>
      <c r="J57" s="29"/>
      <c r="L57" s="29"/>
    </row>
    <row r="58" spans="1:19" ht="15.75" customHeight="1" x14ac:dyDescent="0.35">
      <c r="A58" s="13">
        <v>7</v>
      </c>
      <c r="B58" s="15">
        <v>25.527000000000001</v>
      </c>
      <c r="C58" s="15">
        <v>34.279000000000003</v>
      </c>
      <c r="D58" s="15">
        <v>32.951000000000001</v>
      </c>
      <c r="E58" s="1">
        <f t="shared" si="11"/>
        <v>8.7520000000000024</v>
      </c>
      <c r="F58" s="17">
        <f t="shared" si="12"/>
        <v>7.4239999999999995</v>
      </c>
      <c r="G58" s="7">
        <f t="shared" si="13"/>
        <v>84.826325411334523</v>
      </c>
      <c r="H58" s="7"/>
      <c r="I58" s="7"/>
      <c r="J58" s="29"/>
    </row>
    <row r="59" spans="1:19" ht="15.75" customHeight="1" x14ac:dyDescent="0.35">
      <c r="A59" s="7"/>
      <c r="B59" s="13"/>
      <c r="C59" s="13"/>
      <c r="D59" s="13"/>
      <c r="E59" s="1"/>
      <c r="F59" s="17"/>
      <c r="G59" s="7"/>
      <c r="H59" s="7"/>
      <c r="I59" s="7"/>
      <c r="J59" s="29"/>
    </row>
    <row r="60" spans="1:19" ht="15.75" customHeight="1" x14ac:dyDescent="0.35">
      <c r="C60" s="7"/>
      <c r="G60" s="22"/>
      <c r="H60" s="22"/>
      <c r="J60" s="7"/>
    </row>
    <row r="61" spans="1:19" ht="15.75" customHeight="1" x14ac:dyDescent="0.35">
      <c r="A61" s="1"/>
      <c r="B61" s="1"/>
      <c r="C61" s="7"/>
      <c r="D61" s="1"/>
      <c r="E61" s="1"/>
      <c r="J61" s="7"/>
    </row>
    <row r="62" spans="1:19" ht="15.75" customHeight="1" x14ac:dyDescent="0.35">
      <c r="C62" s="7"/>
      <c r="J62" s="7"/>
    </row>
    <row r="63" spans="1:19" ht="15.75" customHeight="1" x14ac:dyDescent="0.35">
      <c r="C63" s="7"/>
      <c r="J63" s="7"/>
    </row>
    <row r="64" spans="1:19" ht="15.75" customHeight="1" x14ac:dyDescent="0.35">
      <c r="C64" s="7"/>
      <c r="J64" s="7"/>
    </row>
    <row r="65" spans="3:12" ht="15.75" customHeight="1" x14ac:dyDescent="0.35">
      <c r="C65" s="7"/>
      <c r="J65" s="7"/>
    </row>
    <row r="66" spans="3:12" ht="15.75" customHeight="1" x14ac:dyDescent="0.35">
      <c r="C66" s="7"/>
    </row>
    <row r="67" spans="3:12" ht="15.75" customHeight="1" x14ac:dyDescent="0.35">
      <c r="C67" s="7"/>
      <c r="K67" s="7"/>
      <c r="L67" s="29"/>
    </row>
    <row r="68" spans="3:12" ht="15.75" customHeight="1" x14ac:dyDescent="0.35">
      <c r="C68" s="7"/>
      <c r="K68" s="7"/>
      <c r="L68" s="29"/>
    </row>
    <row r="69" spans="3:12" ht="15.75" customHeight="1" x14ac:dyDescent="0.35">
      <c r="C69" s="7"/>
      <c r="K69" s="7"/>
      <c r="L69" s="29"/>
    </row>
    <row r="70" spans="3:12" ht="15.75" customHeight="1" x14ac:dyDescent="0.35">
      <c r="C70" s="7"/>
      <c r="K70" s="7"/>
    </row>
    <row r="71" spans="3:12" ht="15.75" customHeight="1" x14ac:dyDescent="0.35">
      <c r="C71" s="7"/>
      <c r="K71" s="7"/>
    </row>
    <row r="72" spans="3:12" ht="15.75" customHeight="1" x14ac:dyDescent="0.35">
      <c r="C72" s="7"/>
      <c r="K72" s="7"/>
    </row>
    <row r="73" spans="3:12" ht="15.75" customHeight="1" x14ac:dyDescent="0.35">
      <c r="C73" s="7"/>
    </row>
    <row r="74" spans="3:12" ht="15.75" customHeight="1" x14ac:dyDescent="0.35">
      <c r="C74" s="7"/>
    </row>
    <row r="75" spans="3:12" ht="15.75" customHeight="1" x14ac:dyDescent="0.35">
      <c r="C75" s="7"/>
    </row>
    <row r="76" spans="3:12" ht="15.75" customHeight="1" x14ac:dyDescent="0.35">
      <c r="C76" s="7"/>
    </row>
    <row r="77" spans="3:12" ht="15.75" customHeight="1" x14ac:dyDescent="0.35">
      <c r="C77" s="7"/>
    </row>
    <row r="78" spans="3:12" ht="15.75" customHeight="1" x14ac:dyDescent="0.35">
      <c r="C78" s="7"/>
    </row>
    <row r="79" spans="3:12" ht="15.75" customHeight="1" x14ac:dyDescent="0.35">
      <c r="C79" s="7"/>
    </row>
    <row r="80" spans="3:12" ht="15.75" customHeight="1" x14ac:dyDescent="0.35">
      <c r="C80" s="7"/>
    </row>
    <row r="81" spans="3:3" ht="15.75" customHeight="1" x14ac:dyDescent="0.35">
      <c r="C81" s="7"/>
    </row>
    <row r="82" spans="3:3" ht="15.75" customHeight="1" x14ac:dyDescent="0.35">
      <c r="C82" s="7"/>
    </row>
    <row r="83" spans="3:3" ht="15.75" customHeight="1" x14ac:dyDescent="0.35">
      <c r="C83" s="7"/>
    </row>
    <row r="84" spans="3:3" ht="15.75" customHeight="1" x14ac:dyDescent="0.35">
      <c r="C84" s="7"/>
    </row>
    <row r="85" spans="3:3" ht="15.75" customHeight="1" x14ac:dyDescent="0.35">
      <c r="C85" s="7"/>
    </row>
    <row r="86" spans="3:3" ht="15.75" customHeight="1" x14ac:dyDescent="0.35">
      <c r="C86" s="7"/>
    </row>
    <row r="87" spans="3:3" ht="15.75" customHeight="1" x14ac:dyDescent="0.35">
      <c r="C87" s="7"/>
    </row>
    <row r="88" spans="3:3" ht="15.75" customHeight="1" x14ac:dyDescent="0.35">
      <c r="C88" s="7"/>
    </row>
    <row r="89" spans="3:3" ht="15.75" customHeight="1" x14ac:dyDescent="0.35">
      <c r="C89" s="7"/>
    </row>
    <row r="90" spans="3:3" ht="15.75" customHeight="1" x14ac:dyDescent="0.35">
      <c r="C90" s="7"/>
    </row>
    <row r="91" spans="3:3" ht="15.75" customHeight="1" x14ac:dyDescent="0.35">
      <c r="C91" s="7"/>
    </row>
    <row r="92" spans="3:3" ht="15.75" customHeight="1" x14ac:dyDescent="0.35">
      <c r="C92" s="7"/>
    </row>
    <row r="93" spans="3:3" ht="15.75" customHeight="1" x14ac:dyDescent="0.35">
      <c r="C93" s="7"/>
    </row>
    <row r="94" spans="3:3" ht="15.75" customHeight="1" x14ac:dyDescent="0.35">
      <c r="C94" s="7"/>
    </row>
    <row r="95" spans="3:3" ht="15.75" customHeight="1" x14ac:dyDescent="0.35">
      <c r="C95" s="7"/>
    </row>
    <row r="96" spans="3:3" ht="15.75" customHeight="1" x14ac:dyDescent="0.35">
      <c r="C96" s="7"/>
    </row>
    <row r="97" spans="3:3" ht="15.75" customHeight="1" x14ac:dyDescent="0.35">
      <c r="C97" s="7"/>
    </row>
    <row r="98" spans="3:3" ht="15.75" customHeight="1" x14ac:dyDescent="0.35">
      <c r="C98" s="7"/>
    </row>
    <row r="99" spans="3:3" ht="15.75" customHeight="1" x14ac:dyDescent="0.35">
      <c r="C99" s="7"/>
    </row>
    <row r="100" spans="3:3" ht="15.75" customHeight="1" x14ac:dyDescent="0.35">
      <c r="C100" s="7"/>
    </row>
    <row r="101" spans="3:3" ht="15.75" customHeight="1" x14ac:dyDescent="0.35">
      <c r="C101" s="7"/>
    </row>
    <row r="102" spans="3:3" ht="15.75" customHeight="1" x14ac:dyDescent="0.35">
      <c r="C102" s="7"/>
    </row>
    <row r="103" spans="3:3" ht="15.75" customHeight="1" x14ac:dyDescent="0.35">
      <c r="C103" s="7"/>
    </row>
    <row r="104" spans="3:3" ht="15.75" customHeight="1" x14ac:dyDescent="0.35">
      <c r="C104" s="7"/>
    </row>
    <row r="105" spans="3:3" ht="15.75" customHeight="1" x14ac:dyDescent="0.35">
      <c r="C105" s="7"/>
    </row>
    <row r="106" spans="3:3" ht="15.75" customHeight="1" x14ac:dyDescent="0.35">
      <c r="C106" s="7"/>
    </row>
    <row r="107" spans="3:3" ht="15.75" customHeight="1" x14ac:dyDescent="0.35">
      <c r="C107" s="7"/>
    </row>
    <row r="108" spans="3:3" ht="15.75" customHeight="1" x14ac:dyDescent="0.35">
      <c r="C108" s="7"/>
    </row>
    <row r="109" spans="3:3" ht="15.75" customHeight="1" x14ac:dyDescent="0.35">
      <c r="C109" s="7"/>
    </row>
    <row r="110" spans="3:3" ht="15.75" customHeight="1" x14ac:dyDescent="0.35">
      <c r="C110" s="7"/>
    </row>
    <row r="111" spans="3:3" ht="15.75" customHeight="1" x14ac:dyDescent="0.35">
      <c r="C111" s="7"/>
    </row>
    <row r="112" spans="3:3" ht="15.75" customHeight="1" x14ac:dyDescent="0.35">
      <c r="C112" s="7"/>
    </row>
    <row r="113" spans="3:3" ht="15.75" customHeight="1" x14ac:dyDescent="0.35">
      <c r="C113" s="7"/>
    </row>
    <row r="114" spans="3:3" ht="15.75" customHeight="1" x14ac:dyDescent="0.35">
      <c r="C114" s="7"/>
    </row>
    <row r="115" spans="3:3" ht="15.75" customHeight="1" x14ac:dyDescent="0.35">
      <c r="C115" s="7"/>
    </row>
    <row r="116" spans="3:3" ht="15.75" customHeight="1" x14ac:dyDescent="0.35">
      <c r="C116" s="7"/>
    </row>
    <row r="117" spans="3:3" ht="15.75" customHeight="1" x14ac:dyDescent="0.35">
      <c r="C117" s="7"/>
    </row>
    <row r="118" spans="3:3" ht="15.75" customHeight="1" x14ac:dyDescent="0.35">
      <c r="C118" s="7"/>
    </row>
    <row r="119" spans="3:3" ht="15.75" customHeight="1" x14ac:dyDescent="0.35">
      <c r="C119" s="7"/>
    </row>
    <row r="120" spans="3:3" ht="15.75" customHeight="1" x14ac:dyDescent="0.35">
      <c r="C120" s="7"/>
    </row>
    <row r="121" spans="3:3" ht="15.75" customHeight="1" x14ac:dyDescent="0.35">
      <c r="C121" s="7"/>
    </row>
    <row r="122" spans="3:3" ht="15.75" customHeight="1" x14ac:dyDescent="0.35">
      <c r="C122" s="7"/>
    </row>
    <row r="123" spans="3:3" ht="15.75" customHeight="1" x14ac:dyDescent="0.35">
      <c r="C123" s="7"/>
    </row>
    <row r="124" spans="3:3" ht="15.75" customHeight="1" x14ac:dyDescent="0.35">
      <c r="C124" s="7"/>
    </row>
    <row r="125" spans="3:3" ht="15.75" customHeight="1" x14ac:dyDescent="0.35">
      <c r="C125" s="7"/>
    </row>
    <row r="126" spans="3:3" ht="15.75" customHeight="1" x14ac:dyDescent="0.35">
      <c r="C126" s="7"/>
    </row>
    <row r="127" spans="3:3" ht="15.75" customHeight="1" x14ac:dyDescent="0.35">
      <c r="C127" s="7"/>
    </row>
    <row r="128" spans="3:3" ht="15.75" customHeight="1" x14ac:dyDescent="0.35">
      <c r="C128" s="7"/>
    </row>
    <row r="129" spans="3:3" ht="15.75" customHeight="1" x14ac:dyDescent="0.35">
      <c r="C129" s="7"/>
    </row>
    <row r="130" spans="3:3" ht="15.75" customHeight="1" x14ac:dyDescent="0.35">
      <c r="C130" s="7"/>
    </row>
    <row r="131" spans="3:3" ht="15.75" customHeight="1" x14ac:dyDescent="0.35">
      <c r="C131" s="7"/>
    </row>
    <row r="132" spans="3:3" ht="15.75" customHeight="1" x14ac:dyDescent="0.35">
      <c r="C132" s="7"/>
    </row>
    <row r="133" spans="3:3" ht="15.75" customHeight="1" x14ac:dyDescent="0.35">
      <c r="C133" s="7"/>
    </row>
    <row r="134" spans="3:3" ht="15.75" customHeight="1" x14ac:dyDescent="0.35">
      <c r="C134" s="7"/>
    </row>
    <row r="135" spans="3:3" ht="15.75" customHeight="1" x14ac:dyDescent="0.35">
      <c r="C135" s="7"/>
    </row>
    <row r="136" spans="3:3" ht="15.75" customHeight="1" x14ac:dyDescent="0.35">
      <c r="C136" s="7"/>
    </row>
    <row r="137" spans="3:3" ht="15.75" customHeight="1" x14ac:dyDescent="0.35">
      <c r="C137" s="7"/>
    </row>
    <row r="138" spans="3:3" ht="15.75" customHeight="1" x14ac:dyDescent="0.35">
      <c r="C138" s="7"/>
    </row>
    <row r="139" spans="3:3" ht="15.75" customHeight="1" x14ac:dyDescent="0.35">
      <c r="C139" s="7"/>
    </row>
    <row r="140" spans="3:3" ht="15.75" customHeight="1" x14ac:dyDescent="0.35">
      <c r="C140" s="7"/>
    </row>
    <row r="141" spans="3:3" ht="15.75" customHeight="1" x14ac:dyDescent="0.35">
      <c r="C141" s="7"/>
    </row>
    <row r="142" spans="3:3" ht="15.75" customHeight="1" x14ac:dyDescent="0.35">
      <c r="C142" s="7"/>
    </row>
    <row r="143" spans="3:3" ht="15.75" customHeight="1" x14ac:dyDescent="0.35">
      <c r="C143" s="7"/>
    </row>
    <row r="144" spans="3:3" ht="15.75" customHeight="1" x14ac:dyDescent="0.35">
      <c r="C144" s="7"/>
    </row>
    <row r="145" spans="3:3" ht="15.75" customHeight="1" x14ac:dyDescent="0.35">
      <c r="C145" s="7"/>
    </row>
    <row r="146" spans="3:3" ht="15.75" customHeight="1" x14ac:dyDescent="0.35">
      <c r="C146" s="7"/>
    </row>
    <row r="147" spans="3:3" ht="15.75" customHeight="1" x14ac:dyDescent="0.35">
      <c r="C147" s="7"/>
    </row>
    <row r="148" spans="3:3" ht="15.75" customHeight="1" x14ac:dyDescent="0.35">
      <c r="C148" s="7"/>
    </row>
    <row r="149" spans="3:3" ht="15.75" customHeight="1" x14ac:dyDescent="0.35">
      <c r="C149" s="7"/>
    </row>
    <row r="150" spans="3:3" ht="15.75" customHeight="1" x14ac:dyDescent="0.35">
      <c r="C150" s="7"/>
    </row>
    <row r="151" spans="3:3" ht="15.75" customHeight="1" x14ac:dyDescent="0.35">
      <c r="C151" s="7"/>
    </row>
    <row r="152" spans="3:3" ht="15.75" customHeight="1" x14ac:dyDescent="0.35">
      <c r="C152" s="7"/>
    </row>
    <row r="153" spans="3:3" ht="15.75" customHeight="1" x14ac:dyDescent="0.35">
      <c r="C153" s="7"/>
    </row>
    <row r="154" spans="3:3" ht="15.75" customHeight="1" x14ac:dyDescent="0.35">
      <c r="C154" s="7"/>
    </row>
    <row r="155" spans="3:3" ht="15.75" customHeight="1" x14ac:dyDescent="0.35">
      <c r="C155" s="7"/>
    </row>
    <row r="156" spans="3:3" ht="15.75" customHeight="1" x14ac:dyDescent="0.35">
      <c r="C156" s="7"/>
    </row>
    <row r="157" spans="3:3" ht="15.75" customHeight="1" x14ac:dyDescent="0.35">
      <c r="C157" s="7"/>
    </row>
    <row r="158" spans="3:3" ht="15.75" customHeight="1" x14ac:dyDescent="0.35">
      <c r="C158" s="7"/>
    </row>
    <row r="159" spans="3:3" ht="15.75" customHeight="1" x14ac:dyDescent="0.35">
      <c r="C159" s="7"/>
    </row>
    <row r="160" spans="3:3" ht="15.75" customHeight="1" x14ac:dyDescent="0.35">
      <c r="C160" s="7"/>
    </row>
    <row r="161" spans="3:3" ht="15.75" customHeight="1" x14ac:dyDescent="0.35">
      <c r="C161" s="7"/>
    </row>
    <row r="162" spans="3:3" ht="15.75" customHeight="1" x14ac:dyDescent="0.35">
      <c r="C162" s="7"/>
    </row>
    <row r="163" spans="3:3" ht="15.75" customHeight="1" x14ac:dyDescent="0.35">
      <c r="C163" s="7"/>
    </row>
    <row r="164" spans="3:3" ht="15.75" customHeight="1" x14ac:dyDescent="0.35">
      <c r="C164" s="7"/>
    </row>
    <row r="165" spans="3:3" ht="15.75" customHeight="1" x14ac:dyDescent="0.35">
      <c r="C165" s="7"/>
    </row>
    <row r="166" spans="3:3" ht="15.75" customHeight="1" x14ac:dyDescent="0.35">
      <c r="C166" s="7"/>
    </row>
    <row r="167" spans="3:3" ht="15.75" customHeight="1" x14ac:dyDescent="0.35">
      <c r="C167" s="7"/>
    </row>
    <row r="168" spans="3:3" ht="15.75" customHeight="1" x14ac:dyDescent="0.35">
      <c r="C168" s="7"/>
    </row>
    <row r="169" spans="3:3" ht="15.75" customHeight="1" x14ac:dyDescent="0.35">
      <c r="C169" s="7"/>
    </row>
    <row r="170" spans="3:3" ht="15.75" customHeight="1" x14ac:dyDescent="0.35">
      <c r="C170" s="7"/>
    </row>
    <row r="171" spans="3:3" ht="15.75" customHeight="1" x14ac:dyDescent="0.35">
      <c r="C171" s="7"/>
    </row>
    <row r="172" spans="3:3" ht="15.75" customHeight="1" x14ac:dyDescent="0.35">
      <c r="C172" s="7"/>
    </row>
    <row r="173" spans="3:3" ht="15.75" customHeight="1" x14ac:dyDescent="0.35">
      <c r="C173" s="7"/>
    </row>
    <row r="174" spans="3:3" ht="15.75" customHeight="1" x14ac:dyDescent="0.35">
      <c r="C174" s="7"/>
    </row>
    <row r="175" spans="3:3" ht="15.75" customHeight="1" x14ac:dyDescent="0.35">
      <c r="C175" s="7"/>
    </row>
    <row r="176" spans="3:3" ht="15.75" customHeight="1" x14ac:dyDescent="0.35">
      <c r="C176" s="7"/>
    </row>
    <row r="177" spans="3:3" ht="15.75" customHeight="1" x14ac:dyDescent="0.35">
      <c r="C177" s="7"/>
    </row>
    <row r="178" spans="3:3" ht="15.75" customHeight="1" x14ac:dyDescent="0.35">
      <c r="C178" s="7"/>
    </row>
    <row r="179" spans="3:3" ht="15.75" customHeight="1" x14ac:dyDescent="0.35">
      <c r="C179" s="7"/>
    </row>
    <row r="180" spans="3:3" ht="15.75" customHeight="1" x14ac:dyDescent="0.35">
      <c r="C180" s="7"/>
    </row>
    <row r="181" spans="3:3" ht="15.75" customHeight="1" x14ac:dyDescent="0.35">
      <c r="C181" s="7"/>
    </row>
    <row r="182" spans="3:3" ht="15.75" customHeight="1" x14ac:dyDescent="0.35">
      <c r="C182" s="7"/>
    </row>
    <row r="183" spans="3:3" ht="15.75" customHeight="1" x14ac:dyDescent="0.35">
      <c r="C183" s="7"/>
    </row>
    <row r="184" spans="3:3" ht="15.75" customHeight="1" x14ac:dyDescent="0.35">
      <c r="C184" s="7"/>
    </row>
    <row r="185" spans="3:3" ht="15.75" customHeight="1" x14ac:dyDescent="0.35">
      <c r="C185" s="7"/>
    </row>
    <row r="186" spans="3:3" ht="15.75" customHeight="1" x14ac:dyDescent="0.35">
      <c r="C186" s="7"/>
    </row>
    <row r="187" spans="3:3" ht="15.75" customHeight="1" x14ac:dyDescent="0.35">
      <c r="C187" s="7"/>
    </row>
    <row r="188" spans="3:3" ht="15.75" customHeight="1" x14ac:dyDescent="0.35">
      <c r="C188" s="7"/>
    </row>
    <row r="189" spans="3:3" ht="15.75" customHeight="1" x14ac:dyDescent="0.35">
      <c r="C189" s="7"/>
    </row>
    <row r="190" spans="3:3" ht="15.75" customHeight="1" x14ac:dyDescent="0.35">
      <c r="C190" s="7"/>
    </row>
    <row r="191" spans="3:3" ht="15.75" customHeight="1" x14ac:dyDescent="0.35">
      <c r="C191" s="7"/>
    </row>
    <row r="192" spans="3:3" ht="15.75" customHeight="1" x14ac:dyDescent="0.35">
      <c r="C192" s="7"/>
    </row>
    <row r="193" spans="3:3" ht="15.75" customHeight="1" x14ac:dyDescent="0.35">
      <c r="C193" s="7"/>
    </row>
    <row r="194" spans="3:3" ht="15.75" customHeight="1" x14ac:dyDescent="0.35">
      <c r="C194" s="7"/>
    </row>
    <row r="195" spans="3:3" ht="15.75" customHeight="1" x14ac:dyDescent="0.35">
      <c r="C195" s="7"/>
    </row>
    <row r="196" spans="3:3" ht="15.75" customHeight="1" x14ac:dyDescent="0.35">
      <c r="C196" s="7"/>
    </row>
    <row r="197" spans="3:3" ht="15.75" customHeight="1" x14ac:dyDescent="0.35">
      <c r="C197" s="7"/>
    </row>
    <row r="198" spans="3:3" ht="15.75" customHeight="1" x14ac:dyDescent="0.35">
      <c r="C198" s="7"/>
    </row>
    <row r="199" spans="3:3" ht="15.75" customHeight="1" x14ac:dyDescent="0.35">
      <c r="C199" s="7"/>
    </row>
    <row r="200" spans="3:3" ht="15.75" customHeight="1" x14ac:dyDescent="0.35">
      <c r="C200" s="7"/>
    </row>
    <row r="201" spans="3:3" ht="15.75" customHeight="1" x14ac:dyDescent="0.35">
      <c r="C201" s="7"/>
    </row>
    <row r="202" spans="3:3" ht="15.75" customHeight="1" x14ac:dyDescent="0.35">
      <c r="C202" s="7"/>
    </row>
    <row r="203" spans="3:3" ht="15.75" customHeight="1" x14ac:dyDescent="0.35">
      <c r="C203" s="7"/>
    </row>
    <row r="204" spans="3:3" ht="15.75" customHeight="1" x14ac:dyDescent="0.35">
      <c r="C204" s="7"/>
    </row>
    <row r="205" spans="3:3" ht="15.75" customHeight="1" x14ac:dyDescent="0.35">
      <c r="C205" s="7"/>
    </row>
    <row r="206" spans="3:3" ht="15.75" customHeight="1" x14ac:dyDescent="0.35">
      <c r="C206" s="7"/>
    </row>
    <row r="207" spans="3:3" ht="15.75" customHeight="1" x14ac:dyDescent="0.35">
      <c r="C207" s="7"/>
    </row>
    <row r="208" spans="3:3" ht="15.75" customHeight="1" x14ac:dyDescent="0.35">
      <c r="C208" s="7"/>
    </row>
    <row r="209" spans="3:3" ht="15.75" customHeight="1" x14ac:dyDescent="0.35">
      <c r="C209" s="7"/>
    </row>
    <row r="210" spans="3:3" ht="15.75" customHeight="1" x14ac:dyDescent="0.35">
      <c r="C210" s="7"/>
    </row>
    <row r="211" spans="3:3" ht="15.75" customHeight="1" x14ac:dyDescent="0.35">
      <c r="C211" s="7"/>
    </row>
    <row r="212" spans="3:3" ht="15.75" customHeight="1" x14ac:dyDescent="0.35">
      <c r="C212" s="7"/>
    </row>
    <row r="213" spans="3:3" ht="15.75" customHeight="1" x14ac:dyDescent="0.35">
      <c r="C213" s="7"/>
    </row>
    <row r="214" spans="3:3" ht="15.75" customHeight="1" x14ac:dyDescent="0.35">
      <c r="C214" s="7"/>
    </row>
    <row r="215" spans="3:3" ht="15.75" customHeight="1" x14ac:dyDescent="0.35">
      <c r="C215" s="7"/>
    </row>
    <row r="216" spans="3:3" ht="15.75" customHeight="1" x14ac:dyDescent="0.35">
      <c r="C216" s="7"/>
    </row>
    <row r="217" spans="3:3" ht="15.75" customHeight="1" x14ac:dyDescent="0.35">
      <c r="C217" s="7"/>
    </row>
    <row r="218" spans="3:3" ht="15.75" customHeight="1" x14ac:dyDescent="0.35">
      <c r="C218" s="7"/>
    </row>
    <row r="219" spans="3:3" ht="15.75" customHeight="1" x14ac:dyDescent="0.35">
      <c r="C219" s="7"/>
    </row>
    <row r="220" spans="3:3" ht="15.75" customHeight="1" x14ac:dyDescent="0.35">
      <c r="C220" s="7"/>
    </row>
    <row r="221" spans="3:3" ht="15.75" customHeight="1" x14ac:dyDescent="0.35">
      <c r="C221" s="7"/>
    </row>
    <row r="222" spans="3:3" ht="15.75" customHeight="1" x14ac:dyDescent="0.35">
      <c r="C222" s="7"/>
    </row>
    <row r="223" spans="3:3" ht="15.75" customHeight="1" x14ac:dyDescent="0.35">
      <c r="C223" s="7"/>
    </row>
    <row r="224" spans="3:3" ht="15.75" customHeight="1" x14ac:dyDescent="0.35">
      <c r="C224" s="7"/>
    </row>
    <row r="225" spans="3:3" ht="15.75" customHeight="1" x14ac:dyDescent="0.35">
      <c r="C225" s="7"/>
    </row>
    <row r="226" spans="3:3" ht="15.75" customHeight="1" x14ac:dyDescent="0.35">
      <c r="C226" s="7"/>
    </row>
    <row r="227" spans="3:3" ht="15.75" customHeight="1" x14ac:dyDescent="0.35">
      <c r="C227" s="7"/>
    </row>
    <row r="228" spans="3:3" ht="15.75" customHeight="1" x14ac:dyDescent="0.35">
      <c r="C228" s="7"/>
    </row>
    <row r="229" spans="3:3" ht="15.75" customHeight="1" x14ac:dyDescent="0.35">
      <c r="C229" s="7"/>
    </row>
    <row r="230" spans="3:3" ht="15.75" customHeight="1" x14ac:dyDescent="0.35">
      <c r="C230" s="7"/>
    </row>
    <row r="231" spans="3:3" ht="15.75" customHeight="1" x14ac:dyDescent="0.35">
      <c r="C231" s="7"/>
    </row>
    <row r="232" spans="3:3" ht="15.75" customHeight="1" x14ac:dyDescent="0.35">
      <c r="C232" s="7"/>
    </row>
    <row r="233" spans="3:3" ht="15.75" customHeight="1" x14ac:dyDescent="0.35">
      <c r="C233" s="7"/>
    </row>
    <row r="234" spans="3:3" ht="15.75" customHeight="1" x14ac:dyDescent="0.35">
      <c r="C234" s="7"/>
    </row>
    <row r="235" spans="3:3" ht="15.75" customHeight="1" x14ac:dyDescent="0.35">
      <c r="C235" s="7"/>
    </row>
    <row r="236" spans="3:3" ht="15.75" customHeight="1" x14ac:dyDescent="0.35">
      <c r="C236" s="7"/>
    </row>
    <row r="237" spans="3:3" ht="15.75" customHeight="1" x14ac:dyDescent="0.35">
      <c r="C237" s="7"/>
    </row>
    <row r="238" spans="3:3" ht="15.75" customHeight="1" x14ac:dyDescent="0.35">
      <c r="C238" s="7"/>
    </row>
    <row r="239" spans="3:3" ht="15.75" customHeight="1" x14ac:dyDescent="0.35">
      <c r="C239" s="7"/>
    </row>
    <row r="240" spans="3:3" ht="15.75" customHeight="1" x14ac:dyDescent="0.35">
      <c r="C240" s="7"/>
    </row>
    <row r="241" spans="3:3" ht="15.75" customHeight="1" x14ac:dyDescent="0.35">
      <c r="C241" s="7"/>
    </row>
    <row r="242" spans="3:3" ht="15.75" customHeight="1" x14ac:dyDescent="0.35">
      <c r="C242" s="7"/>
    </row>
    <row r="243" spans="3:3" ht="15.75" customHeight="1" x14ac:dyDescent="0.35">
      <c r="C243" s="7"/>
    </row>
    <row r="244" spans="3:3" ht="15.75" customHeight="1" x14ac:dyDescent="0.35">
      <c r="C244" s="7"/>
    </row>
    <row r="245" spans="3:3" ht="15.75" customHeight="1" x14ac:dyDescent="0.35">
      <c r="C245" s="7"/>
    </row>
    <row r="246" spans="3:3" ht="15.75" customHeight="1" x14ac:dyDescent="0.35">
      <c r="C246" s="7"/>
    </row>
    <row r="247" spans="3:3" ht="15.75" customHeight="1" x14ac:dyDescent="0.35">
      <c r="C247" s="7"/>
    </row>
    <row r="248" spans="3:3" ht="15.75" customHeight="1" x14ac:dyDescent="0.35">
      <c r="C248" s="7"/>
    </row>
    <row r="249" spans="3:3" ht="15.75" customHeight="1" x14ac:dyDescent="0.35">
      <c r="C249" s="7"/>
    </row>
    <row r="250" spans="3:3" ht="15.75" customHeight="1" x14ac:dyDescent="0.35">
      <c r="C250" s="7"/>
    </row>
    <row r="251" spans="3:3" ht="15.75" customHeight="1" x14ac:dyDescent="0.35">
      <c r="C251" s="7"/>
    </row>
    <row r="252" spans="3:3" ht="15.75" customHeight="1" x14ac:dyDescent="0.35">
      <c r="C252" s="7"/>
    </row>
    <row r="253" spans="3:3" ht="15.75" customHeight="1" x14ac:dyDescent="0.35">
      <c r="C253" s="7"/>
    </row>
    <row r="254" spans="3:3" ht="15.75" customHeight="1" x14ac:dyDescent="0.35">
      <c r="C254" s="7"/>
    </row>
    <row r="255" spans="3:3" ht="15.75" customHeight="1" x14ac:dyDescent="0.35">
      <c r="C255" s="7"/>
    </row>
    <row r="256" spans="3:3" ht="15.75" customHeight="1" x14ac:dyDescent="0.35">
      <c r="C256" s="7"/>
    </row>
    <row r="257" spans="3:3" ht="15.75" customHeight="1" x14ac:dyDescent="0.35">
      <c r="C257" s="7"/>
    </row>
    <row r="258" spans="3:3" ht="15.75" customHeight="1" x14ac:dyDescent="0.35">
      <c r="C258" s="7"/>
    </row>
    <row r="259" spans="3:3" ht="15.75" customHeight="1" x14ac:dyDescent="0.35">
      <c r="C259" s="7"/>
    </row>
    <row r="260" spans="3:3" ht="15.75" customHeight="1" x14ac:dyDescent="0.35">
      <c r="C260" s="7"/>
    </row>
    <row r="261" spans="3:3" ht="15.75" customHeight="1" x14ac:dyDescent="0.35">
      <c r="C261" s="7"/>
    </row>
    <row r="262" spans="3:3" ht="15.75" customHeight="1" x14ac:dyDescent="0.35">
      <c r="C262" s="7"/>
    </row>
    <row r="263" spans="3:3" ht="15.75" customHeight="1" x14ac:dyDescent="0.35">
      <c r="C263" s="7"/>
    </row>
    <row r="264" spans="3:3" ht="15.75" customHeight="1" x14ac:dyDescent="0.35">
      <c r="C264" s="7"/>
    </row>
    <row r="265" spans="3:3" ht="15.75" customHeight="1" x14ac:dyDescent="0.35">
      <c r="C265" s="7"/>
    </row>
    <row r="266" spans="3:3" ht="15.75" customHeight="1" x14ac:dyDescent="0.35">
      <c r="C266" s="7"/>
    </row>
    <row r="267" spans="3:3" ht="15.75" customHeight="1" x14ac:dyDescent="0.35">
      <c r="C267" s="7"/>
    </row>
    <row r="268" spans="3:3" ht="15.75" customHeight="1" x14ac:dyDescent="0.35">
      <c r="C268" s="7"/>
    </row>
    <row r="269" spans="3:3" ht="15.75" customHeight="1" x14ac:dyDescent="0.35">
      <c r="C269" s="7"/>
    </row>
    <row r="270" spans="3:3" ht="15.75" customHeight="1" x14ac:dyDescent="0.35">
      <c r="C270" s="7"/>
    </row>
    <row r="271" spans="3:3" ht="15.75" customHeight="1" x14ac:dyDescent="0.35">
      <c r="C271" s="7"/>
    </row>
    <row r="272" spans="3:3" ht="15.75" customHeight="1" x14ac:dyDescent="0.35">
      <c r="C272" s="7"/>
    </row>
    <row r="273" spans="3:3" ht="15.75" customHeight="1" x14ac:dyDescent="0.35">
      <c r="C273" s="7"/>
    </row>
    <row r="274" spans="3:3" ht="15.75" customHeight="1" x14ac:dyDescent="0.35">
      <c r="C274" s="7"/>
    </row>
    <row r="275" spans="3:3" ht="15.75" customHeight="1" x14ac:dyDescent="0.35">
      <c r="C275" s="7"/>
    </row>
    <row r="276" spans="3:3" ht="15.75" customHeight="1" x14ac:dyDescent="0.35">
      <c r="C276" s="7"/>
    </row>
    <row r="277" spans="3:3" ht="15.75" customHeight="1" x14ac:dyDescent="0.35">
      <c r="C277" s="7"/>
    </row>
    <row r="278" spans="3:3" ht="15.75" customHeight="1" x14ac:dyDescent="0.35">
      <c r="C278" s="7"/>
    </row>
    <row r="279" spans="3:3" ht="15.75" customHeight="1" x14ac:dyDescent="0.35">
      <c r="C279" s="7"/>
    </row>
    <row r="280" spans="3:3" ht="15.75" customHeight="1" x14ac:dyDescent="0.35">
      <c r="C280" s="7"/>
    </row>
    <row r="281" spans="3:3" ht="15.75" customHeight="1" x14ac:dyDescent="0.35">
      <c r="C281" s="7"/>
    </row>
    <row r="282" spans="3:3" ht="15.75" customHeight="1" x14ac:dyDescent="0.35">
      <c r="C282" s="7"/>
    </row>
    <row r="283" spans="3:3" ht="15.75" customHeight="1" x14ac:dyDescent="0.35">
      <c r="C283" s="7"/>
    </row>
    <row r="284" spans="3:3" ht="15.75" customHeight="1" x14ac:dyDescent="0.35">
      <c r="C284" s="7"/>
    </row>
    <row r="285" spans="3:3" ht="15.75" customHeight="1" x14ac:dyDescent="0.35">
      <c r="C285" s="7"/>
    </row>
    <row r="286" spans="3:3" ht="15.75" customHeight="1" x14ac:dyDescent="0.35">
      <c r="C286" s="7"/>
    </row>
    <row r="287" spans="3:3" ht="15.75" customHeight="1" x14ac:dyDescent="0.35">
      <c r="C287" s="7"/>
    </row>
    <row r="288" spans="3:3" ht="15.75" customHeight="1" x14ac:dyDescent="0.35">
      <c r="C288" s="7"/>
    </row>
    <row r="289" spans="3:3" ht="15.75" customHeight="1" x14ac:dyDescent="0.35">
      <c r="C289" s="7"/>
    </row>
    <row r="290" spans="3:3" ht="15.75" customHeight="1" x14ac:dyDescent="0.35">
      <c r="C290" s="7"/>
    </row>
    <row r="291" spans="3:3" ht="15.75" customHeight="1" x14ac:dyDescent="0.35">
      <c r="C291" s="7"/>
    </row>
    <row r="292" spans="3:3" ht="15.75" customHeight="1" x14ac:dyDescent="0.35">
      <c r="C292" s="7"/>
    </row>
    <row r="293" spans="3:3" ht="15.75" customHeight="1" x14ac:dyDescent="0.35">
      <c r="C293" s="7"/>
    </row>
    <row r="294" spans="3:3" ht="15.75" customHeight="1" x14ac:dyDescent="0.35">
      <c r="C294" s="7"/>
    </row>
    <row r="295" spans="3:3" ht="15.75" customHeight="1" x14ac:dyDescent="0.35">
      <c r="C295" s="7"/>
    </row>
    <row r="296" spans="3:3" ht="15.75" customHeight="1" x14ac:dyDescent="0.35">
      <c r="C296" s="7"/>
    </row>
    <row r="297" spans="3:3" ht="15.75" customHeight="1" x14ac:dyDescent="0.35">
      <c r="C297" s="7"/>
    </row>
    <row r="298" spans="3:3" ht="15.75" customHeight="1" x14ac:dyDescent="0.35">
      <c r="C298" s="7"/>
    </row>
    <row r="299" spans="3:3" ht="15.75" customHeight="1" x14ac:dyDescent="0.35">
      <c r="C299" s="7"/>
    </row>
    <row r="300" spans="3:3" ht="15.75" customHeight="1" x14ac:dyDescent="0.35">
      <c r="C300" s="7"/>
    </row>
    <row r="301" spans="3:3" ht="15.75" customHeight="1" x14ac:dyDescent="0.35">
      <c r="C301" s="7"/>
    </row>
    <row r="302" spans="3:3" ht="15.75" customHeight="1" x14ac:dyDescent="0.35">
      <c r="C302" s="7"/>
    </row>
    <row r="303" spans="3:3" ht="15.75" customHeight="1" x14ac:dyDescent="0.35">
      <c r="C303" s="7"/>
    </row>
    <row r="304" spans="3:3" ht="15.75" customHeight="1" x14ac:dyDescent="0.35">
      <c r="C304" s="7"/>
    </row>
    <row r="305" spans="3:3" ht="15.75" customHeight="1" x14ac:dyDescent="0.35">
      <c r="C305" s="7"/>
    </row>
    <row r="306" spans="3:3" ht="15.75" customHeight="1" x14ac:dyDescent="0.35">
      <c r="C306" s="7"/>
    </row>
    <row r="307" spans="3:3" ht="15.75" customHeight="1" x14ac:dyDescent="0.35">
      <c r="C307" s="7"/>
    </row>
    <row r="308" spans="3:3" ht="15.75" customHeight="1" x14ac:dyDescent="0.35">
      <c r="C308" s="7"/>
    </row>
    <row r="309" spans="3:3" ht="15.75" customHeight="1" x14ac:dyDescent="0.35">
      <c r="C309" s="7"/>
    </row>
    <row r="310" spans="3:3" ht="15.75" customHeight="1" x14ac:dyDescent="0.35">
      <c r="C310" s="7"/>
    </row>
    <row r="311" spans="3:3" ht="15.75" customHeight="1" x14ac:dyDescent="0.35">
      <c r="C311" s="7"/>
    </row>
    <row r="312" spans="3:3" ht="15.75" customHeight="1" x14ac:dyDescent="0.35">
      <c r="C312" s="7"/>
    </row>
    <row r="313" spans="3:3" ht="15.75" customHeight="1" x14ac:dyDescent="0.35">
      <c r="C313" s="7"/>
    </row>
    <row r="314" spans="3:3" ht="15.75" customHeight="1" x14ac:dyDescent="0.35">
      <c r="C314" s="7"/>
    </row>
    <row r="315" spans="3:3" ht="15.75" customHeight="1" x14ac:dyDescent="0.35">
      <c r="C315" s="7"/>
    </row>
    <row r="316" spans="3:3" ht="15.75" customHeight="1" x14ac:dyDescent="0.35">
      <c r="C316" s="7"/>
    </row>
    <row r="317" spans="3:3" ht="15.75" customHeight="1" x14ac:dyDescent="0.35">
      <c r="C317" s="7"/>
    </row>
    <row r="318" spans="3:3" ht="15.75" customHeight="1" x14ac:dyDescent="0.35">
      <c r="C318" s="7"/>
    </row>
    <row r="319" spans="3:3" ht="15.75" customHeight="1" x14ac:dyDescent="0.35">
      <c r="C319" s="7"/>
    </row>
    <row r="320" spans="3:3" ht="15.75" customHeight="1" x14ac:dyDescent="0.35">
      <c r="C320" s="7"/>
    </row>
    <row r="321" spans="3:3" ht="15.75" customHeight="1" x14ac:dyDescent="0.35">
      <c r="C321" s="7"/>
    </row>
    <row r="322" spans="3:3" ht="15.75" customHeight="1" x14ac:dyDescent="0.35">
      <c r="C322" s="7"/>
    </row>
    <row r="323" spans="3:3" ht="15.75" customHeight="1" x14ac:dyDescent="0.35">
      <c r="C323" s="7"/>
    </row>
    <row r="324" spans="3:3" ht="15.75" customHeight="1" x14ac:dyDescent="0.35">
      <c r="C324" s="7"/>
    </row>
    <row r="325" spans="3:3" ht="15.75" customHeight="1" x14ac:dyDescent="0.35">
      <c r="C325" s="7"/>
    </row>
    <row r="326" spans="3:3" ht="15.75" customHeight="1" x14ac:dyDescent="0.35">
      <c r="C326" s="7"/>
    </row>
    <row r="327" spans="3:3" ht="15.75" customHeight="1" x14ac:dyDescent="0.35">
      <c r="C327" s="7"/>
    </row>
    <row r="328" spans="3:3" ht="15.75" customHeight="1" x14ac:dyDescent="0.35">
      <c r="C328" s="7"/>
    </row>
    <row r="329" spans="3:3" ht="15.75" customHeight="1" x14ac:dyDescent="0.35">
      <c r="C329" s="7"/>
    </row>
    <row r="330" spans="3:3" ht="15.75" customHeight="1" x14ac:dyDescent="0.35">
      <c r="C330" s="7"/>
    </row>
    <row r="331" spans="3:3" ht="15.75" customHeight="1" x14ac:dyDescent="0.35">
      <c r="C331" s="7"/>
    </row>
    <row r="332" spans="3:3" ht="15.75" customHeight="1" x14ac:dyDescent="0.35">
      <c r="C332" s="7"/>
    </row>
    <row r="333" spans="3:3" ht="15.75" customHeight="1" x14ac:dyDescent="0.35">
      <c r="C333" s="7"/>
    </row>
    <row r="334" spans="3:3" ht="15.75" customHeight="1" x14ac:dyDescent="0.35">
      <c r="C334" s="7"/>
    </row>
    <row r="335" spans="3:3" ht="15.75" customHeight="1" x14ac:dyDescent="0.35">
      <c r="C335" s="7"/>
    </row>
    <row r="336" spans="3:3" ht="15.75" customHeight="1" x14ac:dyDescent="0.35">
      <c r="C336" s="7"/>
    </row>
    <row r="337" spans="3:3" ht="15.75" customHeight="1" x14ac:dyDescent="0.35">
      <c r="C337" s="7"/>
    </row>
    <row r="338" spans="3:3" ht="15.75" customHeight="1" x14ac:dyDescent="0.35">
      <c r="C338" s="7"/>
    </row>
    <row r="339" spans="3:3" ht="15.75" customHeight="1" x14ac:dyDescent="0.35">
      <c r="C339" s="7"/>
    </row>
    <row r="340" spans="3:3" ht="15.75" customHeight="1" x14ac:dyDescent="0.35">
      <c r="C340" s="7"/>
    </row>
    <row r="341" spans="3:3" ht="15.75" customHeight="1" x14ac:dyDescent="0.35">
      <c r="C341" s="7"/>
    </row>
    <row r="342" spans="3:3" ht="15.75" customHeight="1" x14ac:dyDescent="0.35">
      <c r="C342" s="7"/>
    </row>
    <row r="343" spans="3:3" ht="15.75" customHeight="1" x14ac:dyDescent="0.35">
      <c r="C343" s="7"/>
    </row>
    <row r="344" spans="3:3" ht="15.75" customHeight="1" x14ac:dyDescent="0.35">
      <c r="C344" s="7"/>
    </row>
    <row r="345" spans="3:3" ht="15.75" customHeight="1" x14ac:dyDescent="0.35">
      <c r="C345" s="7"/>
    </row>
    <row r="346" spans="3:3" ht="15.75" customHeight="1" x14ac:dyDescent="0.35">
      <c r="C346" s="7"/>
    </row>
    <row r="347" spans="3:3" ht="15.75" customHeight="1" x14ac:dyDescent="0.35">
      <c r="C347" s="7"/>
    </row>
    <row r="348" spans="3:3" ht="15.75" customHeight="1" x14ac:dyDescent="0.35">
      <c r="C348" s="7"/>
    </row>
    <row r="349" spans="3:3" ht="15.75" customHeight="1" x14ac:dyDescent="0.35">
      <c r="C349" s="7"/>
    </row>
    <row r="350" spans="3:3" ht="15.75" customHeight="1" x14ac:dyDescent="0.35">
      <c r="C350" s="7"/>
    </row>
    <row r="351" spans="3:3" ht="15.75" customHeight="1" x14ac:dyDescent="0.35">
      <c r="C351" s="7"/>
    </row>
    <row r="352" spans="3:3" ht="15.75" customHeight="1" x14ac:dyDescent="0.35">
      <c r="C352" s="7"/>
    </row>
    <row r="353" spans="3:3" ht="15.75" customHeight="1" x14ac:dyDescent="0.35">
      <c r="C353" s="7"/>
    </row>
    <row r="354" spans="3:3" ht="15.75" customHeight="1" x14ac:dyDescent="0.35">
      <c r="C354" s="7"/>
    </row>
    <row r="355" spans="3:3" ht="15.75" customHeight="1" x14ac:dyDescent="0.35">
      <c r="C355" s="7"/>
    </row>
    <row r="356" spans="3:3" ht="15.75" customHeight="1" x14ac:dyDescent="0.35">
      <c r="C356" s="7"/>
    </row>
    <row r="357" spans="3:3" ht="15.75" customHeight="1" x14ac:dyDescent="0.35">
      <c r="C357" s="7"/>
    </row>
    <row r="358" spans="3:3" ht="15.75" customHeight="1" x14ac:dyDescent="0.35">
      <c r="C358" s="7"/>
    </row>
    <row r="359" spans="3:3" ht="15.75" customHeight="1" x14ac:dyDescent="0.35">
      <c r="C359" s="7"/>
    </row>
    <row r="360" spans="3:3" ht="15.75" customHeight="1" x14ac:dyDescent="0.35">
      <c r="C360" s="7"/>
    </row>
    <row r="361" spans="3:3" ht="15.75" customHeight="1" x14ac:dyDescent="0.35">
      <c r="C361" s="7"/>
    </row>
    <row r="362" spans="3:3" ht="15.75" customHeight="1" x14ac:dyDescent="0.35">
      <c r="C362" s="7"/>
    </row>
    <row r="363" spans="3:3" ht="15.75" customHeight="1" x14ac:dyDescent="0.35">
      <c r="C363" s="7"/>
    </row>
    <row r="364" spans="3:3" ht="15.75" customHeight="1" x14ac:dyDescent="0.35">
      <c r="C364" s="7"/>
    </row>
    <row r="365" spans="3:3" ht="15.75" customHeight="1" x14ac:dyDescent="0.35">
      <c r="C365" s="7"/>
    </row>
    <row r="366" spans="3:3" ht="15.75" customHeight="1" x14ac:dyDescent="0.35">
      <c r="C366" s="7"/>
    </row>
    <row r="367" spans="3:3" ht="15.75" customHeight="1" x14ac:dyDescent="0.35">
      <c r="C367" s="7"/>
    </row>
    <row r="368" spans="3:3" ht="15.75" customHeight="1" x14ac:dyDescent="0.35">
      <c r="C368" s="7"/>
    </row>
    <row r="369" spans="3:3" ht="15.75" customHeight="1" x14ac:dyDescent="0.35">
      <c r="C369" s="7"/>
    </row>
    <row r="370" spans="3:3" ht="15.75" customHeight="1" x14ac:dyDescent="0.35">
      <c r="C370" s="7"/>
    </row>
    <row r="371" spans="3:3" ht="15.75" customHeight="1" x14ac:dyDescent="0.35">
      <c r="C371" s="7"/>
    </row>
    <row r="372" spans="3:3" ht="15.75" customHeight="1" x14ac:dyDescent="0.35">
      <c r="C372" s="7"/>
    </row>
    <row r="373" spans="3:3" ht="15.75" customHeight="1" x14ac:dyDescent="0.35">
      <c r="C373" s="7"/>
    </row>
    <row r="374" spans="3:3" ht="15.75" customHeight="1" x14ac:dyDescent="0.35">
      <c r="C374" s="7"/>
    </row>
    <row r="375" spans="3:3" ht="15.75" customHeight="1" x14ac:dyDescent="0.35">
      <c r="C375" s="7"/>
    </row>
    <row r="376" spans="3:3" ht="15.75" customHeight="1" x14ac:dyDescent="0.35">
      <c r="C376" s="7"/>
    </row>
    <row r="377" spans="3:3" ht="15.75" customHeight="1" x14ac:dyDescent="0.35">
      <c r="C377" s="7"/>
    </row>
    <row r="378" spans="3:3" ht="15.75" customHeight="1" x14ac:dyDescent="0.35">
      <c r="C378" s="7"/>
    </row>
    <row r="379" spans="3:3" ht="15.75" customHeight="1" x14ac:dyDescent="0.35">
      <c r="C379" s="7"/>
    </row>
    <row r="380" spans="3:3" ht="15.75" customHeight="1" x14ac:dyDescent="0.35">
      <c r="C380" s="7"/>
    </row>
    <row r="381" spans="3:3" ht="15.75" customHeight="1" x14ac:dyDescent="0.35">
      <c r="C381" s="7"/>
    </row>
    <row r="382" spans="3:3" ht="15.75" customHeight="1" x14ac:dyDescent="0.35">
      <c r="C382" s="7"/>
    </row>
    <row r="383" spans="3:3" ht="15.75" customHeight="1" x14ac:dyDescent="0.35">
      <c r="C383" s="7"/>
    </row>
    <row r="384" spans="3:3" ht="15.75" customHeight="1" x14ac:dyDescent="0.35">
      <c r="C384" s="7"/>
    </row>
    <row r="385" spans="3:3" ht="15.75" customHeight="1" x14ac:dyDescent="0.35">
      <c r="C385" s="7"/>
    </row>
    <row r="386" spans="3:3" ht="15.75" customHeight="1" x14ac:dyDescent="0.35">
      <c r="C386" s="7"/>
    </row>
    <row r="387" spans="3:3" ht="15.75" customHeight="1" x14ac:dyDescent="0.35">
      <c r="C387" s="7"/>
    </row>
    <row r="388" spans="3:3" ht="15.75" customHeight="1" x14ac:dyDescent="0.35">
      <c r="C388" s="7"/>
    </row>
    <row r="389" spans="3:3" ht="15.75" customHeight="1" x14ac:dyDescent="0.35">
      <c r="C389" s="7"/>
    </row>
    <row r="390" spans="3:3" ht="15.75" customHeight="1" x14ac:dyDescent="0.35">
      <c r="C390" s="7"/>
    </row>
    <row r="391" spans="3:3" ht="15.75" customHeight="1" x14ac:dyDescent="0.35">
      <c r="C391" s="7"/>
    </row>
    <row r="392" spans="3:3" ht="15.75" customHeight="1" x14ac:dyDescent="0.35">
      <c r="C392" s="7"/>
    </row>
    <row r="393" spans="3:3" ht="15.75" customHeight="1" x14ac:dyDescent="0.35">
      <c r="C393" s="7"/>
    </row>
    <row r="394" spans="3:3" ht="15.75" customHeight="1" x14ac:dyDescent="0.35">
      <c r="C394" s="7"/>
    </row>
    <row r="395" spans="3:3" ht="15.75" customHeight="1" x14ac:dyDescent="0.35">
      <c r="C395" s="7"/>
    </row>
    <row r="396" spans="3:3" ht="15.75" customHeight="1" x14ac:dyDescent="0.35">
      <c r="C396" s="7"/>
    </row>
    <row r="397" spans="3:3" ht="15.75" customHeight="1" x14ac:dyDescent="0.35">
      <c r="C397" s="7"/>
    </row>
    <row r="398" spans="3:3" ht="15.75" customHeight="1" x14ac:dyDescent="0.35">
      <c r="C398" s="7"/>
    </row>
    <row r="399" spans="3:3" ht="15.75" customHeight="1" x14ac:dyDescent="0.35">
      <c r="C399" s="7"/>
    </row>
    <row r="400" spans="3:3" ht="15.75" customHeight="1" x14ac:dyDescent="0.35">
      <c r="C400" s="7"/>
    </row>
    <row r="401" spans="3:3" ht="15.75" customHeight="1" x14ac:dyDescent="0.35">
      <c r="C401" s="7"/>
    </row>
    <row r="402" spans="3:3" ht="15.75" customHeight="1" x14ac:dyDescent="0.35">
      <c r="C402" s="7"/>
    </row>
    <row r="403" spans="3:3" ht="15.75" customHeight="1" x14ac:dyDescent="0.35">
      <c r="C403" s="7"/>
    </row>
    <row r="404" spans="3:3" ht="15.75" customHeight="1" x14ac:dyDescent="0.35">
      <c r="C404" s="7"/>
    </row>
    <row r="405" spans="3:3" ht="15.75" customHeight="1" x14ac:dyDescent="0.35">
      <c r="C405" s="7"/>
    </row>
    <row r="406" spans="3:3" ht="15.75" customHeight="1" x14ac:dyDescent="0.35">
      <c r="C406" s="7"/>
    </row>
    <row r="407" spans="3:3" ht="15.75" customHeight="1" x14ac:dyDescent="0.35">
      <c r="C407" s="7"/>
    </row>
    <row r="408" spans="3:3" ht="15.75" customHeight="1" x14ac:dyDescent="0.35">
      <c r="C408" s="7"/>
    </row>
    <row r="409" spans="3:3" ht="15.75" customHeight="1" x14ac:dyDescent="0.35">
      <c r="C409" s="7"/>
    </row>
    <row r="410" spans="3:3" ht="15.75" customHeight="1" x14ac:dyDescent="0.35">
      <c r="C410" s="7"/>
    </row>
    <row r="411" spans="3:3" ht="15.75" customHeight="1" x14ac:dyDescent="0.35">
      <c r="C411" s="7"/>
    </row>
    <row r="412" spans="3:3" ht="15.75" customHeight="1" x14ac:dyDescent="0.35">
      <c r="C412" s="7"/>
    </row>
    <row r="413" spans="3:3" ht="15.75" customHeight="1" x14ac:dyDescent="0.35">
      <c r="C413" s="7"/>
    </row>
    <row r="414" spans="3:3" ht="15.75" customHeight="1" x14ac:dyDescent="0.35">
      <c r="C414" s="7"/>
    </row>
    <row r="415" spans="3:3" ht="15.75" customHeight="1" x14ac:dyDescent="0.35">
      <c r="C415" s="7"/>
    </row>
    <row r="416" spans="3:3" ht="15.75" customHeight="1" x14ac:dyDescent="0.35">
      <c r="C416" s="7"/>
    </row>
    <row r="417" spans="3:3" ht="15.75" customHeight="1" x14ac:dyDescent="0.35">
      <c r="C417" s="7"/>
    </row>
    <row r="418" spans="3:3" ht="15.75" customHeight="1" x14ac:dyDescent="0.35">
      <c r="C418" s="7"/>
    </row>
    <row r="419" spans="3:3" ht="15.75" customHeight="1" x14ac:dyDescent="0.35">
      <c r="C419" s="7"/>
    </row>
    <row r="420" spans="3:3" ht="15.75" customHeight="1" x14ac:dyDescent="0.35">
      <c r="C420" s="7"/>
    </row>
    <row r="421" spans="3:3" ht="15.75" customHeight="1" x14ac:dyDescent="0.35">
      <c r="C421" s="7"/>
    </row>
    <row r="422" spans="3:3" ht="15.75" customHeight="1" x14ac:dyDescent="0.35">
      <c r="C422" s="7"/>
    </row>
    <row r="423" spans="3:3" ht="15.75" customHeight="1" x14ac:dyDescent="0.35">
      <c r="C423" s="7"/>
    </row>
    <row r="424" spans="3:3" ht="15.75" customHeight="1" x14ac:dyDescent="0.35">
      <c r="C424" s="7"/>
    </row>
    <row r="425" spans="3:3" ht="15.75" customHeight="1" x14ac:dyDescent="0.35">
      <c r="C425" s="7"/>
    </row>
    <row r="426" spans="3:3" ht="15.75" customHeight="1" x14ac:dyDescent="0.35">
      <c r="C426" s="7"/>
    </row>
    <row r="427" spans="3:3" ht="15.75" customHeight="1" x14ac:dyDescent="0.35">
      <c r="C427" s="7"/>
    </row>
    <row r="428" spans="3:3" ht="15.75" customHeight="1" x14ac:dyDescent="0.35">
      <c r="C428" s="7"/>
    </row>
    <row r="429" spans="3:3" ht="15.75" customHeight="1" x14ac:dyDescent="0.35">
      <c r="C429" s="7"/>
    </row>
    <row r="430" spans="3:3" ht="15.75" customHeight="1" x14ac:dyDescent="0.35">
      <c r="C430" s="7"/>
    </row>
    <row r="431" spans="3:3" ht="15.75" customHeight="1" x14ac:dyDescent="0.35">
      <c r="C431" s="7"/>
    </row>
    <row r="432" spans="3:3" ht="15.75" customHeight="1" x14ac:dyDescent="0.35">
      <c r="C432" s="7"/>
    </row>
    <row r="433" spans="3:3" ht="15.75" customHeight="1" x14ac:dyDescent="0.35">
      <c r="C433" s="7"/>
    </row>
    <row r="434" spans="3:3" ht="15.75" customHeight="1" x14ac:dyDescent="0.35">
      <c r="C434" s="7"/>
    </row>
    <row r="435" spans="3:3" ht="15.75" customHeight="1" x14ac:dyDescent="0.35">
      <c r="C435" s="7"/>
    </row>
    <row r="436" spans="3:3" ht="15.75" customHeight="1" x14ac:dyDescent="0.35">
      <c r="C436" s="7"/>
    </row>
    <row r="437" spans="3:3" ht="15.75" customHeight="1" x14ac:dyDescent="0.35">
      <c r="C437" s="7"/>
    </row>
    <row r="438" spans="3:3" ht="15.75" customHeight="1" x14ac:dyDescent="0.35">
      <c r="C438" s="7"/>
    </row>
    <row r="439" spans="3:3" ht="15.75" customHeight="1" x14ac:dyDescent="0.35">
      <c r="C439" s="7"/>
    </row>
    <row r="440" spans="3:3" ht="15.75" customHeight="1" x14ac:dyDescent="0.35">
      <c r="C440" s="7"/>
    </row>
    <row r="441" spans="3:3" ht="15.75" customHeight="1" x14ac:dyDescent="0.35">
      <c r="C441" s="7"/>
    </row>
    <row r="442" spans="3:3" ht="15.75" customHeight="1" x14ac:dyDescent="0.35">
      <c r="C442" s="7"/>
    </row>
    <row r="443" spans="3:3" ht="15.75" customHeight="1" x14ac:dyDescent="0.35">
      <c r="C443" s="7"/>
    </row>
    <row r="444" spans="3:3" ht="15.75" customHeight="1" x14ac:dyDescent="0.35">
      <c r="C444" s="7"/>
    </row>
    <row r="445" spans="3:3" ht="15.75" customHeight="1" x14ac:dyDescent="0.35">
      <c r="C445" s="7"/>
    </row>
    <row r="446" spans="3:3" ht="15.75" customHeight="1" x14ac:dyDescent="0.35">
      <c r="C446" s="7"/>
    </row>
    <row r="447" spans="3:3" ht="15.75" customHeight="1" x14ac:dyDescent="0.35">
      <c r="C447" s="7"/>
    </row>
    <row r="448" spans="3:3" ht="15.75" customHeight="1" x14ac:dyDescent="0.35">
      <c r="C448" s="7"/>
    </row>
    <row r="449" spans="3:3" ht="15.75" customHeight="1" x14ac:dyDescent="0.35">
      <c r="C449" s="7"/>
    </row>
    <row r="450" spans="3:3" ht="15.75" customHeight="1" x14ac:dyDescent="0.35">
      <c r="C450" s="7"/>
    </row>
    <row r="451" spans="3:3" ht="15.75" customHeight="1" x14ac:dyDescent="0.35">
      <c r="C451" s="7"/>
    </row>
    <row r="452" spans="3:3" ht="15.75" customHeight="1" x14ac:dyDescent="0.35">
      <c r="C452" s="7"/>
    </row>
    <row r="453" spans="3:3" ht="15.75" customHeight="1" x14ac:dyDescent="0.35">
      <c r="C453" s="7"/>
    </row>
    <row r="454" spans="3:3" ht="15.75" customHeight="1" x14ac:dyDescent="0.35">
      <c r="C454" s="7"/>
    </row>
    <row r="455" spans="3:3" ht="15.75" customHeight="1" x14ac:dyDescent="0.35">
      <c r="C455" s="7"/>
    </row>
    <row r="456" spans="3:3" ht="15.75" customHeight="1" x14ac:dyDescent="0.35">
      <c r="C456" s="7"/>
    </row>
    <row r="457" spans="3:3" ht="15.75" customHeight="1" x14ac:dyDescent="0.35">
      <c r="C457" s="7"/>
    </row>
    <row r="458" spans="3:3" ht="15.75" customHeight="1" x14ac:dyDescent="0.35">
      <c r="C458" s="7"/>
    </row>
    <row r="459" spans="3:3" ht="15.75" customHeight="1" x14ac:dyDescent="0.35">
      <c r="C459" s="7"/>
    </row>
    <row r="460" spans="3:3" ht="15.75" customHeight="1" x14ac:dyDescent="0.35">
      <c r="C460" s="7"/>
    </row>
    <row r="461" spans="3:3" ht="15.75" customHeight="1" x14ac:dyDescent="0.35">
      <c r="C461" s="7"/>
    </row>
    <row r="462" spans="3:3" ht="15.75" customHeight="1" x14ac:dyDescent="0.35">
      <c r="C462" s="7"/>
    </row>
    <row r="463" spans="3:3" ht="15.75" customHeight="1" x14ac:dyDescent="0.35">
      <c r="C463" s="7"/>
    </row>
    <row r="464" spans="3:3" ht="15.75" customHeight="1" x14ac:dyDescent="0.35">
      <c r="C464" s="7"/>
    </row>
    <row r="465" spans="3:3" ht="15.75" customHeight="1" x14ac:dyDescent="0.35">
      <c r="C465" s="7"/>
    </row>
    <row r="466" spans="3:3" ht="15.75" customHeight="1" x14ac:dyDescent="0.35">
      <c r="C466" s="7"/>
    </row>
    <row r="467" spans="3:3" ht="15.75" customHeight="1" x14ac:dyDescent="0.35">
      <c r="C467" s="7"/>
    </row>
    <row r="468" spans="3:3" ht="15.75" customHeight="1" x14ac:dyDescent="0.35">
      <c r="C468" s="7"/>
    </row>
    <row r="469" spans="3:3" ht="15.75" customHeight="1" x14ac:dyDescent="0.35">
      <c r="C469" s="7"/>
    </row>
    <row r="470" spans="3:3" ht="15.75" customHeight="1" x14ac:dyDescent="0.35">
      <c r="C470" s="7"/>
    </row>
    <row r="471" spans="3:3" ht="15.75" customHeight="1" x14ac:dyDescent="0.35">
      <c r="C471" s="7"/>
    </row>
    <row r="472" spans="3:3" ht="15.75" customHeight="1" x14ac:dyDescent="0.35">
      <c r="C472" s="7"/>
    </row>
    <row r="473" spans="3:3" ht="15.75" customHeight="1" x14ac:dyDescent="0.35">
      <c r="C473" s="7"/>
    </row>
    <row r="474" spans="3:3" ht="15.75" customHeight="1" x14ac:dyDescent="0.35">
      <c r="C474" s="7"/>
    </row>
    <row r="475" spans="3:3" ht="15.75" customHeight="1" x14ac:dyDescent="0.35">
      <c r="C475" s="7"/>
    </row>
    <row r="476" spans="3:3" ht="15.75" customHeight="1" x14ac:dyDescent="0.35">
      <c r="C476" s="7"/>
    </row>
    <row r="477" spans="3:3" ht="15.75" customHeight="1" x14ac:dyDescent="0.35">
      <c r="C477" s="7"/>
    </row>
    <row r="478" spans="3:3" ht="15.75" customHeight="1" x14ac:dyDescent="0.35">
      <c r="C478" s="7"/>
    </row>
    <row r="479" spans="3:3" ht="15.75" customHeight="1" x14ac:dyDescent="0.35">
      <c r="C479" s="7"/>
    </row>
    <row r="480" spans="3:3" ht="15.75" customHeight="1" x14ac:dyDescent="0.35">
      <c r="C480" s="7"/>
    </row>
    <row r="481" spans="3:3" ht="15.75" customHeight="1" x14ac:dyDescent="0.35">
      <c r="C481" s="7"/>
    </row>
    <row r="482" spans="3:3" ht="15.75" customHeight="1" x14ac:dyDescent="0.35">
      <c r="C482" s="7"/>
    </row>
    <row r="483" spans="3:3" ht="15.75" customHeight="1" x14ac:dyDescent="0.35">
      <c r="C483" s="7"/>
    </row>
    <row r="484" spans="3:3" ht="15.75" customHeight="1" x14ac:dyDescent="0.35">
      <c r="C484" s="7"/>
    </row>
    <row r="485" spans="3:3" ht="15.75" customHeight="1" x14ac:dyDescent="0.35">
      <c r="C485" s="7"/>
    </row>
    <row r="486" spans="3:3" ht="15.75" customHeight="1" x14ac:dyDescent="0.35">
      <c r="C486" s="7"/>
    </row>
    <row r="487" spans="3:3" ht="15.75" customHeight="1" x14ac:dyDescent="0.35">
      <c r="C487" s="7"/>
    </row>
    <row r="488" spans="3:3" ht="15.75" customHeight="1" x14ac:dyDescent="0.35">
      <c r="C488" s="7"/>
    </row>
    <row r="489" spans="3:3" ht="15.75" customHeight="1" x14ac:dyDescent="0.35">
      <c r="C489" s="7"/>
    </row>
    <row r="490" spans="3:3" ht="15.75" customHeight="1" x14ac:dyDescent="0.35">
      <c r="C490" s="7"/>
    </row>
    <row r="491" spans="3:3" ht="15.75" customHeight="1" x14ac:dyDescent="0.35">
      <c r="C491" s="7"/>
    </row>
    <row r="492" spans="3:3" ht="15.75" customHeight="1" x14ac:dyDescent="0.35">
      <c r="C492" s="7"/>
    </row>
    <row r="493" spans="3:3" ht="15.75" customHeight="1" x14ac:dyDescent="0.35">
      <c r="C493" s="7"/>
    </row>
    <row r="494" spans="3:3" ht="15.75" customHeight="1" x14ac:dyDescent="0.35">
      <c r="C494" s="7"/>
    </row>
    <row r="495" spans="3:3" ht="15.75" customHeight="1" x14ac:dyDescent="0.35">
      <c r="C495" s="7"/>
    </row>
    <row r="496" spans="3:3" ht="15.75" customHeight="1" x14ac:dyDescent="0.35">
      <c r="C496" s="7"/>
    </row>
    <row r="497" spans="3:3" ht="15.75" customHeight="1" x14ac:dyDescent="0.35">
      <c r="C497" s="7"/>
    </row>
    <row r="498" spans="3:3" ht="15.75" customHeight="1" x14ac:dyDescent="0.35">
      <c r="C498" s="7"/>
    </row>
    <row r="499" spans="3:3" ht="15.75" customHeight="1" x14ac:dyDescent="0.35">
      <c r="C499" s="7"/>
    </row>
    <row r="500" spans="3:3" ht="15.75" customHeight="1" x14ac:dyDescent="0.35">
      <c r="C500" s="7"/>
    </row>
    <row r="501" spans="3:3" ht="15.75" customHeight="1" x14ac:dyDescent="0.35">
      <c r="C501" s="7"/>
    </row>
    <row r="502" spans="3:3" ht="15.75" customHeight="1" x14ac:dyDescent="0.35">
      <c r="C502" s="7"/>
    </row>
    <row r="503" spans="3:3" ht="15.75" customHeight="1" x14ac:dyDescent="0.35">
      <c r="C503" s="7"/>
    </row>
    <row r="504" spans="3:3" ht="15.75" customHeight="1" x14ac:dyDescent="0.35">
      <c r="C504" s="7"/>
    </row>
    <row r="505" spans="3:3" ht="15.75" customHeight="1" x14ac:dyDescent="0.35">
      <c r="C505" s="7"/>
    </row>
    <row r="506" spans="3:3" ht="15.75" customHeight="1" x14ac:dyDescent="0.35">
      <c r="C506" s="7"/>
    </row>
    <row r="507" spans="3:3" ht="15.75" customHeight="1" x14ac:dyDescent="0.35">
      <c r="C507" s="7"/>
    </row>
    <row r="508" spans="3:3" ht="15.75" customHeight="1" x14ac:dyDescent="0.35">
      <c r="C508" s="7"/>
    </row>
    <row r="509" spans="3:3" ht="15.75" customHeight="1" x14ac:dyDescent="0.35">
      <c r="C509" s="7"/>
    </row>
    <row r="510" spans="3:3" ht="15.75" customHeight="1" x14ac:dyDescent="0.35">
      <c r="C510" s="7"/>
    </row>
    <row r="511" spans="3:3" ht="15.75" customHeight="1" x14ac:dyDescent="0.35">
      <c r="C511" s="7"/>
    </row>
    <row r="512" spans="3:3" ht="15.75" customHeight="1" x14ac:dyDescent="0.35">
      <c r="C512" s="7"/>
    </row>
    <row r="513" spans="3:3" ht="15.75" customHeight="1" x14ac:dyDescent="0.35">
      <c r="C513" s="7"/>
    </row>
    <row r="514" spans="3:3" ht="15.75" customHeight="1" x14ac:dyDescent="0.35">
      <c r="C514" s="7"/>
    </row>
    <row r="515" spans="3:3" ht="15.75" customHeight="1" x14ac:dyDescent="0.35">
      <c r="C515" s="7"/>
    </row>
    <row r="516" spans="3:3" ht="15.75" customHeight="1" x14ac:dyDescent="0.35">
      <c r="C516" s="7"/>
    </row>
    <row r="517" spans="3:3" ht="15.75" customHeight="1" x14ac:dyDescent="0.35">
      <c r="C517" s="7"/>
    </row>
    <row r="518" spans="3:3" ht="15.75" customHeight="1" x14ac:dyDescent="0.35">
      <c r="C518" s="7"/>
    </row>
    <row r="519" spans="3:3" ht="15.75" customHeight="1" x14ac:dyDescent="0.35">
      <c r="C519" s="7"/>
    </row>
    <row r="520" spans="3:3" ht="15.75" customHeight="1" x14ac:dyDescent="0.35">
      <c r="C520" s="7"/>
    </row>
    <row r="521" spans="3:3" ht="15.75" customHeight="1" x14ac:dyDescent="0.35">
      <c r="C521" s="7"/>
    </row>
    <row r="522" spans="3:3" ht="15.75" customHeight="1" x14ac:dyDescent="0.35">
      <c r="C522" s="7"/>
    </row>
    <row r="523" spans="3:3" ht="15.75" customHeight="1" x14ac:dyDescent="0.35">
      <c r="C523" s="7"/>
    </row>
    <row r="524" spans="3:3" ht="15.75" customHeight="1" x14ac:dyDescent="0.35">
      <c r="C524" s="7"/>
    </row>
    <row r="525" spans="3:3" ht="15.75" customHeight="1" x14ac:dyDescent="0.35">
      <c r="C525" s="7"/>
    </row>
    <row r="526" spans="3:3" ht="15.75" customHeight="1" x14ac:dyDescent="0.35">
      <c r="C526" s="7"/>
    </row>
    <row r="527" spans="3:3" ht="15.75" customHeight="1" x14ac:dyDescent="0.35">
      <c r="C527" s="7"/>
    </row>
    <row r="528" spans="3:3" ht="15.75" customHeight="1" x14ac:dyDescent="0.35">
      <c r="C528" s="7"/>
    </row>
    <row r="529" spans="3:3" ht="15.75" customHeight="1" x14ac:dyDescent="0.35">
      <c r="C529" s="7"/>
    </row>
    <row r="530" spans="3:3" ht="15.75" customHeight="1" x14ac:dyDescent="0.35">
      <c r="C530" s="7"/>
    </row>
    <row r="531" spans="3:3" ht="15.75" customHeight="1" x14ac:dyDescent="0.35">
      <c r="C531" s="7"/>
    </row>
    <row r="532" spans="3:3" ht="15.75" customHeight="1" x14ac:dyDescent="0.35">
      <c r="C532" s="7"/>
    </row>
    <row r="533" spans="3:3" ht="15.75" customHeight="1" x14ac:dyDescent="0.35">
      <c r="C533" s="7"/>
    </row>
    <row r="534" spans="3:3" ht="15.75" customHeight="1" x14ac:dyDescent="0.35">
      <c r="C534" s="7"/>
    </row>
    <row r="535" spans="3:3" ht="15.75" customHeight="1" x14ac:dyDescent="0.35">
      <c r="C535" s="7"/>
    </row>
    <row r="536" spans="3:3" ht="15.75" customHeight="1" x14ac:dyDescent="0.35">
      <c r="C536" s="7"/>
    </row>
    <row r="537" spans="3:3" ht="15.75" customHeight="1" x14ac:dyDescent="0.35">
      <c r="C537" s="7"/>
    </row>
    <row r="538" spans="3:3" ht="15.75" customHeight="1" x14ac:dyDescent="0.35">
      <c r="C538" s="7"/>
    </row>
    <row r="539" spans="3:3" ht="15.75" customHeight="1" x14ac:dyDescent="0.35">
      <c r="C539" s="7"/>
    </row>
    <row r="540" spans="3:3" ht="15.75" customHeight="1" x14ac:dyDescent="0.35">
      <c r="C540" s="7"/>
    </row>
    <row r="541" spans="3:3" ht="15.75" customHeight="1" x14ac:dyDescent="0.35">
      <c r="C541" s="7"/>
    </row>
    <row r="542" spans="3:3" ht="15.75" customHeight="1" x14ac:dyDescent="0.35">
      <c r="C542" s="7"/>
    </row>
    <row r="543" spans="3:3" ht="15.75" customHeight="1" x14ac:dyDescent="0.35">
      <c r="C543" s="7"/>
    </row>
    <row r="544" spans="3:3" ht="15.75" customHeight="1" x14ac:dyDescent="0.35">
      <c r="C544" s="7"/>
    </row>
    <row r="545" spans="3:3" ht="15.75" customHeight="1" x14ac:dyDescent="0.35">
      <c r="C545" s="7"/>
    </row>
    <row r="546" spans="3:3" ht="15.75" customHeight="1" x14ac:dyDescent="0.35">
      <c r="C546" s="7"/>
    </row>
    <row r="547" spans="3:3" ht="15.75" customHeight="1" x14ac:dyDescent="0.35">
      <c r="C547" s="7"/>
    </row>
    <row r="548" spans="3:3" ht="15.75" customHeight="1" x14ac:dyDescent="0.35">
      <c r="C548" s="7"/>
    </row>
    <row r="549" spans="3:3" ht="15.75" customHeight="1" x14ac:dyDescent="0.35">
      <c r="C549" s="7"/>
    </row>
    <row r="550" spans="3:3" ht="15.75" customHeight="1" x14ac:dyDescent="0.35">
      <c r="C550" s="7"/>
    </row>
    <row r="551" spans="3:3" ht="15.75" customHeight="1" x14ac:dyDescent="0.35">
      <c r="C551" s="7"/>
    </row>
    <row r="552" spans="3:3" ht="15.75" customHeight="1" x14ac:dyDescent="0.35">
      <c r="C552" s="7"/>
    </row>
    <row r="553" spans="3:3" ht="15.75" customHeight="1" x14ac:dyDescent="0.35">
      <c r="C553" s="7"/>
    </row>
    <row r="554" spans="3:3" ht="15.75" customHeight="1" x14ac:dyDescent="0.35">
      <c r="C554" s="7"/>
    </row>
    <row r="555" spans="3:3" ht="15.75" customHeight="1" x14ac:dyDescent="0.35">
      <c r="C555" s="7"/>
    </row>
    <row r="556" spans="3:3" ht="15.75" customHeight="1" x14ac:dyDescent="0.35">
      <c r="C556" s="7"/>
    </row>
    <row r="557" spans="3:3" ht="15.75" customHeight="1" x14ac:dyDescent="0.35">
      <c r="C557" s="7"/>
    </row>
    <row r="558" spans="3:3" ht="15.75" customHeight="1" x14ac:dyDescent="0.35">
      <c r="C558" s="7"/>
    </row>
    <row r="559" spans="3:3" ht="15.75" customHeight="1" x14ac:dyDescent="0.35">
      <c r="C559" s="7"/>
    </row>
    <row r="560" spans="3:3" ht="15.75" customHeight="1" x14ac:dyDescent="0.35">
      <c r="C560" s="7"/>
    </row>
    <row r="561" spans="3:3" ht="15.75" customHeight="1" x14ac:dyDescent="0.35">
      <c r="C561" s="7"/>
    </row>
    <row r="562" spans="3:3" ht="15.75" customHeight="1" x14ac:dyDescent="0.35">
      <c r="C562" s="7"/>
    </row>
    <row r="563" spans="3:3" ht="15.75" customHeight="1" x14ac:dyDescent="0.35">
      <c r="C563" s="7"/>
    </row>
    <row r="564" spans="3:3" ht="15.75" customHeight="1" x14ac:dyDescent="0.35">
      <c r="C564" s="7"/>
    </row>
    <row r="565" spans="3:3" ht="15.75" customHeight="1" x14ac:dyDescent="0.35">
      <c r="C565" s="7"/>
    </row>
    <row r="566" spans="3:3" ht="15.75" customHeight="1" x14ac:dyDescent="0.35">
      <c r="C566" s="7"/>
    </row>
    <row r="567" spans="3:3" ht="15.75" customHeight="1" x14ac:dyDescent="0.35">
      <c r="C567" s="7"/>
    </row>
    <row r="568" spans="3:3" ht="15.75" customHeight="1" x14ac:dyDescent="0.35">
      <c r="C568" s="7"/>
    </row>
    <row r="569" spans="3:3" ht="15.75" customHeight="1" x14ac:dyDescent="0.35">
      <c r="C569" s="7"/>
    </row>
    <row r="570" spans="3:3" ht="15.75" customHeight="1" x14ac:dyDescent="0.35">
      <c r="C570" s="7"/>
    </row>
    <row r="571" spans="3:3" ht="15.75" customHeight="1" x14ac:dyDescent="0.35">
      <c r="C571" s="7"/>
    </row>
    <row r="572" spans="3:3" ht="15.75" customHeight="1" x14ac:dyDescent="0.35">
      <c r="C572" s="7"/>
    </row>
    <row r="573" spans="3:3" ht="15.75" customHeight="1" x14ac:dyDescent="0.35">
      <c r="C573" s="7"/>
    </row>
    <row r="574" spans="3:3" ht="15.75" customHeight="1" x14ac:dyDescent="0.35">
      <c r="C574" s="7"/>
    </row>
    <row r="575" spans="3:3" ht="15.75" customHeight="1" x14ac:dyDescent="0.35">
      <c r="C575" s="7"/>
    </row>
    <row r="576" spans="3:3" ht="15.75" customHeight="1" x14ac:dyDescent="0.35">
      <c r="C576" s="7"/>
    </row>
    <row r="577" spans="3:3" ht="15.75" customHeight="1" x14ac:dyDescent="0.35">
      <c r="C577" s="7"/>
    </row>
    <row r="578" spans="3:3" ht="15.75" customHeight="1" x14ac:dyDescent="0.35">
      <c r="C578" s="7"/>
    </row>
    <row r="579" spans="3:3" ht="15.75" customHeight="1" x14ac:dyDescent="0.35">
      <c r="C579" s="7"/>
    </row>
    <row r="580" spans="3:3" ht="15.75" customHeight="1" x14ac:dyDescent="0.35">
      <c r="C580" s="7"/>
    </row>
    <row r="581" spans="3:3" ht="15.75" customHeight="1" x14ac:dyDescent="0.35">
      <c r="C581" s="7"/>
    </row>
    <row r="582" spans="3:3" ht="15.75" customHeight="1" x14ac:dyDescent="0.35">
      <c r="C582" s="7"/>
    </row>
    <row r="583" spans="3:3" ht="15.75" customHeight="1" x14ac:dyDescent="0.35">
      <c r="C583" s="7"/>
    </row>
    <row r="584" spans="3:3" ht="15.75" customHeight="1" x14ac:dyDescent="0.35">
      <c r="C584" s="7"/>
    </row>
    <row r="585" spans="3:3" ht="15.75" customHeight="1" x14ac:dyDescent="0.35">
      <c r="C585" s="7"/>
    </row>
    <row r="586" spans="3:3" ht="15.75" customHeight="1" x14ac:dyDescent="0.35">
      <c r="C586" s="7"/>
    </row>
    <row r="587" spans="3:3" ht="15.75" customHeight="1" x14ac:dyDescent="0.35">
      <c r="C587" s="7"/>
    </row>
    <row r="588" spans="3:3" ht="15.75" customHeight="1" x14ac:dyDescent="0.35">
      <c r="C588" s="7"/>
    </row>
    <row r="589" spans="3:3" ht="15.75" customHeight="1" x14ac:dyDescent="0.35">
      <c r="C589" s="7"/>
    </row>
    <row r="590" spans="3:3" ht="15.75" customHeight="1" x14ac:dyDescent="0.35">
      <c r="C590" s="7"/>
    </row>
    <row r="591" spans="3:3" ht="15.75" customHeight="1" x14ac:dyDescent="0.35">
      <c r="C591" s="7"/>
    </row>
    <row r="592" spans="3:3" ht="15.75" customHeight="1" x14ac:dyDescent="0.35">
      <c r="C592" s="7"/>
    </row>
    <row r="593" spans="3:3" ht="15.75" customHeight="1" x14ac:dyDescent="0.35">
      <c r="C593" s="7"/>
    </row>
    <row r="594" spans="3:3" ht="15.75" customHeight="1" x14ac:dyDescent="0.35">
      <c r="C594" s="7"/>
    </row>
    <row r="595" spans="3:3" ht="15.75" customHeight="1" x14ac:dyDescent="0.35">
      <c r="C595" s="7"/>
    </row>
    <row r="596" spans="3:3" ht="15.75" customHeight="1" x14ac:dyDescent="0.35">
      <c r="C596" s="7"/>
    </row>
    <row r="597" spans="3:3" ht="15.75" customHeight="1" x14ac:dyDescent="0.35">
      <c r="C597" s="7"/>
    </row>
    <row r="598" spans="3:3" ht="15.75" customHeight="1" x14ac:dyDescent="0.35">
      <c r="C598" s="7"/>
    </row>
    <row r="599" spans="3:3" ht="15.75" customHeight="1" x14ac:dyDescent="0.35">
      <c r="C599" s="7"/>
    </row>
    <row r="600" spans="3:3" ht="15.75" customHeight="1" x14ac:dyDescent="0.35">
      <c r="C600" s="7"/>
    </row>
    <row r="601" spans="3:3" ht="15.75" customHeight="1" x14ac:dyDescent="0.35">
      <c r="C601" s="7"/>
    </row>
    <row r="602" spans="3:3" ht="15.75" customHeight="1" x14ac:dyDescent="0.35">
      <c r="C602" s="7"/>
    </row>
    <row r="603" spans="3:3" ht="15.75" customHeight="1" x14ac:dyDescent="0.35">
      <c r="C603" s="7"/>
    </row>
    <row r="604" spans="3:3" ht="15.75" customHeight="1" x14ac:dyDescent="0.35">
      <c r="C604" s="7"/>
    </row>
    <row r="605" spans="3:3" ht="15.75" customHeight="1" x14ac:dyDescent="0.35">
      <c r="C605" s="7"/>
    </row>
    <row r="606" spans="3:3" ht="15.75" customHeight="1" x14ac:dyDescent="0.35">
      <c r="C606" s="7"/>
    </row>
    <row r="607" spans="3:3" ht="15.75" customHeight="1" x14ac:dyDescent="0.35">
      <c r="C607" s="7"/>
    </row>
    <row r="608" spans="3:3" ht="15.75" customHeight="1" x14ac:dyDescent="0.35">
      <c r="C608" s="7"/>
    </row>
    <row r="609" spans="3:3" ht="15.75" customHeight="1" x14ac:dyDescent="0.35">
      <c r="C609" s="7"/>
    </row>
    <row r="610" spans="3:3" ht="15.75" customHeight="1" x14ac:dyDescent="0.35">
      <c r="C610" s="7"/>
    </row>
    <row r="611" spans="3:3" ht="15.75" customHeight="1" x14ac:dyDescent="0.35">
      <c r="C611" s="7"/>
    </row>
    <row r="612" spans="3:3" ht="15.75" customHeight="1" x14ac:dyDescent="0.35">
      <c r="C612" s="7"/>
    </row>
    <row r="613" spans="3:3" ht="15.75" customHeight="1" x14ac:dyDescent="0.35">
      <c r="C613" s="7"/>
    </row>
    <row r="614" spans="3:3" ht="15.75" customHeight="1" x14ac:dyDescent="0.35">
      <c r="C614" s="7"/>
    </row>
    <row r="615" spans="3:3" ht="15.75" customHeight="1" x14ac:dyDescent="0.35">
      <c r="C615" s="7"/>
    </row>
    <row r="616" spans="3:3" ht="15.75" customHeight="1" x14ac:dyDescent="0.35">
      <c r="C616" s="7"/>
    </row>
    <row r="617" spans="3:3" ht="15.75" customHeight="1" x14ac:dyDescent="0.35">
      <c r="C617" s="7"/>
    </row>
    <row r="618" spans="3:3" ht="15.75" customHeight="1" x14ac:dyDescent="0.35">
      <c r="C618" s="7"/>
    </row>
    <row r="619" spans="3:3" ht="15.75" customHeight="1" x14ac:dyDescent="0.35">
      <c r="C619" s="7"/>
    </row>
    <row r="620" spans="3:3" ht="15.75" customHeight="1" x14ac:dyDescent="0.35">
      <c r="C620" s="7"/>
    </row>
    <row r="621" spans="3:3" ht="15.75" customHeight="1" x14ac:dyDescent="0.35">
      <c r="C621" s="7"/>
    </row>
    <row r="622" spans="3:3" ht="15.75" customHeight="1" x14ac:dyDescent="0.35">
      <c r="C622" s="7"/>
    </row>
    <row r="623" spans="3:3" ht="15.75" customHeight="1" x14ac:dyDescent="0.35">
      <c r="C623" s="7"/>
    </row>
    <row r="624" spans="3:3" ht="15.75" customHeight="1" x14ac:dyDescent="0.35">
      <c r="C624" s="7"/>
    </row>
    <row r="625" spans="3:3" ht="15.75" customHeight="1" x14ac:dyDescent="0.35">
      <c r="C625" s="7"/>
    </row>
    <row r="626" spans="3:3" ht="15.75" customHeight="1" x14ac:dyDescent="0.35">
      <c r="C626" s="7"/>
    </row>
    <row r="627" spans="3:3" ht="15.75" customHeight="1" x14ac:dyDescent="0.35">
      <c r="C627" s="7"/>
    </row>
    <row r="628" spans="3:3" ht="15.75" customHeight="1" x14ac:dyDescent="0.35">
      <c r="C628" s="7"/>
    </row>
    <row r="629" spans="3:3" ht="15.75" customHeight="1" x14ac:dyDescent="0.35">
      <c r="C629" s="7"/>
    </row>
    <row r="630" spans="3:3" ht="15.75" customHeight="1" x14ac:dyDescent="0.35">
      <c r="C630" s="7"/>
    </row>
    <row r="631" spans="3:3" ht="15.75" customHeight="1" x14ac:dyDescent="0.35">
      <c r="C631" s="7"/>
    </row>
    <row r="632" spans="3:3" ht="15.75" customHeight="1" x14ac:dyDescent="0.35">
      <c r="C632" s="7"/>
    </row>
    <row r="633" spans="3:3" ht="15.75" customHeight="1" x14ac:dyDescent="0.35">
      <c r="C633" s="7"/>
    </row>
    <row r="634" spans="3:3" ht="15.75" customHeight="1" x14ac:dyDescent="0.35">
      <c r="C634" s="7"/>
    </row>
    <row r="635" spans="3:3" ht="15.75" customHeight="1" x14ac:dyDescent="0.35">
      <c r="C635" s="7"/>
    </row>
    <row r="636" spans="3:3" ht="15.75" customHeight="1" x14ac:dyDescent="0.35">
      <c r="C636" s="7"/>
    </row>
    <row r="637" spans="3:3" ht="15.75" customHeight="1" x14ac:dyDescent="0.35">
      <c r="C637" s="7"/>
    </row>
    <row r="638" spans="3:3" ht="15.75" customHeight="1" x14ac:dyDescent="0.35">
      <c r="C638" s="7"/>
    </row>
    <row r="639" spans="3:3" ht="15.75" customHeight="1" x14ac:dyDescent="0.35">
      <c r="C639" s="7"/>
    </row>
    <row r="640" spans="3:3" ht="15.75" customHeight="1" x14ac:dyDescent="0.35">
      <c r="C640" s="7"/>
    </row>
    <row r="641" spans="3:3" ht="15.75" customHeight="1" x14ac:dyDescent="0.35">
      <c r="C641" s="7"/>
    </row>
    <row r="642" spans="3:3" ht="15.75" customHeight="1" x14ac:dyDescent="0.35">
      <c r="C642" s="7"/>
    </row>
    <row r="643" spans="3:3" ht="15.75" customHeight="1" x14ac:dyDescent="0.35">
      <c r="C643" s="7"/>
    </row>
    <row r="644" spans="3:3" ht="15.75" customHeight="1" x14ac:dyDescent="0.35">
      <c r="C644" s="7"/>
    </row>
    <row r="645" spans="3:3" ht="15.75" customHeight="1" x14ac:dyDescent="0.35">
      <c r="C645" s="7"/>
    </row>
    <row r="646" spans="3:3" ht="15.75" customHeight="1" x14ac:dyDescent="0.35">
      <c r="C646" s="7"/>
    </row>
    <row r="647" spans="3:3" ht="15.75" customHeight="1" x14ac:dyDescent="0.35">
      <c r="C647" s="7"/>
    </row>
    <row r="648" spans="3:3" ht="15.75" customHeight="1" x14ac:dyDescent="0.35">
      <c r="C648" s="7"/>
    </row>
    <row r="649" spans="3:3" ht="15.75" customHeight="1" x14ac:dyDescent="0.35">
      <c r="C649" s="7"/>
    </row>
    <row r="650" spans="3:3" ht="15.75" customHeight="1" x14ac:dyDescent="0.35">
      <c r="C650" s="7"/>
    </row>
    <row r="651" spans="3:3" ht="15.75" customHeight="1" x14ac:dyDescent="0.35">
      <c r="C651" s="7"/>
    </row>
    <row r="652" spans="3:3" ht="15.75" customHeight="1" x14ac:dyDescent="0.35">
      <c r="C652" s="7"/>
    </row>
    <row r="653" spans="3:3" ht="15.75" customHeight="1" x14ac:dyDescent="0.35">
      <c r="C653" s="7"/>
    </row>
    <row r="654" spans="3:3" ht="15.75" customHeight="1" x14ac:dyDescent="0.35">
      <c r="C654" s="7"/>
    </row>
    <row r="655" spans="3:3" ht="15.75" customHeight="1" x14ac:dyDescent="0.35">
      <c r="C655" s="7"/>
    </row>
    <row r="656" spans="3:3" ht="15.75" customHeight="1" x14ac:dyDescent="0.35">
      <c r="C656" s="7"/>
    </row>
    <row r="657" spans="3:3" ht="15.75" customHeight="1" x14ac:dyDescent="0.35">
      <c r="C657" s="7"/>
    </row>
    <row r="658" spans="3:3" ht="15.75" customHeight="1" x14ac:dyDescent="0.35">
      <c r="C658" s="7"/>
    </row>
    <row r="659" spans="3:3" ht="15.75" customHeight="1" x14ac:dyDescent="0.35">
      <c r="C659" s="7"/>
    </row>
    <row r="660" spans="3:3" ht="15.75" customHeight="1" x14ac:dyDescent="0.35">
      <c r="C660" s="7"/>
    </row>
    <row r="661" spans="3:3" ht="15.75" customHeight="1" x14ac:dyDescent="0.35">
      <c r="C661" s="7"/>
    </row>
    <row r="662" spans="3:3" ht="15.75" customHeight="1" x14ac:dyDescent="0.35">
      <c r="C662" s="7"/>
    </row>
    <row r="663" spans="3:3" ht="15.75" customHeight="1" x14ac:dyDescent="0.35">
      <c r="C663" s="7"/>
    </row>
    <row r="664" spans="3:3" ht="15.75" customHeight="1" x14ac:dyDescent="0.35">
      <c r="C664" s="7"/>
    </row>
    <row r="665" spans="3:3" ht="15.75" customHeight="1" x14ac:dyDescent="0.35">
      <c r="C665" s="7"/>
    </row>
    <row r="666" spans="3:3" ht="15.75" customHeight="1" x14ac:dyDescent="0.35">
      <c r="C666" s="7"/>
    </row>
    <row r="667" spans="3:3" ht="15.75" customHeight="1" x14ac:dyDescent="0.35">
      <c r="C667" s="7"/>
    </row>
    <row r="668" spans="3:3" ht="15.75" customHeight="1" x14ac:dyDescent="0.35">
      <c r="C668" s="7"/>
    </row>
    <row r="669" spans="3:3" ht="15.75" customHeight="1" x14ac:dyDescent="0.35">
      <c r="C669" s="7"/>
    </row>
    <row r="670" spans="3:3" ht="15.75" customHeight="1" x14ac:dyDescent="0.35">
      <c r="C670" s="7"/>
    </row>
    <row r="671" spans="3:3" ht="15.75" customHeight="1" x14ac:dyDescent="0.35">
      <c r="C671" s="7"/>
    </row>
    <row r="672" spans="3:3" ht="15.75" customHeight="1" x14ac:dyDescent="0.35">
      <c r="C672" s="7"/>
    </row>
    <row r="673" spans="3:3" ht="15.75" customHeight="1" x14ac:dyDescent="0.35">
      <c r="C673" s="7"/>
    </row>
    <row r="674" spans="3:3" ht="15.75" customHeight="1" x14ac:dyDescent="0.35">
      <c r="C674" s="7"/>
    </row>
    <row r="675" spans="3:3" ht="15.75" customHeight="1" x14ac:dyDescent="0.35">
      <c r="C675" s="7"/>
    </row>
    <row r="676" spans="3:3" ht="15.75" customHeight="1" x14ac:dyDescent="0.35">
      <c r="C676" s="7"/>
    </row>
    <row r="677" spans="3:3" ht="15.75" customHeight="1" x14ac:dyDescent="0.35">
      <c r="C677" s="7"/>
    </row>
    <row r="678" spans="3:3" ht="15.75" customHeight="1" x14ac:dyDescent="0.35">
      <c r="C678" s="7"/>
    </row>
    <row r="679" spans="3:3" ht="15.75" customHeight="1" x14ac:dyDescent="0.35">
      <c r="C679" s="7"/>
    </row>
    <row r="680" spans="3:3" ht="15.75" customHeight="1" x14ac:dyDescent="0.35">
      <c r="C680" s="7"/>
    </row>
    <row r="681" spans="3:3" ht="15.75" customHeight="1" x14ac:dyDescent="0.35">
      <c r="C681" s="7"/>
    </row>
    <row r="682" spans="3:3" ht="15.75" customHeight="1" x14ac:dyDescent="0.35">
      <c r="C682" s="7"/>
    </row>
    <row r="683" spans="3:3" ht="15.75" customHeight="1" x14ac:dyDescent="0.35">
      <c r="C683" s="7"/>
    </row>
    <row r="684" spans="3:3" ht="15.75" customHeight="1" x14ac:dyDescent="0.35">
      <c r="C684" s="7"/>
    </row>
    <row r="685" spans="3:3" ht="15.75" customHeight="1" x14ac:dyDescent="0.35">
      <c r="C685" s="7"/>
    </row>
    <row r="686" spans="3:3" ht="15.75" customHeight="1" x14ac:dyDescent="0.35">
      <c r="C686" s="7"/>
    </row>
    <row r="687" spans="3:3" ht="15.75" customHeight="1" x14ac:dyDescent="0.35">
      <c r="C687" s="7"/>
    </row>
    <row r="688" spans="3:3" ht="15.75" customHeight="1" x14ac:dyDescent="0.35">
      <c r="C688" s="7"/>
    </row>
    <row r="689" spans="3:3" ht="15.75" customHeight="1" x14ac:dyDescent="0.35">
      <c r="C689" s="7"/>
    </row>
    <row r="690" spans="3:3" ht="15.75" customHeight="1" x14ac:dyDescent="0.35">
      <c r="C690" s="7"/>
    </row>
    <row r="691" spans="3:3" ht="15.75" customHeight="1" x14ac:dyDescent="0.35">
      <c r="C691" s="7"/>
    </row>
    <row r="692" spans="3:3" ht="15.75" customHeight="1" x14ac:dyDescent="0.35">
      <c r="C692" s="7"/>
    </row>
    <row r="693" spans="3:3" ht="15.75" customHeight="1" x14ac:dyDescent="0.35">
      <c r="C693" s="7"/>
    </row>
    <row r="694" spans="3:3" ht="15.75" customHeight="1" x14ac:dyDescent="0.35">
      <c r="C694" s="7"/>
    </row>
    <row r="695" spans="3:3" ht="15.75" customHeight="1" x14ac:dyDescent="0.35">
      <c r="C695" s="7"/>
    </row>
    <row r="696" spans="3:3" ht="15.75" customHeight="1" x14ac:dyDescent="0.35">
      <c r="C696" s="7"/>
    </row>
    <row r="697" spans="3:3" ht="15.75" customHeight="1" x14ac:dyDescent="0.35">
      <c r="C697" s="7"/>
    </row>
    <row r="698" spans="3:3" ht="15.75" customHeight="1" x14ac:dyDescent="0.35">
      <c r="C698" s="7"/>
    </row>
    <row r="699" spans="3:3" ht="15.75" customHeight="1" x14ac:dyDescent="0.35">
      <c r="C699" s="7"/>
    </row>
    <row r="700" spans="3:3" ht="15.75" customHeight="1" x14ac:dyDescent="0.35">
      <c r="C700" s="7"/>
    </row>
    <row r="701" spans="3:3" ht="15.75" customHeight="1" x14ac:dyDescent="0.35">
      <c r="C701" s="7"/>
    </row>
    <row r="702" spans="3:3" ht="15.75" customHeight="1" x14ac:dyDescent="0.35">
      <c r="C702" s="7"/>
    </row>
    <row r="703" spans="3:3" ht="15.75" customHeight="1" x14ac:dyDescent="0.35">
      <c r="C703" s="7"/>
    </row>
    <row r="704" spans="3:3" ht="15.75" customHeight="1" x14ac:dyDescent="0.35">
      <c r="C704" s="7"/>
    </row>
    <row r="705" spans="3:3" ht="15.75" customHeight="1" x14ac:dyDescent="0.35">
      <c r="C705" s="7"/>
    </row>
    <row r="706" spans="3:3" ht="15.75" customHeight="1" x14ac:dyDescent="0.35">
      <c r="C706" s="7"/>
    </row>
    <row r="707" spans="3:3" ht="15.75" customHeight="1" x14ac:dyDescent="0.35">
      <c r="C707" s="7"/>
    </row>
    <row r="708" spans="3:3" ht="15.75" customHeight="1" x14ac:dyDescent="0.35">
      <c r="C708" s="7"/>
    </row>
    <row r="709" spans="3:3" ht="15.75" customHeight="1" x14ac:dyDescent="0.35">
      <c r="C709" s="7"/>
    </row>
    <row r="710" spans="3:3" ht="15.75" customHeight="1" x14ac:dyDescent="0.35">
      <c r="C710" s="7"/>
    </row>
    <row r="711" spans="3:3" ht="15.75" customHeight="1" x14ac:dyDescent="0.35">
      <c r="C711" s="7"/>
    </row>
    <row r="712" spans="3:3" ht="15.75" customHeight="1" x14ac:dyDescent="0.35">
      <c r="C712" s="7"/>
    </row>
    <row r="713" spans="3:3" ht="15.75" customHeight="1" x14ac:dyDescent="0.35">
      <c r="C713" s="7"/>
    </row>
    <row r="714" spans="3:3" ht="15.75" customHeight="1" x14ac:dyDescent="0.35">
      <c r="C714" s="7"/>
    </row>
    <row r="715" spans="3:3" ht="15.75" customHeight="1" x14ac:dyDescent="0.35">
      <c r="C715" s="7"/>
    </row>
    <row r="716" spans="3:3" ht="15.75" customHeight="1" x14ac:dyDescent="0.35">
      <c r="C716" s="7"/>
    </row>
    <row r="717" spans="3:3" ht="15.75" customHeight="1" x14ac:dyDescent="0.35">
      <c r="C717" s="7"/>
    </row>
    <row r="718" spans="3:3" ht="15.75" customHeight="1" x14ac:dyDescent="0.35">
      <c r="C718" s="7"/>
    </row>
    <row r="719" spans="3:3" ht="15.75" customHeight="1" x14ac:dyDescent="0.35">
      <c r="C719" s="7"/>
    </row>
    <row r="720" spans="3:3" ht="15.75" customHeight="1" x14ac:dyDescent="0.35">
      <c r="C720" s="7"/>
    </row>
    <row r="721" spans="3:3" ht="15.75" customHeight="1" x14ac:dyDescent="0.35">
      <c r="C721" s="7"/>
    </row>
    <row r="722" spans="3:3" ht="15.75" customHeight="1" x14ac:dyDescent="0.35">
      <c r="C722" s="7"/>
    </row>
    <row r="723" spans="3:3" ht="15.75" customHeight="1" x14ac:dyDescent="0.35">
      <c r="C723" s="7"/>
    </row>
    <row r="724" spans="3:3" ht="15.75" customHeight="1" x14ac:dyDescent="0.35">
      <c r="C724" s="7"/>
    </row>
    <row r="725" spans="3:3" ht="15.75" customHeight="1" x14ac:dyDescent="0.35">
      <c r="C725" s="7"/>
    </row>
    <row r="726" spans="3:3" ht="15.75" customHeight="1" x14ac:dyDescent="0.35">
      <c r="C726" s="7"/>
    </row>
    <row r="727" spans="3:3" ht="15.75" customHeight="1" x14ac:dyDescent="0.35">
      <c r="C727" s="7"/>
    </row>
    <row r="728" spans="3:3" ht="15.75" customHeight="1" x14ac:dyDescent="0.35">
      <c r="C728" s="7"/>
    </row>
    <row r="729" spans="3:3" ht="15.75" customHeight="1" x14ac:dyDescent="0.35">
      <c r="C729" s="7"/>
    </row>
    <row r="730" spans="3:3" ht="15.75" customHeight="1" x14ac:dyDescent="0.35">
      <c r="C730" s="7"/>
    </row>
    <row r="731" spans="3:3" ht="15.75" customHeight="1" x14ac:dyDescent="0.35">
      <c r="C731" s="7"/>
    </row>
    <row r="732" spans="3:3" ht="15.75" customHeight="1" x14ac:dyDescent="0.35">
      <c r="C732" s="7"/>
    </row>
    <row r="733" spans="3:3" ht="15.75" customHeight="1" x14ac:dyDescent="0.35">
      <c r="C733" s="7"/>
    </row>
    <row r="734" spans="3:3" ht="15.75" customHeight="1" x14ac:dyDescent="0.35">
      <c r="C734" s="7"/>
    </row>
    <row r="735" spans="3:3" ht="15.75" customHeight="1" x14ac:dyDescent="0.35">
      <c r="C735" s="7"/>
    </row>
    <row r="736" spans="3:3" ht="15.75" customHeight="1" x14ac:dyDescent="0.35">
      <c r="C736" s="7"/>
    </row>
    <row r="737" spans="3:3" ht="15.75" customHeight="1" x14ac:dyDescent="0.35">
      <c r="C737" s="7"/>
    </row>
    <row r="738" spans="3:3" ht="15.75" customHeight="1" x14ac:dyDescent="0.35">
      <c r="C738" s="7"/>
    </row>
    <row r="739" spans="3:3" ht="15.75" customHeight="1" x14ac:dyDescent="0.35">
      <c r="C739" s="7"/>
    </row>
    <row r="740" spans="3:3" ht="15.75" customHeight="1" x14ac:dyDescent="0.35">
      <c r="C740" s="7"/>
    </row>
    <row r="741" spans="3:3" ht="15.75" customHeight="1" x14ac:dyDescent="0.35">
      <c r="C741" s="7"/>
    </row>
    <row r="742" spans="3:3" ht="15.75" customHeight="1" x14ac:dyDescent="0.35">
      <c r="C742" s="7"/>
    </row>
    <row r="743" spans="3:3" ht="15.75" customHeight="1" x14ac:dyDescent="0.35">
      <c r="C743" s="7"/>
    </row>
    <row r="744" spans="3:3" ht="15.75" customHeight="1" x14ac:dyDescent="0.35">
      <c r="C744" s="7"/>
    </row>
    <row r="745" spans="3:3" ht="15.75" customHeight="1" x14ac:dyDescent="0.35">
      <c r="C745" s="7"/>
    </row>
    <row r="746" spans="3:3" ht="15.75" customHeight="1" x14ac:dyDescent="0.35">
      <c r="C746" s="7"/>
    </row>
    <row r="747" spans="3:3" ht="15.75" customHeight="1" x14ac:dyDescent="0.35">
      <c r="C747" s="7"/>
    </row>
    <row r="748" spans="3:3" ht="15.75" customHeight="1" x14ac:dyDescent="0.35">
      <c r="C748" s="7"/>
    </row>
    <row r="749" spans="3:3" ht="15.75" customHeight="1" x14ac:dyDescent="0.35">
      <c r="C749" s="7"/>
    </row>
    <row r="750" spans="3:3" ht="15.75" customHeight="1" x14ac:dyDescent="0.35">
      <c r="C750" s="7"/>
    </row>
    <row r="751" spans="3:3" ht="15.75" customHeight="1" x14ac:dyDescent="0.35">
      <c r="C751" s="7"/>
    </row>
    <row r="752" spans="3:3" ht="15.75" customHeight="1" x14ac:dyDescent="0.35">
      <c r="C752" s="7"/>
    </row>
    <row r="753" spans="3:3" ht="15.75" customHeight="1" x14ac:dyDescent="0.35">
      <c r="C753" s="7"/>
    </row>
    <row r="754" spans="3:3" ht="15.75" customHeight="1" x14ac:dyDescent="0.35">
      <c r="C754" s="7"/>
    </row>
    <row r="755" spans="3:3" ht="15.75" customHeight="1" x14ac:dyDescent="0.35">
      <c r="C755" s="7"/>
    </row>
    <row r="756" spans="3:3" ht="15.75" customHeight="1" x14ac:dyDescent="0.35">
      <c r="C756" s="7"/>
    </row>
    <row r="757" spans="3:3" ht="15.75" customHeight="1" x14ac:dyDescent="0.35">
      <c r="C757" s="7"/>
    </row>
    <row r="758" spans="3:3" ht="15.75" customHeight="1" x14ac:dyDescent="0.35">
      <c r="C758" s="7"/>
    </row>
    <row r="759" spans="3:3" ht="15.75" customHeight="1" x14ac:dyDescent="0.35">
      <c r="C759" s="7"/>
    </row>
    <row r="760" spans="3:3" ht="15.75" customHeight="1" x14ac:dyDescent="0.35">
      <c r="C760" s="7"/>
    </row>
    <row r="761" spans="3:3" ht="15.75" customHeight="1" x14ac:dyDescent="0.35">
      <c r="C761" s="7"/>
    </row>
    <row r="762" spans="3:3" ht="15.75" customHeight="1" x14ac:dyDescent="0.35">
      <c r="C762" s="7"/>
    </row>
    <row r="763" spans="3:3" ht="15.75" customHeight="1" x14ac:dyDescent="0.35">
      <c r="C763" s="7"/>
    </row>
    <row r="764" spans="3:3" ht="15.75" customHeight="1" x14ac:dyDescent="0.35">
      <c r="C764" s="7"/>
    </row>
    <row r="765" spans="3:3" ht="15.75" customHeight="1" x14ac:dyDescent="0.35">
      <c r="C765" s="7"/>
    </row>
    <row r="766" spans="3:3" ht="15.75" customHeight="1" x14ac:dyDescent="0.35">
      <c r="C766" s="7"/>
    </row>
    <row r="767" spans="3:3" ht="15.75" customHeight="1" x14ac:dyDescent="0.35">
      <c r="C767" s="7"/>
    </row>
    <row r="768" spans="3:3" ht="15.75" customHeight="1" x14ac:dyDescent="0.35">
      <c r="C768" s="7"/>
    </row>
    <row r="769" spans="3:3" ht="15.75" customHeight="1" x14ac:dyDescent="0.35">
      <c r="C769" s="7"/>
    </row>
    <row r="770" spans="3:3" ht="15.75" customHeight="1" x14ac:dyDescent="0.35">
      <c r="C770" s="7"/>
    </row>
    <row r="771" spans="3:3" ht="15.75" customHeight="1" x14ac:dyDescent="0.35">
      <c r="C771" s="7"/>
    </row>
    <row r="772" spans="3:3" ht="15.75" customHeight="1" x14ac:dyDescent="0.35">
      <c r="C772" s="7"/>
    </row>
    <row r="773" spans="3:3" ht="15.75" customHeight="1" x14ac:dyDescent="0.35">
      <c r="C773" s="7"/>
    </row>
    <row r="774" spans="3:3" ht="15.75" customHeight="1" x14ac:dyDescent="0.35">
      <c r="C774" s="7"/>
    </row>
    <row r="775" spans="3:3" ht="15.75" customHeight="1" x14ac:dyDescent="0.35">
      <c r="C775" s="7"/>
    </row>
    <row r="776" spans="3:3" ht="15.75" customHeight="1" x14ac:dyDescent="0.35">
      <c r="C776" s="7"/>
    </row>
    <row r="777" spans="3:3" ht="15.75" customHeight="1" x14ac:dyDescent="0.35">
      <c r="C777" s="7"/>
    </row>
    <row r="778" spans="3:3" ht="15.75" customHeight="1" x14ac:dyDescent="0.35">
      <c r="C778" s="7"/>
    </row>
    <row r="779" spans="3:3" ht="15.75" customHeight="1" x14ac:dyDescent="0.35">
      <c r="C779" s="7"/>
    </row>
    <row r="780" spans="3:3" ht="15.75" customHeight="1" x14ac:dyDescent="0.35">
      <c r="C780" s="7"/>
    </row>
    <row r="781" spans="3:3" ht="15.75" customHeight="1" x14ac:dyDescent="0.35">
      <c r="C781" s="7"/>
    </row>
    <row r="782" spans="3:3" ht="15.75" customHeight="1" x14ac:dyDescent="0.35">
      <c r="C782" s="7"/>
    </row>
    <row r="783" spans="3:3" ht="15.75" customHeight="1" x14ac:dyDescent="0.35">
      <c r="C783" s="7"/>
    </row>
    <row r="784" spans="3:3" ht="15.75" customHeight="1" x14ac:dyDescent="0.35">
      <c r="C784" s="7"/>
    </row>
    <row r="785" spans="3:3" ht="15.75" customHeight="1" x14ac:dyDescent="0.35">
      <c r="C785" s="7"/>
    </row>
    <row r="786" spans="3:3" ht="15.75" customHeight="1" x14ac:dyDescent="0.35">
      <c r="C786" s="7"/>
    </row>
    <row r="787" spans="3:3" ht="15.75" customHeight="1" x14ac:dyDescent="0.35">
      <c r="C787" s="7"/>
    </row>
    <row r="788" spans="3:3" ht="15.75" customHeight="1" x14ac:dyDescent="0.35">
      <c r="C788" s="7"/>
    </row>
    <row r="789" spans="3:3" ht="15.75" customHeight="1" x14ac:dyDescent="0.35">
      <c r="C789" s="7"/>
    </row>
    <row r="790" spans="3:3" ht="15.75" customHeight="1" x14ac:dyDescent="0.35">
      <c r="C790" s="7"/>
    </row>
    <row r="791" spans="3:3" ht="15.75" customHeight="1" x14ac:dyDescent="0.35">
      <c r="C791" s="7"/>
    </row>
    <row r="792" spans="3:3" ht="15.75" customHeight="1" x14ac:dyDescent="0.35">
      <c r="C792" s="7"/>
    </row>
    <row r="793" spans="3:3" ht="15.75" customHeight="1" x14ac:dyDescent="0.35">
      <c r="C793" s="7"/>
    </row>
    <row r="794" spans="3:3" ht="15.75" customHeight="1" x14ac:dyDescent="0.35">
      <c r="C794" s="7"/>
    </row>
    <row r="795" spans="3:3" ht="15.75" customHeight="1" x14ac:dyDescent="0.35">
      <c r="C795" s="7"/>
    </row>
    <row r="796" spans="3:3" ht="15.75" customHeight="1" x14ac:dyDescent="0.35">
      <c r="C796" s="7"/>
    </row>
    <row r="797" spans="3:3" ht="15.75" customHeight="1" x14ac:dyDescent="0.35">
      <c r="C797" s="7"/>
    </row>
    <row r="798" spans="3:3" ht="15.75" customHeight="1" x14ac:dyDescent="0.35">
      <c r="C798" s="7"/>
    </row>
    <row r="799" spans="3:3" ht="15.75" customHeight="1" x14ac:dyDescent="0.35">
      <c r="C799" s="7"/>
    </row>
    <row r="800" spans="3:3" ht="15.75" customHeight="1" x14ac:dyDescent="0.35">
      <c r="C800" s="7"/>
    </row>
    <row r="801" spans="3:3" ht="15.75" customHeight="1" x14ac:dyDescent="0.35">
      <c r="C801" s="7"/>
    </row>
    <row r="802" spans="3:3" ht="15.75" customHeight="1" x14ac:dyDescent="0.35">
      <c r="C802" s="7"/>
    </row>
    <row r="803" spans="3:3" ht="15.75" customHeight="1" x14ac:dyDescent="0.35">
      <c r="C803" s="7"/>
    </row>
    <row r="804" spans="3:3" ht="15.75" customHeight="1" x14ac:dyDescent="0.35">
      <c r="C804" s="7"/>
    </row>
    <row r="805" spans="3:3" ht="15.75" customHeight="1" x14ac:dyDescent="0.35">
      <c r="C805" s="7"/>
    </row>
    <row r="806" spans="3:3" ht="15.75" customHeight="1" x14ac:dyDescent="0.35">
      <c r="C806" s="7"/>
    </row>
    <row r="807" spans="3:3" ht="15.75" customHeight="1" x14ac:dyDescent="0.35">
      <c r="C807" s="7"/>
    </row>
    <row r="808" spans="3:3" ht="15.75" customHeight="1" x14ac:dyDescent="0.35">
      <c r="C808" s="7"/>
    </row>
    <row r="809" spans="3:3" ht="15.75" customHeight="1" x14ac:dyDescent="0.35">
      <c r="C809" s="7"/>
    </row>
    <row r="810" spans="3:3" ht="15.75" customHeight="1" x14ac:dyDescent="0.35">
      <c r="C810" s="7"/>
    </row>
    <row r="811" spans="3:3" ht="15.75" customHeight="1" x14ac:dyDescent="0.35">
      <c r="C811" s="7"/>
    </row>
    <row r="812" spans="3:3" ht="15.75" customHeight="1" x14ac:dyDescent="0.35">
      <c r="C812" s="7"/>
    </row>
    <row r="813" spans="3:3" ht="15.75" customHeight="1" x14ac:dyDescent="0.35">
      <c r="C813" s="7"/>
    </row>
    <row r="814" spans="3:3" ht="15.75" customHeight="1" x14ac:dyDescent="0.35">
      <c r="C814" s="7"/>
    </row>
    <row r="815" spans="3:3" ht="15.75" customHeight="1" x14ac:dyDescent="0.35">
      <c r="C815" s="7"/>
    </row>
    <row r="816" spans="3:3" ht="15.75" customHeight="1" x14ac:dyDescent="0.35">
      <c r="C816" s="7"/>
    </row>
    <row r="817" spans="3:3" ht="15.75" customHeight="1" x14ac:dyDescent="0.35">
      <c r="C817" s="7"/>
    </row>
    <row r="818" spans="3:3" ht="15.75" customHeight="1" x14ac:dyDescent="0.35">
      <c r="C818" s="7"/>
    </row>
    <row r="819" spans="3:3" ht="15.75" customHeight="1" x14ac:dyDescent="0.35">
      <c r="C819" s="7"/>
    </row>
    <row r="820" spans="3:3" ht="15.75" customHeight="1" x14ac:dyDescent="0.35">
      <c r="C820" s="7"/>
    </row>
    <row r="821" spans="3:3" ht="15.75" customHeight="1" x14ac:dyDescent="0.35">
      <c r="C821" s="7"/>
    </row>
    <row r="822" spans="3:3" ht="15.75" customHeight="1" x14ac:dyDescent="0.35">
      <c r="C822" s="7"/>
    </row>
    <row r="823" spans="3:3" ht="15.75" customHeight="1" x14ac:dyDescent="0.35">
      <c r="C823" s="7"/>
    </row>
    <row r="824" spans="3:3" ht="15.75" customHeight="1" x14ac:dyDescent="0.35">
      <c r="C824" s="7"/>
    </row>
    <row r="825" spans="3:3" ht="15.75" customHeight="1" x14ac:dyDescent="0.35">
      <c r="C825" s="7"/>
    </row>
    <row r="826" spans="3:3" ht="15.75" customHeight="1" x14ac:dyDescent="0.35">
      <c r="C826" s="7"/>
    </row>
    <row r="827" spans="3:3" ht="15.75" customHeight="1" x14ac:dyDescent="0.35">
      <c r="C827" s="7"/>
    </row>
    <row r="828" spans="3:3" ht="15.75" customHeight="1" x14ac:dyDescent="0.35">
      <c r="C828" s="7"/>
    </row>
    <row r="829" spans="3:3" ht="15.75" customHeight="1" x14ac:dyDescent="0.35">
      <c r="C829" s="7"/>
    </row>
    <row r="830" spans="3:3" ht="15.75" customHeight="1" x14ac:dyDescent="0.35">
      <c r="C830" s="7"/>
    </row>
    <row r="831" spans="3:3" ht="15.75" customHeight="1" x14ac:dyDescent="0.35">
      <c r="C831" s="7"/>
    </row>
    <row r="832" spans="3:3" ht="15.75" customHeight="1" x14ac:dyDescent="0.35">
      <c r="C832" s="7"/>
    </row>
    <row r="833" spans="3:3" ht="15.75" customHeight="1" x14ac:dyDescent="0.35">
      <c r="C833" s="7"/>
    </row>
    <row r="834" spans="3:3" ht="15.75" customHeight="1" x14ac:dyDescent="0.35">
      <c r="C834" s="7"/>
    </row>
    <row r="835" spans="3:3" ht="15.75" customHeight="1" x14ac:dyDescent="0.35">
      <c r="C835" s="7"/>
    </row>
    <row r="836" spans="3:3" ht="15.75" customHeight="1" x14ac:dyDescent="0.35">
      <c r="C836" s="7"/>
    </row>
    <row r="837" spans="3:3" ht="15.75" customHeight="1" x14ac:dyDescent="0.35">
      <c r="C837" s="7"/>
    </row>
    <row r="838" spans="3:3" ht="15.75" customHeight="1" x14ac:dyDescent="0.35">
      <c r="C838" s="7"/>
    </row>
    <row r="839" spans="3:3" ht="15.75" customHeight="1" x14ac:dyDescent="0.35">
      <c r="C839" s="7"/>
    </row>
    <row r="840" spans="3:3" ht="15.75" customHeight="1" x14ac:dyDescent="0.35">
      <c r="C840" s="7"/>
    </row>
    <row r="841" spans="3:3" ht="15.75" customHeight="1" x14ac:dyDescent="0.35">
      <c r="C841" s="7"/>
    </row>
    <row r="842" spans="3:3" ht="15.75" customHeight="1" x14ac:dyDescent="0.35">
      <c r="C842" s="7"/>
    </row>
    <row r="843" spans="3:3" ht="15.75" customHeight="1" x14ac:dyDescent="0.35">
      <c r="C843" s="7"/>
    </row>
    <row r="844" spans="3:3" ht="15.75" customHeight="1" x14ac:dyDescent="0.35">
      <c r="C844" s="7"/>
    </row>
    <row r="845" spans="3:3" ht="15.75" customHeight="1" x14ac:dyDescent="0.35">
      <c r="C845" s="7"/>
    </row>
    <row r="846" spans="3:3" ht="15.75" customHeight="1" x14ac:dyDescent="0.35">
      <c r="C846" s="7"/>
    </row>
    <row r="847" spans="3:3" ht="15.75" customHeight="1" x14ac:dyDescent="0.35">
      <c r="C847" s="7"/>
    </row>
    <row r="848" spans="3:3" ht="15.75" customHeight="1" x14ac:dyDescent="0.35">
      <c r="C848" s="7"/>
    </row>
    <row r="849" spans="3:3" ht="15.75" customHeight="1" x14ac:dyDescent="0.35">
      <c r="C849" s="7"/>
    </row>
    <row r="850" spans="3:3" ht="15.75" customHeight="1" x14ac:dyDescent="0.35">
      <c r="C850" s="7"/>
    </row>
    <row r="851" spans="3:3" ht="15.75" customHeight="1" x14ac:dyDescent="0.35">
      <c r="C851" s="7"/>
    </row>
    <row r="852" spans="3:3" ht="15.75" customHeight="1" x14ac:dyDescent="0.35">
      <c r="C852" s="7"/>
    </row>
    <row r="853" spans="3:3" ht="15.75" customHeight="1" x14ac:dyDescent="0.35">
      <c r="C853" s="7"/>
    </row>
    <row r="854" spans="3:3" ht="15.75" customHeight="1" x14ac:dyDescent="0.35">
      <c r="C854" s="7"/>
    </row>
    <row r="855" spans="3:3" ht="15.75" customHeight="1" x14ac:dyDescent="0.35">
      <c r="C855" s="7"/>
    </row>
    <row r="856" spans="3:3" ht="15.75" customHeight="1" x14ac:dyDescent="0.35">
      <c r="C856" s="7"/>
    </row>
    <row r="857" spans="3:3" ht="15.75" customHeight="1" x14ac:dyDescent="0.35">
      <c r="C857" s="7"/>
    </row>
    <row r="858" spans="3:3" ht="15.75" customHeight="1" x14ac:dyDescent="0.35">
      <c r="C858" s="7"/>
    </row>
    <row r="859" spans="3:3" ht="15.75" customHeight="1" x14ac:dyDescent="0.35">
      <c r="C859" s="7"/>
    </row>
    <row r="860" spans="3:3" ht="15.75" customHeight="1" x14ac:dyDescent="0.35">
      <c r="C860" s="7"/>
    </row>
    <row r="861" spans="3:3" ht="15.75" customHeight="1" x14ac:dyDescent="0.35">
      <c r="C861" s="7"/>
    </row>
    <row r="862" spans="3:3" ht="15.75" customHeight="1" x14ac:dyDescent="0.35">
      <c r="C862" s="7"/>
    </row>
    <row r="863" spans="3:3" ht="15.75" customHeight="1" x14ac:dyDescent="0.35">
      <c r="C863" s="7"/>
    </row>
    <row r="864" spans="3:3" ht="15.75" customHeight="1" x14ac:dyDescent="0.35">
      <c r="C864" s="7"/>
    </row>
    <row r="865" spans="3:3" ht="15.75" customHeight="1" x14ac:dyDescent="0.35">
      <c r="C865" s="7"/>
    </row>
    <row r="866" spans="3:3" ht="15.75" customHeight="1" x14ac:dyDescent="0.35">
      <c r="C866" s="7"/>
    </row>
    <row r="867" spans="3:3" ht="15.75" customHeight="1" x14ac:dyDescent="0.35">
      <c r="C867" s="7"/>
    </row>
    <row r="868" spans="3:3" ht="15.75" customHeight="1" x14ac:dyDescent="0.35">
      <c r="C868" s="7"/>
    </row>
    <row r="869" spans="3:3" ht="15.75" customHeight="1" x14ac:dyDescent="0.35">
      <c r="C869" s="7"/>
    </row>
    <row r="870" spans="3:3" ht="15.75" customHeight="1" x14ac:dyDescent="0.35">
      <c r="C870" s="7"/>
    </row>
    <row r="871" spans="3:3" ht="15.75" customHeight="1" x14ac:dyDescent="0.35">
      <c r="C871" s="7"/>
    </row>
    <row r="872" spans="3:3" ht="15.75" customHeight="1" x14ac:dyDescent="0.35">
      <c r="C872" s="7"/>
    </row>
    <row r="873" spans="3:3" ht="15.75" customHeight="1" x14ac:dyDescent="0.35">
      <c r="C873" s="7"/>
    </row>
    <row r="874" spans="3:3" ht="15.75" customHeight="1" x14ac:dyDescent="0.35">
      <c r="C874" s="7"/>
    </row>
    <row r="875" spans="3:3" ht="15.75" customHeight="1" x14ac:dyDescent="0.35">
      <c r="C875" s="7"/>
    </row>
    <row r="876" spans="3:3" ht="15.75" customHeight="1" x14ac:dyDescent="0.35">
      <c r="C876" s="7"/>
    </row>
    <row r="877" spans="3:3" ht="15.75" customHeight="1" x14ac:dyDescent="0.35">
      <c r="C877" s="7"/>
    </row>
    <row r="878" spans="3:3" ht="15.75" customHeight="1" x14ac:dyDescent="0.35">
      <c r="C878" s="7"/>
    </row>
    <row r="879" spans="3:3" ht="15.75" customHeight="1" x14ac:dyDescent="0.35">
      <c r="C879" s="7"/>
    </row>
    <row r="880" spans="3:3" ht="15.75" customHeight="1" x14ac:dyDescent="0.35">
      <c r="C880" s="7"/>
    </row>
    <row r="881" spans="3:3" ht="15.75" customHeight="1" x14ac:dyDescent="0.35">
      <c r="C881" s="7"/>
    </row>
    <row r="882" spans="3:3" ht="15.75" customHeight="1" x14ac:dyDescent="0.35">
      <c r="C882" s="7"/>
    </row>
    <row r="883" spans="3:3" ht="15.75" customHeight="1" x14ac:dyDescent="0.35">
      <c r="C883" s="7"/>
    </row>
    <row r="884" spans="3:3" ht="15.75" customHeight="1" x14ac:dyDescent="0.35">
      <c r="C884" s="7"/>
    </row>
    <row r="885" spans="3:3" ht="15.75" customHeight="1" x14ac:dyDescent="0.35">
      <c r="C885" s="7"/>
    </row>
    <row r="886" spans="3:3" ht="15.75" customHeight="1" x14ac:dyDescent="0.35">
      <c r="C886" s="7"/>
    </row>
    <row r="887" spans="3:3" ht="15.75" customHeight="1" x14ac:dyDescent="0.35">
      <c r="C887" s="7"/>
    </row>
    <row r="888" spans="3:3" ht="15.75" customHeight="1" x14ac:dyDescent="0.35">
      <c r="C888" s="7"/>
    </row>
    <row r="889" spans="3:3" ht="15.75" customHeight="1" x14ac:dyDescent="0.35">
      <c r="C889" s="7"/>
    </row>
    <row r="890" spans="3:3" ht="15.75" customHeight="1" x14ac:dyDescent="0.35">
      <c r="C890" s="7"/>
    </row>
    <row r="891" spans="3:3" ht="15.75" customHeight="1" x14ac:dyDescent="0.35">
      <c r="C891" s="7"/>
    </row>
    <row r="892" spans="3:3" ht="15.75" customHeight="1" x14ac:dyDescent="0.35">
      <c r="C892" s="7"/>
    </row>
    <row r="893" spans="3:3" ht="15.75" customHeight="1" x14ac:dyDescent="0.35">
      <c r="C893" s="7"/>
    </row>
    <row r="894" spans="3:3" ht="15.75" customHeight="1" x14ac:dyDescent="0.35">
      <c r="C894" s="7"/>
    </row>
    <row r="895" spans="3:3" ht="15.75" customHeight="1" x14ac:dyDescent="0.35">
      <c r="C895" s="7"/>
    </row>
    <row r="896" spans="3:3" ht="15.75" customHeight="1" x14ac:dyDescent="0.35">
      <c r="C896" s="7"/>
    </row>
    <row r="897" spans="3:3" ht="15.75" customHeight="1" x14ac:dyDescent="0.35">
      <c r="C897" s="7"/>
    </row>
    <row r="898" spans="3:3" ht="15.75" customHeight="1" x14ac:dyDescent="0.35">
      <c r="C898" s="7"/>
    </row>
    <row r="899" spans="3:3" ht="15.75" customHeight="1" x14ac:dyDescent="0.35">
      <c r="C899" s="7"/>
    </row>
    <row r="900" spans="3:3" ht="15.75" customHeight="1" x14ac:dyDescent="0.35">
      <c r="C900" s="7"/>
    </row>
    <row r="901" spans="3:3" ht="15.75" customHeight="1" x14ac:dyDescent="0.35">
      <c r="C901" s="7"/>
    </row>
    <row r="902" spans="3:3" ht="15.75" customHeight="1" x14ac:dyDescent="0.35">
      <c r="C902" s="7"/>
    </row>
    <row r="903" spans="3:3" ht="15.75" customHeight="1" x14ac:dyDescent="0.35">
      <c r="C903" s="7"/>
    </row>
    <row r="904" spans="3:3" ht="15.75" customHeight="1" x14ac:dyDescent="0.35">
      <c r="C904" s="7"/>
    </row>
    <row r="905" spans="3:3" ht="15.75" customHeight="1" x14ac:dyDescent="0.35">
      <c r="C905" s="7"/>
    </row>
    <row r="906" spans="3:3" ht="15.75" customHeight="1" x14ac:dyDescent="0.35">
      <c r="C906" s="7"/>
    </row>
    <row r="907" spans="3:3" ht="15.75" customHeight="1" x14ac:dyDescent="0.35">
      <c r="C907" s="7"/>
    </row>
    <row r="908" spans="3:3" ht="15.75" customHeight="1" x14ac:dyDescent="0.35">
      <c r="C908" s="7"/>
    </row>
    <row r="909" spans="3:3" ht="15.75" customHeight="1" x14ac:dyDescent="0.35">
      <c r="C909" s="7"/>
    </row>
    <row r="910" spans="3:3" ht="15.75" customHeight="1" x14ac:dyDescent="0.35">
      <c r="C910" s="7"/>
    </row>
    <row r="911" spans="3:3" ht="15.75" customHeight="1" x14ac:dyDescent="0.35">
      <c r="C911" s="7"/>
    </row>
    <row r="912" spans="3:3" ht="15.75" customHeight="1" x14ac:dyDescent="0.35">
      <c r="C912" s="7"/>
    </row>
    <row r="913" spans="3:3" ht="15.75" customHeight="1" x14ac:dyDescent="0.35">
      <c r="C913" s="7"/>
    </row>
    <row r="914" spans="3:3" ht="15.75" customHeight="1" x14ac:dyDescent="0.35">
      <c r="C914" s="7"/>
    </row>
    <row r="915" spans="3:3" ht="15.75" customHeight="1" x14ac:dyDescent="0.35">
      <c r="C915" s="7"/>
    </row>
    <row r="916" spans="3:3" ht="15.75" customHeight="1" x14ac:dyDescent="0.35">
      <c r="C916" s="7"/>
    </row>
    <row r="917" spans="3:3" ht="15.75" customHeight="1" x14ac:dyDescent="0.35">
      <c r="C917" s="7"/>
    </row>
    <row r="918" spans="3:3" ht="15.75" customHeight="1" x14ac:dyDescent="0.35">
      <c r="C918" s="7"/>
    </row>
    <row r="919" spans="3:3" ht="15.75" customHeight="1" x14ac:dyDescent="0.35">
      <c r="C919" s="7"/>
    </row>
    <row r="920" spans="3:3" ht="15.75" customHeight="1" x14ac:dyDescent="0.35">
      <c r="C920" s="7"/>
    </row>
    <row r="921" spans="3:3" ht="15.75" customHeight="1" x14ac:dyDescent="0.35">
      <c r="C921" s="7"/>
    </row>
    <row r="922" spans="3:3" ht="15.75" customHeight="1" x14ac:dyDescent="0.35">
      <c r="C922" s="7"/>
    </row>
    <row r="923" spans="3:3" ht="15.75" customHeight="1" x14ac:dyDescent="0.35">
      <c r="C923" s="7"/>
    </row>
    <row r="924" spans="3:3" ht="15.75" customHeight="1" x14ac:dyDescent="0.35">
      <c r="C924" s="7"/>
    </row>
    <row r="925" spans="3:3" ht="15.75" customHeight="1" x14ac:dyDescent="0.35">
      <c r="C925" s="7"/>
    </row>
    <row r="926" spans="3:3" ht="15.75" customHeight="1" x14ac:dyDescent="0.35">
      <c r="C926" s="7"/>
    </row>
    <row r="927" spans="3:3" ht="15.75" customHeight="1" x14ac:dyDescent="0.35">
      <c r="C927" s="7"/>
    </row>
    <row r="928" spans="3:3" ht="15.75" customHeight="1" x14ac:dyDescent="0.35">
      <c r="C928" s="7"/>
    </row>
    <row r="929" spans="3:3" ht="15.75" customHeight="1" x14ac:dyDescent="0.35">
      <c r="C929" s="7"/>
    </row>
    <row r="930" spans="3:3" ht="15.75" customHeight="1" x14ac:dyDescent="0.35">
      <c r="C930" s="7"/>
    </row>
    <row r="931" spans="3:3" ht="15.75" customHeight="1" x14ac:dyDescent="0.35">
      <c r="C931" s="7"/>
    </row>
    <row r="932" spans="3:3" ht="15.75" customHeight="1" x14ac:dyDescent="0.35">
      <c r="C932" s="7"/>
    </row>
    <row r="933" spans="3:3" ht="15.75" customHeight="1" x14ac:dyDescent="0.35">
      <c r="C933" s="7"/>
    </row>
    <row r="934" spans="3:3" ht="15.75" customHeight="1" x14ac:dyDescent="0.35">
      <c r="C934" s="7"/>
    </row>
    <row r="935" spans="3:3" ht="15.75" customHeight="1" x14ac:dyDescent="0.35">
      <c r="C935" s="7"/>
    </row>
    <row r="936" spans="3:3" ht="15.75" customHeight="1" x14ac:dyDescent="0.35">
      <c r="C936" s="7"/>
    </row>
    <row r="937" spans="3:3" ht="15.75" customHeight="1" x14ac:dyDescent="0.35">
      <c r="C937" s="7"/>
    </row>
    <row r="938" spans="3:3" ht="15.75" customHeight="1" x14ac:dyDescent="0.35">
      <c r="C938" s="7"/>
    </row>
    <row r="939" spans="3:3" ht="15.75" customHeight="1" x14ac:dyDescent="0.35">
      <c r="C939" s="7"/>
    </row>
    <row r="940" spans="3:3" ht="15.75" customHeight="1" x14ac:dyDescent="0.35">
      <c r="C940" s="7"/>
    </row>
    <row r="941" spans="3:3" ht="15.75" customHeight="1" x14ac:dyDescent="0.35">
      <c r="C941" s="7"/>
    </row>
    <row r="942" spans="3:3" ht="15.75" customHeight="1" x14ac:dyDescent="0.35">
      <c r="C942" s="7"/>
    </row>
    <row r="943" spans="3:3" ht="15.75" customHeight="1" x14ac:dyDescent="0.35">
      <c r="C943" s="7"/>
    </row>
    <row r="944" spans="3:3" ht="15.75" customHeight="1" x14ac:dyDescent="0.35">
      <c r="C944" s="7"/>
    </row>
    <row r="945" spans="3:3" ht="15.75" customHeight="1" x14ac:dyDescent="0.35">
      <c r="C945" s="7"/>
    </row>
    <row r="946" spans="3:3" ht="15.75" customHeight="1" x14ac:dyDescent="0.35">
      <c r="C946" s="7"/>
    </row>
    <row r="947" spans="3:3" ht="15.75" customHeight="1" x14ac:dyDescent="0.35">
      <c r="C947" s="7"/>
    </row>
    <row r="948" spans="3:3" ht="15.75" customHeight="1" x14ac:dyDescent="0.35">
      <c r="C948" s="7"/>
    </row>
    <row r="949" spans="3:3" ht="15.75" customHeight="1" x14ac:dyDescent="0.35">
      <c r="C949" s="7"/>
    </row>
    <row r="950" spans="3:3" ht="15.75" customHeight="1" x14ac:dyDescent="0.35">
      <c r="C950" s="7"/>
    </row>
    <row r="951" spans="3:3" ht="15.75" customHeight="1" x14ac:dyDescent="0.35">
      <c r="C951" s="7"/>
    </row>
    <row r="952" spans="3:3" ht="15.75" customHeight="1" x14ac:dyDescent="0.35">
      <c r="C952" s="7"/>
    </row>
    <row r="953" spans="3:3" ht="15.75" customHeight="1" x14ac:dyDescent="0.35">
      <c r="C953" s="7"/>
    </row>
    <row r="954" spans="3:3" ht="15.75" customHeight="1" x14ac:dyDescent="0.35">
      <c r="C954" s="7"/>
    </row>
    <row r="955" spans="3:3" ht="15.75" customHeight="1" x14ac:dyDescent="0.35">
      <c r="C955" s="7"/>
    </row>
    <row r="956" spans="3:3" ht="15.75" customHeight="1" x14ac:dyDescent="0.35">
      <c r="C956" s="7"/>
    </row>
    <row r="957" spans="3:3" ht="15.75" customHeight="1" x14ac:dyDescent="0.35">
      <c r="C957" s="7"/>
    </row>
    <row r="958" spans="3:3" ht="15.75" customHeight="1" x14ac:dyDescent="0.35">
      <c r="C958" s="7"/>
    </row>
    <row r="959" spans="3:3" ht="15.75" customHeight="1" x14ac:dyDescent="0.35">
      <c r="C959" s="7"/>
    </row>
    <row r="960" spans="3:3" ht="15.75" customHeight="1" x14ac:dyDescent="0.35">
      <c r="C960" s="7"/>
    </row>
    <row r="961" spans="3:3" ht="15.75" customHeight="1" x14ac:dyDescent="0.35">
      <c r="C961" s="7"/>
    </row>
    <row r="962" spans="3:3" ht="15.75" customHeight="1" x14ac:dyDescent="0.35">
      <c r="C962" s="7"/>
    </row>
    <row r="963" spans="3:3" ht="15.75" customHeight="1" x14ac:dyDescent="0.35">
      <c r="C963" s="7"/>
    </row>
    <row r="964" spans="3:3" ht="15.75" customHeight="1" x14ac:dyDescent="0.35">
      <c r="C964" s="7"/>
    </row>
    <row r="965" spans="3:3" ht="15.75" customHeight="1" x14ac:dyDescent="0.35">
      <c r="C965" s="7"/>
    </row>
    <row r="966" spans="3:3" ht="15.75" customHeight="1" x14ac:dyDescent="0.35">
      <c r="C966" s="7"/>
    </row>
    <row r="967" spans="3:3" ht="15.75" customHeight="1" x14ac:dyDescent="0.35">
      <c r="C967" s="7"/>
    </row>
    <row r="968" spans="3:3" ht="15.75" customHeight="1" x14ac:dyDescent="0.35">
      <c r="C968" s="7"/>
    </row>
    <row r="969" spans="3:3" ht="15.75" customHeight="1" x14ac:dyDescent="0.35">
      <c r="C969" s="7"/>
    </row>
    <row r="970" spans="3:3" ht="15.75" customHeight="1" x14ac:dyDescent="0.35">
      <c r="C970" s="7"/>
    </row>
    <row r="971" spans="3:3" ht="15.75" customHeight="1" x14ac:dyDescent="0.35">
      <c r="C971" s="7"/>
    </row>
    <row r="972" spans="3:3" ht="15.75" customHeight="1" x14ac:dyDescent="0.35">
      <c r="C972" s="7"/>
    </row>
    <row r="973" spans="3:3" ht="15.75" customHeight="1" x14ac:dyDescent="0.35">
      <c r="C973" s="7"/>
    </row>
    <row r="974" spans="3:3" ht="15.75" customHeight="1" x14ac:dyDescent="0.35">
      <c r="C974" s="7"/>
    </row>
    <row r="975" spans="3:3" ht="15.75" customHeight="1" x14ac:dyDescent="0.35">
      <c r="C975" s="7"/>
    </row>
    <row r="976" spans="3:3" ht="15.75" customHeight="1" x14ac:dyDescent="0.35">
      <c r="C976" s="7"/>
    </row>
    <row r="977" spans="3:3" ht="15.75" customHeight="1" x14ac:dyDescent="0.35">
      <c r="C977" s="7"/>
    </row>
    <row r="978" spans="3:3" ht="15.75" customHeight="1" x14ac:dyDescent="0.35">
      <c r="C978" s="7"/>
    </row>
    <row r="979" spans="3:3" ht="15.75" customHeight="1" x14ac:dyDescent="0.35">
      <c r="C979" s="7"/>
    </row>
    <row r="980" spans="3:3" ht="15.75" customHeight="1" x14ac:dyDescent="0.35">
      <c r="C980" s="7"/>
    </row>
    <row r="981" spans="3:3" ht="15.75" customHeight="1" x14ac:dyDescent="0.35">
      <c r="C981" s="7"/>
    </row>
    <row r="982" spans="3:3" ht="15.75" customHeight="1" x14ac:dyDescent="0.35">
      <c r="C982" s="7"/>
    </row>
    <row r="983" spans="3:3" ht="15.75" customHeight="1" x14ac:dyDescent="0.35">
      <c r="C983" s="7"/>
    </row>
    <row r="984" spans="3:3" ht="15.75" customHeight="1" x14ac:dyDescent="0.35">
      <c r="C984" s="7"/>
    </row>
    <row r="985" spans="3:3" ht="15.75" customHeight="1" x14ac:dyDescent="0.35">
      <c r="C985" s="7"/>
    </row>
    <row r="986" spans="3:3" ht="15.75" customHeight="1" x14ac:dyDescent="0.35">
      <c r="C986" s="7"/>
    </row>
    <row r="987" spans="3:3" ht="15.75" customHeight="1" x14ac:dyDescent="0.35">
      <c r="C987" s="7"/>
    </row>
    <row r="988" spans="3:3" ht="15.75" customHeight="1" x14ac:dyDescent="0.35">
      <c r="C988" s="7"/>
    </row>
    <row r="989" spans="3:3" ht="15.75" customHeight="1" x14ac:dyDescent="0.35">
      <c r="C989" s="7"/>
    </row>
    <row r="990" spans="3:3" ht="15.75" customHeight="1" x14ac:dyDescent="0.35">
      <c r="C990" s="7"/>
    </row>
    <row r="991" spans="3:3" ht="15.75" customHeight="1" x14ac:dyDescent="0.35">
      <c r="C991" s="7"/>
    </row>
    <row r="992" spans="3:3" ht="15.75" customHeight="1" x14ac:dyDescent="0.35">
      <c r="C992" s="7"/>
    </row>
    <row r="993" spans="3:3" ht="15.75" customHeight="1" x14ac:dyDescent="0.35">
      <c r="C993" s="7"/>
    </row>
    <row r="994" spans="3:3" ht="15.75" customHeight="1" x14ac:dyDescent="0.35">
      <c r="C994" s="7"/>
    </row>
    <row r="995" spans="3:3" ht="15.75" customHeight="1" x14ac:dyDescent="0.35">
      <c r="C995" s="7"/>
    </row>
    <row r="996" spans="3:3" ht="15.75" customHeight="1" x14ac:dyDescent="0.35">
      <c r="C996" s="7"/>
    </row>
    <row r="997" spans="3:3" ht="15.75" customHeight="1" x14ac:dyDescent="0.35">
      <c r="C997" s="7"/>
    </row>
    <row r="998" spans="3:3" ht="15.75" customHeight="1" x14ac:dyDescent="0.35">
      <c r="C998" s="7"/>
    </row>
    <row r="999" spans="3:3" ht="15.75" customHeight="1" x14ac:dyDescent="0.35">
      <c r="C999" s="7"/>
    </row>
    <row r="1000" spans="3:3" ht="15.75" customHeight="1" x14ac:dyDescent="0.35">
      <c r="C1000" s="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9.7265625" customWidth="1"/>
    <col min="3" max="6" width="8.7265625" customWidth="1"/>
    <col min="7" max="7" width="16.08984375" customWidth="1"/>
    <col min="8" max="26" width="8.7265625" customWidth="1"/>
  </cols>
  <sheetData>
    <row r="1" spans="1:26" ht="14.5" x14ac:dyDescent="0.35">
      <c r="A1" s="7" t="s">
        <v>0</v>
      </c>
      <c r="B1" s="31"/>
      <c r="C1" s="3" t="s">
        <v>1</v>
      </c>
      <c r="D1" s="7"/>
      <c r="E1" s="7"/>
      <c r="F1" s="5"/>
      <c r="G1" s="7"/>
      <c r="H1" s="7"/>
      <c r="I1" s="6" t="s">
        <v>2</v>
      </c>
      <c r="J1" s="7"/>
      <c r="K1" s="7"/>
      <c r="L1" s="7"/>
    </row>
    <row r="2" spans="1:26" ht="14.5" x14ac:dyDescent="0.35">
      <c r="A2" s="7" t="s">
        <v>6</v>
      </c>
      <c r="B2" s="32"/>
      <c r="C2" s="7" t="s">
        <v>8</v>
      </c>
      <c r="D2" s="7"/>
      <c r="E2" s="7"/>
      <c r="F2" s="6"/>
      <c r="G2" s="10"/>
      <c r="H2" s="7"/>
      <c r="I2" s="6" t="s">
        <v>9</v>
      </c>
      <c r="J2" s="7"/>
      <c r="K2" s="7"/>
      <c r="L2" s="7"/>
    </row>
    <row r="3" spans="1:26" ht="14.5" x14ac:dyDescent="0.35">
      <c r="A3" s="7"/>
      <c r="B3" s="7"/>
      <c r="C3" s="7" t="s">
        <v>11</v>
      </c>
      <c r="D3" s="7"/>
      <c r="E3" s="7"/>
      <c r="F3" s="7"/>
      <c r="G3" s="7"/>
      <c r="H3" s="7"/>
      <c r="I3" s="7"/>
      <c r="J3" s="7"/>
      <c r="K3" s="7"/>
      <c r="L3" s="7"/>
    </row>
    <row r="4" spans="1:26" ht="14.5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6" ht="58" x14ac:dyDescent="0.35">
      <c r="A5" s="12" t="s">
        <v>12</v>
      </c>
      <c r="B5" s="13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7"/>
      <c r="L5" s="7"/>
    </row>
    <row r="6" spans="1:26" ht="14.5" x14ac:dyDescent="0.35">
      <c r="A6" s="13" t="s">
        <v>22</v>
      </c>
      <c r="B6" s="14">
        <v>0.375</v>
      </c>
      <c r="C6" s="15">
        <v>0.25</v>
      </c>
      <c r="D6" s="15">
        <v>24.059000000000001</v>
      </c>
      <c r="E6" s="15">
        <v>25.123000000000001</v>
      </c>
      <c r="F6" s="15">
        <v>24.596</v>
      </c>
      <c r="G6" s="16">
        <f t="shared" ref="G6:G12" si="0">(E6-D6)/C6</f>
        <v>4.2560000000000002</v>
      </c>
      <c r="H6" s="17">
        <f t="shared" ref="H6:H12" si="1">(F6-D6)/C6</f>
        <v>2.1479999999999961</v>
      </c>
      <c r="I6" s="16">
        <f t="shared" ref="I6:I12" si="2">(E6-F6)/C6</f>
        <v>2.1080000000000041</v>
      </c>
      <c r="J6" s="16">
        <f t="shared" ref="J6:J12" si="3">I6/G6*100</f>
        <v>49.53007518797002</v>
      </c>
      <c r="K6" s="7"/>
      <c r="L6" s="7"/>
    </row>
    <row r="7" spans="1:26" ht="14.5" x14ac:dyDescent="0.35">
      <c r="A7" s="13" t="s">
        <v>22</v>
      </c>
      <c r="B7" s="14">
        <v>0.3888888888888889</v>
      </c>
      <c r="C7" s="15">
        <v>0.25</v>
      </c>
      <c r="D7" s="15">
        <v>25.317</v>
      </c>
      <c r="E7" s="15">
        <v>26.533000000000001</v>
      </c>
      <c r="F7" s="15">
        <v>26.05</v>
      </c>
      <c r="G7" s="16">
        <f t="shared" si="0"/>
        <v>4.8640000000000043</v>
      </c>
      <c r="H7" s="17">
        <f t="shared" si="1"/>
        <v>2.9320000000000022</v>
      </c>
      <c r="I7" s="16">
        <f t="shared" si="2"/>
        <v>1.9320000000000022</v>
      </c>
      <c r="J7" s="16">
        <f t="shared" si="3"/>
        <v>39.72039473684211</v>
      </c>
      <c r="K7" s="7"/>
      <c r="L7" s="7"/>
    </row>
    <row r="8" spans="1:26" ht="14.5" x14ac:dyDescent="0.35">
      <c r="A8" s="13" t="s">
        <v>22</v>
      </c>
      <c r="B8" s="14">
        <v>0.40277777777777779</v>
      </c>
      <c r="C8" s="15">
        <v>0.25</v>
      </c>
      <c r="D8" s="4">
        <v>24.818999999999999</v>
      </c>
      <c r="E8" s="15">
        <v>25.695</v>
      </c>
      <c r="F8" s="15">
        <v>25.312999999999999</v>
      </c>
      <c r="G8" s="16">
        <f t="shared" si="0"/>
        <v>3.5040000000000049</v>
      </c>
      <c r="H8" s="17">
        <f t="shared" si="1"/>
        <v>1.9759999999999991</v>
      </c>
      <c r="I8" s="16">
        <f t="shared" si="2"/>
        <v>1.5280000000000058</v>
      </c>
      <c r="J8" s="16">
        <f t="shared" si="3"/>
        <v>43.607305936073168</v>
      </c>
      <c r="K8" s="7"/>
      <c r="L8" s="7"/>
    </row>
    <row r="9" spans="1:26" ht="14.5" x14ac:dyDescent="0.35">
      <c r="A9" s="13" t="s">
        <v>22</v>
      </c>
      <c r="B9" s="14">
        <v>0.41666666666666669</v>
      </c>
      <c r="C9" s="15">
        <v>0.25</v>
      </c>
      <c r="D9" s="15">
        <v>23.849</v>
      </c>
      <c r="E9" s="15">
        <v>24.640999999999998</v>
      </c>
      <c r="F9" s="15">
        <v>24.302</v>
      </c>
      <c r="G9" s="16">
        <f t="shared" si="0"/>
        <v>3.1679999999999922</v>
      </c>
      <c r="H9" s="17">
        <f t="shared" si="1"/>
        <v>1.8119999999999976</v>
      </c>
      <c r="I9" s="16">
        <f t="shared" si="2"/>
        <v>1.3559999999999945</v>
      </c>
      <c r="J9" s="16">
        <f t="shared" si="3"/>
        <v>42.803030303030241</v>
      </c>
      <c r="K9" s="7"/>
      <c r="L9" s="7"/>
    </row>
    <row r="10" spans="1:26" ht="14.5" x14ac:dyDescent="0.35">
      <c r="A10" s="13" t="s">
        <v>22</v>
      </c>
      <c r="B10" s="14">
        <v>0.43055555555555558</v>
      </c>
      <c r="C10" s="15">
        <v>0.25</v>
      </c>
      <c r="D10" s="15">
        <v>24.471</v>
      </c>
      <c r="E10" s="15">
        <v>25.306000000000001</v>
      </c>
      <c r="F10" s="15">
        <v>24.972000000000001</v>
      </c>
      <c r="G10" s="16">
        <f t="shared" si="0"/>
        <v>3.3400000000000034</v>
      </c>
      <c r="H10" s="17">
        <f t="shared" si="1"/>
        <v>2.0040000000000049</v>
      </c>
      <c r="I10" s="16">
        <f t="shared" si="2"/>
        <v>1.3359999999999985</v>
      </c>
      <c r="J10" s="16">
        <f t="shared" si="3"/>
        <v>39.999999999999915</v>
      </c>
      <c r="K10" s="7"/>
      <c r="L10" s="7"/>
    </row>
    <row r="11" spans="1:26" ht="14.5" x14ac:dyDescent="0.35">
      <c r="A11" s="13" t="s">
        <v>22</v>
      </c>
      <c r="B11" s="14">
        <v>0.44444444444444442</v>
      </c>
      <c r="C11" s="15">
        <v>0.25</v>
      </c>
      <c r="D11" s="15">
        <v>25.626999999999999</v>
      </c>
      <c r="E11" s="15">
        <v>26.533000000000001</v>
      </c>
      <c r="F11" s="15">
        <v>26.167999999999999</v>
      </c>
      <c r="G11" s="16">
        <f t="shared" si="0"/>
        <v>3.6240000000000094</v>
      </c>
      <c r="H11" s="17">
        <f t="shared" si="1"/>
        <v>2.1640000000000015</v>
      </c>
      <c r="I11" s="16">
        <f t="shared" si="2"/>
        <v>1.460000000000008</v>
      </c>
      <c r="J11" s="16">
        <f t="shared" si="3"/>
        <v>40.286975717439411</v>
      </c>
      <c r="K11" s="7"/>
      <c r="L11" s="7"/>
    </row>
    <row r="12" spans="1:26" ht="14.5" x14ac:dyDescent="0.35">
      <c r="A12" s="13" t="s">
        <v>22</v>
      </c>
      <c r="B12" s="14">
        <v>0.45833333333333331</v>
      </c>
      <c r="C12" s="15">
        <v>0.25</v>
      </c>
      <c r="D12" s="15">
        <v>25.895</v>
      </c>
      <c r="E12" s="15">
        <v>26.805</v>
      </c>
      <c r="F12" s="15">
        <v>26.431999999999999</v>
      </c>
      <c r="G12" s="16">
        <f t="shared" si="0"/>
        <v>3.6400000000000006</v>
      </c>
      <c r="H12" s="17">
        <f t="shared" si="1"/>
        <v>2.1479999999999961</v>
      </c>
      <c r="I12" s="16">
        <f t="shared" si="2"/>
        <v>1.4920000000000044</v>
      </c>
      <c r="J12" s="16">
        <f t="shared" si="3"/>
        <v>40.989010989011106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5" x14ac:dyDescent="0.35">
      <c r="A13" s="13" t="s">
        <v>22</v>
      </c>
      <c r="B13" s="21"/>
      <c r="C13" s="13"/>
      <c r="D13" s="13"/>
      <c r="E13" s="13"/>
      <c r="F13" s="13"/>
      <c r="G13" s="16"/>
      <c r="H13" s="17"/>
      <c r="I13" s="16"/>
      <c r="J13" s="1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5" x14ac:dyDescent="0.35">
      <c r="A14" s="13" t="s">
        <v>22</v>
      </c>
      <c r="B14" s="21"/>
      <c r="C14" s="13"/>
      <c r="D14" s="13"/>
      <c r="E14" s="13"/>
      <c r="F14" s="13"/>
      <c r="G14" s="16"/>
      <c r="H14" s="17"/>
      <c r="I14" s="16"/>
      <c r="J14" s="1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5" x14ac:dyDescent="0.35">
      <c r="A15" s="13" t="s">
        <v>22</v>
      </c>
      <c r="B15" s="21"/>
      <c r="C15" s="13"/>
      <c r="D15" s="13"/>
      <c r="E15" s="13"/>
      <c r="F15" s="13"/>
      <c r="G15" s="16"/>
      <c r="H15" s="17"/>
      <c r="I15" s="16"/>
      <c r="J15" s="1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5" x14ac:dyDescent="0.35">
      <c r="A16" s="13" t="s">
        <v>22</v>
      </c>
      <c r="B16" s="21"/>
      <c r="C16" s="13"/>
      <c r="D16" s="13"/>
      <c r="E16" s="13"/>
      <c r="F16" s="13"/>
      <c r="G16" s="16"/>
      <c r="H16" s="17"/>
      <c r="I16" s="16"/>
      <c r="J16" s="1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5" x14ac:dyDescent="0.35">
      <c r="A17" s="13" t="s">
        <v>22</v>
      </c>
      <c r="B17" s="21"/>
      <c r="C17" s="13"/>
      <c r="D17" s="13"/>
      <c r="E17" s="13"/>
      <c r="F17" s="13"/>
      <c r="G17" s="16"/>
      <c r="H17" s="17"/>
      <c r="I17" s="16"/>
      <c r="J17" s="1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5" x14ac:dyDescent="0.35">
      <c r="A18" s="13" t="s">
        <v>22</v>
      </c>
      <c r="B18" s="21"/>
      <c r="C18" s="13"/>
      <c r="D18" s="13"/>
      <c r="E18" s="13"/>
      <c r="F18" s="13"/>
      <c r="G18" s="16"/>
      <c r="H18" s="17"/>
      <c r="I18" s="16"/>
      <c r="J18" s="1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5" x14ac:dyDescent="0.35">
      <c r="A19" s="7"/>
      <c r="B19" s="10"/>
      <c r="C19" s="7"/>
      <c r="D19" s="7"/>
      <c r="E19" s="7"/>
      <c r="F19" s="7"/>
      <c r="G19" s="20"/>
      <c r="H19" s="20"/>
      <c r="I19" s="20"/>
      <c r="J19" s="2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5" x14ac:dyDescent="0.35">
      <c r="A20" s="7"/>
      <c r="B20" s="10"/>
      <c r="C20" s="7"/>
      <c r="D20" s="7"/>
      <c r="E20" s="7"/>
      <c r="F20" s="7"/>
      <c r="G20" s="20"/>
      <c r="H20" s="20"/>
      <c r="I20" s="20"/>
      <c r="J20" s="2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7"/>
      <c r="B21" s="10"/>
      <c r="C21" s="7"/>
      <c r="D21" s="7"/>
      <c r="E21" s="7"/>
      <c r="F21" s="7"/>
      <c r="G21" s="20"/>
      <c r="H21" s="20"/>
      <c r="I21" s="20"/>
      <c r="J21" s="2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A22" s="7"/>
      <c r="B22" s="10"/>
      <c r="C22" s="7"/>
      <c r="D22" s="7"/>
      <c r="E22" s="7"/>
      <c r="F22" s="7"/>
      <c r="G22" s="20"/>
      <c r="H22" s="20"/>
      <c r="I22" s="20"/>
      <c r="J22" s="20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26" ht="15.75" customHeigh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26" ht="15.75" customHeight="1" x14ac:dyDescent="0.35">
      <c r="A25" s="12" t="s">
        <v>12</v>
      </c>
      <c r="B25" s="13" t="s">
        <v>13</v>
      </c>
      <c r="C25" s="12" t="s">
        <v>14</v>
      </c>
      <c r="D25" s="12" t="s">
        <v>15</v>
      </c>
      <c r="E25" s="12" t="s">
        <v>16</v>
      </c>
      <c r="F25" s="12" t="s">
        <v>17</v>
      </c>
      <c r="G25" s="12" t="s">
        <v>18</v>
      </c>
      <c r="H25" s="12" t="s">
        <v>19</v>
      </c>
      <c r="I25" s="12" t="s">
        <v>20</v>
      </c>
      <c r="J25" s="12" t="s">
        <v>21</v>
      </c>
      <c r="K25" s="7"/>
      <c r="L25" s="7"/>
    </row>
    <row r="26" spans="1:26" ht="15.75" customHeight="1" x14ac:dyDescent="0.35">
      <c r="A26" s="13" t="s">
        <v>23</v>
      </c>
      <c r="B26" s="14">
        <v>0.375</v>
      </c>
      <c r="C26" s="15">
        <v>0.25</v>
      </c>
      <c r="D26" s="15">
        <v>24.803000000000001</v>
      </c>
      <c r="E26" s="15">
        <v>25.907</v>
      </c>
      <c r="F26" s="15">
        <v>25.369</v>
      </c>
      <c r="G26" s="16">
        <f t="shared" ref="G26:G32" si="4">(E26-D26)/C26</f>
        <v>4.4159999999999968</v>
      </c>
      <c r="H26" s="17">
        <f t="shared" ref="H26:H32" si="5">(F26-D26)/C26</f>
        <v>2.2639999999999958</v>
      </c>
      <c r="I26" s="16">
        <f t="shared" ref="I26:I32" si="6">(E26-F26)/C26</f>
        <v>2.152000000000001</v>
      </c>
      <c r="J26" s="16">
        <f t="shared" ref="J26:J32" si="7">I26/G26*100</f>
        <v>48.731884057971072</v>
      </c>
      <c r="K26" s="7"/>
      <c r="L26" s="7"/>
    </row>
    <row r="27" spans="1:26" ht="15.75" customHeight="1" x14ac:dyDescent="0.35">
      <c r="A27" s="13" t="s">
        <v>23</v>
      </c>
      <c r="B27" s="14">
        <v>0.3888888888888889</v>
      </c>
      <c r="C27" s="15">
        <v>0.25</v>
      </c>
      <c r="D27" s="15">
        <v>25.943999999999999</v>
      </c>
      <c r="E27" s="15">
        <v>27.257000000000001</v>
      </c>
      <c r="F27" s="15">
        <v>26.765999999999998</v>
      </c>
      <c r="G27" s="16">
        <f t="shared" si="4"/>
        <v>5.2520000000000095</v>
      </c>
      <c r="H27" s="17">
        <f t="shared" si="5"/>
        <v>3.2879999999999967</v>
      </c>
      <c r="I27" s="16">
        <f t="shared" si="6"/>
        <v>1.9640000000000128</v>
      </c>
      <c r="J27" s="16">
        <f t="shared" si="7"/>
        <v>37.395277989337572</v>
      </c>
      <c r="K27" s="7"/>
      <c r="L27" s="7"/>
    </row>
    <row r="28" spans="1:26" ht="15.75" customHeight="1" x14ac:dyDescent="0.35">
      <c r="A28" s="13" t="s">
        <v>23</v>
      </c>
      <c r="B28" s="14">
        <v>0.40277777777777779</v>
      </c>
      <c r="C28" s="15">
        <v>0.25</v>
      </c>
      <c r="D28" s="15">
        <v>25.558</v>
      </c>
      <c r="E28" s="15">
        <v>26.527999999999999</v>
      </c>
      <c r="F28" s="4">
        <v>26.123999999999999</v>
      </c>
      <c r="G28" s="16">
        <f t="shared" si="4"/>
        <v>3.8799999999999955</v>
      </c>
      <c r="H28" s="17">
        <f t="shared" si="5"/>
        <v>2.2639999999999958</v>
      </c>
      <c r="I28" s="16">
        <f t="shared" si="6"/>
        <v>1.6159999999999997</v>
      </c>
      <c r="J28" s="16">
        <f t="shared" si="7"/>
        <v>41.649484536082518</v>
      </c>
      <c r="K28" s="7"/>
      <c r="L28" s="7"/>
    </row>
    <row r="29" spans="1:26" ht="15.75" customHeight="1" x14ac:dyDescent="0.35">
      <c r="A29" s="13" t="s">
        <v>23</v>
      </c>
      <c r="B29" s="14">
        <v>0.41666666666666669</v>
      </c>
      <c r="C29" s="15">
        <v>0.25</v>
      </c>
      <c r="D29" s="15">
        <v>24.067</v>
      </c>
      <c r="E29" s="15">
        <v>24.928000000000001</v>
      </c>
      <c r="F29" s="15">
        <v>24.61</v>
      </c>
      <c r="G29" s="16">
        <f t="shared" si="4"/>
        <v>3.4440000000000026</v>
      </c>
      <c r="H29" s="17">
        <f t="shared" si="5"/>
        <v>2.171999999999997</v>
      </c>
      <c r="I29" s="16">
        <f t="shared" si="6"/>
        <v>1.2720000000000056</v>
      </c>
      <c r="J29" s="16">
        <f t="shared" si="7"/>
        <v>36.933797909407801</v>
      </c>
      <c r="K29" s="7"/>
      <c r="L29" s="7"/>
    </row>
    <row r="30" spans="1:26" ht="15.75" customHeight="1" x14ac:dyDescent="0.35">
      <c r="A30" s="13" t="s">
        <v>23</v>
      </c>
      <c r="B30" s="14">
        <v>0.43055555555555558</v>
      </c>
      <c r="C30" s="15">
        <v>0.25</v>
      </c>
      <c r="D30" s="15">
        <v>24.385000000000002</v>
      </c>
      <c r="E30" s="15">
        <v>25.553000000000001</v>
      </c>
      <c r="F30" s="15">
        <v>25.094999999999999</v>
      </c>
      <c r="G30" s="16">
        <f t="shared" si="4"/>
        <v>4.671999999999997</v>
      </c>
      <c r="H30" s="17">
        <f t="shared" si="5"/>
        <v>2.8399999999999892</v>
      </c>
      <c r="I30" s="16">
        <f t="shared" si="6"/>
        <v>1.8320000000000078</v>
      </c>
      <c r="J30" s="16">
        <f t="shared" si="7"/>
        <v>39.212328767123481</v>
      </c>
      <c r="K30" s="7"/>
      <c r="L30" s="7"/>
    </row>
    <row r="31" spans="1:26" ht="15.75" customHeight="1" x14ac:dyDescent="0.35">
      <c r="A31" s="13" t="s">
        <v>23</v>
      </c>
      <c r="B31" s="14">
        <v>0.44444444444444442</v>
      </c>
      <c r="C31" s="15">
        <v>0.25</v>
      </c>
      <c r="D31" s="15">
        <v>25.158000000000001</v>
      </c>
      <c r="E31" s="15">
        <v>26.305</v>
      </c>
      <c r="F31" s="15">
        <v>25.771000000000001</v>
      </c>
      <c r="G31" s="16">
        <f t="shared" si="4"/>
        <v>4.5879999999999939</v>
      </c>
      <c r="H31" s="17">
        <f t="shared" si="5"/>
        <v>2.4519999999999982</v>
      </c>
      <c r="I31" s="16">
        <f t="shared" si="6"/>
        <v>2.1359999999999957</v>
      </c>
      <c r="J31" s="16">
        <f t="shared" si="7"/>
        <v>46.556233653007816</v>
      </c>
      <c r="K31" s="7"/>
      <c r="L31" s="7"/>
    </row>
    <row r="32" spans="1:26" ht="15.75" customHeight="1" x14ac:dyDescent="0.35">
      <c r="A32" s="13" t="s">
        <v>23</v>
      </c>
      <c r="B32" s="14">
        <v>0.45833333333333331</v>
      </c>
      <c r="C32" s="15">
        <v>0.25</v>
      </c>
      <c r="D32" s="15">
        <v>24.966000000000001</v>
      </c>
      <c r="E32" s="15">
        <v>25.887</v>
      </c>
      <c r="F32" s="15">
        <v>25.544</v>
      </c>
      <c r="G32" s="16">
        <f t="shared" si="4"/>
        <v>3.6839999999999975</v>
      </c>
      <c r="H32" s="17">
        <f t="shared" si="5"/>
        <v>2.3119999999999976</v>
      </c>
      <c r="I32" s="16">
        <f t="shared" si="6"/>
        <v>1.3719999999999999</v>
      </c>
      <c r="J32" s="16">
        <f t="shared" si="7"/>
        <v>37.242128121606974</v>
      </c>
      <c r="K32" s="7"/>
      <c r="L32" s="7"/>
    </row>
    <row r="33" spans="1:26" ht="15.75" customHeight="1" x14ac:dyDescent="0.35">
      <c r="A33" s="13" t="s">
        <v>23</v>
      </c>
      <c r="B33" s="21"/>
      <c r="C33" s="13"/>
      <c r="D33" s="13"/>
      <c r="E33" s="13"/>
      <c r="F33" s="13"/>
      <c r="G33" s="16"/>
      <c r="H33" s="17"/>
      <c r="I33" s="16"/>
      <c r="J33" s="1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35">
      <c r="A34" s="13" t="s">
        <v>23</v>
      </c>
      <c r="B34" s="21"/>
      <c r="C34" s="13"/>
      <c r="D34" s="13"/>
      <c r="E34" s="13"/>
      <c r="F34" s="13"/>
      <c r="G34" s="16"/>
      <c r="H34" s="17"/>
      <c r="I34" s="16"/>
      <c r="J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35">
      <c r="A35" s="13" t="s">
        <v>23</v>
      </c>
      <c r="B35" s="21"/>
      <c r="C35" s="13"/>
      <c r="D35" s="13"/>
      <c r="E35" s="13"/>
      <c r="F35" s="13"/>
      <c r="G35" s="16"/>
      <c r="H35" s="17"/>
      <c r="I35" s="16"/>
      <c r="J35" s="1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35">
      <c r="A36" s="13" t="s">
        <v>23</v>
      </c>
      <c r="B36" s="21"/>
      <c r="C36" s="13"/>
      <c r="D36" s="13"/>
      <c r="E36" s="13"/>
      <c r="F36" s="13"/>
      <c r="G36" s="16"/>
      <c r="H36" s="17"/>
      <c r="I36" s="16"/>
      <c r="J36" s="1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35">
      <c r="A37" s="13" t="s">
        <v>23</v>
      </c>
      <c r="B37" s="21"/>
      <c r="C37" s="13"/>
      <c r="D37" s="13"/>
      <c r="E37" s="13"/>
      <c r="F37" s="13"/>
      <c r="G37" s="16"/>
      <c r="H37" s="17"/>
      <c r="I37" s="16"/>
      <c r="J37" s="1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35">
      <c r="A38" s="13" t="s">
        <v>23</v>
      </c>
      <c r="B38" s="21"/>
      <c r="C38" s="13"/>
      <c r="D38" s="13"/>
      <c r="E38" s="13"/>
      <c r="F38" s="7"/>
      <c r="G38" s="16"/>
      <c r="H38" s="17"/>
      <c r="I38" s="16"/>
      <c r="J38" s="16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35">
      <c r="A39" s="7"/>
      <c r="B39" s="7"/>
      <c r="C39" s="7"/>
      <c r="D39" s="7"/>
      <c r="E39" s="7"/>
      <c r="F39" s="7"/>
      <c r="G39" s="7"/>
      <c r="H39" s="20"/>
      <c r="I39" s="20"/>
      <c r="J39" s="2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35">
      <c r="A40" s="7"/>
      <c r="B40" s="7"/>
      <c r="C40" s="7"/>
      <c r="D40" s="7"/>
      <c r="E40" s="7"/>
      <c r="F40" s="7"/>
      <c r="G40" s="7"/>
      <c r="H40" s="20"/>
      <c r="I40" s="20"/>
      <c r="J40" s="2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35">
      <c r="A41" s="7"/>
      <c r="B41" s="7"/>
      <c r="C41" s="7"/>
      <c r="D41" s="7"/>
      <c r="E41" s="7"/>
      <c r="F41" s="7"/>
      <c r="G41" s="7"/>
      <c r="H41" s="20"/>
      <c r="I41" s="20"/>
      <c r="J41" s="2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35">
      <c r="A42" s="7"/>
      <c r="B42" s="7"/>
      <c r="C42" s="7"/>
      <c r="D42" s="7"/>
      <c r="E42" s="7"/>
      <c r="F42" s="7"/>
      <c r="G42" s="7"/>
      <c r="H42" s="20"/>
      <c r="I42" s="20"/>
      <c r="J42" s="2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35">
      <c r="A43" s="7"/>
      <c r="B43" s="7"/>
      <c r="C43" s="7"/>
      <c r="D43" s="7"/>
      <c r="E43" s="7"/>
      <c r="F43" s="7"/>
      <c r="G43" s="7"/>
      <c r="H43" s="20"/>
      <c r="I43" s="20"/>
      <c r="J43" s="20"/>
      <c r="K43" s="7"/>
      <c r="L43" s="7"/>
    </row>
    <row r="44" spans="1:26" ht="15.75" customHeight="1" x14ac:dyDescent="0.35">
      <c r="A44" s="23" t="s">
        <v>24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26" ht="15.75" customHeight="1" x14ac:dyDescent="0.35">
      <c r="A45" s="12" t="s">
        <v>25</v>
      </c>
      <c r="B45" s="12" t="s">
        <v>15</v>
      </c>
      <c r="C45" s="12" t="s">
        <v>16</v>
      </c>
      <c r="D45" s="12" t="s">
        <v>17</v>
      </c>
      <c r="E45" s="12" t="s">
        <v>26</v>
      </c>
      <c r="F45" s="12" t="s">
        <v>27</v>
      </c>
      <c r="G45" s="24" t="s">
        <v>30</v>
      </c>
      <c r="H45" s="7"/>
      <c r="I45" s="7"/>
      <c r="J45" s="7"/>
      <c r="K45" s="7"/>
      <c r="L45" s="7"/>
    </row>
    <row r="46" spans="1:26" ht="15.75" customHeight="1" x14ac:dyDescent="0.35">
      <c r="A46" s="13">
        <v>1</v>
      </c>
      <c r="B46" s="27">
        <v>25.344000000000001</v>
      </c>
      <c r="C46" s="27">
        <v>31.829000000000001</v>
      </c>
      <c r="D46" s="15">
        <v>30.248000000000001</v>
      </c>
      <c r="E46" s="1">
        <f t="shared" ref="E46:E52" si="8">(C46-B46)</f>
        <v>6.4849999999999994</v>
      </c>
      <c r="F46" s="17">
        <f t="shared" ref="F46:F52" si="9">(D46-B46)</f>
        <v>4.9039999999999999</v>
      </c>
      <c r="G46" s="1">
        <f t="shared" ref="G46:G52" si="10">+F46/E46*100</f>
        <v>75.620663068619905</v>
      </c>
      <c r="H46" s="7"/>
      <c r="I46" s="7"/>
      <c r="J46" s="7"/>
      <c r="K46" s="7"/>
      <c r="L46" s="7"/>
    </row>
    <row r="47" spans="1:26" ht="15.75" customHeight="1" x14ac:dyDescent="0.35">
      <c r="A47" s="13">
        <v>2</v>
      </c>
      <c r="B47" s="27">
        <v>25.626000000000001</v>
      </c>
      <c r="C47" s="27">
        <v>26.215</v>
      </c>
      <c r="D47" s="15">
        <v>25.960999999999999</v>
      </c>
      <c r="E47" s="1">
        <f t="shared" si="8"/>
        <v>0.58899999999999864</v>
      </c>
      <c r="F47" s="17">
        <f t="shared" si="9"/>
        <v>0.3349999999999973</v>
      </c>
      <c r="G47" s="7">
        <f t="shared" si="10"/>
        <v>56.876061120542964</v>
      </c>
      <c r="H47" s="7"/>
      <c r="I47" s="7"/>
      <c r="J47" s="7"/>
      <c r="K47" s="7"/>
      <c r="L47" s="7"/>
    </row>
    <row r="48" spans="1:26" ht="15.75" customHeight="1" x14ac:dyDescent="0.35">
      <c r="A48" s="13">
        <v>3</v>
      </c>
      <c r="B48" s="27">
        <v>24.378</v>
      </c>
      <c r="C48" s="27">
        <v>31.89</v>
      </c>
      <c r="D48" s="15">
        <v>29.884</v>
      </c>
      <c r="E48" s="1">
        <f t="shared" si="8"/>
        <v>7.5120000000000005</v>
      </c>
      <c r="F48" s="17">
        <f t="shared" si="9"/>
        <v>5.5060000000000002</v>
      </c>
      <c r="G48" s="7">
        <f t="shared" si="10"/>
        <v>73.296059637912663</v>
      </c>
      <c r="H48" s="7"/>
      <c r="I48" s="7"/>
      <c r="J48" s="7"/>
      <c r="K48" s="25"/>
      <c r="L48" s="7"/>
    </row>
    <row r="49" spans="1:12" ht="15.75" customHeight="1" x14ac:dyDescent="0.35">
      <c r="A49" s="13">
        <v>4</v>
      </c>
      <c r="B49" s="15">
        <v>24.757000000000001</v>
      </c>
      <c r="C49" s="15">
        <v>27.707999999999998</v>
      </c>
      <c r="D49" s="15">
        <v>26.797000000000001</v>
      </c>
      <c r="E49" s="1">
        <f t="shared" si="8"/>
        <v>2.950999999999997</v>
      </c>
      <c r="F49" s="17">
        <f t="shared" si="9"/>
        <v>2.0399999999999991</v>
      </c>
      <c r="G49" s="7">
        <f t="shared" si="10"/>
        <v>69.129108776685911</v>
      </c>
      <c r="H49" s="7"/>
      <c r="I49" s="7"/>
      <c r="J49" s="7"/>
      <c r="K49" s="20"/>
      <c r="L49" s="7"/>
    </row>
    <row r="50" spans="1:12" ht="15.75" customHeight="1" x14ac:dyDescent="0.35">
      <c r="A50" s="13">
        <v>5</v>
      </c>
      <c r="B50" s="27">
        <v>23.713000000000001</v>
      </c>
      <c r="C50" s="27">
        <v>28.626999999999999</v>
      </c>
      <c r="D50" s="15">
        <v>26.849</v>
      </c>
      <c r="E50" s="1">
        <f t="shared" si="8"/>
        <v>4.9139999999999979</v>
      </c>
      <c r="F50" s="17">
        <f t="shared" si="9"/>
        <v>3.1359999999999992</v>
      </c>
      <c r="G50" s="7">
        <f t="shared" si="10"/>
        <v>63.817663817663828</v>
      </c>
      <c r="H50" s="7"/>
      <c r="I50" s="7"/>
      <c r="J50" s="7"/>
      <c r="K50" s="20"/>
      <c r="L50" s="7"/>
    </row>
    <row r="51" spans="1:12" ht="15.75" customHeight="1" x14ac:dyDescent="0.35">
      <c r="A51" s="13">
        <v>6</v>
      </c>
      <c r="B51" s="15">
        <v>25.422999999999998</v>
      </c>
      <c r="C51" s="15">
        <v>28.16</v>
      </c>
      <c r="D51" s="15">
        <v>27.207000000000001</v>
      </c>
      <c r="E51" s="1">
        <f t="shared" si="8"/>
        <v>2.7370000000000019</v>
      </c>
      <c r="F51" s="17">
        <f t="shared" si="9"/>
        <v>1.7840000000000025</v>
      </c>
      <c r="G51" s="7">
        <f t="shared" si="10"/>
        <v>65.180854950675965</v>
      </c>
      <c r="H51" s="7"/>
      <c r="I51" s="7"/>
      <c r="J51" s="7"/>
      <c r="K51" s="7"/>
      <c r="L51" s="7"/>
    </row>
    <row r="52" spans="1:12" ht="15.75" customHeight="1" x14ac:dyDescent="0.35">
      <c r="A52" s="13">
        <v>7</v>
      </c>
      <c r="B52" s="15">
        <v>25.306999999999999</v>
      </c>
      <c r="C52" s="15">
        <v>31.138000000000002</v>
      </c>
      <c r="D52" s="15">
        <v>29.884</v>
      </c>
      <c r="E52" s="1">
        <f t="shared" si="8"/>
        <v>5.8310000000000031</v>
      </c>
      <c r="F52" s="17">
        <f t="shared" si="9"/>
        <v>4.5770000000000017</v>
      </c>
      <c r="G52" s="7">
        <f t="shared" si="10"/>
        <v>78.494254844795051</v>
      </c>
      <c r="H52" s="7"/>
      <c r="I52" s="7"/>
      <c r="J52" s="7"/>
      <c r="K52" s="7"/>
      <c r="L52" s="7"/>
    </row>
    <row r="53" spans="1:12" ht="15.75" customHeight="1" x14ac:dyDescent="0.35">
      <c r="A53" s="7"/>
      <c r="B53" s="7"/>
      <c r="C53" s="13"/>
      <c r="D53" s="13"/>
      <c r="E53" s="1"/>
      <c r="F53" s="17"/>
      <c r="G53" s="7"/>
      <c r="H53" s="7"/>
      <c r="I53" s="7"/>
      <c r="J53" s="29"/>
      <c r="K53" s="7"/>
      <c r="L53" s="7"/>
    </row>
    <row r="54" spans="1:12" ht="15.75" customHeight="1" x14ac:dyDescent="0.35">
      <c r="A54" s="7"/>
      <c r="B54" s="7"/>
      <c r="C54" s="7"/>
      <c r="D54" s="7"/>
      <c r="E54" s="7"/>
      <c r="F54" s="7"/>
      <c r="G54" s="22"/>
      <c r="H54" s="22"/>
      <c r="I54" s="7"/>
      <c r="J54" s="7"/>
      <c r="K54" s="7"/>
      <c r="L54" s="7"/>
    </row>
    <row r="55" spans="1:12" ht="15.75" customHeight="1" x14ac:dyDescent="0.35">
      <c r="A55" s="23" t="s">
        <v>29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5.75" customHeight="1" x14ac:dyDescent="0.35">
      <c r="A56" s="12" t="s">
        <v>25</v>
      </c>
      <c r="B56" s="12" t="s">
        <v>15</v>
      </c>
      <c r="C56" s="12" t="s">
        <v>16</v>
      </c>
      <c r="D56" s="12" t="s">
        <v>17</v>
      </c>
      <c r="E56" s="12" t="s">
        <v>26</v>
      </c>
      <c r="F56" s="12" t="s">
        <v>27</v>
      </c>
      <c r="G56" s="24" t="s">
        <v>30</v>
      </c>
      <c r="H56" s="30"/>
      <c r="I56" s="7"/>
      <c r="J56" s="29"/>
      <c r="K56" s="7"/>
      <c r="L56" s="7"/>
    </row>
    <row r="57" spans="1:12" ht="15.75" customHeight="1" x14ac:dyDescent="0.35">
      <c r="A57" s="13">
        <v>1</v>
      </c>
      <c r="B57" s="27">
        <v>25.632000000000001</v>
      </c>
      <c r="C57" s="27">
        <v>36.994999999999997</v>
      </c>
      <c r="D57" s="15">
        <v>35.432000000000002</v>
      </c>
      <c r="E57" s="1">
        <f t="shared" ref="E57:E63" si="11">(C57-B57)</f>
        <v>11.362999999999996</v>
      </c>
      <c r="F57" s="17">
        <f t="shared" ref="F57:F63" si="12">(D57-B57)</f>
        <v>9.8000000000000007</v>
      </c>
      <c r="G57" s="1">
        <f t="shared" ref="G57:G63" si="13">+F57/E57*100</f>
        <v>86.244829710463819</v>
      </c>
      <c r="H57" s="7"/>
      <c r="I57" s="7"/>
      <c r="J57" s="29"/>
      <c r="K57" s="7"/>
      <c r="L57" s="7"/>
    </row>
    <row r="58" spans="1:12" ht="15.75" customHeight="1" x14ac:dyDescent="0.35">
      <c r="A58" s="13">
        <v>2</v>
      </c>
      <c r="B58" s="27">
        <v>25.391999999999999</v>
      </c>
      <c r="C58" s="27">
        <v>30.762</v>
      </c>
      <c r="D58" s="15">
        <v>29.779</v>
      </c>
      <c r="E58" s="1">
        <f t="shared" si="11"/>
        <v>5.370000000000001</v>
      </c>
      <c r="F58" s="17">
        <f t="shared" si="12"/>
        <v>4.3870000000000005</v>
      </c>
      <c r="G58" s="7">
        <f t="shared" si="13"/>
        <v>81.694599627560521</v>
      </c>
      <c r="H58" s="7" t="s">
        <v>31</v>
      </c>
      <c r="I58" s="7"/>
      <c r="J58" s="29"/>
      <c r="K58" s="7"/>
      <c r="L58" s="7"/>
    </row>
    <row r="59" spans="1:12" ht="15.75" customHeight="1" x14ac:dyDescent="0.35">
      <c r="A59" s="13">
        <v>3</v>
      </c>
      <c r="B59" s="27">
        <v>24.388999999999999</v>
      </c>
      <c r="C59" s="27">
        <v>44.459000000000003</v>
      </c>
      <c r="D59" s="15">
        <v>40.969000000000001</v>
      </c>
      <c r="E59" s="1">
        <f t="shared" si="11"/>
        <v>20.070000000000004</v>
      </c>
      <c r="F59" s="17">
        <f t="shared" si="12"/>
        <v>16.580000000000002</v>
      </c>
      <c r="G59" s="7">
        <f t="shared" si="13"/>
        <v>82.61086198305928</v>
      </c>
      <c r="H59" s="7"/>
      <c r="I59" s="7"/>
      <c r="J59" s="29"/>
      <c r="K59" s="7"/>
      <c r="L59" s="7"/>
    </row>
    <row r="60" spans="1:12" ht="15.75" customHeight="1" x14ac:dyDescent="0.35">
      <c r="A60" s="13">
        <v>4</v>
      </c>
      <c r="B60" s="15">
        <v>25.297000000000001</v>
      </c>
      <c r="C60" s="15">
        <v>34.756</v>
      </c>
      <c r="D60" s="15">
        <v>32.927</v>
      </c>
      <c r="E60" s="1">
        <f t="shared" si="11"/>
        <v>9.4589999999999996</v>
      </c>
      <c r="F60" s="17">
        <f t="shared" si="12"/>
        <v>7.629999999999999</v>
      </c>
      <c r="G60" s="7">
        <f t="shared" si="13"/>
        <v>80.663917961729553</v>
      </c>
      <c r="H60" s="7"/>
      <c r="I60" s="7"/>
      <c r="J60" s="29"/>
      <c r="K60" s="7"/>
      <c r="L60" s="7"/>
    </row>
    <row r="61" spans="1:12" ht="15.75" customHeight="1" x14ac:dyDescent="0.35">
      <c r="A61" s="13">
        <v>5</v>
      </c>
      <c r="B61" s="27">
        <v>24.677</v>
      </c>
      <c r="C61" s="27">
        <v>38.65</v>
      </c>
      <c r="D61" s="15">
        <v>36.072000000000003</v>
      </c>
      <c r="E61" s="1">
        <f t="shared" si="11"/>
        <v>13.972999999999999</v>
      </c>
      <c r="F61" s="17">
        <f t="shared" si="12"/>
        <v>11.395000000000003</v>
      </c>
      <c r="G61" s="7">
        <f t="shared" si="13"/>
        <v>81.550132398196553</v>
      </c>
      <c r="H61" s="7"/>
      <c r="I61" s="7"/>
      <c r="J61" s="29"/>
      <c r="K61" s="7"/>
      <c r="L61" s="29"/>
    </row>
    <row r="62" spans="1:12" ht="15.75" customHeight="1" x14ac:dyDescent="0.35">
      <c r="A62" s="13">
        <v>6</v>
      </c>
      <c r="B62" s="15">
        <v>25.524999999999999</v>
      </c>
      <c r="C62" s="15">
        <v>32.273000000000003</v>
      </c>
      <c r="D62" s="15">
        <v>30.975000000000001</v>
      </c>
      <c r="E62" s="1">
        <f t="shared" si="11"/>
        <v>6.7480000000000047</v>
      </c>
      <c r="F62" s="17">
        <f t="shared" si="12"/>
        <v>5.4500000000000028</v>
      </c>
      <c r="G62" s="7">
        <f t="shared" si="13"/>
        <v>80.764671013633659</v>
      </c>
      <c r="H62" s="7"/>
      <c r="I62" s="7"/>
      <c r="J62" s="29"/>
      <c r="K62" s="7"/>
      <c r="L62" s="29"/>
    </row>
    <row r="63" spans="1:12" ht="15.75" customHeight="1" x14ac:dyDescent="0.35">
      <c r="A63" s="13">
        <v>7</v>
      </c>
      <c r="B63" s="27">
        <v>25.81</v>
      </c>
      <c r="C63" s="27">
        <v>35.966999999999999</v>
      </c>
      <c r="D63" s="15">
        <v>34.445</v>
      </c>
      <c r="E63" s="1">
        <f t="shared" si="11"/>
        <v>10.157</v>
      </c>
      <c r="F63" s="17">
        <f t="shared" si="12"/>
        <v>8.6350000000000016</v>
      </c>
      <c r="G63" s="7">
        <f t="shared" si="13"/>
        <v>85.015260411538847</v>
      </c>
      <c r="H63" s="7"/>
      <c r="I63" s="7"/>
      <c r="J63" s="29"/>
      <c r="K63" s="7"/>
      <c r="L63" s="7"/>
    </row>
    <row r="64" spans="1:12" ht="15.75" customHeight="1" x14ac:dyDescent="0.35">
      <c r="A64" s="7"/>
      <c r="B64" s="7"/>
      <c r="C64" s="28"/>
      <c r="D64" s="13"/>
      <c r="E64" s="1"/>
      <c r="F64" s="17"/>
      <c r="G64" s="7"/>
      <c r="H64" s="7"/>
      <c r="I64" s="7"/>
      <c r="J64" s="29"/>
      <c r="K64" s="7"/>
      <c r="L64" s="7"/>
    </row>
    <row r="65" spans="1:12" ht="15.75" customHeight="1" x14ac:dyDescent="0.35">
      <c r="K65" s="7"/>
      <c r="L65" s="7"/>
    </row>
    <row r="66" spans="1:12" ht="15.75" customHeight="1" x14ac:dyDescent="0.35">
      <c r="A66" s="1"/>
      <c r="B66" s="1"/>
      <c r="C66" s="1"/>
      <c r="D66" s="1"/>
      <c r="E66" s="17"/>
      <c r="K66" s="7"/>
      <c r="L66" s="7"/>
    </row>
    <row r="67" spans="1:12" ht="15.75" customHeight="1" x14ac:dyDescent="0.35">
      <c r="K67" s="7"/>
      <c r="L67" s="7"/>
    </row>
    <row r="68" spans="1:12" ht="15.75" customHeight="1" x14ac:dyDescent="0.35">
      <c r="K68" s="7"/>
      <c r="L68" s="7"/>
    </row>
    <row r="69" spans="1:12" ht="15.75" customHeight="1" x14ac:dyDescent="0.35">
      <c r="K69" s="7"/>
      <c r="L69" s="7"/>
    </row>
    <row r="70" spans="1:12" ht="15.75" customHeight="1" x14ac:dyDescent="0.35">
      <c r="K70" s="7"/>
      <c r="L70" s="7"/>
    </row>
    <row r="71" spans="1:12" ht="15.75" customHeight="1" x14ac:dyDescent="0.35">
      <c r="K71" s="7"/>
      <c r="L71" s="7"/>
    </row>
    <row r="72" spans="1:12" ht="15.75" customHeight="1" x14ac:dyDescent="0.35"/>
    <row r="73" spans="1:12" ht="15.75" customHeight="1" x14ac:dyDescent="0.35"/>
    <row r="74" spans="1:12" ht="15.75" customHeight="1" x14ac:dyDescent="0.35"/>
    <row r="75" spans="1:12" ht="15.75" customHeight="1" x14ac:dyDescent="0.35"/>
    <row r="76" spans="1:12" ht="15.75" customHeight="1" x14ac:dyDescent="0.35"/>
    <row r="77" spans="1:12" ht="15.75" customHeight="1" x14ac:dyDescent="0.35"/>
    <row r="78" spans="1:12" ht="15.75" customHeight="1" x14ac:dyDescent="0.35"/>
    <row r="79" spans="1:12" ht="15.75" customHeight="1" x14ac:dyDescent="0.35"/>
    <row r="80" spans="1:12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5" ht="14.5" x14ac:dyDescent="0.35">
      <c r="A1" s="1" t="s">
        <v>32</v>
      </c>
    </row>
    <row r="2" spans="1:5" ht="14.5" x14ac:dyDescent="0.35">
      <c r="A2" s="1" t="s">
        <v>33</v>
      </c>
      <c r="B2" s="1">
        <v>1</v>
      </c>
      <c r="C2" s="1">
        <v>2</v>
      </c>
      <c r="D2" s="1">
        <v>3</v>
      </c>
    </row>
    <row r="3" spans="1:5" ht="14.5" x14ac:dyDescent="0.35">
      <c r="A3" s="1">
        <v>1</v>
      </c>
      <c r="B3" s="1">
        <v>48</v>
      </c>
      <c r="E3" s="1">
        <f t="shared" ref="E3:E12" si="0">AVERAGE(B3:D3)</f>
        <v>48</v>
      </c>
    </row>
    <row r="4" spans="1:5" ht="14.5" x14ac:dyDescent="0.35">
      <c r="A4" s="1">
        <v>2</v>
      </c>
      <c r="B4" s="1">
        <v>50</v>
      </c>
      <c r="E4" s="1">
        <f t="shared" si="0"/>
        <v>50</v>
      </c>
    </row>
    <row r="5" spans="1:5" ht="14.5" x14ac:dyDescent="0.35">
      <c r="A5" s="1">
        <v>3</v>
      </c>
      <c r="B5" s="1">
        <v>49</v>
      </c>
      <c r="E5" s="1">
        <f t="shared" si="0"/>
        <v>49</v>
      </c>
    </row>
    <row r="6" spans="1:5" ht="14.5" x14ac:dyDescent="0.35">
      <c r="A6" s="1">
        <v>4</v>
      </c>
      <c r="B6" s="1">
        <v>48</v>
      </c>
      <c r="E6" s="1">
        <f t="shared" si="0"/>
        <v>48</v>
      </c>
    </row>
    <row r="7" spans="1:5" ht="14.5" x14ac:dyDescent="0.35">
      <c r="A7" s="1">
        <v>5</v>
      </c>
      <c r="B7" s="1">
        <v>49</v>
      </c>
      <c r="E7" s="1">
        <f t="shared" si="0"/>
        <v>49</v>
      </c>
    </row>
    <row r="8" spans="1:5" ht="14.5" x14ac:dyDescent="0.35">
      <c r="A8" s="1">
        <v>6</v>
      </c>
      <c r="B8" s="1">
        <v>52</v>
      </c>
      <c r="E8" s="1">
        <f t="shared" si="0"/>
        <v>52</v>
      </c>
    </row>
    <row r="9" spans="1:5" ht="14.5" x14ac:dyDescent="0.35">
      <c r="A9" s="1">
        <v>7</v>
      </c>
      <c r="B9" s="1">
        <v>50</v>
      </c>
      <c r="E9" s="1">
        <f t="shared" si="0"/>
        <v>50</v>
      </c>
    </row>
    <row r="10" spans="1:5" ht="14.5" x14ac:dyDescent="0.35">
      <c r="A10" s="1">
        <v>8</v>
      </c>
      <c r="B10" s="1">
        <v>52</v>
      </c>
      <c r="E10" s="1">
        <f t="shared" si="0"/>
        <v>52</v>
      </c>
    </row>
    <row r="11" spans="1:5" ht="14.5" x14ac:dyDescent="0.35">
      <c r="A11" s="1">
        <v>9</v>
      </c>
      <c r="B11" s="1">
        <v>50</v>
      </c>
      <c r="E11" s="1">
        <f t="shared" si="0"/>
        <v>50</v>
      </c>
    </row>
    <row r="12" spans="1:5" ht="14.5" x14ac:dyDescent="0.35">
      <c r="A12" s="1">
        <v>10</v>
      </c>
      <c r="E12" s="1" t="e">
        <f t="shared" si="0"/>
        <v>#DIV/0!</v>
      </c>
    </row>
    <row r="14" spans="1:5" ht="14.5" x14ac:dyDescent="0.35">
      <c r="A14" s="1" t="s">
        <v>34</v>
      </c>
      <c r="B14" s="1">
        <v>1</v>
      </c>
      <c r="C14" s="1">
        <v>2</v>
      </c>
      <c r="D14" s="1">
        <v>3</v>
      </c>
    </row>
    <row r="15" spans="1:5" ht="14.5" x14ac:dyDescent="0.35">
      <c r="A15" s="1">
        <v>11</v>
      </c>
      <c r="B15" s="1">
        <v>49</v>
      </c>
      <c r="E15" s="1">
        <f t="shared" ref="E15:E24" si="1">AVERAGE(B15:D15)</f>
        <v>49</v>
      </c>
    </row>
    <row r="16" spans="1:5" ht="14.5" x14ac:dyDescent="0.35">
      <c r="A16" s="1">
        <v>12</v>
      </c>
      <c r="B16" s="1">
        <v>51</v>
      </c>
      <c r="E16" s="1">
        <f t="shared" si="1"/>
        <v>51</v>
      </c>
    </row>
    <row r="17" spans="1:12" ht="14.5" x14ac:dyDescent="0.35">
      <c r="A17" s="1">
        <v>13</v>
      </c>
      <c r="B17" s="1">
        <v>50</v>
      </c>
      <c r="E17" s="1">
        <f t="shared" si="1"/>
        <v>50</v>
      </c>
    </row>
    <row r="18" spans="1:12" ht="14.5" x14ac:dyDescent="0.35">
      <c r="A18" s="1">
        <v>14</v>
      </c>
      <c r="B18" s="1">
        <v>51</v>
      </c>
      <c r="E18" s="1">
        <f t="shared" si="1"/>
        <v>51</v>
      </c>
    </row>
    <row r="19" spans="1:12" ht="14.5" x14ac:dyDescent="0.35">
      <c r="A19" s="1">
        <v>15</v>
      </c>
      <c r="B19" s="1">
        <v>51</v>
      </c>
      <c r="E19" s="1">
        <f t="shared" si="1"/>
        <v>51</v>
      </c>
    </row>
    <row r="20" spans="1:12" ht="14.5" x14ac:dyDescent="0.35">
      <c r="A20" s="1">
        <v>16</v>
      </c>
      <c r="B20" s="1">
        <v>51</v>
      </c>
      <c r="E20" s="1">
        <f t="shared" si="1"/>
        <v>51</v>
      </c>
    </row>
    <row r="21" spans="1:12" ht="15.75" customHeight="1" x14ac:dyDescent="0.35">
      <c r="A21" s="1">
        <v>17</v>
      </c>
      <c r="B21" s="1">
        <v>49</v>
      </c>
      <c r="E21" s="1">
        <f t="shared" si="1"/>
        <v>49</v>
      </c>
      <c r="K21" s="33" t="s">
        <v>35</v>
      </c>
    </row>
    <row r="22" spans="1:12" ht="15.75" customHeight="1" x14ac:dyDescent="0.35">
      <c r="A22" s="1">
        <v>18</v>
      </c>
      <c r="B22" s="1">
        <v>51</v>
      </c>
      <c r="E22" s="1">
        <f t="shared" si="1"/>
        <v>51</v>
      </c>
      <c r="K22" s="13"/>
    </row>
    <row r="23" spans="1:12" ht="15.75" customHeight="1" x14ac:dyDescent="0.35">
      <c r="A23" s="1">
        <v>19</v>
      </c>
      <c r="B23" s="1">
        <v>51</v>
      </c>
      <c r="E23" s="1">
        <f t="shared" si="1"/>
        <v>51</v>
      </c>
      <c r="H23" s="1" t="s">
        <v>36</v>
      </c>
      <c r="I23" s="1" t="s">
        <v>37</v>
      </c>
      <c r="J23" s="1" t="s">
        <v>38</v>
      </c>
      <c r="L23" s="23" t="s">
        <v>39</v>
      </c>
    </row>
    <row r="24" spans="1:12" ht="15.75" customHeight="1" x14ac:dyDescent="0.35">
      <c r="A24" s="1">
        <v>20</v>
      </c>
      <c r="E24" s="1" t="e">
        <f t="shared" si="1"/>
        <v>#DIV/0!</v>
      </c>
      <c r="H24" s="22" t="e">
        <f>AVERAGE(E15:E24,E3:E12)</f>
        <v>#DIV/0!</v>
      </c>
      <c r="I24" s="1" t="e">
        <f>(H24*3600/15)</f>
        <v>#DIV/0!</v>
      </c>
      <c r="J24" s="22" t="e">
        <f>I24/1000</f>
        <v>#DIV/0!</v>
      </c>
      <c r="L24" s="1" t="e">
        <f>J24*K22</f>
        <v>#DIV/0!</v>
      </c>
    </row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92"/>
  <sheetViews>
    <sheetView tabSelected="1" topLeftCell="K40" workbookViewId="0">
      <selection activeCell="V45" sqref="V45"/>
    </sheetView>
  </sheetViews>
  <sheetFormatPr defaultColWidth="14.453125" defaultRowHeight="15" customHeight="1" x14ac:dyDescent="0.35"/>
  <cols>
    <col min="1" max="1" width="22" customWidth="1"/>
    <col min="2" max="2" width="11.453125" customWidth="1"/>
    <col min="3" max="3" width="15.81640625" customWidth="1"/>
    <col min="4" max="5" width="10.54296875" customWidth="1"/>
    <col min="6" max="6" width="11.7265625" customWidth="1"/>
    <col min="7" max="7" width="7.81640625" customWidth="1"/>
    <col min="8" max="8" width="9" customWidth="1"/>
    <col min="9" max="9" width="7.453125" customWidth="1"/>
    <col min="10" max="10" width="9.453125" customWidth="1"/>
    <col min="11" max="11" width="10.54296875" customWidth="1"/>
    <col min="12" max="12" width="6.54296875" customWidth="1"/>
    <col min="13" max="13" width="8" customWidth="1"/>
    <col min="14" max="14" width="11.26953125" customWidth="1"/>
    <col min="15" max="15" width="12.81640625" customWidth="1"/>
    <col min="16" max="16" width="7.81640625" customWidth="1"/>
    <col min="17" max="17" width="7.08984375" customWidth="1"/>
    <col min="18" max="19" width="7" customWidth="1"/>
    <col min="20" max="20" width="9.7265625" customWidth="1"/>
    <col min="21" max="21" width="10" customWidth="1"/>
    <col min="22" max="22" width="9.54296875" customWidth="1"/>
    <col min="23" max="23" width="10.453125" customWidth="1"/>
    <col min="24" max="24" width="12.453125" customWidth="1"/>
    <col min="25" max="26" width="8.26953125" customWidth="1"/>
    <col min="27" max="28" width="6.453125" customWidth="1"/>
    <col min="29" max="29" width="6.26953125" customWidth="1"/>
    <col min="30" max="30" width="10" customWidth="1"/>
    <col min="31" max="31" width="8.26953125" customWidth="1"/>
    <col min="32" max="32" width="7.453125" customWidth="1"/>
    <col min="33" max="34" width="7.26953125" customWidth="1"/>
    <col min="35" max="35" width="6.26953125" customWidth="1"/>
    <col min="36" max="36" width="7.08984375" customWidth="1"/>
    <col min="37" max="37" width="8.81640625" customWidth="1"/>
    <col min="38" max="38" width="7.7265625" customWidth="1"/>
    <col min="39" max="39" width="6.81640625" customWidth="1"/>
    <col min="40" max="41" width="11.453125" customWidth="1"/>
    <col min="42" max="42" width="5.7265625" customWidth="1"/>
    <col min="43" max="43" width="9.81640625" customWidth="1"/>
    <col min="44" max="44" width="15.7265625" customWidth="1"/>
    <col min="45" max="48" width="11.453125" customWidth="1"/>
  </cols>
  <sheetData>
    <row r="1" spans="1:48" ht="12.75" customHeight="1" x14ac:dyDescent="0.35">
      <c r="A1" s="34"/>
      <c r="B1" s="34"/>
      <c r="C1" s="7" t="s">
        <v>40</v>
      </c>
      <c r="D1" s="35">
        <v>44827</v>
      </c>
      <c r="E1" s="34"/>
      <c r="F1" s="34"/>
      <c r="G1" s="34"/>
      <c r="H1" s="36" t="s">
        <v>41</v>
      </c>
      <c r="I1" s="34" t="s">
        <v>42</v>
      </c>
      <c r="J1" s="37">
        <v>0.40972222222222221</v>
      </c>
      <c r="K1" s="34" t="s">
        <v>43</v>
      </c>
      <c r="L1" s="37">
        <v>0.47222222222222221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spans="1:48" ht="12.75" customHeight="1" x14ac:dyDescent="0.35">
      <c r="A2" s="34"/>
      <c r="B2" s="34"/>
      <c r="C2" s="7" t="s">
        <v>44</v>
      </c>
      <c r="D2" s="34" t="s">
        <v>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spans="1:48" ht="12.75" customHeight="1" x14ac:dyDescent="0.35">
      <c r="A3" s="34"/>
      <c r="B3" s="34"/>
      <c r="C3" s="7" t="s">
        <v>45</v>
      </c>
      <c r="D3" s="34" t="s">
        <v>3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 t="s">
        <v>46</v>
      </c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spans="1:48" ht="12.75" customHeight="1" x14ac:dyDescent="0.35">
      <c r="A4" s="34"/>
      <c r="B4" s="34"/>
      <c r="C4" s="34"/>
      <c r="D4" s="34"/>
      <c r="E4" s="34"/>
      <c r="F4" s="34" t="s">
        <v>47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 t="s">
        <v>48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spans="1:48" ht="12.75" customHeight="1" x14ac:dyDescent="0.35">
      <c r="A5" s="33"/>
      <c r="B5" s="33" t="s">
        <v>49</v>
      </c>
      <c r="C5" s="34"/>
      <c r="D5" s="34"/>
      <c r="E5" s="34"/>
      <c r="F5" s="38">
        <v>0.78</v>
      </c>
      <c r="G5" s="34"/>
      <c r="H5" s="34"/>
      <c r="I5" s="34"/>
      <c r="J5" s="34"/>
      <c r="K5" s="34"/>
      <c r="L5" s="34" t="s">
        <v>50</v>
      </c>
      <c r="M5" s="34" t="s">
        <v>50</v>
      </c>
      <c r="N5" s="34"/>
      <c r="O5" s="34"/>
      <c r="P5" s="34"/>
      <c r="Q5" s="34"/>
      <c r="R5" s="34"/>
      <c r="S5" s="34"/>
      <c r="T5" s="34"/>
      <c r="U5" s="34" t="s">
        <v>50</v>
      </c>
      <c r="V5" s="34" t="s">
        <v>50</v>
      </c>
      <c r="W5" s="34"/>
      <c r="X5" s="34"/>
      <c r="Y5" s="34"/>
      <c r="Z5" s="39" t="s">
        <v>51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1"/>
      <c r="AS5" s="34"/>
      <c r="AT5" s="34"/>
      <c r="AU5" s="34"/>
      <c r="AV5" s="34"/>
    </row>
    <row r="6" spans="1:48" ht="12.75" customHeight="1" x14ac:dyDescent="0.4">
      <c r="A6" s="34"/>
      <c r="B6" s="34" t="s">
        <v>52</v>
      </c>
      <c r="C6" s="38" t="s">
        <v>53</v>
      </c>
      <c r="D6" s="42" t="s">
        <v>54</v>
      </c>
      <c r="E6" s="42"/>
      <c r="F6" s="43" t="s">
        <v>55</v>
      </c>
      <c r="G6" s="44" t="s">
        <v>56</v>
      </c>
      <c r="H6" s="44" t="s">
        <v>57</v>
      </c>
      <c r="I6" s="44" t="s">
        <v>58</v>
      </c>
      <c r="J6" s="44" t="s">
        <v>59</v>
      </c>
      <c r="K6" s="44" t="s">
        <v>60</v>
      </c>
      <c r="L6" s="44" t="s">
        <v>61</v>
      </c>
      <c r="M6" s="44" t="s">
        <v>62</v>
      </c>
      <c r="N6" s="34"/>
      <c r="O6" s="43" t="s">
        <v>63</v>
      </c>
      <c r="P6" s="44" t="s">
        <v>56</v>
      </c>
      <c r="Q6" s="44" t="s">
        <v>57</v>
      </c>
      <c r="R6" s="44" t="s">
        <v>58</v>
      </c>
      <c r="S6" s="44" t="s">
        <v>64</v>
      </c>
      <c r="T6" s="44" t="s">
        <v>65</v>
      </c>
      <c r="U6" s="44" t="s">
        <v>66</v>
      </c>
      <c r="V6" s="44" t="s">
        <v>67</v>
      </c>
      <c r="W6" s="34" t="s">
        <v>68</v>
      </c>
      <c r="X6" s="34" t="s">
        <v>69</v>
      </c>
      <c r="Y6" s="33"/>
      <c r="Z6" s="43" t="s">
        <v>62</v>
      </c>
      <c r="AA6" s="45" t="s">
        <v>61</v>
      </c>
      <c r="AB6" s="43" t="s">
        <v>67</v>
      </c>
      <c r="AC6" s="43" t="s">
        <v>66</v>
      </c>
      <c r="AE6" s="43" t="s">
        <v>70</v>
      </c>
      <c r="AF6" s="43" t="s">
        <v>71</v>
      </c>
      <c r="AG6" s="43" t="s">
        <v>72</v>
      </c>
      <c r="AH6" s="43" t="s">
        <v>73</v>
      </c>
      <c r="AI6" s="43" t="s">
        <v>74</v>
      </c>
      <c r="AJ6" s="43" t="s">
        <v>68</v>
      </c>
      <c r="AK6" s="43" t="s">
        <v>75</v>
      </c>
      <c r="AL6" s="43" t="s">
        <v>76</v>
      </c>
      <c r="AM6" s="43" t="s">
        <v>77</v>
      </c>
      <c r="AN6" s="43" t="s">
        <v>78</v>
      </c>
      <c r="AO6" s="43" t="s">
        <v>79</v>
      </c>
      <c r="AP6" s="43" t="s">
        <v>80</v>
      </c>
      <c r="AQ6" s="43" t="s">
        <v>81</v>
      </c>
      <c r="AR6" s="43" t="s">
        <v>82</v>
      </c>
      <c r="AS6" s="34"/>
      <c r="AT6" s="34"/>
      <c r="AU6" s="34"/>
      <c r="AV6" s="34"/>
    </row>
    <row r="7" spans="1:48" ht="12.75" customHeight="1" x14ac:dyDescent="0.35">
      <c r="A7" s="46"/>
      <c r="B7" s="47">
        <f>'Length&amp;weight'!F5</f>
        <v>43.8</v>
      </c>
      <c r="C7" s="48">
        <f>'Length&amp;weight'!E5</f>
        <v>1.3689999999999998</v>
      </c>
      <c r="D7" s="49">
        <v>1.5</v>
      </c>
      <c r="E7" s="7" t="s">
        <v>83</v>
      </c>
      <c r="F7" s="44">
        <v>1</v>
      </c>
      <c r="G7" s="17">
        <f>+'Data 8.0'!E41</f>
        <v>4.3130000000000024</v>
      </c>
      <c r="H7" s="17">
        <f>+'Data 8.0'!F41</f>
        <v>3.5210000000000008</v>
      </c>
      <c r="I7" s="50">
        <f t="shared" ref="I7:I13" si="0">G7-H7</f>
        <v>0.79200000000000159</v>
      </c>
      <c r="J7" s="51">
        <f t="shared" ref="J7:J13" si="1">I7*100/G7</f>
        <v>18.363088337584074</v>
      </c>
      <c r="K7" s="44">
        <f t="shared" ref="K7:K13" si="2">G7/D7</f>
        <v>2.8753333333333351</v>
      </c>
      <c r="L7" s="44">
        <f t="shared" ref="L7:L13" si="3">I7/D7</f>
        <v>0.52800000000000102</v>
      </c>
      <c r="M7" s="44">
        <f t="shared" ref="M7:M13" si="4">H7/D7</f>
        <v>2.3473333333333337</v>
      </c>
      <c r="N7" s="34"/>
      <c r="O7" s="44">
        <v>1</v>
      </c>
      <c r="P7" s="52">
        <f>+'Data 8.0'!E52</f>
        <v>6.3640000000000008</v>
      </c>
      <c r="Q7" s="52">
        <f>+'Data 8.0'!F52</f>
        <v>5.485000000000003</v>
      </c>
      <c r="R7" s="53">
        <f t="shared" ref="R7:R13" si="5">P7-Q7</f>
        <v>0.87899999999999778</v>
      </c>
      <c r="S7" s="54">
        <f t="shared" ref="S7:S13" si="6">R7*100/P7</f>
        <v>13.812067881835286</v>
      </c>
      <c r="T7" s="53">
        <f>P7/D7</f>
        <v>4.2426666666666675</v>
      </c>
      <c r="U7" s="54">
        <f t="shared" ref="U7:U13" si="7">R7/D7</f>
        <v>0.58599999999999852</v>
      </c>
      <c r="V7" s="53">
        <f t="shared" ref="V7:V13" si="8">Q7/D7</f>
        <v>3.6566666666666685</v>
      </c>
      <c r="W7" s="55">
        <f t="shared" ref="W7:W13" si="9">(V7+M7)/$AJ$54</f>
        <v>3.1345465393794791</v>
      </c>
      <c r="X7" s="56">
        <f t="shared" ref="X7:X13" si="10">W7*$AI$54</f>
        <v>10.587602625298334</v>
      </c>
      <c r="Y7" s="57">
        <f t="shared" ref="Y7:Y13" si="11">W7/B7*1000</f>
        <v>71.564989483549752</v>
      </c>
      <c r="Z7" s="58">
        <f t="shared" ref="Z7:Z13" si="12">M7*(1/C7)^$F$5</f>
        <v>1.8373000060672717</v>
      </c>
      <c r="AA7" s="58">
        <f t="shared" ref="AA7:AA13" si="13">L7*(1/C7)^$F$5</f>
        <v>0.41327509366807208</v>
      </c>
      <c r="AB7" s="58">
        <f t="shared" ref="AB7:AB13" si="14">V7*(1/C7)^$F$5</f>
        <v>2.8621387484461769</v>
      </c>
      <c r="AC7" s="58">
        <f t="shared" ref="AC7:AC13" si="15">U7*(1/C7)^$F$5</f>
        <v>0.4586727365331234</v>
      </c>
      <c r="AE7" s="57">
        <f t="shared" ref="AE7:AE13" si="16">AC7/AG7</f>
        <v>0.13812067881835288</v>
      </c>
      <c r="AF7" s="58">
        <f t="shared" ref="AF7:AF13" si="17">$AL$54/100</f>
        <v>0.42569250751318088</v>
      </c>
      <c r="AG7" s="58">
        <f t="shared" ref="AG7:AG13" si="18">AB7+AC7</f>
        <v>3.3208114849793002</v>
      </c>
      <c r="AH7" s="58">
        <f t="shared" ref="AH7:AH13" si="19">1-(AE7/AF7)</f>
        <v>0.67553885403050895</v>
      </c>
      <c r="AI7" s="58">
        <f t="shared" ref="AI7:AI13" si="20">Z7+AB7</f>
        <v>4.6994387545134488</v>
      </c>
      <c r="AJ7" s="59">
        <f t="shared" ref="AJ7:AJ13" si="21">AI7/$AJ$54</f>
        <v>2.4534659368730738</v>
      </c>
      <c r="AK7" s="59">
        <f t="shared" ref="AK7:AK13" si="22">AJ7*$AI$54</f>
        <v>8.2871069444895582</v>
      </c>
      <c r="AL7" s="58">
        <f t="shared" ref="AL7:AL13" si="23">(AG7/AK7)*100</f>
        <v>40.072024015418869</v>
      </c>
      <c r="AM7" s="58">
        <f t="shared" ref="AM7:AM13" si="24">AK7-AG7</f>
        <v>4.966295459510258</v>
      </c>
      <c r="AN7" s="58">
        <f t="shared" ref="AN7:AN13" si="25">AJ7*$AK$54</f>
        <v>3.5876681899761085</v>
      </c>
      <c r="AO7" s="58">
        <f t="shared" ref="AO7:AO13" si="26">AN7-AC7</f>
        <v>3.1289954534429851</v>
      </c>
      <c r="AP7" s="58">
        <f t="shared" ref="AP7:AP13" si="27">AO7/AM7</f>
        <v>0.63004617404530039</v>
      </c>
      <c r="AQ7" s="60">
        <f t="shared" ref="AQ7:AQ13" si="28">AO7-AA7</f>
        <v>2.7157203597749131</v>
      </c>
      <c r="AR7" s="60">
        <f t="shared" ref="AR7:AR13" si="29">AQ7/AO7</f>
        <v>0.86792083919031415</v>
      </c>
      <c r="AS7" s="34"/>
      <c r="AT7" s="34"/>
      <c r="AU7" s="34"/>
      <c r="AV7" s="34"/>
    </row>
    <row r="8" spans="1:48" ht="12.75" customHeight="1" x14ac:dyDescent="0.35">
      <c r="A8" s="46"/>
      <c r="B8" s="47">
        <f>'Length&amp;weight'!F6</f>
        <v>45.1</v>
      </c>
      <c r="C8" s="48">
        <f>'Length&amp;weight'!E6</f>
        <v>0.97700000000000009</v>
      </c>
      <c r="D8" s="49">
        <v>1.5</v>
      </c>
      <c r="E8" s="61" t="s">
        <v>83</v>
      </c>
      <c r="F8" s="44">
        <v>2</v>
      </c>
      <c r="G8" s="17">
        <f>+'Data 8.0'!E42</f>
        <v>5.7959999999999994</v>
      </c>
      <c r="H8" s="17">
        <f>+'Data 8.0'!F42</f>
        <v>4.9280000000000008</v>
      </c>
      <c r="I8" s="50">
        <f t="shared" si="0"/>
        <v>0.86799999999999855</v>
      </c>
      <c r="J8" s="51">
        <f t="shared" si="1"/>
        <v>14.975845410627995</v>
      </c>
      <c r="K8" s="44">
        <f t="shared" si="2"/>
        <v>3.8639999999999994</v>
      </c>
      <c r="L8" s="44">
        <f t="shared" si="3"/>
        <v>0.57866666666666566</v>
      </c>
      <c r="M8" s="44">
        <f t="shared" si="4"/>
        <v>3.2853333333333339</v>
      </c>
      <c r="N8" s="34"/>
      <c r="O8" s="44">
        <v>2</v>
      </c>
      <c r="P8" s="52">
        <f>+'Data 8.0'!E53</f>
        <v>10.623999999999995</v>
      </c>
      <c r="Q8" s="52">
        <f>+'Data 8.0'!F53</f>
        <v>9.1319999999999979</v>
      </c>
      <c r="R8" s="53">
        <f t="shared" si="5"/>
        <v>1.4919999999999973</v>
      </c>
      <c r="S8" s="54">
        <f t="shared" si="6"/>
        <v>14.043674698795162</v>
      </c>
      <c r="T8" s="53">
        <f t="shared" ref="T8:T13" si="30">P8/$D$7</f>
        <v>7.0826666666666638</v>
      </c>
      <c r="U8" s="54">
        <f t="shared" si="7"/>
        <v>0.99466666666666492</v>
      </c>
      <c r="V8" s="53">
        <f t="shared" si="8"/>
        <v>6.0879999999999983</v>
      </c>
      <c r="W8" s="55">
        <f t="shared" si="9"/>
        <v>4.893595863166273</v>
      </c>
      <c r="X8" s="56">
        <f t="shared" si="10"/>
        <v>16.529168655529038</v>
      </c>
      <c r="Y8" s="57">
        <f t="shared" si="11"/>
        <v>108.50545151144729</v>
      </c>
      <c r="Z8" s="58">
        <f t="shared" si="12"/>
        <v>3.3455049777564798</v>
      </c>
      <c r="AA8" s="58">
        <f t="shared" si="13"/>
        <v>0.58926508130937882</v>
      </c>
      <c r="AB8" s="58">
        <f t="shared" si="14"/>
        <v>6.199503136540617</v>
      </c>
      <c r="AC8" s="58">
        <f t="shared" si="15"/>
        <v>1.012884218103218</v>
      </c>
      <c r="AE8" s="57">
        <f t="shared" si="16"/>
        <v>0.14043674698795164</v>
      </c>
      <c r="AF8" s="58">
        <f t="shared" si="17"/>
        <v>0.42569250751318088</v>
      </c>
      <c r="AG8" s="58">
        <f t="shared" si="18"/>
        <v>7.2123873546438348</v>
      </c>
      <c r="AH8" s="58">
        <f t="shared" si="19"/>
        <v>0.6700981471147851</v>
      </c>
      <c r="AI8" s="58">
        <f t="shared" si="20"/>
        <v>9.5450081142970973</v>
      </c>
      <c r="AJ8" s="59">
        <f t="shared" si="21"/>
        <v>4.9832232100298146</v>
      </c>
      <c r="AK8" s="59">
        <f t="shared" si="22"/>
        <v>16.83190422542069</v>
      </c>
      <c r="AL8" s="58">
        <f t="shared" si="23"/>
        <v>42.849503288826909</v>
      </c>
      <c r="AM8" s="58">
        <f t="shared" si="24"/>
        <v>9.6195168707768559</v>
      </c>
      <c r="AN8" s="58">
        <f t="shared" si="25"/>
        <v>7.2868961111235899</v>
      </c>
      <c r="AO8" s="58">
        <f t="shared" si="26"/>
        <v>6.2740118930203721</v>
      </c>
      <c r="AP8" s="58">
        <f t="shared" si="27"/>
        <v>0.65221694366795091</v>
      </c>
      <c r="AQ8" s="60">
        <f t="shared" si="28"/>
        <v>5.6847468117109932</v>
      </c>
      <c r="AR8" s="60">
        <f t="shared" si="29"/>
        <v>0.90607842456197496</v>
      </c>
      <c r="AS8" s="34"/>
      <c r="AT8" s="34"/>
      <c r="AU8" s="34"/>
      <c r="AV8" s="34"/>
    </row>
    <row r="9" spans="1:48" ht="12.75" customHeight="1" x14ac:dyDescent="0.35">
      <c r="A9" s="46"/>
      <c r="B9" s="47">
        <f>'Length&amp;weight'!F7</f>
        <v>46.7</v>
      </c>
      <c r="C9" s="48">
        <f>'Length&amp;weight'!E7</f>
        <v>1.0519999999999998</v>
      </c>
      <c r="D9" s="49">
        <v>1.5</v>
      </c>
      <c r="E9" s="61" t="s">
        <v>83</v>
      </c>
      <c r="F9" s="44">
        <v>3</v>
      </c>
      <c r="G9" s="17">
        <f>+'Data 8.0'!E43</f>
        <v>6.2859999999999978</v>
      </c>
      <c r="H9" s="17">
        <f>+'Data 8.0'!F43</f>
        <v>5.2160000000000011</v>
      </c>
      <c r="I9" s="50">
        <f t="shared" si="0"/>
        <v>1.0699999999999967</v>
      </c>
      <c r="J9" s="51">
        <f t="shared" si="1"/>
        <v>17.021953547565975</v>
      </c>
      <c r="K9" s="44">
        <f t="shared" si="2"/>
        <v>4.1906666666666652</v>
      </c>
      <c r="L9" s="44">
        <f t="shared" si="3"/>
        <v>0.71333333333333115</v>
      </c>
      <c r="M9" s="44">
        <f t="shared" si="4"/>
        <v>3.4773333333333341</v>
      </c>
      <c r="N9" s="34"/>
      <c r="O9" s="44">
        <v>3</v>
      </c>
      <c r="P9" s="52">
        <f>+'Data 8.0'!E54</f>
        <v>4.2710000000000008</v>
      </c>
      <c r="Q9" s="52">
        <f>+'Data 8.0'!F54</f>
        <v>3.495000000000001</v>
      </c>
      <c r="R9" s="53">
        <f t="shared" si="5"/>
        <v>0.7759999999999998</v>
      </c>
      <c r="S9" s="54">
        <f t="shared" si="6"/>
        <v>18.169047061578077</v>
      </c>
      <c r="T9" s="53">
        <f t="shared" si="30"/>
        <v>2.8473333333333337</v>
      </c>
      <c r="U9" s="54">
        <f t="shared" si="7"/>
        <v>0.5173333333333332</v>
      </c>
      <c r="V9" s="53">
        <f t="shared" si="8"/>
        <v>2.3300000000000005</v>
      </c>
      <c r="W9" s="55">
        <f t="shared" si="9"/>
        <v>3.0318715194908545</v>
      </c>
      <c r="X9" s="56">
        <f t="shared" si="10"/>
        <v>10.240795743834529</v>
      </c>
      <c r="Y9" s="57">
        <f t="shared" si="11"/>
        <v>64.922302344557906</v>
      </c>
      <c r="Z9" s="58">
        <f t="shared" si="12"/>
        <v>3.3425202467741602</v>
      </c>
      <c r="AA9" s="58">
        <f t="shared" si="13"/>
        <v>0.68567804142031052</v>
      </c>
      <c r="AB9" s="58">
        <f t="shared" si="14"/>
        <v>2.2396679951065357</v>
      </c>
      <c r="AC9" s="58">
        <f t="shared" si="15"/>
        <v>0.49727678517959112</v>
      </c>
      <c r="AE9" s="57">
        <f t="shared" si="16"/>
        <v>0.18169047061578081</v>
      </c>
      <c r="AF9" s="58">
        <f t="shared" si="17"/>
        <v>0.42569250751318088</v>
      </c>
      <c r="AG9" s="58">
        <f t="shared" si="18"/>
        <v>2.7369447802861266</v>
      </c>
      <c r="AH9" s="58">
        <f t="shared" si="19"/>
        <v>0.57318846958997738</v>
      </c>
      <c r="AI9" s="58">
        <f t="shared" si="20"/>
        <v>5.5821882418806954</v>
      </c>
      <c r="AJ9" s="59">
        <f t="shared" si="21"/>
        <v>2.9143285869007238</v>
      </c>
      <c r="AK9" s="59">
        <f t="shared" si="22"/>
        <v>9.8437693012400924</v>
      </c>
      <c r="AL9" s="58">
        <f t="shared" si="23"/>
        <v>27.803828965611103</v>
      </c>
      <c r="AM9" s="58">
        <f t="shared" si="24"/>
        <v>7.1068245209539658</v>
      </c>
      <c r="AN9" s="58">
        <f t="shared" si="25"/>
        <v>4.261581059359397</v>
      </c>
      <c r="AO9" s="58">
        <f t="shared" si="26"/>
        <v>3.7643042741798061</v>
      </c>
      <c r="AP9" s="58">
        <f t="shared" si="27"/>
        <v>0.52967457731382328</v>
      </c>
      <c r="AQ9" s="60">
        <f t="shared" si="28"/>
        <v>3.0786262327594955</v>
      </c>
      <c r="AR9" s="60">
        <f t="shared" si="29"/>
        <v>0.81784733871713622</v>
      </c>
      <c r="AS9" s="34"/>
      <c r="AT9" s="34"/>
      <c r="AU9" s="34"/>
      <c r="AV9" s="34"/>
    </row>
    <row r="10" spans="1:48" ht="12.75" customHeight="1" x14ac:dyDescent="0.35">
      <c r="A10" s="46"/>
      <c r="B10" s="47">
        <f>'Length&amp;weight'!F8</f>
        <v>44.3</v>
      </c>
      <c r="C10" s="48">
        <f>'Length&amp;weight'!E8</f>
        <v>1.143</v>
      </c>
      <c r="D10" s="49">
        <v>1.5</v>
      </c>
      <c r="E10" s="61" t="s">
        <v>84</v>
      </c>
      <c r="F10" s="44">
        <v>4</v>
      </c>
      <c r="G10" s="17">
        <f>+'Data 8.0'!E44</f>
        <v>1.7890000000000015</v>
      </c>
      <c r="H10" s="17">
        <f>+'Data 8.0'!F44</f>
        <v>1.4160000000000004</v>
      </c>
      <c r="I10" s="50">
        <f t="shared" si="0"/>
        <v>0.37300000000000111</v>
      </c>
      <c r="J10" s="51">
        <f t="shared" si="1"/>
        <v>20.84963666852995</v>
      </c>
      <c r="K10" s="44">
        <f t="shared" si="2"/>
        <v>1.1926666666666677</v>
      </c>
      <c r="L10" s="44">
        <f t="shared" si="3"/>
        <v>0.2486666666666674</v>
      </c>
      <c r="M10" s="44">
        <f t="shared" si="4"/>
        <v>0.94400000000000028</v>
      </c>
      <c r="N10" s="34"/>
      <c r="O10" s="44">
        <v>4</v>
      </c>
      <c r="P10" s="52">
        <f>+'Data 8.0'!E55</f>
        <v>10.506</v>
      </c>
      <c r="Q10" s="52">
        <f>+'Data 8.0'!F55</f>
        <v>8.9269999999999996</v>
      </c>
      <c r="R10" s="53">
        <f t="shared" si="5"/>
        <v>1.5790000000000006</v>
      </c>
      <c r="S10" s="54">
        <f t="shared" si="6"/>
        <v>15.029506948410438</v>
      </c>
      <c r="T10" s="53">
        <f t="shared" si="30"/>
        <v>7.0040000000000004</v>
      </c>
      <c r="U10" s="54">
        <f t="shared" si="7"/>
        <v>1.0526666666666671</v>
      </c>
      <c r="V10" s="53">
        <f t="shared" si="8"/>
        <v>5.9513333333333334</v>
      </c>
      <c r="W10" s="55">
        <f t="shared" si="9"/>
        <v>3.599890612569614</v>
      </c>
      <c r="X10" s="56">
        <f t="shared" si="10"/>
        <v>12.159401949085124</v>
      </c>
      <c r="Y10" s="57">
        <f t="shared" si="11"/>
        <v>81.261639109923564</v>
      </c>
      <c r="Z10" s="58">
        <f t="shared" si="12"/>
        <v>0.85054233397298218</v>
      </c>
      <c r="AA10" s="58">
        <f t="shared" si="13"/>
        <v>0.2240482278050305</v>
      </c>
      <c r="AB10" s="58">
        <f t="shared" si="14"/>
        <v>5.3621408300683688</v>
      </c>
      <c r="AC10" s="58">
        <f t="shared" si="15"/>
        <v>0.94845080885829036</v>
      </c>
      <c r="AE10" s="57">
        <f t="shared" si="16"/>
        <v>0.15029506948410437</v>
      </c>
      <c r="AF10" s="58">
        <f t="shared" si="17"/>
        <v>0.42569250751318088</v>
      </c>
      <c r="AG10" s="58">
        <f t="shared" si="18"/>
        <v>6.3105916389266596</v>
      </c>
      <c r="AH10" s="58">
        <f t="shared" si="19"/>
        <v>0.64693982902799685</v>
      </c>
      <c r="AI10" s="58">
        <f t="shared" si="20"/>
        <v>6.2126831640413513</v>
      </c>
      <c r="AJ10" s="59">
        <f t="shared" si="21"/>
        <v>3.2434950886254104</v>
      </c>
      <c r="AK10" s="59">
        <f t="shared" si="22"/>
        <v>10.955599696494161</v>
      </c>
      <c r="AL10" s="58">
        <f t="shared" si="23"/>
        <v>57.60151715789759</v>
      </c>
      <c r="AM10" s="58">
        <f t="shared" si="24"/>
        <v>4.6450080575675017</v>
      </c>
      <c r="AN10" s="58">
        <f t="shared" si="25"/>
        <v>4.74291653245281</v>
      </c>
      <c r="AO10" s="58">
        <f t="shared" si="26"/>
        <v>3.7944657235945196</v>
      </c>
      <c r="AP10" s="58">
        <f t="shared" si="27"/>
        <v>0.81689109611181299</v>
      </c>
      <c r="AQ10" s="60">
        <f t="shared" si="28"/>
        <v>3.570417495789489</v>
      </c>
      <c r="AR10" s="60">
        <f t="shared" si="29"/>
        <v>0.9409539460557339</v>
      </c>
      <c r="AS10" s="34"/>
      <c r="AT10" s="34"/>
      <c r="AU10" s="34"/>
      <c r="AV10" s="34"/>
    </row>
    <row r="11" spans="1:48" ht="12.75" customHeight="1" x14ac:dyDescent="0.35">
      <c r="A11" s="46"/>
      <c r="B11" s="47">
        <f>'Length&amp;weight'!F9</f>
        <v>42.9</v>
      </c>
      <c r="C11" s="48">
        <f>'Length&amp;weight'!E9</f>
        <v>0.69399999999999995</v>
      </c>
      <c r="D11" s="49">
        <v>1.5</v>
      </c>
      <c r="E11" s="61" t="s">
        <v>84</v>
      </c>
      <c r="F11" s="44">
        <v>5</v>
      </c>
      <c r="G11" s="17">
        <f>+'Data 8.0'!E45</f>
        <v>4.2940000000000005</v>
      </c>
      <c r="H11" s="17">
        <f>+'Data 8.0'!F45</f>
        <v>3.5199999999999996</v>
      </c>
      <c r="I11" s="50">
        <f t="shared" si="0"/>
        <v>0.77400000000000091</v>
      </c>
      <c r="J11" s="51">
        <f t="shared" si="1"/>
        <v>18.025151374010267</v>
      </c>
      <c r="K11" s="44">
        <f t="shared" si="2"/>
        <v>2.8626666666666671</v>
      </c>
      <c r="L11" s="44">
        <f t="shared" si="3"/>
        <v>0.51600000000000057</v>
      </c>
      <c r="M11" s="44">
        <f t="shared" si="4"/>
        <v>2.3466666666666662</v>
      </c>
      <c r="N11" s="34"/>
      <c r="O11" s="44">
        <v>5</v>
      </c>
      <c r="P11" s="52">
        <f>+'Data 8.0'!E56</f>
        <v>11.128</v>
      </c>
      <c r="Q11" s="52">
        <f>+'Data 8.0'!F56</f>
        <v>9.3689999999999998</v>
      </c>
      <c r="R11" s="53">
        <f t="shared" si="5"/>
        <v>1.7590000000000003</v>
      </c>
      <c r="S11" s="54">
        <f t="shared" si="6"/>
        <v>15.806973400431348</v>
      </c>
      <c r="T11" s="53">
        <f t="shared" si="30"/>
        <v>7.4186666666666667</v>
      </c>
      <c r="U11" s="54">
        <f t="shared" si="7"/>
        <v>1.172666666666667</v>
      </c>
      <c r="V11" s="53">
        <f t="shared" si="8"/>
        <v>6.2459999999999996</v>
      </c>
      <c r="W11" s="55">
        <f t="shared" si="9"/>
        <v>4.486028241845669</v>
      </c>
      <c r="X11" s="56">
        <f t="shared" si="10"/>
        <v>15.152521678599843</v>
      </c>
      <c r="Y11" s="57">
        <f t="shared" si="11"/>
        <v>104.56942288684544</v>
      </c>
      <c r="Z11" s="58">
        <f t="shared" si="12"/>
        <v>3.1202616794176974</v>
      </c>
      <c r="AA11" s="58">
        <f t="shared" si="13"/>
        <v>0.68610299428105148</v>
      </c>
      <c r="AB11" s="58">
        <f t="shared" si="14"/>
        <v>8.3050374075182987</v>
      </c>
      <c r="AC11" s="58">
        <f t="shared" si="15"/>
        <v>1.5592444017317422</v>
      </c>
      <c r="AE11" s="57">
        <f t="shared" si="16"/>
        <v>0.15806973400431348</v>
      </c>
      <c r="AF11" s="58">
        <f t="shared" si="17"/>
        <v>0.42569250751318088</v>
      </c>
      <c r="AG11" s="58">
        <f t="shared" si="18"/>
        <v>9.8642818092500413</v>
      </c>
      <c r="AH11" s="58">
        <f t="shared" si="19"/>
        <v>0.62867625994235032</v>
      </c>
      <c r="AI11" s="58">
        <f t="shared" si="20"/>
        <v>11.425299086935997</v>
      </c>
      <c r="AJ11" s="59">
        <f t="shared" si="21"/>
        <v>5.9648786999218419</v>
      </c>
      <c r="AK11" s="59">
        <f t="shared" si="22"/>
        <v>20.147655997278843</v>
      </c>
      <c r="AL11" s="58">
        <f t="shared" si="23"/>
        <v>48.959947552123772</v>
      </c>
      <c r="AM11" s="58">
        <f t="shared" si="24"/>
        <v>10.283374188028802</v>
      </c>
      <c r="AN11" s="58">
        <f t="shared" si="25"/>
        <v>8.7223569103428442</v>
      </c>
      <c r="AO11" s="58">
        <f t="shared" si="26"/>
        <v>7.1631125086111016</v>
      </c>
      <c r="AP11" s="58">
        <f t="shared" si="27"/>
        <v>0.69657219290433925</v>
      </c>
      <c r="AQ11" s="60">
        <f t="shared" si="28"/>
        <v>6.4770095143300503</v>
      </c>
      <c r="AR11" s="60">
        <f t="shared" si="29"/>
        <v>0.90421719699973224</v>
      </c>
      <c r="AS11" s="34"/>
      <c r="AT11" s="34"/>
      <c r="AU11" s="34"/>
      <c r="AV11" s="34"/>
    </row>
    <row r="12" spans="1:48" ht="12.75" customHeight="1" x14ac:dyDescent="0.35">
      <c r="A12" s="46"/>
      <c r="B12" s="47">
        <f>'Length&amp;weight'!F10</f>
        <v>45.9</v>
      </c>
      <c r="C12" s="48">
        <f>'Length&amp;weight'!E10</f>
        <v>0.95300000000000007</v>
      </c>
      <c r="D12" s="49">
        <v>1.5</v>
      </c>
      <c r="E12" s="61" t="s">
        <v>85</v>
      </c>
      <c r="F12" s="44">
        <v>6</v>
      </c>
      <c r="G12" s="17">
        <f>+'Data 8.0'!E46</f>
        <v>6.5869999999999997</v>
      </c>
      <c r="H12" s="17">
        <f>+'Data 8.0'!F46</f>
        <v>5.6000000000000014</v>
      </c>
      <c r="I12" s="50">
        <f t="shared" si="0"/>
        <v>0.98699999999999832</v>
      </c>
      <c r="J12" s="51">
        <f t="shared" si="1"/>
        <v>14.984059511158318</v>
      </c>
      <c r="K12" s="44">
        <f t="shared" si="2"/>
        <v>4.3913333333333329</v>
      </c>
      <c r="L12" s="44">
        <f t="shared" si="3"/>
        <v>0.65799999999999892</v>
      </c>
      <c r="M12" s="44">
        <f t="shared" si="4"/>
        <v>3.7333333333333343</v>
      </c>
      <c r="N12" s="34"/>
      <c r="O12" s="44">
        <v>6</v>
      </c>
      <c r="P12" s="52">
        <f>+'Data 8.0'!E57</f>
        <v>10.056999999999999</v>
      </c>
      <c r="Q12" s="52">
        <f>+'Data 8.0'!F57</f>
        <v>8.6239999999999988</v>
      </c>
      <c r="R12" s="53">
        <f t="shared" si="5"/>
        <v>1.4329999999999998</v>
      </c>
      <c r="S12" s="54">
        <f t="shared" si="6"/>
        <v>14.248781942925326</v>
      </c>
      <c r="T12" s="53">
        <f t="shared" si="30"/>
        <v>6.7046666666666654</v>
      </c>
      <c r="U12" s="54">
        <f t="shared" si="7"/>
        <v>0.95533333333333326</v>
      </c>
      <c r="V12" s="53">
        <f t="shared" si="8"/>
        <v>5.7493333333333325</v>
      </c>
      <c r="W12" s="55">
        <f t="shared" si="9"/>
        <v>4.9506762132060516</v>
      </c>
      <c r="X12" s="56">
        <f t="shared" si="10"/>
        <v>16.721969769291967</v>
      </c>
      <c r="Y12" s="57">
        <f t="shared" si="11"/>
        <v>107.8578695687593</v>
      </c>
      <c r="Z12" s="58">
        <f t="shared" si="12"/>
        <v>3.8761832940179719</v>
      </c>
      <c r="AA12" s="58">
        <f t="shared" si="13"/>
        <v>0.68317730557066625</v>
      </c>
      <c r="AB12" s="58">
        <f t="shared" si="14"/>
        <v>5.9693222727876742</v>
      </c>
      <c r="AC12" s="58">
        <f t="shared" si="15"/>
        <v>0.99188761791566993</v>
      </c>
      <c r="AE12" s="57">
        <f t="shared" si="16"/>
        <v>0.14248781942925326</v>
      </c>
      <c r="AF12" s="58">
        <f t="shared" si="17"/>
        <v>0.42569250751318088</v>
      </c>
      <c r="AG12" s="58">
        <f t="shared" si="18"/>
        <v>6.9612098907033442</v>
      </c>
      <c r="AH12" s="58">
        <f t="shared" si="19"/>
        <v>0.66527994523173195</v>
      </c>
      <c r="AI12" s="58">
        <f t="shared" si="20"/>
        <v>9.8455055668056453</v>
      </c>
      <c r="AJ12" s="59">
        <f t="shared" si="21"/>
        <v>5.1401058299253872</v>
      </c>
      <c r="AK12" s="59">
        <f t="shared" si="22"/>
        <v>17.36180889182225</v>
      </c>
      <c r="AL12" s="58">
        <f t="shared" si="23"/>
        <v>40.094957467146237</v>
      </c>
      <c r="AM12" s="58">
        <f t="shared" si="24"/>
        <v>10.400599001118906</v>
      </c>
      <c r="AN12" s="58">
        <f t="shared" si="25"/>
        <v>7.5163033250166018</v>
      </c>
      <c r="AO12" s="58">
        <f t="shared" si="26"/>
        <v>6.5244157071009319</v>
      </c>
      <c r="AP12" s="58">
        <f t="shared" si="27"/>
        <v>0.6273115333452457</v>
      </c>
      <c r="AQ12" s="60">
        <f t="shared" si="28"/>
        <v>5.8412384015302656</v>
      </c>
      <c r="AR12" s="60">
        <f t="shared" si="29"/>
        <v>0.89528912070591682</v>
      </c>
      <c r="AS12" s="34"/>
      <c r="AT12" s="34"/>
      <c r="AU12" s="34"/>
      <c r="AV12" s="34"/>
    </row>
    <row r="13" spans="1:48" ht="12.75" customHeight="1" x14ac:dyDescent="0.35">
      <c r="A13" s="46"/>
      <c r="B13" s="47">
        <f>'Length&amp;weight'!F11</f>
        <v>41.9</v>
      </c>
      <c r="C13" s="48">
        <f>'Length&amp;weight'!E11</f>
        <v>0.74099999999999988</v>
      </c>
      <c r="D13" s="49">
        <v>1.5</v>
      </c>
      <c r="E13" s="61" t="s">
        <v>85</v>
      </c>
      <c r="F13" s="44">
        <v>7</v>
      </c>
      <c r="G13" s="17">
        <f>+'Data 8.0'!E47</f>
        <v>3.6550000000000011</v>
      </c>
      <c r="H13" s="17">
        <f>+'Data 8.0'!F47</f>
        <v>3.0910000000000011</v>
      </c>
      <c r="I13" s="52">
        <f t="shared" si="0"/>
        <v>0.56400000000000006</v>
      </c>
      <c r="J13" s="62">
        <f t="shared" si="1"/>
        <v>15.430916552667576</v>
      </c>
      <c r="K13" s="44">
        <f t="shared" si="2"/>
        <v>2.4366666666666674</v>
      </c>
      <c r="L13" s="44">
        <f t="shared" si="3"/>
        <v>0.37600000000000006</v>
      </c>
      <c r="M13" s="44">
        <f t="shared" si="4"/>
        <v>2.0606666666666675</v>
      </c>
      <c r="N13" s="34"/>
      <c r="O13" s="44">
        <v>7</v>
      </c>
      <c r="P13" s="52">
        <f>+'Data 8.0'!E58</f>
        <v>8.7520000000000024</v>
      </c>
      <c r="Q13" s="52">
        <f>+'Data 8.0'!F58</f>
        <v>7.4239999999999995</v>
      </c>
      <c r="R13" s="53">
        <f t="shared" si="5"/>
        <v>1.328000000000003</v>
      </c>
      <c r="S13" s="54">
        <f t="shared" si="6"/>
        <v>15.173674588665477</v>
      </c>
      <c r="T13" s="53">
        <f t="shared" si="30"/>
        <v>5.834666666666668</v>
      </c>
      <c r="U13" s="54">
        <f t="shared" si="7"/>
        <v>0.8853333333333353</v>
      </c>
      <c r="V13" s="53">
        <f t="shared" si="8"/>
        <v>4.9493333333333327</v>
      </c>
      <c r="W13" s="55">
        <f t="shared" si="9"/>
        <v>3.6597553699284044</v>
      </c>
      <c r="X13" s="56">
        <f t="shared" si="10"/>
        <v>12.361607995226731</v>
      </c>
      <c r="Y13" s="57">
        <f t="shared" si="11"/>
        <v>87.344996895665986</v>
      </c>
      <c r="Z13" s="58">
        <f t="shared" si="12"/>
        <v>2.6034518130353836</v>
      </c>
      <c r="AA13" s="58">
        <f t="shared" si="13"/>
        <v>0.47503941201939692</v>
      </c>
      <c r="AB13" s="58">
        <f t="shared" si="14"/>
        <v>6.2530010546666697</v>
      </c>
      <c r="AC13" s="58">
        <f t="shared" si="15"/>
        <v>1.1185325162442561</v>
      </c>
      <c r="AE13" s="57">
        <f t="shared" si="16"/>
        <v>0.15173674588665478</v>
      </c>
      <c r="AF13" s="58">
        <f t="shared" si="17"/>
        <v>0.42569250751318088</v>
      </c>
      <c r="AG13" s="58">
        <f t="shared" si="18"/>
        <v>7.371533570910926</v>
      </c>
      <c r="AH13" s="58">
        <f t="shared" si="19"/>
        <v>0.64355316758316095</v>
      </c>
      <c r="AI13" s="58">
        <f t="shared" si="20"/>
        <v>8.8564528677020533</v>
      </c>
      <c r="AJ13" s="59">
        <f t="shared" si="21"/>
        <v>4.6237447847489888</v>
      </c>
      <c r="AK13" s="59">
        <f t="shared" si="22"/>
        <v>15.61768881294357</v>
      </c>
      <c r="AL13" s="58">
        <f t="shared" si="23"/>
        <v>47.199900441104795</v>
      </c>
      <c r="AM13" s="58">
        <f t="shared" si="24"/>
        <v>8.2461552420326427</v>
      </c>
      <c r="AN13" s="58">
        <f t="shared" si="25"/>
        <v>6.7612359452415145</v>
      </c>
      <c r="AO13" s="58">
        <f t="shared" si="26"/>
        <v>5.6427034289972582</v>
      </c>
      <c r="AP13" s="58">
        <f t="shared" si="27"/>
        <v>0.68428294925070499</v>
      </c>
      <c r="AQ13" s="60">
        <f t="shared" si="28"/>
        <v>5.1676640169778612</v>
      </c>
      <c r="AR13" s="60">
        <f t="shared" si="29"/>
        <v>0.91581350712528686</v>
      </c>
      <c r="AS13" s="34"/>
      <c r="AT13" s="34"/>
      <c r="AU13" s="34"/>
      <c r="AV13" s="34"/>
    </row>
    <row r="14" spans="1:48" ht="12.75" customHeight="1" x14ac:dyDescent="0.35">
      <c r="A14" s="48"/>
      <c r="B14" s="48"/>
      <c r="C14" s="48"/>
      <c r="D14" s="49"/>
      <c r="E14" s="63"/>
      <c r="F14" s="34"/>
      <c r="G14" s="17"/>
      <c r="H14" s="17"/>
      <c r="I14" s="52"/>
      <c r="J14" s="62"/>
      <c r="K14" s="44"/>
      <c r="L14" s="44"/>
      <c r="M14" s="44"/>
      <c r="N14" s="34"/>
      <c r="O14" s="34"/>
      <c r="P14" s="52"/>
      <c r="Q14" s="52"/>
      <c r="R14" s="53"/>
      <c r="S14" s="54"/>
      <c r="T14" s="53"/>
      <c r="U14" s="54"/>
      <c r="V14" s="53"/>
      <c r="W14" s="55"/>
      <c r="X14" s="56"/>
      <c r="Y14" s="57"/>
      <c r="Z14" s="58"/>
      <c r="AA14" s="58"/>
      <c r="AB14" s="58"/>
      <c r="AC14" s="58"/>
      <c r="AE14" s="57"/>
      <c r="AF14" s="58"/>
      <c r="AG14" s="58"/>
      <c r="AH14" s="58"/>
      <c r="AI14" s="58"/>
      <c r="AJ14" s="59"/>
      <c r="AK14" s="59"/>
      <c r="AL14" s="58"/>
      <c r="AM14" s="58"/>
      <c r="AN14" s="58"/>
      <c r="AO14" s="58"/>
      <c r="AP14" s="58"/>
      <c r="AQ14" s="60"/>
      <c r="AR14" s="60"/>
      <c r="AS14" s="34"/>
      <c r="AT14" s="34"/>
      <c r="AU14" s="34"/>
      <c r="AV14" s="34"/>
    </row>
    <row r="15" spans="1:48" ht="12.75" customHeight="1" x14ac:dyDescent="0.35">
      <c r="A15" s="64"/>
      <c r="B15" s="64"/>
      <c r="C15" s="48"/>
      <c r="D15" s="63"/>
      <c r="E15" s="63"/>
      <c r="F15" s="34"/>
      <c r="G15" s="34"/>
      <c r="H15" s="34"/>
      <c r="I15" s="34"/>
      <c r="J15" s="6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65">
        <f>AVERAGE(Y7:Y14)</f>
        <v>89.432381685821312</v>
      </c>
      <c r="Z15" s="65"/>
      <c r="AA15" s="65"/>
      <c r="AB15" s="65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34"/>
      <c r="AT15" s="34"/>
      <c r="AU15" s="34"/>
      <c r="AV15" s="34"/>
    </row>
    <row r="16" spans="1:48" ht="12.75" customHeight="1" x14ac:dyDescent="0.35">
      <c r="A16" s="64"/>
      <c r="B16" s="64"/>
      <c r="C16" s="48"/>
      <c r="D16" s="63"/>
      <c r="E16" s="63"/>
      <c r="F16" s="34"/>
      <c r="G16" s="34"/>
      <c r="H16" s="34"/>
      <c r="I16" s="34"/>
      <c r="J16" s="6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65"/>
      <c r="Z16" s="65"/>
      <c r="AA16" s="65"/>
      <c r="AB16" s="65"/>
      <c r="AC16" s="65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34"/>
      <c r="AT16" s="34"/>
      <c r="AU16" s="34"/>
      <c r="AV16" s="34"/>
    </row>
    <row r="17" spans="1:48" ht="12.75" customHeight="1" x14ac:dyDescent="0.35">
      <c r="A17" s="34"/>
      <c r="B17" s="34"/>
      <c r="C17" s="34"/>
      <c r="D17" s="63"/>
      <c r="E17" s="63"/>
      <c r="F17" s="34"/>
      <c r="G17" s="34"/>
      <c r="H17" s="34"/>
      <c r="I17" s="34"/>
      <c r="J17" s="6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65"/>
      <c r="Z17" s="65"/>
      <c r="AA17" s="65"/>
      <c r="AB17" s="65"/>
      <c r="AC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34"/>
      <c r="AT17" s="34"/>
      <c r="AU17" s="34"/>
      <c r="AV17" s="34"/>
    </row>
    <row r="18" spans="1:48" ht="12.75" customHeight="1" x14ac:dyDescent="0.35">
      <c r="A18" s="33"/>
      <c r="B18" s="33" t="s">
        <v>86</v>
      </c>
      <c r="C18" s="64"/>
      <c r="D18" s="63"/>
      <c r="E18" s="63"/>
      <c r="F18" s="34"/>
      <c r="G18" s="34"/>
      <c r="H18" s="34"/>
      <c r="I18" s="34"/>
      <c r="J18" s="6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65"/>
      <c r="Z18" s="65"/>
      <c r="AA18" s="65"/>
      <c r="AB18" s="65"/>
      <c r="AC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34"/>
      <c r="AT18" s="34"/>
      <c r="AU18" s="34"/>
      <c r="AV18" s="34"/>
    </row>
    <row r="19" spans="1:48" ht="12.75" customHeight="1" x14ac:dyDescent="0.4">
      <c r="A19" s="34"/>
      <c r="B19" s="34" t="s">
        <v>52</v>
      </c>
      <c r="C19" s="38" t="s">
        <v>53</v>
      </c>
      <c r="D19" s="42" t="s">
        <v>54</v>
      </c>
      <c r="E19" s="42"/>
      <c r="F19" s="43" t="s">
        <v>55</v>
      </c>
      <c r="G19" s="44" t="s">
        <v>56</v>
      </c>
      <c r="H19" s="44" t="s">
        <v>57</v>
      </c>
      <c r="I19" s="44" t="s">
        <v>58</v>
      </c>
      <c r="J19" s="44" t="s">
        <v>59</v>
      </c>
      <c r="K19" s="44" t="s">
        <v>60</v>
      </c>
      <c r="L19" s="44" t="s">
        <v>61</v>
      </c>
      <c r="M19" s="44" t="s">
        <v>62</v>
      </c>
      <c r="N19" s="34"/>
      <c r="O19" s="43" t="s">
        <v>63</v>
      </c>
      <c r="P19" s="44" t="s">
        <v>56</v>
      </c>
      <c r="Q19" s="44" t="s">
        <v>57</v>
      </c>
      <c r="R19" s="44" t="s">
        <v>58</v>
      </c>
      <c r="S19" s="44" t="s">
        <v>64</v>
      </c>
      <c r="T19" s="44" t="s">
        <v>65</v>
      </c>
      <c r="U19" s="44" t="s">
        <v>66</v>
      </c>
      <c r="V19" s="44" t="s">
        <v>67</v>
      </c>
      <c r="W19" s="34" t="s">
        <v>68</v>
      </c>
      <c r="X19" s="34"/>
      <c r="Y19" s="33"/>
      <c r="Z19" s="45" t="s">
        <v>62</v>
      </c>
      <c r="AA19" s="43" t="s">
        <v>61</v>
      </c>
      <c r="AB19" s="43" t="s">
        <v>67</v>
      </c>
      <c r="AC19" s="43" t="s">
        <v>66</v>
      </c>
      <c r="AE19" s="43" t="s">
        <v>70</v>
      </c>
      <c r="AF19" s="43" t="s">
        <v>71</v>
      </c>
      <c r="AG19" s="43" t="s">
        <v>72</v>
      </c>
      <c r="AH19" s="43" t="s">
        <v>73</v>
      </c>
      <c r="AI19" s="43" t="s">
        <v>74</v>
      </c>
      <c r="AJ19" s="43" t="s">
        <v>68</v>
      </c>
      <c r="AK19" s="43" t="s">
        <v>75</v>
      </c>
      <c r="AL19" s="43" t="s">
        <v>76</v>
      </c>
      <c r="AM19" s="43" t="s">
        <v>77</v>
      </c>
      <c r="AN19" s="43" t="s">
        <v>78</v>
      </c>
      <c r="AO19" s="43" t="s">
        <v>79</v>
      </c>
      <c r="AP19" s="43" t="s">
        <v>80</v>
      </c>
      <c r="AQ19" s="43" t="s">
        <v>81</v>
      </c>
      <c r="AR19" s="43" t="s">
        <v>82</v>
      </c>
      <c r="AS19" s="34"/>
      <c r="AT19" s="34"/>
      <c r="AU19" s="34"/>
      <c r="AV19" s="34"/>
    </row>
    <row r="20" spans="1:48" ht="12.75" customHeight="1" x14ac:dyDescent="0.35">
      <c r="A20" s="46"/>
      <c r="B20" s="47">
        <f>'Length&amp;weight'!F16</f>
        <v>43.35</v>
      </c>
      <c r="C20" s="48">
        <f>'Length&amp;weight'!E16</f>
        <v>0.89400000000000013</v>
      </c>
      <c r="D20" s="49">
        <v>1.5</v>
      </c>
      <c r="E20" s="63" t="s">
        <v>87</v>
      </c>
      <c r="F20" s="44">
        <v>1</v>
      </c>
      <c r="G20" s="50">
        <f>+'Data 7.5'!E46</f>
        <v>6.4849999999999994</v>
      </c>
      <c r="H20" s="50">
        <f>+'Data 7.5'!F46</f>
        <v>4.9039999999999999</v>
      </c>
      <c r="I20" s="50">
        <f t="shared" ref="I20:I26" si="31">G20-H20</f>
        <v>1.5809999999999995</v>
      </c>
      <c r="J20" s="51">
        <f t="shared" ref="J20:J26" si="32">I20*100/G20</f>
        <v>24.379336931380106</v>
      </c>
      <c r="K20" s="44">
        <f t="shared" ref="K20:K26" si="33">G20/D20</f>
        <v>4.3233333333333333</v>
      </c>
      <c r="L20" s="44">
        <f t="shared" ref="L20:L26" si="34">I20/D20</f>
        <v>1.0539999999999996</v>
      </c>
      <c r="M20" s="44">
        <f t="shared" ref="M20:M26" si="35">H20/D20</f>
        <v>3.2693333333333334</v>
      </c>
      <c r="N20" s="34"/>
      <c r="O20" s="44">
        <v>1</v>
      </c>
      <c r="P20" s="53">
        <f>+'Data 7.5'!E57</f>
        <v>11.362999999999996</v>
      </c>
      <c r="Q20" s="67">
        <f>+'Data 7.5'!F57</f>
        <v>9.8000000000000007</v>
      </c>
      <c r="R20" s="53">
        <f t="shared" ref="R20:R26" si="36">P20-Q20</f>
        <v>1.5629999999999953</v>
      </c>
      <c r="S20" s="54">
        <f t="shared" ref="S20:S26" si="37">R20*100/P20</f>
        <v>13.755170289536178</v>
      </c>
      <c r="T20" s="53">
        <f t="shared" ref="T20:T26" si="38">P20/$D$7</f>
        <v>7.5753333333333304</v>
      </c>
      <c r="U20" s="54">
        <f t="shared" ref="U20:U26" si="39">R20/D20</f>
        <v>1.0419999999999969</v>
      </c>
      <c r="V20" s="53">
        <f t="shared" ref="V20:V26" si="40">Q20/D20</f>
        <v>6.5333333333333341</v>
      </c>
      <c r="W20" s="55">
        <f t="shared" ref="W20:W26" si="41">(V20+M20)/$AQ$54</f>
        <v>4.5191429574991231</v>
      </c>
      <c r="X20" s="56">
        <f t="shared" ref="X20:X26" si="42">W20*$AP$54</f>
        <v>17.041042500878131</v>
      </c>
      <c r="Y20" s="57"/>
      <c r="Z20" s="58">
        <f t="shared" ref="Z20:Z26" si="43">M20*(1/C20)^$F$5</f>
        <v>3.567926816712975</v>
      </c>
      <c r="AA20" s="58">
        <f t="shared" ref="AA20:AA26" si="44">L20*(1/C20)^$F$5</f>
        <v>1.1502635190096271</v>
      </c>
      <c r="AB20" s="58">
        <f t="shared" ref="AB20:AB26" si="45">V20*(1/C20)^$F$5</f>
        <v>7.1300331981621445</v>
      </c>
      <c r="AC20" s="58">
        <f t="shared" ref="AC20:AC26" si="46">U20*(1/C20)^$F$5</f>
        <v>1.137167539666061</v>
      </c>
      <c r="AE20" s="57">
        <f t="shared" ref="AE20:AE26" si="47">AC20/AG20</f>
        <v>0.13755170289536178</v>
      </c>
      <c r="AF20" s="58">
        <f t="shared" ref="AF20:AF26" si="48">$AS$54/100</f>
        <v>0.42419541838623709</v>
      </c>
      <c r="AG20" s="68">
        <f t="shared" ref="AG20:AG26" si="49">AB20+AC20</f>
        <v>8.2672007378282046</v>
      </c>
      <c r="AH20" s="58">
        <f t="shared" ref="AH20:AH26" si="50">1-(AE20/AF20)</f>
        <v>0.67573505763299258</v>
      </c>
      <c r="AI20" s="58">
        <f t="shared" ref="AI20:AI26" si="51">Z20+AB20</f>
        <v>10.69796001487512</v>
      </c>
      <c r="AJ20" s="59">
        <f t="shared" ref="AJ20:AJ26" si="52">AI20/$AQ$54</f>
        <v>4.9318835685014397</v>
      </c>
      <c r="AK20" s="59">
        <f t="shared" ref="AK20:AK26" si="53">AJ20*$AP$54</f>
        <v>18.597428382023441</v>
      </c>
      <c r="AL20" s="58">
        <f t="shared" ref="AL20:AL26" si="54">(AG20/AK20)*100</f>
        <v>44.453461887340332</v>
      </c>
      <c r="AM20" s="58">
        <f t="shared" ref="AM20:AM26" si="55">AK20-AG20</f>
        <v>10.330227644195237</v>
      </c>
      <c r="AN20" s="58">
        <f t="shared" ref="AN20:AN26" si="56">AJ20*$AR$54</f>
        <v>7.8994683671483186</v>
      </c>
      <c r="AO20" s="58">
        <f t="shared" ref="AO20:AO26" si="57">AN20-AC20</f>
        <v>6.7623008274822576</v>
      </c>
      <c r="AP20" s="58">
        <f t="shared" ref="AP20:AP26" si="58">AO20/AM20</f>
        <v>0.65461295340206094</v>
      </c>
      <c r="AQ20" s="60">
        <f t="shared" ref="AQ20:AQ26" si="59">AO20-AA20</f>
        <v>5.6120373084726305</v>
      </c>
      <c r="AR20" s="60">
        <f t="shared" ref="AR20:AR26" si="60">AQ20/AO20</f>
        <v>0.82990056959091341</v>
      </c>
      <c r="AS20" s="38"/>
      <c r="AT20" s="59"/>
      <c r="AU20" s="34"/>
      <c r="AV20" s="34"/>
    </row>
    <row r="21" spans="1:48" ht="12.75" customHeight="1" x14ac:dyDescent="0.35">
      <c r="A21" s="46"/>
      <c r="B21" s="47">
        <f>'Length&amp;weight'!F17</f>
        <v>36.9</v>
      </c>
      <c r="C21" s="48">
        <f>'Length&amp;weight'!E17</f>
        <v>0.48</v>
      </c>
      <c r="D21" s="49">
        <v>1.5</v>
      </c>
      <c r="E21" s="61" t="s">
        <v>87</v>
      </c>
      <c r="F21" s="44">
        <v>2</v>
      </c>
      <c r="G21" s="50">
        <f>+'Data 7.5'!E47</f>
        <v>0.58899999999999864</v>
      </c>
      <c r="H21" s="50">
        <f>+'Data 7.5'!F47</f>
        <v>0.3349999999999973</v>
      </c>
      <c r="I21" s="50">
        <f t="shared" si="31"/>
        <v>0.25400000000000134</v>
      </c>
      <c r="J21" s="51">
        <f t="shared" si="32"/>
        <v>43.123938879457036</v>
      </c>
      <c r="K21" s="44">
        <f t="shared" si="33"/>
        <v>0.39266666666666578</v>
      </c>
      <c r="L21" s="44">
        <f t="shared" si="34"/>
        <v>0.16933333333333422</v>
      </c>
      <c r="M21" s="44">
        <f t="shared" si="35"/>
        <v>0.22333333333333152</v>
      </c>
      <c r="N21" s="34"/>
      <c r="O21" s="44">
        <v>2</v>
      </c>
      <c r="P21" s="53">
        <f>+'Data 7.5'!E58</f>
        <v>5.370000000000001</v>
      </c>
      <c r="Q21" s="67">
        <f>+'Data 7.5'!F58</f>
        <v>4.3870000000000005</v>
      </c>
      <c r="R21" s="53">
        <f t="shared" si="36"/>
        <v>0.98300000000000054</v>
      </c>
      <c r="S21" s="54">
        <f t="shared" si="37"/>
        <v>18.305400372439486</v>
      </c>
      <c r="T21" s="53">
        <f t="shared" si="38"/>
        <v>3.5800000000000005</v>
      </c>
      <c r="U21" s="54">
        <f t="shared" si="39"/>
        <v>0.65533333333333366</v>
      </c>
      <c r="V21" s="53">
        <f t="shared" si="40"/>
        <v>2.924666666666667</v>
      </c>
      <c r="W21" s="55">
        <f t="shared" si="41"/>
        <v>1.4512644889357214</v>
      </c>
      <c r="X21" s="56">
        <f t="shared" si="42"/>
        <v>5.4725110642781889</v>
      </c>
      <c r="Y21" s="57"/>
      <c r="Z21" s="58">
        <f t="shared" si="43"/>
        <v>0.39589989158967487</v>
      </c>
      <c r="AA21" s="58">
        <f t="shared" si="44"/>
        <v>0.30017484317545895</v>
      </c>
      <c r="AB21" s="58">
        <f t="shared" si="45"/>
        <v>5.184515893743038</v>
      </c>
      <c r="AC21" s="58">
        <f t="shared" si="46"/>
        <v>1.1617002789034439</v>
      </c>
      <c r="AE21" s="57">
        <f t="shared" si="47"/>
        <v>0.18305400372439484</v>
      </c>
      <c r="AF21" s="58">
        <f t="shared" si="48"/>
        <v>0.42419541838623709</v>
      </c>
      <c r="AG21" s="68">
        <f t="shared" si="49"/>
        <v>6.3462161726464821</v>
      </c>
      <c r="AH21" s="58">
        <f t="shared" si="50"/>
        <v>0.56846774908417075</v>
      </c>
      <c r="AI21" s="58">
        <f t="shared" si="51"/>
        <v>5.580415785332713</v>
      </c>
      <c r="AJ21" s="59">
        <f t="shared" si="52"/>
        <v>2.5726363604668729</v>
      </c>
      <c r="AK21" s="59">
        <f t="shared" si="53"/>
        <v>9.7010441958405167</v>
      </c>
      <c r="AL21" s="58">
        <f t="shared" si="54"/>
        <v>65.41786682476436</v>
      </c>
      <c r="AM21" s="58">
        <f t="shared" si="55"/>
        <v>3.3548280231940346</v>
      </c>
      <c r="AN21" s="58">
        <f t="shared" si="56"/>
        <v>4.1206284105078037</v>
      </c>
      <c r="AO21" s="58">
        <f t="shared" si="57"/>
        <v>2.9589281316043596</v>
      </c>
      <c r="AP21" s="58">
        <f t="shared" si="58"/>
        <v>0.88199100256329976</v>
      </c>
      <c r="AQ21" s="60">
        <f t="shared" si="59"/>
        <v>2.6587532884289007</v>
      </c>
      <c r="AR21" s="60">
        <f t="shared" si="60"/>
        <v>0.89855284419743542</v>
      </c>
      <c r="AS21" s="34"/>
      <c r="AT21" s="59"/>
      <c r="AU21" s="34"/>
      <c r="AV21" s="34"/>
    </row>
    <row r="22" spans="1:48" ht="12.75" customHeight="1" x14ac:dyDescent="0.35">
      <c r="A22" s="46"/>
      <c r="B22" s="47">
        <f>'Length&amp;weight'!F18</f>
        <v>42.4</v>
      </c>
      <c r="C22" s="48">
        <f>'Length&amp;weight'!E18</f>
        <v>0.93599999999999994</v>
      </c>
      <c r="D22" s="49">
        <v>1.5</v>
      </c>
      <c r="E22" s="61" t="s">
        <v>88</v>
      </c>
      <c r="F22" s="44">
        <v>3</v>
      </c>
      <c r="G22" s="50">
        <f>+'Data 7.5'!E48</f>
        <v>7.5120000000000005</v>
      </c>
      <c r="H22" s="50">
        <f>+'Data 7.5'!F48</f>
        <v>5.5060000000000002</v>
      </c>
      <c r="I22" s="50">
        <f t="shared" si="31"/>
        <v>2.0060000000000002</v>
      </c>
      <c r="J22" s="51">
        <f t="shared" si="32"/>
        <v>26.70394036208733</v>
      </c>
      <c r="K22" s="44">
        <f t="shared" si="33"/>
        <v>5.008</v>
      </c>
      <c r="L22" s="44">
        <f t="shared" si="34"/>
        <v>1.3373333333333335</v>
      </c>
      <c r="M22" s="44">
        <f t="shared" si="35"/>
        <v>3.670666666666667</v>
      </c>
      <c r="N22" s="34"/>
      <c r="O22" s="44">
        <v>3</v>
      </c>
      <c r="P22" s="53">
        <f>+'Data 7.5'!E59</f>
        <v>20.070000000000004</v>
      </c>
      <c r="Q22" s="67">
        <f>+'Data 7.5'!F59</f>
        <v>16.580000000000002</v>
      </c>
      <c r="R22" s="53">
        <f t="shared" si="36"/>
        <v>3.490000000000002</v>
      </c>
      <c r="S22" s="54">
        <f t="shared" si="37"/>
        <v>17.389138016940716</v>
      </c>
      <c r="T22" s="53">
        <f t="shared" si="38"/>
        <v>13.380000000000003</v>
      </c>
      <c r="U22" s="54">
        <f t="shared" si="39"/>
        <v>2.326666666666668</v>
      </c>
      <c r="V22" s="53">
        <f t="shared" si="40"/>
        <v>11.053333333333335</v>
      </c>
      <c r="W22" s="55">
        <f t="shared" si="41"/>
        <v>6.7879346680716566</v>
      </c>
      <c r="X22" s="56">
        <f t="shared" si="42"/>
        <v>25.596331928345652</v>
      </c>
      <c r="Y22" s="57"/>
      <c r="Z22" s="58">
        <f t="shared" si="43"/>
        <v>3.865002560665427</v>
      </c>
      <c r="AA22" s="58">
        <f t="shared" si="44"/>
        <v>1.4081356950045127</v>
      </c>
      <c r="AB22" s="58">
        <f t="shared" si="45"/>
        <v>11.638529323616561</v>
      </c>
      <c r="AC22" s="58">
        <f t="shared" si="46"/>
        <v>2.4498472460447416</v>
      </c>
      <c r="AE22" s="57">
        <f t="shared" si="47"/>
        <v>0.17389138016940714</v>
      </c>
      <c r="AF22" s="58">
        <f t="shared" si="48"/>
        <v>0.42419541838623709</v>
      </c>
      <c r="AG22" s="68">
        <f t="shared" si="49"/>
        <v>14.088376569661303</v>
      </c>
      <c r="AH22" s="58">
        <f t="shared" si="50"/>
        <v>0.59006775501974862</v>
      </c>
      <c r="AI22" s="58">
        <f t="shared" si="51"/>
        <v>15.503531884281989</v>
      </c>
      <c r="AJ22" s="59">
        <f t="shared" si="52"/>
        <v>7.1473079023955446</v>
      </c>
      <c r="AK22" s="59">
        <f t="shared" si="53"/>
        <v>26.95147705594756</v>
      </c>
      <c r="AL22" s="58">
        <f t="shared" si="54"/>
        <v>52.273114903557129</v>
      </c>
      <c r="AM22" s="58">
        <f t="shared" si="55"/>
        <v>12.863100486286257</v>
      </c>
      <c r="AN22" s="58">
        <f t="shared" si="56"/>
        <v>11.447945171665568</v>
      </c>
      <c r="AO22" s="58">
        <f t="shared" si="57"/>
        <v>8.9980979256208258</v>
      </c>
      <c r="AP22" s="58">
        <f t="shared" si="58"/>
        <v>0.69952791982103946</v>
      </c>
      <c r="AQ22" s="60">
        <f t="shared" si="59"/>
        <v>7.5899622306163135</v>
      </c>
      <c r="AR22" s="60">
        <f t="shared" si="60"/>
        <v>0.84350740493776544</v>
      </c>
      <c r="AS22" s="34"/>
      <c r="AT22" s="59"/>
      <c r="AU22" s="34"/>
      <c r="AV22" s="34"/>
    </row>
    <row r="23" spans="1:48" ht="12.75" customHeight="1" x14ac:dyDescent="0.35">
      <c r="A23" s="46"/>
      <c r="B23" s="47">
        <f>'Length&amp;weight'!F19</f>
        <v>39.5</v>
      </c>
      <c r="C23" s="48">
        <f>'Length&amp;weight'!E19</f>
        <v>0.45699999999999985</v>
      </c>
      <c r="D23" s="49">
        <v>1.5</v>
      </c>
      <c r="E23" s="61" t="s">
        <v>88</v>
      </c>
      <c r="F23" s="44">
        <v>4</v>
      </c>
      <c r="G23" s="50">
        <f>+'Data 7.5'!E49</f>
        <v>2.950999999999997</v>
      </c>
      <c r="H23" s="50">
        <f>+'Data 7.5'!F49</f>
        <v>2.0399999999999991</v>
      </c>
      <c r="I23" s="50">
        <f t="shared" si="31"/>
        <v>0.91099999999999781</v>
      </c>
      <c r="J23" s="51">
        <f t="shared" si="32"/>
        <v>30.870891223314089</v>
      </c>
      <c r="K23" s="44">
        <f t="shared" si="33"/>
        <v>1.9673333333333314</v>
      </c>
      <c r="L23" s="44">
        <f t="shared" si="34"/>
        <v>0.60733333333333184</v>
      </c>
      <c r="M23" s="44">
        <f t="shared" si="35"/>
        <v>1.3599999999999994</v>
      </c>
      <c r="N23" s="34"/>
      <c r="O23" s="44">
        <v>4</v>
      </c>
      <c r="P23" s="53">
        <f>+'Data 7.5'!E60</f>
        <v>9.4589999999999996</v>
      </c>
      <c r="Q23" s="67">
        <f>+'Data 7.5'!F60</f>
        <v>7.629999999999999</v>
      </c>
      <c r="R23" s="53">
        <f t="shared" si="36"/>
        <v>1.8290000000000006</v>
      </c>
      <c r="S23" s="54">
        <f t="shared" si="37"/>
        <v>19.336082038270437</v>
      </c>
      <c r="T23" s="53">
        <f t="shared" si="38"/>
        <v>6.306</v>
      </c>
      <c r="U23" s="54">
        <f t="shared" si="39"/>
        <v>1.2193333333333338</v>
      </c>
      <c r="V23" s="53">
        <f t="shared" si="40"/>
        <v>5.086666666666666</v>
      </c>
      <c r="W23" s="55">
        <f t="shared" si="41"/>
        <v>2.9719880576044964</v>
      </c>
      <c r="X23" s="56">
        <f t="shared" si="42"/>
        <v>11.206942395504047</v>
      </c>
      <c r="Y23" s="57"/>
      <c r="Z23" s="58">
        <f t="shared" si="43"/>
        <v>2.504980055068299</v>
      </c>
      <c r="AA23" s="58">
        <f t="shared" si="44"/>
        <v>1.1186455049839295</v>
      </c>
      <c r="AB23" s="58">
        <f t="shared" si="45"/>
        <v>9.3691165785152588</v>
      </c>
      <c r="AC23" s="58">
        <f t="shared" si="46"/>
        <v>2.2458865297646682</v>
      </c>
      <c r="AE23" s="57">
        <f t="shared" si="47"/>
        <v>0.19336082038270438</v>
      </c>
      <c r="AF23" s="58">
        <f t="shared" si="48"/>
        <v>0.42419541838623709</v>
      </c>
      <c r="AG23" s="68">
        <f t="shared" si="49"/>
        <v>11.615003108279927</v>
      </c>
      <c r="AH23" s="58">
        <f t="shared" si="50"/>
        <v>0.54417041768554397</v>
      </c>
      <c r="AI23" s="58">
        <f t="shared" si="51"/>
        <v>11.874096633583559</v>
      </c>
      <c r="AJ23" s="59">
        <f t="shared" si="52"/>
        <v>5.4740961825003245</v>
      </c>
      <c r="AK23" s="59">
        <f t="shared" si="53"/>
        <v>20.642034690468378</v>
      </c>
      <c r="AL23" s="58">
        <f t="shared" si="54"/>
        <v>56.26869289994579</v>
      </c>
      <c r="AM23" s="58">
        <f t="shared" si="55"/>
        <v>9.0270315821884513</v>
      </c>
      <c r="AN23" s="58">
        <f t="shared" si="56"/>
        <v>8.7679380568848195</v>
      </c>
      <c r="AO23" s="58">
        <f t="shared" si="57"/>
        <v>6.5220515271201513</v>
      </c>
      <c r="AP23" s="58">
        <f t="shared" si="58"/>
        <v>0.72250234949759529</v>
      </c>
      <c r="AQ23" s="60">
        <f t="shared" si="59"/>
        <v>5.4034060221362221</v>
      </c>
      <c r="AR23" s="60">
        <f t="shared" si="60"/>
        <v>0.82848257172879569</v>
      </c>
      <c r="AS23" s="34"/>
      <c r="AT23" s="59"/>
      <c r="AU23" s="34"/>
      <c r="AV23" s="34"/>
    </row>
    <row r="24" spans="1:48" ht="12.75" customHeight="1" x14ac:dyDescent="0.35">
      <c r="A24" s="46"/>
      <c r="B24" s="47">
        <f>'Length&amp;weight'!F20</f>
        <v>45.35</v>
      </c>
      <c r="C24" s="48">
        <f>'Length&amp;weight'!E20</f>
        <v>1.1579999999999999</v>
      </c>
      <c r="D24" s="49">
        <v>1.5</v>
      </c>
      <c r="E24" s="61" t="s">
        <v>89</v>
      </c>
      <c r="F24" s="44">
        <v>5</v>
      </c>
      <c r="G24" s="50">
        <f>+'Data 7.5'!E50</f>
        <v>4.9139999999999979</v>
      </c>
      <c r="H24" s="50">
        <f>+'Data 7.5'!F50</f>
        <v>3.1359999999999992</v>
      </c>
      <c r="I24" s="53">
        <f t="shared" si="31"/>
        <v>1.7779999999999987</v>
      </c>
      <c r="J24" s="67">
        <f t="shared" si="32"/>
        <v>36.182336182336172</v>
      </c>
      <c r="K24" s="44">
        <f t="shared" si="33"/>
        <v>3.2759999999999985</v>
      </c>
      <c r="L24" s="44">
        <f t="shared" si="34"/>
        <v>1.1853333333333325</v>
      </c>
      <c r="M24" s="44">
        <f t="shared" si="35"/>
        <v>2.090666666666666</v>
      </c>
      <c r="N24" s="34"/>
      <c r="O24" s="44">
        <v>5</v>
      </c>
      <c r="P24" s="53">
        <f>+'Data 7.5'!E61</f>
        <v>13.972999999999999</v>
      </c>
      <c r="Q24" s="67">
        <f>+'Data 7.5'!F61</f>
        <v>11.395000000000003</v>
      </c>
      <c r="R24" s="53">
        <f t="shared" si="36"/>
        <v>2.5779999999999959</v>
      </c>
      <c r="S24" s="54">
        <f t="shared" si="37"/>
        <v>18.449867601803451</v>
      </c>
      <c r="T24" s="53">
        <f t="shared" si="38"/>
        <v>9.3153333333333332</v>
      </c>
      <c r="U24" s="54">
        <f t="shared" si="39"/>
        <v>1.7186666666666639</v>
      </c>
      <c r="V24" s="53">
        <f t="shared" si="40"/>
        <v>7.5966666666666685</v>
      </c>
      <c r="W24" s="55">
        <f t="shared" si="41"/>
        <v>4.4659729539866548</v>
      </c>
      <c r="X24" s="56">
        <f t="shared" si="42"/>
        <v>16.840546013347403</v>
      </c>
      <c r="Y24" s="57"/>
      <c r="Z24" s="58">
        <f t="shared" si="43"/>
        <v>1.8646276443205883</v>
      </c>
      <c r="AA24" s="58">
        <f t="shared" si="44"/>
        <v>1.057177280485333</v>
      </c>
      <c r="AB24" s="58">
        <f t="shared" si="45"/>
        <v>6.7753290838753557</v>
      </c>
      <c r="AC24" s="58">
        <f t="shared" si="46"/>
        <v>1.532847597914053</v>
      </c>
      <c r="AE24" s="57">
        <f t="shared" si="47"/>
        <v>0.18449867601803449</v>
      </c>
      <c r="AF24" s="58">
        <f t="shared" si="48"/>
        <v>0.42419541838623709</v>
      </c>
      <c r="AG24" s="68">
        <f t="shared" si="49"/>
        <v>8.3081766817894085</v>
      </c>
      <c r="AH24" s="58">
        <f t="shared" si="50"/>
        <v>0.56506207275900999</v>
      </c>
      <c r="AI24" s="58">
        <f t="shared" si="51"/>
        <v>8.6399567281959442</v>
      </c>
      <c r="AJ24" s="59">
        <f t="shared" si="52"/>
        <v>3.9831201987204707</v>
      </c>
      <c r="AK24" s="59">
        <f t="shared" si="53"/>
        <v>15.019777252203658</v>
      </c>
      <c r="AL24" s="58">
        <f t="shared" si="54"/>
        <v>55.314912746595205</v>
      </c>
      <c r="AM24" s="58">
        <f t="shared" si="55"/>
        <v>6.7116005704142498</v>
      </c>
      <c r="AN24" s="58">
        <f t="shared" si="56"/>
        <v>6.3798205240077133</v>
      </c>
      <c r="AO24" s="58">
        <f t="shared" si="57"/>
        <v>4.8469729260936605</v>
      </c>
      <c r="AP24" s="58">
        <f t="shared" si="58"/>
        <v>0.72217839474235845</v>
      </c>
      <c r="AQ24" s="60">
        <f t="shared" si="59"/>
        <v>3.7897956456083275</v>
      </c>
      <c r="AR24" s="60">
        <f t="shared" si="60"/>
        <v>0.78188917152930171</v>
      </c>
      <c r="AS24" s="34"/>
      <c r="AT24" s="59"/>
      <c r="AU24" s="34"/>
      <c r="AV24" s="34"/>
    </row>
    <row r="25" spans="1:48" ht="12.75" customHeight="1" x14ac:dyDescent="0.35">
      <c r="A25" s="46"/>
      <c r="B25" s="47">
        <f>'Length&amp;weight'!F21</f>
        <v>44.8</v>
      </c>
      <c r="C25" s="48">
        <f>'Length&amp;weight'!E21</f>
        <v>0.93799999999999994</v>
      </c>
      <c r="D25" s="49">
        <v>1.5</v>
      </c>
      <c r="E25" s="61" t="s">
        <v>89</v>
      </c>
      <c r="F25" s="44">
        <v>6</v>
      </c>
      <c r="G25" s="50">
        <f>+'Data 7.5'!E51</f>
        <v>2.7370000000000019</v>
      </c>
      <c r="H25" s="50">
        <f>+'Data 7.5'!F51</f>
        <v>1.7840000000000025</v>
      </c>
      <c r="I25" s="50">
        <f t="shared" si="31"/>
        <v>0.9529999999999994</v>
      </c>
      <c r="J25" s="51">
        <f t="shared" si="32"/>
        <v>34.819145049324035</v>
      </c>
      <c r="K25" s="44">
        <f t="shared" si="33"/>
        <v>1.824666666666668</v>
      </c>
      <c r="L25" s="44">
        <f t="shared" si="34"/>
        <v>0.63533333333333297</v>
      </c>
      <c r="M25" s="44">
        <f t="shared" si="35"/>
        <v>1.1893333333333349</v>
      </c>
      <c r="N25" s="34"/>
      <c r="O25" s="44">
        <v>6</v>
      </c>
      <c r="P25" s="53">
        <f>+'Data 7.5'!E62</f>
        <v>6.7480000000000047</v>
      </c>
      <c r="Q25" s="67">
        <f>+'Data 7.5'!F62</f>
        <v>5.4500000000000028</v>
      </c>
      <c r="R25" s="53">
        <f t="shared" si="36"/>
        <v>1.2980000000000018</v>
      </c>
      <c r="S25" s="54">
        <f t="shared" si="37"/>
        <v>19.235328986366344</v>
      </c>
      <c r="T25" s="53">
        <f t="shared" si="38"/>
        <v>4.4986666666666695</v>
      </c>
      <c r="U25" s="54">
        <f t="shared" si="39"/>
        <v>0.86533333333333451</v>
      </c>
      <c r="V25" s="53">
        <f t="shared" si="40"/>
        <v>3.6333333333333351</v>
      </c>
      <c r="W25" s="55">
        <f t="shared" si="41"/>
        <v>2.2233052335792083</v>
      </c>
      <c r="X25" s="56">
        <f t="shared" si="42"/>
        <v>8.3837664207938314</v>
      </c>
      <c r="Y25" s="57"/>
      <c r="Z25" s="58">
        <f t="shared" si="43"/>
        <v>1.2502169339677816</v>
      </c>
      <c r="AA25" s="58">
        <f t="shared" si="44"/>
        <v>0.66785691595924535</v>
      </c>
      <c r="AB25" s="58">
        <f t="shared" si="45"/>
        <v>3.8193286379621099</v>
      </c>
      <c r="AC25" s="58">
        <f t="shared" si="46"/>
        <v>0.90963093065593081</v>
      </c>
      <c r="AE25" s="57">
        <f t="shared" si="47"/>
        <v>0.19235328986366346</v>
      </c>
      <c r="AF25" s="58">
        <f t="shared" si="48"/>
        <v>0.42419541838623709</v>
      </c>
      <c r="AG25" s="68">
        <f t="shared" si="49"/>
        <v>4.7289595686180403</v>
      </c>
      <c r="AH25" s="58">
        <f t="shared" si="50"/>
        <v>0.54654557421805405</v>
      </c>
      <c r="AI25" s="58">
        <f t="shared" si="51"/>
        <v>5.0695455719298916</v>
      </c>
      <c r="AJ25" s="59">
        <f t="shared" si="52"/>
        <v>2.337119270515625</v>
      </c>
      <c r="AK25" s="59">
        <f t="shared" si="53"/>
        <v>8.8129428949329256</v>
      </c>
      <c r="AL25" s="58">
        <f t="shared" si="54"/>
        <v>53.659255767298738</v>
      </c>
      <c r="AM25" s="58">
        <f t="shared" si="55"/>
        <v>4.0839833263148853</v>
      </c>
      <c r="AN25" s="58">
        <f t="shared" si="56"/>
        <v>3.7433973230030326</v>
      </c>
      <c r="AO25" s="58">
        <f t="shared" si="57"/>
        <v>2.8337663923471017</v>
      </c>
      <c r="AP25" s="58">
        <f t="shared" si="58"/>
        <v>0.69387315420410978</v>
      </c>
      <c r="AQ25" s="60">
        <f t="shared" si="59"/>
        <v>2.1659094763878564</v>
      </c>
      <c r="AR25" s="60">
        <f t="shared" si="60"/>
        <v>0.76432181644793784</v>
      </c>
      <c r="AS25" s="34"/>
      <c r="AT25" s="59"/>
      <c r="AU25" s="34"/>
      <c r="AV25" s="34"/>
    </row>
    <row r="26" spans="1:48" ht="12.75" customHeight="1" x14ac:dyDescent="0.35">
      <c r="A26" s="46"/>
      <c r="B26" s="47">
        <f>'Length&amp;weight'!F22</f>
        <v>45.7</v>
      </c>
      <c r="C26" s="48">
        <f>'Length&amp;weight'!E22</f>
        <v>1.4159999999999999</v>
      </c>
      <c r="D26" s="49">
        <v>1.5</v>
      </c>
      <c r="E26" s="61" t="s">
        <v>90</v>
      </c>
      <c r="F26" s="44">
        <v>7</v>
      </c>
      <c r="G26" s="50">
        <f>+'Data 7.5'!E52</f>
        <v>5.8310000000000031</v>
      </c>
      <c r="H26" s="50">
        <f>+'Data 7.5'!F52</f>
        <v>4.5770000000000017</v>
      </c>
      <c r="I26" s="50">
        <f t="shared" si="31"/>
        <v>1.2540000000000013</v>
      </c>
      <c r="J26" s="51">
        <f t="shared" si="32"/>
        <v>21.505745155204952</v>
      </c>
      <c r="K26" s="44">
        <f t="shared" si="33"/>
        <v>3.8873333333333355</v>
      </c>
      <c r="L26" s="44">
        <f t="shared" si="34"/>
        <v>0.83600000000000085</v>
      </c>
      <c r="M26" s="44">
        <f t="shared" si="35"/>
        <v>3.0513333333333343</v>
      </c>
      <c r="N26" s="34"/>
      <c r="O26" s="44">
        <v>7</v>
      </c>
      <c r="P26" s="53">
        <f>+'Data 7.5'!E63</f>
        <v>10.157</v>
      </c>
      <c r="Q26" s="67">
        <f>+'Data 7.5'!F63</f>
        <v>8.6350000000000016</v>
      </c>
      <c r="R26" s="53">
        <f t="shared" si="36"/>
        <v>1.5219999999999985</v>
      </c>
      <c r="S26" s="54">
        <f t="shared" si="37"/>
        <v>14.984739588461144</v>
      </c>
      <c r="T26" s="53">
        <f t="shared" si="38"/>
        <v>6.7713333333333336</v>
      </c>
      <c r="U26" s="54">
        <f t="shared" si="39"/>
        <v>1.0146666666666657</v>
      </c>
      <c r="V26" s="53">
        <f t="shared" si="40"/>
        <v>5.7566666666666677</v>
      </c>
      <c r="W26" s="55">
        <f t="shared" si="41"/>
        <v>4.0605900948366722</v>
      </c>
      <c r="X26" s="56">
        <f t="shared" si="42"/>
        <v>15.311905163329838</v>
      </c>
      <c r="Y26" s="57"/>
      <c r="Z26" s="58">
        <f t="shared" si="43"/>
        <v>2.3262710486501232</v>
      </c>
      <c r="AA26" s="58">
        <f t="shared" si="44"/>
        <v>0.63734845859891998</v>
      </c>
      <c r="AB26" s="58">
        <f t="shared" si="45"/>
        <v>4.3887591228083487</v>
      </c>
      <c r="AC26" s="58">
        <f t="shared" si="46"/>
        <v>0.77356009089916611</v>
      </c>
      <c r="AE26" s="57">
        <f t="shared" si="47"/>
        <v>0.14984739588461146</v>
      </c>
      <c r="AF26" s="58">
        <f t="shared" si="48"/>
        <v>0.42419541838623709</v>
      </c>
      <c r="AG26" s="68">
        <f t="shared" si="49"/>
        <v>5.1623192137075149</v>
      </c>
      <c r="AH26" s="58">
        <f t="shared" si="50"/>
        <v>0.64674914110417647</v>
      </c>
      <c r="AI26" s="58">
        <f t="shared" si="51"/>
        <v>6.7150301714584719</v>
      </c>
      <c r="AJ26" s="59">
        <f t="shared" si="52"/>
        <v>3.0957067439547759</v>
      </c>
      <c r="AK26" s="59">
        <f t="shared" si="53"/>
        <v>11.673467887632901</v>
      </c>
      <c r="AL26" s="58">
        <f t="shared" si="54"/>
        <v>44.222670275870428</v>
      </c>
      <c r="AM26" s="58">
        <f t="shared" si="55"/>
        <v>6.5111486739253861</v>
      </c>
      <c r="AN26" s="58">
        <f t="shared" si="56"/>
        <v>4.9584377161744291</v>
      </c>
      <c r="AO26" s="58">
        <f t="shared" si="57"/>
        <v>4.1848776252752629</v>
      </c>
      <c r="AP26" s="58">
        <f t="shared" si="58"/>
        <v>0.64272493761877492</v>
      </c>
      <c r="AQ26" s="60">
        <f t="shared" si="59"/>
        <v>3.5475291666763429</v>
      </c>
      <c r="AR26" s="60">
        <f t="shared" si="60"/>
        <v>0.84770200811857721</v>
      </c>
      <c r="AS26" s="34"/>
      <c r="AT26" s="59"/>
      <c r="AU26" s="34"/>
      <c r="AV26" s="34"/>
    </row>
    <row r="27" spans="1:48" ht="12.75" customHeight="1" x14ac:dyDescent="0.35">
      <c r="A27" s="48"/>
      <c r="B27" s="48"/>
      <c r="C27" s="48"/>
      <c r="D27" s="49"/>
      <c r="E27" s="34"/>
      <c r="F27" s="34"/>
      <c r="G27" s="50"/>
      <c r="H27" s="50"/>
      <c r="I27" s="50"/>
      <c r="J27" s="51"/>
      <c r="K27" s="44"/>
      <c r="L27" s="44"/>
      <c r="M27" s="44"/>
      <c r="N27" s="34"/>
      <c r="O27" s="34"/>
      <c r="P27" s="50"/>
      <c r="Q27" s="51"/>
      <c r="R27" s="50"/>
      <c r="S27" s="44"/>
      <c r="T27" s="50"/>
      <c r="U27" s="44"/>
      <c r="V27" s="50"/>
      <c r="W27" s="55"/>
      <c r="X27" s="56"/>
      <c r="Y27" s="57"/>
      <c r="Z27" s="68"/>
      <c r="AA27" s="58"/>
      <c r="AB27" s="58"/>
      <c r="AC27" s="58"/>
      <c r="AE27" s="57"/>
      <c r="AF27" s="58"/>
      <c r="AG27" s="58"/>
      <c r="AH27" s="58"/>
      <c r="AI27" s="58"/>
      <c r="AJ27" s="59"/>
      <c r="AK27" s="59"/>
      <c r="AL27" s="58"/>
      <c r="AM27" s="58"/>
      <c r="AN27" s="58"/>
      <c r="AO27" s="58"/>
      <c r="AP27" s="58"/>
      <c r="AQ27" s="58"/>
      <c r="AR27" s="58"/>
      <c r="AS27" s="34"/>
      <c r="AT27" s="34"/>
      <c r="AU27" s="34"/>
      <c r="AV27" s="34"/>
    </row>
    <row r="28" spans="1:48" ht="12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6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65"/>
      <c r="Z28" s="65"/>
      <c r="AA28" s="65"/>
      <c r="AB28" s="65"/>
      <c r="AC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34"/>
      <c r="AT28" s="34"/>
      <c r="AU28" s="34"/>
      <c r="AV28" s="34"/>
    </row>
    <row r="29" spans="1:48" ht="12.75" customHeight="1" x14ac:dyDescent="0.35">
      <c r="A29" s="33"/>
      <c r="B29" s="33"/>
      <c r="C29" s="64"/>
      <c r="D29" s="63"/>
      <c r="E29" s="63"/>
      <c r="F29" s="34"/>
      <c r="G29" s="34"/>
      <c r="H29" s="34"/>
      <c r="I29" s="34"/>
      <c r="J29" s="65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65"/>
      <c r="Z29" s="65"/>
      <c r="AA29" s="65"/>
      <c r="AB29" s="65"/>
      <c r="AC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34"/>
      <c r="AT29" s="34"/>
      <c r="AU29" s="34"/>
      <c r="AV29" s="34"/>
    </row>
    <row r="30" spans="1:48" ht="12.75" customHeight="1" x14ac:dyDescent="0.35">
      <c r="A30" s="34"/>
      <c r="B30" s="33">
        <v>8</v>
      </c>
      <c r="C30" s="66">
        <v>7.5</v>
      </c>
      <c r="D30" s="63"/>
      <c r="E30" s="63"/>
      <c r="F30" s="34"/>
      <c r="G30" s="34"/>
      <c r="H30" s="34"/>
      <c r="I30" s="34"/>
      <c r="J30" s="65"/>
      <c r="K30" s="34"/>
      <c r="L30" s="34"/>
      <c r="M30" s="34"/>
      <c r="N30" s="34"/>
      <c r="O30" s="34"/>
      <c r="P30" s="69"/>
      <c r="Q30" s="65"/>
      <c r="R30" s="34"/>
      <c r="S30" s="34"/>
      <c r="T30" s="34"/>
      <c r="U30" s="34"/>
      <c r="V30" s="34"/>
      <c r="W30" s="34"/>
      <c r="X30" s="34"/>
      <c r="Y30" s="65"/>
      <c r="Z30" s="65"/>
      <c r="AA30" s="65"/>
      <c r="AB30" s="65"/>
      <c r="AC30" s="65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34"/>
      <c r="AT30" s="34"/>
      <c r="AU30" s="34"/>
      <c r="AV30" s="34"/>
    </row>
    <row r="31" spans="1:48" ht="12.75" customHeight="1" x14ac:dyDescent="0.35">
      <c r="A31" s="34"/>
      <c r="B31" s="65">
        <f t="shared" ref="B31:B38" si="61">C7/B7*100</f>
        <v>3.1255707762557075</v>
      </c>
      <c r="C31" s="65">
        <f t="shared" ref="C31:C38" si="62">C20/B20*100</f>
        <v>2.0622837370242215</v>
      </c>
      <c r="D31" s="63"/>
      <c r="E31" s="63"/>
      <c r="F31" s="34"/>
      <c r="G31" s="34"/>
      <c r="H31" s="34"/>
      <c r="I31" s="34"/>
      <c r="J31" s="65"/>
      <c r="K31" s="34"/>
      <c r="L31" s="34"/>
      <c r="M31" s="34"/>
      <c r="N31" s="34"/>
      <c r="O31" s="34"/>
      <c r="P31" s="69"/>
      <c r="Q31" s="65"/>
      <c r="R31" s="34"/>
      <c r="S31" s="34"/>
      <c r="T31" s="34"/>
      <c r="U31" s="34"/>
      <c r="V31" s="34"/>
      <c r="W31" s="34"/>
      <c r="X31" s="34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70"/>
      <c r="AK31" s="70"/>
      <c r="AL31" s="65"/>
      <c r="AM31" s="65"/>
      <c r="AN31" s="65"/>
      <c r="AO31" s="65"/>
      <c r="AP31" s="65"/>
      <c r="AQ31" s="65"/>
      <c r="AR31" s="65"/>
      <c r="AS31" s="34"/>
      <c r="AT31" s="34"/>
      <c r="AU31" s="34"/>
      <c r="AV31" s="34"/>
    </row>
    <row r="32" spans="1:48" ht="12.75" customHeight="1" x14ac:dyDescent="0.35">
      <c r="A32" s="34"/>
      <c r="B32" s="65">
        <f t="shared" si="61"/>
        <v>2.1662971175166299</v>
      </c>
      <c r="C32" s="65">
        <f t="shared" si="62"/>
        <v>1.3008130081300813</v>
      </c>
      <c r="D32" s="63"/>
      <c r="E32" s="63"/>
      <c r="F32" s="34"/>
      <c r="G32" s="34"/>
      <c r="H32" s="34"/>
      <c r="I32" s="34"/>
      <c r="J32" s="65"/>
      <c r="K32" s="34"/>
      <c r="L32" s="34"/>
      <c r="M32" s="34"/>
      <c r="N32" s="34"/>
      <c r="O32" s="34"/>
      <c r="P32" s="69"/>
      <c r="Q32" s="65"/>
      <c r="R32" s="34"/>
      <c r="S32" s="34"/>
      <c r="T32" s="34"/>
      <c r="U32" s="34"/>
      <c r="V32" s="34"/>
      <c r="W32" s="34"/>
      <c r="X32" s="34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70"/>
      <c r="AK32" s="70"/>
      <c r="AL32" s="65"/>
      <c r="AM32" s="65"/>
      <c r="AN32" s="65"/>
      <c r="AO32" s="65"/>
      <c r="AP32" s="65"/>
      <c r="AQ32" s="65"/>
      <c r="AR32" s="65"/>
      <c r="AS32" s="34"/>
      <c r="AT32" s="34"/>
      <c r="AU32" s="34"/>
      <c r="AV32" s="34"/>
    </row>
    <row r="33" spans="1:48" ht="12.75" customHeight="1" x14ac:dyDescent="0.35">
      <c r="A33" s="34"/>
      <c r="B33" s="65">
        <f t="shared" si="61"/>
        <v>2.2526766595289076</v>
      </c>
      <c r="C33" s="65">
        <f t="shared" si="62"/>
        <v>2.2075471698113205</v>
      </c>
      <c r="D33" s="63"/>
      <c r="E33" s="63"/>
      <c r="F33" s="34"/>
      <c r="G33" s="34"/>
      <c r="H33" s="34"/>
      <c r="I33" s="34"/>
      <c r="J33" s="65"/>
      <c r="K33" s="34"/>
      <c r="L33" s="34"/>
      <c r="M33" s="34"/>
      <c r="N33" s="34"/>
      <c r="O33" s="34"/>
      <c r="P33" s="69"/>
      <c r="Q33" s="65"/>
      <c r="R33" s="34"/>
      <c r="S33" s="34"/>
      <c r="T33" s="34"/>
      <c r="U33" s="34"/>
      <c r="V33" s="34"/>
      <c r="W33" s="34"/>
      <c r="X33" s="34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70"/>
      <c r="AK33" s="70"/>
      <c r="AL33" s="65"/>
      <c r="AM33" s="65"/>
      <c r="AN33" s="65"/>
      <c r="AO33" s="65"/>
      <c r="AP33" s="65"/>
      <c r="AQ33" s="65"/>
      <c r="AR33" s="65"/>
      <c r="AS33" s="34"/>
      <c r="AT33" s="34"/>
      <c r="AU33" s="34"/>
      <c r="AV33" s="34"/>
    </row>
    <row r="34" spans="1:48" ht="12.75" customHeight="1" x14ac:dyDescent="0.35">
      <c r="A34" s="64"/>
      <c r="B34" s="65">
        <f t="shared" si="61"/>
        <v>2.5801354401805874</v>
      </c>
      <c r="C34" s="65">
        <f t="shared" si="62"/>
        <v>1.1569620253164552</v>
      </c>
      <c r="D34" s="63"/>
      <c r="E34" s="63"/>
      <c r="F34" s="34" t="s">
        <v>91</v>
      </c>
      <c r="G34" s="34"/>
      <c r="H34" s="34"/>
      <c r="I34" s="34"/>
      <c r="J34" s="34"/>
      <c r="K34" s="34"/>
      <c r="L34" s="34"/>
      <c r="M34" s="34"/>
      <c r="N34" s="34"/>
      <c r="O34" s="34"/>
      <c r="P34" s="34" t="s">
        <v>91</v>
      </c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65"/>
      <c r="AK34" s="65"/>
      <c r="AL34" s="65"/>
      <c r="AM34" s="65"/>
      <c r="AN34" s="65"/>
      <c r="AO34" s="65"/>
      <c r="AP34" s="65"/>
      <c r="AQ34" s="65"/>
      <c r="AR34" s="65"/>
      <c r="AS34" s="34"/>
      <c r="AT34" s="34"/>
      <c r="AU34" s="34"/>
      <c r="AV34" s="34"/>
    </row>
    <row r="35" spans="1:48" ht="12.75" customHeight="1" x14ac:dyDescent="0.35">
      <c r="A35" s="34"/>
      <c r="B35" s="65">
        <f t="shared" si="61"/>
        <v>1.6177156177156178</v>
      </c>
      <c r="C35" s="65">
        <f t="shared" si="62"/>
        <v>2.5534729878721056</v>
      </c>
      <c r="D35" s="34"/>
      <c r="E35" s="34"/>
      <c r="F35" s="34"/>
      <c r="G35" s="34" t="s">
        <v>56</v>
      </c>
      <c r="H35" s="34" t="s">
        <v>57</v>
      </c>
      <c r="I35" s="34" t="s">
        <v>58</v>
      </c>
      <c r="J35" s="34"/>
      <c r="K35" s="34"/>
      <c r="L35" s="34"/>
      <c r="M35" s="34"/>
      <c r="N35" s="34"/>
      <c r="O35" s="34"/>
      <c r="P35" s="34"/>
      <c r="Q35" s="34" t="s">
        <v>56</v>
      </c>
      <c r="R35" s="34" t="s">
        <v>57</v>
      </c>
      <c r="S35" s="34" t="s">
        <v>58</v>
      </c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 t="s">
        <v>92</v>
      </c>
      <c r="AH35" s="34"/>
      <c r="AI35" s="34"/>
      <c r="AJ35" s="65"/>
      <c r="AK35" s="65"/>
      <c r="AL35" s="65"/>
      <c r="AM35" s="65"/>
      <c r="AO35" s="65" t="s">
        <v>86</v>
      </c>
      <c r="AP35" s="65"/>
      <c r="AQ35" s="65"/>
      <c r="AR35" s="65"/>
      <c r="AS35" s="65"/>
      <c r="AT35" s="34"/>
      <c r="AU35" s="34"/>
      <c r="AV35" s="34"/>
    </row>
    <row r="36" spans="1:48" ht="12.75" customHeight="1" x14ac:dyDescent="0.35">
      <c r="A36" s="34"/>
      <c r="B36" s="65">
        <f t="shared" si="61"/>
        <v>2.0762527233115469</v>
      </c>
      <c r="C36" s="65">
        <f t="shared" si="62"/>
        <v>2.09375</v>
      </c>
      <c r="D36" s="34"/>
      <c r="E36" s="34"/>
      <c r="F36" s="71" t="s">
        <v>93</v>
      </c>
      <c r="G36" s="1" t="s">
        <v>94</v>
      </c>
      <c r="H36" s="1" t="s">
        <v>95</v>
      </c>
      <c r="I36" s="1" t="s">
        <v>96</v>
      </c>
      <c r="J36" s="7" t="s">
        <v>97</v>
      </c>
      <c r="L36" s="34"/>
      <c r="M36" s="34"/>
      <c r="N36" s="34"/>
      <c r="O36" s="7"/>
      <c r="P36" s="71" t="s">
        <v>98</v>
      </c>
      <c r="Q36" s="7" t="s">
        <v>94</v>
      </c>
      <c r="R36" s="7" t="s">
        <v>95</v>
      </c>
      <c r="S36" s="7" t="s">
        <v>96</v>
      </c>
      <c r="T36" s="7" t="s">
        <v>97</v>
      </c>
      <c r="U36" s="7"/>
      <c r="V36" s="34"/>
      <c r="W36" s="34"/>
      <c r="X36" s="34"/>
      <c r="Y36" s="71"/>
      <c r="Z36" s="71"/>
      <c r="AA36" s="7"/>
      <c r="AB36" s="7"/>
      <c r="AC36" s="7"/>
      <c r="AD36" s="7"/>
      <c r="AE36" s="7"/>
      <c r="AF36" s="34"/>
      <c r="AG36" s="72"/>
      <c r="AH36" s="72"/>
      <c r="AI36" s="73" t="s">
        <v>99</v>
      </c>
      <c r="AJ36" s="74" t="s">
        <v>100</v>
      </c>
      <c r="AK36" s="74" t="s">
        <v>58</v>
      </c>
      <c r="AL36" s="75" t="s">
        <v>59</v>
      </c>
      <c r="AM36" s="65"/>
      <c r="AO36" s="65"/>
      <c r="AP36" s="73" t="s">
        <v>99</v>
      </c>
      <c r="AQ36" s="74" t="s">
        <v>100</v>
      </c>
      <c r="AR36" s="74" t="s">
        <v>58</v>
      </c>
      <c r="AS36" s="75" t="s">
        <v>59</v>
      </c>
      <c r="AT36" s="34"/>
      <c r="AU36" s="34"/>
      <c r="AV36" s="34"/>
    </row>
    <row r="37" spans="1:48" ht="12.75" customHeight="1" x14ac:dyDescent="0.35">
      <c r="A37" s="34"/>
      <c r="B37" s="65">
        <f t="shared" si="61"/>
        <v>1.7684964200477322</v>
      </c>
      <c r="C37" s="65">
        <f t="shared" si="62"/>
        <v>3.098468271334792</v>
      </c>
      <c r="D37" s="34"/>
      <c r="E37" s="34"/>
      <c r="F37" s="21">
        <f>+'Data 8.0'!B22</f>
        <v>0.375</v>
      </c>
      <c r="G37" s="16">
        <f>+'Data 8.0'!G22</f>
        <v>3.3439999999999941</v>
      </c>
      <c r="H37" s="16">
        <f>+'Data 8.0'!H22</f>
        <v>1.8599999999999994</v>
      </c>
      <c r="I37" s="76">
        <f t="shared" ref="I37:I43" si="63">G37-H37</f>
        <v>1.4839999999999947</v>
      </c>
      <c r="J37" s="77">
        <f t="shared" ref="J37:J43" si="64">I37*100/G37</f>
        <v>44.377990430621928</v>
      </c>
      <c r="K37" s="7"/>
      <c r="L37" s="34"/>
      <c r="M37" s="34"/>
      <c r="N37" s="34"/>
      <c r="O37" s="7"/>
      <c r="P37" s="21">
        <f>+'Data 7.5'!B26</f>
        <v>0.375</v>
      </c>
      <c r="Q37" s="16">
        <f>+'Data 7.5'!G26</f>
        <v>4.4159999999999968</v>
      </c>
      <c r="R37" s="16">
        <f>+'Data 7.5'!H26</f>
        <v>2.2639999999999958</v>
      </c>
      <c r="S37" s="76">
        <f t="shared" ref="S37:S43" si="65">Q37-R37</f>
        <v>2.152000000000001</v>
      </c>
      <c r="T37" s="77">
        <f t="shared" ref="T37:T43" si="66">S37*100/Q37</f>
        <v>48.731884057971072</v>
      </c>
      <c r="U37" s="7"/>
      <c r="V37" s="34"/>
      <c r="W37" s="34"/>
      <c r="X37" s="34"/>
      <c r="Y37" s="10"/>
      <c r="Z37" s="78"/>
      <c r="AA37" s="16"/>
      <c r="AB37" s="16"/>
      <c r="AC37" s="76"/>
      <c r="AD37" s="77"/>
      <c r="AE37" s="7"/>
      <c r="AF37" s="34"/>
      <c r="AG37" s="73" t="s">
        <v>101</v>
      </c>
      <c r="AH37" s="73" t="s">
        <v>102</v>
      </c>
      <c r="AI37" s="79">
        <f t="shared" ref="AI37:AJ37" si="67">AVERAGE(G37:G49)</f>
        <v>3.387999999999999</v>
      </c>
      <c r="AJ37" s="79">
        <f t="shared" si="67"/>
        <v>1.9291428571428579</v>
      </c>
      <c r="AK37" s="79">
        <f t="shared" ref="AK37:AL37" si="68">AVERAGE(I37:I45)</f>
        <v>1.4588571428571413</v>
      </c>
      <c r="AL37" s="79">
        <f t="shared" si="68"/>
        <v>45.58414356745503</v>
      </c>
      <c r="AM37" s="65"/>
      <c r="AN37" s="1" t="s">
        <v>101</v>
      </c>
      <c r="AO37" s="73" t="s">
        <v>102</v>
      </c>
      <c r="AP37" s="79">
        <f t="shared" ref="AP37:AQ37" si="69">AVERAGE(Q37:Q49)</f>
        <v>4.2765714285714278</v>
      </c>
      <c r="AQ37" s="79">
        <f t="shared" si="69"/>
        <v>2.5131428571428529</v>
      </c>
      <c r="AR37" s="79">
        <f t="shared" ref="AR37:AS37" si="70">AVERAGE(S37:S45)</f>
        <v>1.7634285714285747</v>
      </c>
      <c r="AS37" s="79">
        <f t="shared" si="70"/>
        <v>41.10301929064817</v>
      </c>
      <c r="AT37" s="34"/>
      <c r="AU37" s="34"/>
      <c r="AV37" s="34"/>
    </row>
    <row r="38" spans="1:48" ht="12.75" customHeight="1" x14ac:dyDescent="0.35">
      <c r="A38" s="34"/>
      <c r="B38" s="65" t="e">
        <f t="shared" si="61"/>
        <v>#DIV/0!</v>
      </c>
      <c r="C38" s="65" t="e">
        <f t="shared" si="62"/>
        <v>#DIV/0!</v>
      </c>
      <c r="D38" s="34"/>
      <c r="E38" s="34"/>
      <c r="F38" s="21">
        <f>+'Data 8.0'!B23</f>
        <v>0.3888888888888889</v>
      </c>
      <c r="G38" s="16">
        <f>+'Data 8.0'!G23</f>
        <v>3.7319999999999993</v>
      </c>
      <c r="H38" s="16">
        <f>+'Data 8.0'!H23</f>
        <v>2.347999999999999</v>
      </c>
      <c r="I38" s="76">
        <f t="shared" si="63"/>
        <v>1.3840000000000003</v>
      </c>
      <c r="J38" s="77">
        <f t="shared" si="64"/>
        <v>37.084673097534846</v>
      </c>
      <c r="K38" s="7"/>
      <c r="L38" s="34"/>
      <c r="M38" s="34"/>
      <c r="N38" s="34"/>
      <c r="O38" s="7"/>
      <c r="P38" s="21">
        <f>+'Data 7.5'!B27</f>
        <v>0.3888888888888889</v>
      </c>
      <c r="Q38" s="16">
        <f>+'Data 7.5'!G27</f>
        <v>5.2520000000000095</v>
      </c>
      <c r="R38" s="16">
        <f>+'Data 7.5'!H27</f>
        <v>3.2879999999999967</v>
      </c>
      <c r="S38" s="76">
        <f t="shared" si="65"/>
        <v>1.9640000000000128</v>
      </c>
      <c r="T38" s="77">
        <f t="shared" si="66"/>
        <v>37.395277989337572</v>
      </c>
      <c r="U38" s="7"/>
      <c r="V38" s="34"/>
      <c r="W38" s="34"/>
      <c r="X38" s="34"/>
      <c r="Y38" s="10"/>
      <c r="Z38" s="78"/>
      <c r="AA38" s="16"/>
      <c r="AB38" s="16"/>
      <c r="AC38" s="76"/>
      <c r="AD38" s="77"/>
      <c r="AE38" s="7"/>
      <c r="AF38" s="34"/>
      <c r="AG38" s="34"/>
      <c r="AH38" s="34"/>
      <c r="AI38" s="34"/>
      <c r="AJ38" s="65"/>
      <c r="AK38" s="65"/>
      <c r="AL38" s="65"/>
      <c r="AM38" s="65"/>
      <c r="AO38" s="65"/>
      <c r="AP38" s="65"/>
      <c r="AQ38" s="65"/>
      <c r="AR38" s="65"/>
      <c r="AS38" s="65"/>
      <c r="AT38" s="34"/>
      <c r="AU38" s="34"/>
      <c r="AV38" s="34"/>
    </row>
    <row r="39" spans="1:48" ht="12.75" customHeight="1" x14ac:dyDescent="0.35">
      <c r="A39" s="33" t="s">
        <v>103</v>
      </c>
      <c r="B39" s="66" t="e">
        <f t="shared" ref="B39:C39" si="71">AVERAGE(B31:B38)</f>
        <v>#DIV/0!</v>
      </c>
      <c r="C39" s="66" t="e">
        <f t="shared" si="71"/>
        <v>#DIV/0!</v>
      </c>
      <c r="D39" s="34"/>
      <c r="E39" s="34"/>
      <c r="F39" s="21">
        <f>+'Data 8.0'!B24</f>
        <v>0.40277777777777779</v>
      </c>
      <c r="G39" s="16">
        <f>+'Data 8.0'!G24</f>
        <v>3.652000000000001</v>
      </c>
      <c r="H39" s="16">
        <f>+'Data 8.0'!H24</f>
        <v>2.1640000000000015</v>
      </c>
      <c r="I39" s="76">
        <f t="shared" si="63"/>
        <v>1.4879999999999995</v>
      </c>
      <c r="J39" s="77">
        <f t="shared" si="64"/>
        <v>40.74479737130337</v>
      </c>
      <c r="K39" s="7"/>
      <c r="L39" s="34"/>
      <c r="M39" s="34"/>
      <c r="N39" s="34"/>
      <c r="O39" s="7"/>
      <c r="P39" s="21">
        <f>+'Data 7.5'!B28</f>
        <v>0.40277777777777779</v>
      </c>
      <c r="Q39" s="16">
        <f>+'Data 7.5'!G28</f>
        <v>3.8799999999999955</v>
      </c>
      <c r="R39" s="16">
        <f>+'Data 7.5'!H28</f>
        <v>2.2639999999999958</v>
      </c>
      <c r="S39" s="76">
        <f t="shared" si="65"/>
        <v>1.6159999999999997</v>
      </c>
      <c r="T39" s="77">
        <f t="shared" si="66"/>
        <v>41.649484536082511</v>
      </c>
      <c r="U39" s="7"/>
      <c r="V39" s="34"/>
      <c r="W39" s="34"/>
      <c r="X39" s="34"/>
      <c r="Y39" s="10"/>
      <c r="Z39" s="78"/>
      <c r="AA39" s="16"/>
      <c r="AB39" s="16"/>
      <c r="AC39" s="76"/>
      <c r="AD39" s="77"/>
      <c r="AE39" s="7"/>
      <c r="AF39" s="34"/>
      <c r="AG39" s="34"/>
      <c r="AH39" s="34"/>
      <c r="AI39" s="34"/>
      <c r="AJ39" s="65"/>
      <c r="AK39" s="65"/>
      <c r="AL39" s="65"/>
      <c r="AM39" s="65"/>
      <c r="AO39" s="65"/>
      <c r="AP39" s="65"/>
      <c r="AQ39" s="65"/>
      <c r="AR39" s="65"/>
      <c r="AS39" s="65"/>
      <c r="AT39" s="34"/>
      <c r="AU39" s="34"/>
      <c r="AV39" s="34"/>
    </row>
    <row r="40" spans="1:48" ht="12.75" customHeight="1" x14ac:dyDescent="0.35">
      <c r="A40" s="34"/>
      <c r="B40" s="34"/>
      <c r="C40" s="34"/>
      <c r="D40" s="34"/>
      <c r="E40" s="34"/>
      <c r="F40" s="21">
        <f>+'Data 8.0'!B25</f>
        <v>0.41666666666666669</v>
      </c>
      <c r="G40" s="16">
        <f>+'Data 8.0'!G25</f>
        <v>3.5679999999999978</v>
      </c>
      <c r="H40" s="16">
        <f>+'Data 8.0'!H25</f>
        <v>2.1600000000000108</v>
      </c>
      <c r="I40" s="76">
        <f t="shared" si="63"/>
        <v>1.407999999999987</v>
      </c>
      <c r="J40" s="77">
        <f t="shared" si="64"/>
        <v>39.461883408071408</v>
      </c>
      <c r="K40" s="7"/>
      <c r="L40" s="34"/>
      <c r="M40" s="34"/>
      <c r="N40" s="34"/>
      <c r="O40" s="7"/>
      <c r="P40" s="21">
        <f>+'Data 7.5'!B29</f>
        <v>0.41666666666666669</v>
      </c>
      <c r="Q40" s="16">
        <f>+'Data 7.5'!G29</f>
        <v>3.4440000000000026</v>
      </c>
      <c r="R40" s="16">
        <f>+'Data 7.5'!H29</f>
        <v>2.171999999999997</v>
      </c>
      <c r="S40" s="76">
        <f t="shared" si="65"/>
        <v>1.2720000000000056</v>
      </c>
      <c r="T40" s="77">
        <f t="shared" si="66"/>
        <v>36.933797909407801</v>
      </c>
      <c r="U40" s="7"/>
      <c r="V40" s="34"/>
      <c r="W40" s="34"/>
      <c r="X40" s="34"/>
      <c r="Y40" s="10"/>
      <c r="Z40" s="78"/>
      <c r="AA40" s="16"/>
      <c r="AB40" s="16"/>
      <c r="AC40" s="76"/>
      <c r="AD40" s="77"/>
      <c r="AE40" s="7"/>
      <c r="AF40" s="34"/>
      <c r="AG40" s="34"/>
      <c r="AH40" s="34"/>
      <c r="AI40" s="34"/>
      <c r="AJ40" s="65"/>
      <c r="AK40" s="65"/>
      <c r="AL40" s="65"/>
      <c r="AM40" s="65"/>
      <c r="AO40" s="65"/>
      <c r="AP40" s="65"/>
      <c r="AQ40" s="65"/>
      <c r="AR40" s="65"/>
      <c r="AS40" s="65"/>
      <c r="AT40" s="34"/>
      <c r="AU40" s="34"/>
      <c r="AV40" s="34"/>
    </row>
    <row r="41" spans="1:48" ht="12.75" customHeight="1" x14ac:dyDescent="0.35">
      <c r="A41" s="34"/>
      <c r="B41" s="34"/>
      <c r="C41" s="34"/>
      <c r="D41" s="34"/>
      <c r="E41" s="34"/>
      <c r="F41" s="21">
        <f>+'Data 8.0'!B26</f>
        <v>0.43055555555555558</v>
      </c>
      <c r="G41" s="16">
        <f>+'Data 8.0'!G26</f>
        <v>3.7560000000000002</v>
      </c>
      <c r="H41" s="16">
        <f>+'Data 8.0'!H26</f>
        <v>2.4559999999999889</v>
      </c>
      <c r="I41" s="76">
        <f t="shared" si="63"/>
        <v>1.3000000000000114</v>
      </c>
      <c r="J41" s="77">
        <f t="shared" si="64"/>
        <v>34.61128860489913</v>
      </c>
      <c r="K41" s="7"/>
      <c r="L41" s="34"/>
      <c r="M41" s="34"/>
      <c r="N41" s="34"/>
      <c r="O41" s="7"/>
      <c r="P41" s="21">
        <f>+'Data 7.5'!B30</f>
        <v>0.43055555555555558</v>
      </c>
      <c r="Q41" s="16">
        <f>+'Data 7.5'!G30</f>
        <v>4.671999999999997</v>
      </c>
      <c r="R41" s="16">
        <f>+'Data 7.5'!H30</f>
        <v>2.8399999999999892</v>
      </c>
      <c r="S41" s="76">
        <f t="shared" si="65"/>
        <v>1.8320000000000078</v>
      </c>
      <c r="T41" s="77">
        <f t="shared" si="66"/>
        <v>39.212328767123481</v>
      </c>
      <c r="U41" s="7"/>
      <c r="V41" s="34"/>
      <c r="W41" s="34"/>
      <c r="X41" s="34"/>
      <c r="Y41" s="10"/>
      <c r="Z41" s="78"/>
      <c r="AA41" s="16"/>
      <c r="AB41" s="16"/>
      <c r="AC41" s="76"/>
      <c r="AD41" s="77"/>
      <c r="AE41" s="7"/>
      <c r="AF41" s="34"/>
      <c r="AG41" s="34"/>
      <c r="AH41" s="34"/>
      <c r="AI41" s="34"/>
      <c r="AJ41" s="65"/>
      <c r="AK41" s="65"/>
      <c r="AL41" s="65"/>
      <c r="AM41" s="65"/>
      <c r="AO41" s="65"/>
      <c r="AP41" s="65"/>
      <c r="AQ41" s="65"/>
      <c r="AR41" s="65"/>
      <c r="AS41" s="65"/>
      <c r="AT41" s="34"/>
      <c r="AU41" s="34"/>
      <c r="AV41" s="34"/>
    </row>
    <row r="42" spans="1:48" ht="12.75" customHeight="1" x14ac:dyDescent="0.35">
      <c r="A42" s="34"/>
      <c r="B42" s="34"/>
      <c r="C42" s="34"/>
      <c r="D42" s="34"/>
      <c r="E42" s="34"/>
      <c r="F42" s="21">
        <f>+'Data 8.0'!B27</f>
        <v>0.44444444444444442</v>
      </c>
      <c r="G42" s="16">
        <f>+'Data 8.0'!G27</f>
        <v>3.4759999999999991</v>
      </c>
      <c r="H42" s="16">
        <f>+'Data 8.0'!H27</f>
        <v>2.2319999999999993</v>
      </c>
      <c r="I42" s="76">
        <f t="shared" si="63"/>
        <v>1.2439999999999998</v>
      </c>
      <c r="J42" s="77">
        <f t="shared" si="64"/>
        <v>35.788262370540856</v>
      </c>
      <c r="K42" s="7"/>
      <c r="L42" s="34"/>
      <c r="M42" s="34"/>
      <c r="N42" s="34"/>
      <c r="O42" s="7"/>
      <c r="P42" s="21">
        <f>+'Data 7.5'!B31</f>
        <v>0.44444444444444442</v>
      </c>
      <c r="Q42" s="16">
        <f>+'Data 7.5'!G31</f>
        <v>4.5879999999999939</v>
      </c>
      <c r="R42" s="16">
        <f>+'Data 7.5'!H31</f>
        <v>2.4519999999999982</v>
      </c>
      <c r="S42" s="76">
        <f t="shared" si="65"/>
        <v>2.1359999999999957</v>
      </c>
      <c r="T42" s="77">
        <f t="shared" si="66"/>
        <v>46.556233653007816</v>
      </c>
      <c r="U42" s="7"/>
      <c r="V42" s="34"/>
      <c r="W42" s="34"/>
      <c r="X42" s="34"/>
      <c r="Y42" s="10"/>
      <c r="Z42" s="78"/>
      <c r="AA42" s="16"/>
      <c r="AB42" s="16"/>
      <c r="AC42" s="76"/>
      <c r="AD42" s="77"/>
      <c r="AE42" s="7"/>
      <c r="AF42" s="34"/>
      <c r="AG42" s="34"/>
      <c r="AH42" s="34"/>
      <c r="AI42" s="34"/>
      <c r="AJ42" s="65"/>
      <c r="AK42" s="65"/>
      <c r="AL42" s="65"/>
      <c r="AM42" s="65"/>
      <c r="AO42" s="65"/>
      <c r="AP42" s="65"/>
      <c r="AQ42" s="65"/>
      <c r="AR42" s="65"/>
      <c r="AS42" s="65"/>
      <c r="AT42" s="34"/>
      <c r="AU42" s="34"/>
      <c r="AV42" s="34"/>
    </row>
    <row r="43" spans="1:48" ht="12.75" customHeight="1" x14ac:dyDescent="0.35">
      <c r="A43" s="34"/>
      <c r="B43" s="34"/>
      <c r="C43" s="34"/>
      <c r="D43" s="34"/>
      <c r="E43" s="34"/>
      <c r="F43" s="21">
        <f>+'Data 8.0'!B28</f>
        <v>0.45833333333333331</v>
      </c>
      <c r="G43" s="16">
        <f>+'Data 8.0'!G28</f>
        <v>2.1880000000000024</v>
      </c>
      <c r="H43" s="16">
        <f>+'Data 8.0'!H28</f>
        <v>0.28400000000000603</v>
      </c>
      <c r="I43" s="76">
        <f t="shared" si="63"/>
        <v>1.9039999999999964</v>
      </c>
      <c r="J43" s="77">
        <f t="shared" si="64"/>
        <v>87.020109689213626</v>
      </c>
      <c r="L43" s="34"/>
      <c r="M43" s="34"/>
      <c r="N43" s="34"/>
      <c r="O43" s="19"/>
      <c r="P43" s="21">
        <f>+'Data 7.5'!B32</f>
        <v>0.45833333333333331</v>
      </c>
      <c r="Q43" s="16">
        <f>+'Data 7.5'!G32</f>
        <v>3.6839999999999975</v>
      </c>
      <c r="R43" s="16">
        <f>+'Data 7.5'!H32</f>
        <v>2.3119999999999976</v>
      </c>
      <c r="S43" s="76">
        <f t="shared" si="65"/>
        <v>1.3719999999999999</v>
      </c>
      <c r="T43" s="77">
        <f t="shared" si="66"/>
        <v>37.242128121606974</v>
      </c>
      <c r="U43" s="7"/>
      <c r="V43" s="34"/>
      <c r="W43" s="34"/>
      <c r="X43" s="34"/>
      <c r="Y43" s="10"/>
      <c r="Z43" s="78"/>
      <c r="AA43" s="16"/>
      <c r="AB43" s="16"/>
      <c r="AC43" s="76"/>
      <c r="AD43" s="77"/>
      <c r="AE43" s="7"/>
      <c r="AF43" s="34"/>
      <c r="AG43" s="34"/>
      <c r="AH43" s="34"/>
      <c r="AI43" s="34"/>
      <c r="AJ43" s="66"/>
      <c r="AK43" s="66"/>
      <c r="AL43" s="66"/>
      <c r="AM43" s="66"/>
      <c r="AO43" s="66"/>
      <c r="AP43" s="66"/>
      <c r="AQ43" s="66"/>
      <c r="AR43" s="66"/>
      <c r="AS43" s="66"/>
      <c r="AT43" s="34"/>
      <c r="AU43" s="34"/>
      <c r="AV43" s="34"/>
    </row>
    <row r="44" spans="1:48" ht="12.75" customHeight="1" x14ac:dyDescent="0.35">
      <c r="A44" s="34"/>
      <c r="B44" s="34"/>
      <c r="C44" s="34"/>
      <c r="D44" s="34"/>
      <c r="E44" s="34"/>
      <c r="F44" s="76"/>
      <c r="G44" s="76"/>
      <c r="H44" s="76"/>
      <c r="I44" s="76"/>
      <c r="J44" s="77"/>
      <c r="L44" s="34"/>
      <c r="M44" s="34"/>
      <c r="N44" s="34"/>
      <c r="O44" s="19"/>
      <c r="P44" s="76"/>
      <c r="Q44" s="76"/>
      <c r="R44" s="76"/>
      <c r="S44" s="76"/>
      <c r="T44" s="77"/>
      <c r="U44" s="7"/>
      <c r="V44" s="34"/>
      <c r="W44" s="34"/>
      <c r="X44" s="34"/>
      <c r="Y44" s="10"/>
      <c r="Z44" s="78"/>
      <c r="AA44" s="16"/>
      <c r="AB44" s="16"/>
      <c r="AC44" s="76"/>
      <c r="AD44" s="77"/>
      <c r="AE44" s="7"/>
      <c r="AF44" s="34"/>
      <c r="AG44" s="34"/>
      <c r="AH44" s="34"/>
      <c r="AI44" s="34"/>
      <c r="AJ44" s="65"/>
      <c r="AK44" s="65"/>
      <c r="AL44" s="65"/>
      <c r="AM44" s="65"/>
      <c r="AO44" s="65"/>
      <c r="AP44" s="65"/>
      <c r="AQ44" s="65"/>
      <c r="AR44" s="65"/>
      <c r="AS44" s="65"/>
      <c r="AT44" s="34"/>
      <c r="AU44" s="34"/>
      <c r="AV44" s="34"/>
    </row>
    <row r="45" spans="1:48" ht="12.75" customHeight="1" x14ac:dyDescent="0.35">
      <c r="A45" s="34"/>
      <c r="B45" s="34"/>
      <c r="C45" s="34"/>
      <c r="D45" s="34"/>
      <c r="E45" s="34"/>
      <c r="F45" s="76"/>
      <c r="G45" s="76"/>
      <c r="H45" s="76"/>
      <c r="I45" s="76"/>
      <c r="J45" s="77"/>
      <c r="L45" s="34"/>
      <c r="M45" s="34"/>
      <c r="N45" s="34"/>
      <c r="O45" s="19"/>
      <c r="P45" s="76"/>
      <c r="Q45" s="76"/>
      <c r="R45" s="76"/>
      <c r="S45" s="76"/>
      <c r="T45" s="77"/>
      <c r="U45" s="7"/>
      <c r="V45" s="34"/>
      <c r="W45" s="34"/>
      <c r="X45" s="34"/>
      <c r="Y45" s="10"/>
      <c r="Z45" s="78"/>
      <c r="AA45" s="16"/>
      <c r="AB45" s="16"/>
      <c r="AC45" s="76"/>
      <c r="AD45" s="77"/>
      <c r="AE45" s="7"/>
      <c r="AF45" s="34"/>
      <c r="AG45" s="34"/>
      <c r="AH45" s="34"/>
      <c r="AI45" s="34"/>
      <c r="AJ45" s="34"/>
      <c r="AK45" s="34"/>
      <c r="AL45" s="34"/>
      <c r="AM45" s="34"/>
      <c r="AO45" s="34"/>
      <c r="AP45" s="34"/>
      <c r="AQ45" s="34"/>
      <c r="AR45" s="34"/>
      <c r="AS45" s="34"/>
      <c r="AT45" s="34"/>
      <c r="AU45" s="34"/>
      <c r="AV45" s="34"/>
    </row>
    <row r="46" spans="1:48" ht="12.75" customHeight="1" x14ac:dyDescent="0.35">
      <c r="A46" s="34"/>
      <c r="B46" s="34"/>
      <c r="C46" s="34"/>
      <c r="D46" s="34"/>
      <c r="E46" s="34"/>
      <c r="F46" s="76"/>
      <c r="G46" s="76"/>
      <c r="H46" s="76"/>
      <c r="I46" s="76"/>
      <c r="J46" s="77"/>
      <c r="L46" s="34"/>
      <c r="M46" s="34"/>
      <c r="N46" s="34"/>
      <c r="O46" s="19"/>
      <c r="P46" s="76"/>
      <c r="Q46" s="76"/>
      <c r="R46" s="76"/>
      <c r="S46" s="76"/>
      <c r="T46" s="77"/>
      <c r="U46" s="7"/>
      <c r="V46" s="34"/>
      <c r="W46" s="34"/>
      <c r="X46" s="34"/>
      <c r="Y46" s="10"/>
      <c r="Z46" s="78"/>
      <c r="AA46" s="16"/>
      <c r="AB46" s="16"/>
      <c r="AC46" s="76"/>
      <c r="AD46" s="77"/>
      <c r="AE46" s="7"/>
      <c r="AF46" s="34"/>
      <c r="AG46" s="34"/>
      <c r="AH46" s="34"/>
      <c r="AI46" s="34"/>
      <c r="AJ46" s="34"/>
      <c r="AK46" s="34"/>
      <c r="AL46" s="34"/>
      <c r="AM46" s="34"/>
      <c r="AO46" s="34"/>
      <c r="AP46" s="34"/>
      <c r="AQ46" s="34"/>
      <c r="AR46" s="34"/>
      <c r="AS46" s="34"/>
      <c r="AT46" s="34"/>
      <c r="AU46" s="34"/>
      <c r="AV46" s="34"/>
    </row>
    <row r="47" spans="1:48" ht="12.75" customHeight="1" x14ac:dyDescent="0.35">
      <c r="A47" s="34"/>
      <c r="B47" s="34"/>
      <c r="C47" s="34"/>
      <c r="D47" s="34"/>
      <c r="E47" s="34"/>
      <c r="F47" s="76"/>
      <c r="G47" s="76"/>
      <c r="H47" s="76"/>
      <c r="I47" s="76"/>
      <c r="J47" s="77"/>
      <c r="L47" s="65"/>
      <c r="M47" s="34"/>
      <c r="N47" s="34"/>
      <c r="O47" s="19"/>
      <c r="P47" s="76"/>
      <c r="Q47" s="76"/>
      <c r="R47" s="76"/>
      <c r="S47" s="76"/>
      <c r="T47" s="77"/>
      <c r="U47" s="7"/>
      <c r="V47" s="65"/>
      <c r="W47" s="34"/>
      <c r="X47" s="34"/>
      <c r="Y47" s="10"/>
      <c r="Z47" s="78"/>
      <c r="AA47" s="16"/>
      <c r="AB47" s="16"/>
      <c r="AC47" s="76"/>
      <c r="AD47" s="77"/>
      <c r="AE47" s="7"/>
      <c r="AF47" s="65"/>
      <c r="AG47" s="34"/>
      <c r="AH47" s="34"/>
      <c r="AI47" s="34"/>
      <c r="AJ47" s="34"/>
      <c r="AK47" s="34"/>
      <c r="AL47" s="34"/>
      <c r="AM47" s="34"/>
      <c r="AO47" s="34"/>
      <c r="AP47" s="34"/>
      <c r="AQ47" s="34"/>
      <c r="AR47" s="34"/>
      <c r="AS47" s="34"/>
      <c r="AT47" s="34"/>
      <c r="AU47" s="34"/>
      <c r="AV47" s="34"/>
    </row>
    <row r="48" spans="1:48" ht="12.75" customHeight="1" x14ac:dyDescent="0.35">
      <c r="A48" s="34"/>
      <c r="B48" s="34"/>
      <c r="C48" s="34"/>
      <c r="D48" s="34"/>
      <c r="E48" s="34"/>
      <c r="F48" s="76"/>
      <c r="G48" s="76"/>
      <c r="H48" s="76"/>
      <c r="I48" s="76"/>
      <c r="J48" s="77"/>
      <c r="K48" s="7"/>
      <c r="L48" s="65"/>
      <c r="M48" s="34"/>
      <c r="N48" s="34"/>
      <c r="O48" s="19"/>
      <c r="P48" s="76"/>
      <c r="Q48" s="76"/>
      <c r="R48" s="76"/>
      <c r="S48" s="76"/>
      <c r="T48" s="77"/>
      <c r="U48" s="7"/>
      <c r="V48" s="65"/>
      <c r="W48" s="34"/>
      <c r="X48" s="34"/>
      <c r="Y48" s="10"/>
      <c r="Z48" s="78"/>
      <c r="AA48" s="16"/>
      <c r="AB48" s="16"/>
      <c r="AC48" s="76"/>
      <c r="AD48" s="77"/>
      <c r="AE48" s="7"/>
      <c r="AF48" s="65"/>
      <c r="AG48" s="34"/>
      <c r="AH48" s="34"/>
      <c r="AI48" s="34"/>
      <c r="AJ48" s="34"/>
      <c r="AK48" s="34"/>
      <c r="AL48" s="34"/>
      <c r="AM48" s="34"/>
      <c r="AO48" s="34"/>
      <c r="AP48" s="34"/>
      <c r="AQ48" s="34"/>
      <c r="AR48" s="34"/>
      <c r="AS48" s="34"/>
      <c r="AT48" s="34"/>
      <c r="AU48" s="34"/>
      <c r="AV48" s="34"/>
    </row>
    <row r="49" spans="1:48" ht="12.75" customHeight="1" x14ac:dyDescent="0.35">
      <c r="A49" s="34"/>
      <c r="B49" s="34"/>
      <c r="C49" s="34"/>
      <c r="D49" s="34"/>
      <c r="E49" s="34"/>
      <c r="F49" s="76"/>
      <c r="G49" s="76"/>
      <c r="H49" s="76"/>
      <c r="I49" s="76"/>
      <c r="J49" s="77"/>
      <c r="L49" s="65"/>
      <c r="M49" s="34"/>
      <c r="N49" s="34"/>
      <c r="O49" s="19"/>
      <c r="P49" s="76"/>
      <c r="Q49" s="76"/>
      <c r="R49" s="76"/>
      <c r="S49" s="76"/>
      <c r="T49" s="77"/>
      <c r="U49" s="7"/>
      <c r="V49" s="65"/>
      <c r="W49" s="34"/>
      <c r="X49" s="34"/>
      <c r="Y49" s="10"/>
      <c r="Z49" s="78"/>
      <c r="AA49" s="16"/>
      <c r="AB49" s="16"/>
      <c r="AC49" s="76"/>
      <c r="AD49" s="77"/>
      <c r="AE49" s="7"/>
      <c r="AF49" s="65"/>
      <c r="AG49" s="34"/>
      <c r="AH49" s="34"/>
      <c r="AI49" s="34"/>
      <c r="AJ49" s="66"/>
      <c r="AK49" s="66"/>
      <c r="AL49" s="66"/>
      <c r="AM49" s="66"/>
      <c r="AO49" s="66"/>
      <c r="AP49" s="34"/>
      <c r="AQ49" s="34"/>
      <c r="AR49" s="66"/>
      <c r="AS49" s="66"/>
      <c r="AT49" s="34"/>
      <c r="AU49" s="34"/>
      <c r="AV49" s="34"/>
    </row>
    <row r="50" spans="1:48" ht="12.75" customHeight="1" x14ac:dyDescent="0.35">
      <c r="A50" s="34"/>
      <c r="B50" s="34"/>
      <c r="C50" s="34"/>
      <c r="D50" s="34"/>
      <c r="E50" s="34"/>
      <c r="F50" s="13" t="s">
        <v>104</v>
      </c>
      <c r="G50" s="16">
        <f t="shared" ref="G50:J50" si="72">AVERAGE(G37:G49)</f>
        <v>3.387999999999999</v>
      </c>
      <c r="H50" s="16">
        <f t="shared" si="72"/>
        <v>1.9291428571428579</v>
      </c>
      <c r="I50" s="16">
        <f t="shared" si="72"/>
        <v>1.4588571428571413</v>
      </c>
      <c r="J50" s="16">
        <f t="shared" si="72"/>
        <v>45.58414356745503</v>
      </c>
      <c r="K50" s="7" t="s">
        <v>105</v>
      </c>
      <c r="L50" s="34"/>
      <c r="M50" s="34"/>
      <c r="N50" s="34"/>
      <c r="O50" s="19"/>
      <c r="P50" s="13" t="s">
        <v>104</v>
      </c>
      <c r="Q50" s="16">
        <f t="shared" ref="Q50:T50" si="73">AVERAGE(Q37:Q49)</f>
        <v>4.2765714285714278</v>
      </c>
      <c r="R50" s="16">
        <f t="shared" si="73"/>
        <v>2.5131428571428529</v>
      </c>
      <c r="S50" s="16">
        <f t="shared" si="73"/>
        <v>1.7634285714285747</v>
      </c>
      <c r="T50" s="16">
        <f t="shared" si="73"/>
        <v>41.10301929064817</v>
      </c>
      <c r="U50" s="7" t="s">
        <v>105</v>
      </c>
      <c r="V50" s="34"/>
      <c r="W50" s="34"/>
      <c r="X50" s="34"/>
      <c r="Y50" s="7"/>
      <c r="Z50" s="80"/>
      <c r="AA50" s="16"/>
      <c r="AB50" s="16"/>
      <c r="AC50" s="16"/>
      <c r="AD50" s="16"/>
      <c r="AE50" s="7"/>
      <c r="AF50" s="34"/>
      <c r="AG50" s="34"/>
      <c r="AH50" s="34"/>
      <c r="AI50" s="34"/>
      <c r="AJ50" s="65"/>
      <c r="AK50" s="65"/>
      <c r="AL50" s="65"/>
      <c r="AM50" s="65"/>
      <c r="AO50" s="65"/>
      <c r="AP50" s="34"/>
      <c r="AQ50" s="34"/>
      <c r="AR50" s="65"/>
      <c r="AS50" s="65"/>
      <c r="AT50" s="34"/>
      <c r="AU50" s="34"/>
      <c r="AV50" s="34"/>
    </row>
    <row r="51" spans="1:48" ht="12.75" customHeight="1" x14ac:dyDescent="0.35">
      <c r="A51" s="34"/>
      <c r="B51" s="34"/>
      <c r="C51" s="34"/>
      <c r="D51" s="34"/>
      <c r="E51" s="34"/>
      <c r="K51" s="81">
        <f>I50/G50</f>
        <v>0.43059537864732639</v>
      </c>
      <c r="L51" s="34"/>
      <c r="M51" s="34"/>
      <c r="N51" s="34"/>
      <c r="O51" s="19"/>
      <c r="P51" s="7"/>
      <c r="Q51" s="7"/>
      <c r="R51" s="7"/>
      <c r="S51" s="7"/>
      <c r="T51" s="7"/>
      <c r="U51" s="81">
        <f>S50/Q50</f>
        <v>0.41234633885622746</v>
      </c>
      <c r="V51" s="34"/>
      <c r="W51" s="34"/>
      <c r="X51" s="34"/>
      <c r="Y51" s="7"/>
      <c r="Z51" s="7"/>
      <c r="AA51" s="7"/>
      <c r="AB51" s="7"/>
      <c r="AC51" s="7"/>
      <c r="AD51" s="7"/>
      <c r="AE51" s="81"/>
      <c r="AF51" s="34"/>
      <c r="AG51" s="34"/>
      <c r="AH51" s="34"/>
      <c r="AI51" s="34"/>
      <c r="AJ51" s="65"/>
      <c r="AK51" s="65"/>
      <c r="AL51" s="65"/>
      <c r="AM51" s="65"/>
      <c r="AO51" s="65"/>
      <c r="AP51" s="34"/>
      <c r="AQ51" s="34"/>
      <c r="AR51" s="65"/>
      <c r="AS51" s="65"/>
      <c r="AT51" s="34"/>
      <c r="AU51" s="34"/>
      <c r="AV51" s="34"/>
    </row>
    <row r="52" spans="1:48" ht="12.75" customHeight="1" x14ac:dyDescent="0.35">
      <c r="A52" s="34"/>
      <c r="B52" s="34"/>
      <c r="C52" s="34"/>
      <c r="D52" s="34"/>
      <c r="E52" s="34"/>
      <c r="G52" s="34" t="s">
        <v>56</v>
      </c>
      <c r="H52" s="34" t="s">
        <v>57</v>
      </c>
      <c r="I52" s="34" t="s">
        <v>58</v>
      </c>
      <c r="J52" s="34"/>
      <c r="K52" s="34"/>
      <c r="L52" s="34"/>
      <c r="M52" s="34"/>
      <c r="N52" s="34"/>
      <c r="O52" s="19"/>
      <c r="P52" s="7"/>
      <c r="Q52" s="34" t="s">
        <v>56</v>
      </c>
      <c r="R52" s="34" t="s">
        <v>57</v>
      </c>
      <c r="S52" s="34" t="s">
        <v>58</v>
      </c>
      <c r="T52" s="34"/>
      <c r="U52" s="34"/>
      <c r="V52" s="34"/>
      <c r="W52" s="34"/>
      <c r="X52" s="34"/>
      <c r="Y52" s="7"/>
      <c r="Z52" s="7"/>
      <c r="AA52" s="34"/>
      <c r="AB52" s="34"/>
      <c r="AC52" s="34"/>
      <c r="AD52" s="34"/>
      <c r="AE52" s="34"/>
      <c r="AF52" s="34"/>
      <c r="AG52" s="34"/>
      <c r="AH52" s="34"/>
      <c r="AI52" s="34"/>
      <c r="AJ52" s="65"/>
      <c r="AK52" s="65"/>
      <c r="AL52" s="65"/>
      <c r="AM52" s="65"/>
      <c r="AO52" s="65"/>
      <c r="AP52" s="34"/>
      <c r="AQ52" s="34"/>
      <c r="AR52" s="65"/>
      <c r="AS52" s="65"/>
      <c r="AT52" s="34"/>
      <c r="AU52" s="34"/>
      <c r="AV52" s="34"/>
    </row>
    <row r="53" spans="1:48" ht="12.75" customHeight="1" x14ac:dyDescent="0.35">
      <c r="A53" s="34"/>
      <c r="B53" s="34"/>
      <c r="C53" s="34"/>
      <c r="D53" s="34"/>
      <c r="E53" s="82"/>
      <c r="F53" s="83" t="s">
        <v>106</v>
      </c>
      <c r="G53" s="84" t="s">
        <v>94</v>
      </c>
      <c r="H53" s="84" t="s">
        <v>95</v>
      </c>
      <c r="I53" s="84" t="s">
        <v>96</v>
      </c>
      <c r="J53" s="84" t="s">
        <v>97</v>
      </c>
      <c r="K53" s="34"/>
      <c r="L53" s="34"/>
      <c r="M53" s="34"/>
      <c r="N53" s="34"/>
      <c r="O53" s="19"/>
      <c r="P53" s="83" t="s">
        <v>107</v>
      </c>
      <c r="Q53" s="84" t="s">
        <v>94</v>
      </c>
      <c r="R53" s="84" t="s">
        <v>95</v>
      </c>
      <c r="S53" s="84" t="s">
        <v>96</v>
      </c>
      <c r="T53" s="84" t="s">
        <v>97</v>
      </c>
      <c r="U53" s="34"/>
      <c r="V53" s="34"/>
      <c r="W53" s="34"/>
      <c r="X53" s="34"/>
      <c r="Y53" s="85"/>
      <c r="Z53" s="86"/>
      <c r="AA53" s="84"/>
      <c r="AB53" s="84"/>
      <c r="AC53" s="84"/>
      <c r="AD53" s="84"/>
      <c r="AE53" s="34"/>
      <c r="AF53" s="34"/>
      <c r="AG53" s="72"/>
      <c r="AH53" s="72"/>
      <c r="AI53" s="73" t="s">
        <v>99</v>
      </c>
      <c r="AJ53" s="74" t="s">
        <v>100</v>
      </c>
      <c r="AK53" s="74" t="s">
        <v>58</v>
      </c>
      <c r="AL53" s="75" t="s">
        <v>59</v>
      </c>
      <c r="AM53" s="65"/>
      <c r="AO53" s="65"/>
      <c r="AP53" s="73" t="s">
        <v>99</v>
      </c>
      <c r="AQ53" s="74" t="s">
        <v>100</v>
      </c>
      <c r="AR53" s="74" t="s">
        <v>58</v>
      </c>
      <c r="AS53" s="75" t="s">
        <v>59</v>
      </c>
      <c r="AT53" s="34"/>
      <c r="AU53" s="34"/>
      <c r="AV53" s="34"/>
    </row>
    <row r="54" spans="1:48" ht="12.75" customHeight="1" x14ac:dyDescent="0.35">
      <c r="A54" s="34"/>
      <c r="B54" s="34"/>
      <c r="C54" s="34"/>
      <c r="D54" s="34"/>
      <c r="E54" s="82"/>
      <c r="F54" s="21">
        <f>+'Data 8.0'!B6</f>
        <v>0.375</v>
      </c>
      <c r="G54" s="16">
        <f>+'Data 8.0'!G6</f>
        <v>4.1400000000000006</v>
      </c>
      <c r="H54" s="16">
        <f>+'Data 8.0'!H6</f>
        <v>2.9399999999999977</v>
      </c>
      <c r="I54" s="76">
        <f t="shared" ref="I54:I60" si="74">G54-H54</f>
        <v>1.2000000000000028</v>
      </c>
      <c r="J54" s="77">
        <f t="shared" ref="J54:J60" si="75">I54*100/G54</f>
        <v>28.985507246376876</v>
      </c>
      <c r="L54" s="34"/>
      <c r="M54" s="34"/>
      <c r="N54" s="87"/>
      <c r="O54" s="7"/>
      <c r="P54" s="21">
        <f>+'Data 7.5'!B6</f>
        <v>0.375</v>
      </c>
      <c r="Q54" s="16">
        <f>+'Data 7.5'!G6</f>
        <v>4.2560000000000002</v>
      </c>
      <c r="R54" s="16">
        <f>+'Data 7.5'!H6</f>
        <v>2.1479999999999961</v>
      </c>
      <c r="S54" s="76">
        <f t="shared" ref="S54:S60" si="76">Q54-R54</f>
        <v>2.1080000000000041</v>
      </c>
      <c r="T54" s="77">
        <f t="shared" ref="T54:T60" si="77">S54*100/Q54</f>
        <v>49.53007518797002</v>
      </c>
      <c r="U54" s="7"/>
      <c r="V54" s="34"/>
      <c r="W54" s="34"/>
      <c r="X54" s="87"/>
      <c r="Y54" s="10"/>
      <c r="Z54" s="78"/>
      <c r="AA54" s="16"/>
      <c r="AB54" s="16"/>
      <c r="AC54" s="76"/>
      <c r="AD54" s="77"/>
      <c r="AE54" s="7"/>
      <c r="AF54" s="34"/>
      <c r="AG54" s="73" t="s">
        <v>108</v>
      </c>
      <c r="AH54" s="73" t="s">
        <v>102</v>
      </c>
      <c r="AI54" s="79">
        <f>AVERAGE(G54:G66)</f>
        <v>3.3777142857142826</v>
      </c>
      <c r="AJ54" s="79">
        <f>AVERAGE(H54:H60)</f>
        <v>1.9154285714285695</v>
      </c>
      <c r="AK54" s="79">
        <f t="shared" ref="AK54:AL54" si="78">AVERAGE(I54:I62)</f>
        <v>1.4622857142857129</v>
      </c>
      <c r="AL54" s="79">
        <f t="shared" si="78"/>
        <v>42.569250751318087</v>
      </c>
      <c r="AM54" s="65"/>
      <c r="AN54" s="1" t="s">
        <v>108</v>
      </c>
      <c r="AO54" s="65" t="s">
        <v>102</v>
      </c>
      <c r="AP54" s="79">
        <f t="shared" ref="AP54:AQ54" si="79">AVERAGE(Q54:Q66)</f>
        <v>3.7708571428571451</v>
      </c>
      <c r="AQ54" s="79">
        <f t="shared" si="79"/>
        <v>2.1691428571428566</v>
      </c>
      <c r="AR54" s="79">
        <f t="shared" ref="AR54:AS54" si="80">AVERAGE(S54:S62)</f>
        <v>1.6017142857142883</v>
      </c>
      <c r="AS54" s="79">
        <f t="shared" si="80"/>
        <v>42.419541838623708</v>
      </c>
      <c r="AT54" s="34"/>
      <c r="AU54" s="34"/>
      <c r="AV54" s="34"/>
    </row>
    <row r="55" spans="1:48" ht="12.75" customHeight="1" x14ac:dyDescent="0.35">
      <c r="A55" s="34"/>
      <c r="B55" s="34"/>
      <c r="C55" s="34"/>
      <c r="D55" s="34"/>
      <c r="E55" s="82"/>
      <c r="F55" s="21">
        <f>+'Data 8.0'!B7</f>
        <v>0.3888888888888889</v>
      </c>
      <c r="G55" s="16">
        <f>+'Data 8.0'!G7</f>
        <v>3.4159999999999968</v>
      </c>
      <c r="H55" s="16">
        <f>+'Data 8.0'!H7</f>
        <v>2.2959999999999923</v>
      </c>
      <c r="I55" s="76">
        <f t="shared" si="74"/>
        <v>1.1200000000000045</v>
      </c>
      <c r="J55" s="77">
        <f t="shared" si="75"/>
        <v>32.7868852459018</v>
      </c>
      <c r="K55" s="34"/>
      <c r="L55" s="34"/>
      <c r="M55" s="34"/>
      <c r="N55" s="87"/>
      <c r="O55" s="19"/>
      <c r="P55" s="21">
        <f>+'Data 7.5'!B7</f>
        <v>0.3888888888888889</v>
      </c>
      <c r="Q55" s="16">
        <f>+'Data 7.5'!G7</f>
        <v>4.8640000000000043</v>
      </c>
      <c r="R55" s="16">
        <f>+'Data 7.5'!H7</f>
        <v>2.9320000000000022</v>
      </c>
      <c r="S55" s="76">
        <f t="shared" si="76"/>
        <v>1.9320000000000022</v>
      </c>
      <c r="T55" s="77">
        <f t="shared" si="77"/>
        <v>39.720394736842117</v>
      </c>
      <c r="U55" s="34"/>
      <c r="V55" s="34"/>
      <c r="W55" s="34"/>
      <c r="X55" s="87"/>
      <c r="Y55" s="10"/>
      <c r="Z55" s="78"/>
      <c r="AA55" s="16"/>
      <c r="AB55" s="16"/>
      <c r="AC55" s="76"/>
      <c r="AD55" s="77"/>
      <c r="AE55" s="34"/>
      <c r="AF55" s="34"/>
      <c r="AG55" s="34"/>
      <c r="AH55" s="34"/>
      <c r="AI55" s="87"/>
      <c r="AJ55" s="65"/>
      <c r="AK55" s="65"/>
      <c r="AL55" s="65"/>
      <c r="AM55" s="65"/>
      <c r="AO55" s="65"/>
      <c r="AP55" s="34"/>
      <c r="AQ55" s="34"/>
      <c r="AR55" s="65"/>
      <c r="AS55" s="65"/>
      <c r="AT55" s="34"/>
      <c r="AU55" s="34"/>
      <c r="AV55" s="34"/>
    </row>
    <row r="56" spans="1:48" ht="12.75" customHeight="1" x14ac:dyDescent="0.35">
      <c r="A56" s="34"/>
      <c r="B56" s="34"/>
      <c r="C56" s="34"/>
      <c r="D56" s="34"/>
      <c r="E56" s="82"/>
      <c r="F56" s="21">
        <f>+'Data 8.0'!B8</f>
        <v>0.40277777777777779</v>
      </c>
      <c r="G56" s="16">
        <f>+'Data 8.0'!G8</f>
        <v>2.7360000000000042</v>
      </c>
      <c r="H56" s="16">
        <f>+'Data 8.0'!H8</f>
        <v>1.632000000000005</v>
      </c>
      <c r="I56" s="76">
        <f t="shared" si="74"/>
        <v>1.1039999999999992</v>
      </c>
      <c r="J56" s="77">
        <f t="shared" si="75"/>
        <v>40.350877192982367</v>
      </c>
      <c r="L56" s="34"/>
      <c r="M56" s="34"/>
      <c r="N56" s="34"/>
      <c r="O56" s="19"/>
      <c r="P56" s="21">
        <f>+'Data 7.5'!B8</f>
        <v>0.40277777777777779</v>
      </c>
      <c r="Q56" s="16">
        <f>+'Data 7.5'!G8</f>
        <v>3.5040000000000049</v>
      </c>
      <c r="R56" s="16">
        <f>+'Data 7.5'!H8</f>
        <v>1.9759999999999991</v>
      </c>
      <c r="S56" s="76">
        <f t="shared" si="76"/>
        <v>1.5280000000000058</v>
      </c>
      <c r="T56" s="77">
        <f t="shared" si="77"/>
        <v>43.607305936073161</v>
      </c>
      <c r="U56" s="7"/>
      <c r="V56" s="34"/>
      <c r="W56" s="34"/>
      <c r="X56" s="34"/>
      <c r="Y56" s="10"/>
      <c r="Z56" s="78"/>
      <c r="AA56" s="16"/>
      <c r="AB56" s="16"/>
      <c r="AC56" s="76"/>
      <c r="AD56" s="77"/>
      <c r="AE56" s="7"/>
      <c r="AF56" s="34"/>
      <c r="AG56" s="34"/>
      <c r="AH56" s="34"/>
      <c r="AI56" s="34"/>
      <c r="AJ56" s="65"/>
      <c r="AK56" s="65"/>
      <c r="AL56" s="65"/>
      <c r="AM56" s="65"/>
      <c r="AN56" s="65"/>
      <c r="AO56" s="34"/>
      <c r="AP56" s="34"/>
      <c r="AQ56" s="65"/>
      <c r="AR56" s="65"/>
      <c r="AS56" s="34"/>
      <c r="AT56" s="34"/>
      <c r="AU56" s="34"/>
      <c r="AV56" s="34"/>
    </row>
    <row r="57" spans="1:48" ht="12.75" customHeight="1" x14ac:dyDescent="0.35">
      <c r="A57" s="34"/>
      <c r="B57" s="34"/>
      <c r="C57" s="34"/>
      <c r="D57" s="34"/>
      <c r="E57" s="82"/>
      <c r="F57" s="21">
        <f>+'Data 8.0'!B9</f>
        <v>0.41666666666666669</v>
      </c>
      <c r="G57" s="16">
        <f>+'Data 8.0'!G9</f>
        <v>4.4559999999999889</v>
      </c>
      <c r="H57" s="16">
        <f>+'Data 8.0'!H9</f>
        <v>1.347999999999999</v>
      </c>
      <c r="I57" s="76">
        <f t="shared" si="74"/>
        <v>3.1079999999999899</v>
      </c>
      <c r="J57" s="77">
        <f t="shared" si="75"/>
        <v>69.748653500897618</v>
      </c>
      <c r="L57" s="34"/>
      <c r="M57" s="34"/>
      <c r="N57" s="34"/>
      <c r="O57" s="19"/>
      <c r="P57" s="21">
        <f>+'Data 7.5'!B9</f>
        <v>0.41666666666666669</v>
      </c>
      <c r="Q57" s="16">
        <f>+'Data 7.5'!G9</f>
        <v>3.1679999999999922</v>
      </c>
      <c r="R57" s="16">
        <f>+'Data 7.5'!H9</f>
        <v>1.8119999999999976</v>
      </c>
      <c r="S57" s="76">
        <f t="shared" si="76"/>
        <v>1.3559999999999945</v>
      </c>
      <c r="T57" s="77">
        <f t="shared" si="77"/>
        <v>42.803030303030233</v>
      </c>
      <c r="U57" s="7"/>
      <c r="V57" s="34"/>
      <c r="W57" s="34"/>
      <c r="X57" s="34"/>
      <c r="Y57" s="10"/>
      <c r="Z57" s="78"/>
      <c r="AA57" s="16"/>
      <c r="AB57" s="16"/>
      <c r="AC57" s="76"/>
      <c r="AD57" s="77"/>
      <c r="AE57" s="7"/>
      <c r="AF57" s="34"/>
      <c r="AG57" s="34"/>
      <c r="AH57" s="34"/>
      <c r="AI57" s="34"/>
      <c r="AJ57" s="66"/>
      <c r="AK57" s="66"/>
      <c r="AL57" s="66"/>
      <c r="AM57" s="66"/>
      <c r="AN57" s="66"/>
      <c r="AO57" s="33"/>
      <c r="AP57" s="33"/>
      <c r="AQ57" s="66"/>
      <c r="AR57" s="66"/>
      <c r="AS57" s="34"/>
      <c r="AT57" s="34"/>
      <c r="AU57" s="34"/>
      <c r="AV57" s="34"/>
    </row>
    <row r="58" spans="1:48" ht="12.75" customHeight="1" x14ac:dyDescent="0.35">
      <c r="A58" s="34"/>
      <c r="B58" s="34"/>
      <c r="C58" s="34"/>
      <c r="D58" s="34"/>
      <c r="E58" s="82"/>
      <c r="F58" s="21">
        <f>+'Data 8.0'!B10</f>
        <v>0.43055555555555558</v>
      </c>
      <c r="G58" s="16">
        <f>+'Data 8.0'!G10</f>
        <v>3.3239999999999981</v>
      </c>
      <c r="H58" s="16">
        <f>+'Data 8.0'!H10</f>
        <v>2.0879999999999939</v>
      </c>
      <c r="I58" s="76">
        <f t="shared" si="74"/>
        <v>1.2360000000000042</v>
      </c>
      <c r="J58" s="77">
        <f t="shared" si="75"/>
        <v>37.184115523465849</v>
      </c>
      <c r="L58" s="34"/>
      <c r="M58" s="34"/>
      <c r="N58" s="34"/>
      <c r="O58" s="19"/>
      <c r="P58" s="21">
        <f>+'Data 7.5'!B10</f>
        <v>0.43055555555555558</v>
      </c>
      <c r="Q58" s="16">
        <f>+'Data 7.5'!G10</f>
        <v>3.3400000000000034</v>
      </c>
      <c r="R58" s="16">
        <f>+'Data 7.5'!H10</f>
        <v>2.0040000000000049</v>
      </c>
      <c r="S58" s="76">
        <f t="shared" si="76"/>
        <v>1.3359999999999985</v>
      </c>
      <c r="T58" s="77">
        <f t="shared" si="77"/>
        <v>39.999999999999915</v>
      </c>
      <c r="U58" s="7"/>
      <c r="V58" s="34"/>
      <c r="W58" s="34"/>
      <c r="X58" s="34"/>
      <c r="Y58" s="10"/>
      <c r="Z58" s="78"/>
      <c r="AA58" s="16"/>
      <c r="AB58" s="16"/>
      <c r="AC58" s="76"/>
      <c r="AD58" s="77"/>
      <c r="AE58" s="7"/>
      <c r="AF58" s="34"/>
      <c r="AG58" s="34"/>
      <c r="AH58" s="34"/>
      <c r="AI58" s="34"/>
      <c r="AJ58" s="65"/>
      <c r="AK58" s="65"/>
      <c r="AL58" s="65"/>
      <c r="AM58" s="65"/>
      <c r="AN58" s="65"/>
      <c r="AO58" s="34"/>
      <c r="AP58" s="34"/>
      <c r="AQ58" s="65"/>
      <c r="AR58" s="65"/>
      <c r="AS58" s="34"/>
      <c r="AT58" s="34"/>
      <c r="AU58" s="34"/>
      <c r="AV58" s="34"/>
    </row>
    <row r="59" spans="1:48" ht="12.75" customHeight="1" x14ac:dyDescent="0.35">
      <c r="A59" s="34"/>
      <c r="B59" s="34"/>
      <c r="C59" s="34"/>
      <c r="D59" s="34"/>
      <c r="E59" s="82"/>
      <c r="F59" s="21">
        <f>+'Data 8.0'!B11</f>
        <v>0.44444444444444442</v>
      </c>
      <c r="G59" s="16">
        <f>+'Data 8.0'!G11</f>
        <v>2.5759999999999934</v>
      </c>
      <c r="H59" s="16">
        <f>+'Data 8.0'!H11</f>
        <v>1.3719999999999999</v>
      </c>
      <c r="I59" s="76">
        <f t="shared" si="74"/>
        <v>1.2039999999999935</v>
      </c>
      <c r="J59" s="77">
        <f t="shared" si="75"/>
        <v>46.739130434782474</v>
      </c>
      <c r="L59" s="34"/>
      <c r="M59" s="34"/>
      <c r="N59" s="34"/>
      <c r="O59" s="19"/>
      <c r="P59" s="21">
        <f>+'Data 7.5'!B11</f>
        <v>0.44444444444444442</v>
      </c>
      <c r="Q59" s="16">
        <f>+'Data 7.5'!G11</f>
        <v>3.6240000000000094</v>
      </c>
      <c r="R59" s="16">
        <f>+'Data 7.5'!H11</f>
        <v>2.1640000000000015</v>
      </c>
      <c r="S59" s="76">
        <f t="shared" si="76"/>
        <v>1.460000000000008</v>
      </c>
      <c r="T59" s="77">
        <f t="shared" si="77"/>
        <v>40.286975717439411</v>
      </c>
      <c r="U59" s="7"/>
      <c r="V59" s="34"/>
      <c r="W59" s="34"/>
      <c r="X59" s="34"/>
      <c r="Y59" s="10"/>
      <c r="Z59" s="78"/>
      <c r="AA59" s="16"/>
      <c r="AB59" s="16"/>
      <c r="AC59" s="76"/>
      <c r="AD59" s="77"/>
      <c r="AE59" s="7"/>
      <c r="AF59" s="34"/>
      <c r="AG59" s="34"/>
      <c r="AH59" s="34"/>
      <c r="AI59" s="34"/>
      <c r="AJ59" s="65"/>
      <c r="AK59" s="65"/>
      <c r="AL59" s="65"/>
      <c r="AM59" s="65"/>
      <c r="AN59" s="65"/>
      <c r="AO59" s="34"/>
      <c r="AP59" s="34"/>
      <c r="AQ59" s="65"/>
      <c r="AR59" s="65"/>
      <c r="AS59" s="34"/>
      <c r="AT59" s="34"/>
      <c r="AU59" s="34"/>
      <c r="AV59" s="34"/>
    </row>
    <row r="60" spans="1:48" ht="12.75" customHeight="1" x14ac:dyDescent="0.35">
      <c r="A60" s="34"/>
      <c r="B60" s="34"/>
      <c r="C60" s="34"/>
      <c r="D60" s="34"/>
      <c r="E60" s="82"/>
      <c r="F60" s="21">
        <f>+'Data 8.0'!B12</f>
        <v>0.45833333333333331</v>
      </c>
      <c r="G60" s="16">
        <f>+'Data 8.0'!G12</f>
        <v>2.9959999999999951</v>
      </c>
      <c r="H60" s="16">
        <f>+'Data 8.0'!H12</f>
        <v>1.7319999999999993</v>
      </c>
      <c r="I60" s="76">
        <f t="shared" si="74"/>
        <v>1.2639999999999958</v>
      </c>
      <c r="J60" s="77">
        <f t="shared" si="75"/>
        <v>42.18958611481969</v>
      </c>
      <c r="K60" s="34"/>
      <c r="L60" s="34"/>
      <c r="M60" s="34"/>
      <c r="N60" s="34"/>
      <c r="O60" s="19"/>
      <c r="P60" s="21">
        <f>+'Data 7.5'!B12</f>
        <v>0.45833333333333331</v>
      </c>
      <c r="Q60" s="16">
        <f>+'Data 7.5'!G12</f>
        <v>3.6400000000000006</v>
      </c>
      <c r="R60" s="16">
        <f>+'Data 7.5'!H12</f>
        <v>2.1479999999999961</v>
      </c>
      <c r="S60" s="76">
        <f t="shared" si="76"/>
        <v>1.4920000000000044</v>
      </c>
      <c r="T60" s="77">
        <f t="shared" si="77"/>
        <v>40.989010989011106</v>
      </c>
      <c r="U60" s="34"/>
      <c r="V60" s="34"/>
      <c r="W60" s="34"/>
      <c r="X60" s="34"/>
      <c r="Y60" s="10"/>
      <c r="Z60" s="78"/>
      <c r="AA60" s="16"/>
      <c r="AB60" s="16"/>
      <c r="AC60" s="76"/>
      <c r="AD60" s="77"/>
      <c r="AE60" s="34"/>
      <c r="AF60" s="34"/>
      <c r="AG60" s="34"/>
      <c r="AH60" s="34"/>
      <c r="AI60" s="34"/>
      <c r="AJ60" s="65"/>
      <c r="AK60" s="65"/>
      <c r="AL60" s="65"/>
      <c r="AM60" s="65"/>
      <c r="AN60" s="65"/>
      <c r="AO60" s="34"/>
      <c r="AP60" s="34"/>
      <c r="AQ60" s="65"/>
      <c r="AR60" s="65"/>
      <c r="AS60" s="34"/>
      <c r="AT60" s="34"/>
      <c r="AU60" s="34"/>
      <c r="AV60" s="34"/>
    </row>
    <row r="61" spans="1:48" ht="12.75" customHeight="1" x14ac:dyDescent="0.35">
      <c r="A61" s="34"/>
      <c r="B61" s="34"/>
      <c r="C61" s="34"/>
      <c r="D61" s="34"/>
      <c r="E61" s="82"/>
      <c r="F61" s="76"/>
      <c r="G61" s="76"/>
      <c r="H61" s="76"/>
      <c r="I61" s="76"/>
      <c r="J61" s="77"/>
      <c r="K61" s="34"/>
      <c r="L61" s="34"/>
      <c r="M61" s="34"/>
      <c r="N61" s="34"/>
      <c r="O61" s="19"/>
      <c r="P61" s="76"/>
      <c r="Q61" s="76"/>
      <c r="R61" s="76"/>
      <c r="S61" s="76"/>
      <c r="T61" s="77"/>
      <c r="U61" s="34"/>
      <c r="V61" s="34"/>
      <c r="W61" s="34"/>
      <c r="X61" s="34"/>
      <c r="Y61" s="10"/>
      <c r="Z61" s="78"/>
      <c r="AA61" s="16"/>
      <c r="AB61" s="16"/>
      <c r="AC61" s="76"/>
      <c r="AD61" s="77"/>
      <c r="AE61" s="34"/>
      <c r="AF61" s="34"/>
      <c r="AG61" s="34"/>
      <c r="AH61" s="34"/>
      <c r="AI61" s="34"/>
      <c r="AJ61" s="65"/>
      <c r="AK61" s="65"/>
      <c r="AL61" s="65"/>
      <c r="AM61" s="65"/>
      <c r="AN61" s="65"/>
      <c r="AO61" s="34"/>
      <c r="AP61" s="34"/>
      <c r="AQ61" s="65"/>
      <c r="AR61" s="65"/>
      <c r="AS61" s="34"/>
      <c r="AT61" s="34"/>
      <c r="AU61" s="34"/>
      <c r="AV61" s="34"/>
    </row>
    <row r="62" spans="1:48" ht="12.75" customHeight="1" x14ac:dyDescent="0.35">
      <c r="A62" s="34"/>
      <c r="B62" s="34"/>
      <c r="C62" s="34"/>
      <c r="D62" s="34"/>
      <c r="E62" s="82"/>
      <c r="F62" s="76"/>
      <c r="G62" s="76"/>
      <c r="H62" s="76"/>
      <c r="I62" s="76"/>
      <c r="J62" s="77"/>
      <c r="L62" s="34"/>
      <c r="M62" s="34"/>
      <c r="N62" s="34"/>
      <c r="O62" s="19"/>
      <c r="P62" s="76"/>
      <c r="Q62" s="76"/>
      <c r="R62" s="76"/>
      <c r="S62" s="76"/>
      <c r="T62" s="77"/>
      <c r="U62" s="7"/>
      <c r="V62" s="34"/>
      <c r="W62" s="34"/>
      <c r="X62" s="34"/>
      <c r="Y62" s="10"/>
      <c r="Z62" s="78"/>
      <c r="AA62" s="16"/>
      <c r="AB62" s="16"/>
      <c r="AC62" s="76"/>
      <c r="AD62" s="77"/>
      <c r="AE62" s="7"/>
      <c r="AF62" s="34"/>
      <c r="AG62" s="34"/>
      <c r="AH62" s="34"/>
      <c r="AI62" s="34"/>
      <c r="AJ62" s="65"/>
      <c r="AK62" s="65"/>
      <c r="AL62" s="65"/>
      <c r="AM62" s="65"/>
      <c r="AN62" s="65"/>
      <c r="AO62" s="34"/>
      <c r="AP62" s="34"/>
      <c r="AQ62" s="65"/>
      <c r="AR62" s="65"/>
      <c r="AS62" s="34"/>
      <c r="AT62" s="34"/>
      <c r="AU62" s="34"/>
      <c r="AV62" s="34"/>
    </row>
    <row r="63" spans="1:48" ht="12.75" customHeight="1" x14ac:dyDescent="0.35">
      <c r="A63" s="34"/>
      <c r="B63" s="34"/>
      <c r="C63" s="34"/>
      <c r="D63" s="34"/>
      <c r="E63" s="82"/>
      <c r="F63" s="76"/>
      <c r="G63" s="76"/>
      <c r="H63" s="76"/>
      <c r="I63" s="76"/>
      <c r="J63" s="77"/>
      <c r="L63" s="34"/>
      <c r="M63" s="34"/>
      <c r="N63" s="34"/>
      <c r="O63" s="19"/>
      <c r="P63" s="76"/>
      <c r="Q63" s="76"/>
      <c r="R63" s="76"/>
      <c r="S63" s="76"/>
      <c r="T63" s="77"/>
      <c r="U63" s="7"/>
      <c r="V63" s="34"/>
      <c r="W63" s="34"/>
      <c r="X63" s="34"/>
      <c r="Y63" s="10"/>
      <c r="Z63" s="78"/>
      <c r="AB63" s="16"/>
      <c r="AC63" s="76"/>
      <c r="AD63" s="77"/>
      <c r="AE63" s="7"/>
      <c r="AF63" s="34"/>
      <c r="AG63" s="34"/>
      <c r="AH63" s="34"/>
      <c r="AI63" s="34"/>
      <c r="AJ63" s="65"/>
      <c r="AK63" s="65"/>
      <c r="AL63" s="65"/>
      <c r="AM63" s="65"/>
      <c r="AN63" s="65"/>
      <c r="AO63" s="34"/>
      <c r="AP63" s="34"/>
      <c r="AQ63" s="65"/>
      <c r="AR63" s="65"/>
      <c r="AS63" s="34"/>
      <c r="AT63" s="34"/>
      <c r="AU63" s="34"/>
      <c r="AV63" s="34"/>
    </row>
    <row r="64" spans="1:48" ht="12.75" customHeight="1" x14ac:dyDescent="0.35">
      <c r="A64" s="34"/>
      <c r="B64" s="34"/>
      <c r="C64" s="34"/>
      <c r="D64" s="34"/>
      <c r="E64" s="34"/>
      <c r="F64" s="76"/>
      <c r="G64" s="76"/>
      <c r="H64" s="76"/>
      <c r="I64" s="76"/>
      <c r="J64" s="77"/>
      <c r="L64" s="34"/>
      <c r="M64" s="34"/>
      <c r="N64" s="34"/>
      <c r="O64" s="34"/>
      <c r="P64" s="76"/>
      <c r="Q64" s="76"/>
      <c r="R64" s="76"/>
      <c r="S64" s="76"/>
      <c r="T64" s="77"/>
      <c r="U64" s="7"/>
      <c r="V64" s="34"/>
      <c r="W64" s="34"/>
      <c r="X64" s="34"/>
      <c r="Y64" s="10"/>
      <c r="Z64" s="78"/>
      <c r="AA64" s="16"/>
      <c r="AB64" s="16"/>
      <c r="AC64" s="76"/>
      <c r="AD64" s="77"/>
      <c r="AE64" s="7"/>
      <c r="AF64" s="34"/>
      <c r="AG64" s="34"/>
      <c r="AH64" s="34"/>
      <c r="AI64" s="34"/>
      <c r="AJ64" s="65"/>
      <c r="AK64" s="65"/>
      <c r="AL64" s="65"/>
      <c r="AM64" s="65"/>
      <c r="AN64" s="65"/>
      <c r="AO64" s="34"/>
      <c r="AP64" s="34"/>
      <c r="AQ64" s="65"/>
      <c r="AR64" s="65"/>
      <c r="AS64" s="34"/>
      <c r="AT64" s="34"/>
      <c r="AU64" s="34"/>
      <c r="AV64" s="34"/>
    </row>
    <row r="65" spans="1:48" ht="12.75" customHeight="1" x14ac:dyDescent="0.35">
      <c r="A65" s="34"/>
      <c r="B65" s="34"/>
      <c r="C65" s="34"/>
      <c r="D65" s="34"/>
      <c r="E65" s="34"/>
      <c r="F65" s="76"/>
      <c r="G65" s="76"/>
      <c r="H65" s="76"/>
      <c r="I65" s="76"/>
      <c r="J65" s="77"/>
      <c r="K65" s="34"/>
      <c r="L65" s="34"/>
      <c r="M65" s="34"/>
      <c r="N65" s="34"/>
      <c r="O65" s="34"/>
      <c r="P65" s="76"/>
      <c r="Q65" s="76"/>
      <c r="R65" s="76"/>
      <c r="S65" s="76"/>
      <c r="T65" s="77"/>
      <c r="U65" s="34"/>
      <c r="V65" s="34"/>
      <c r="W65" s="34"/>
      <c r="X65" s="34"/>
      <c r="Y65" s="10"/>
      <c r="Z65" s="78"/>
      <c r="AA65" s="16"/>
      <c r="AB65" s="16"/>
      <c r="AC65" s="76"/>
      <c r="AD65" s="77"/>
      <c r="AE65" s="34"/>
      <c r="AF65" s="34"/>
      <c r="AG65" s="34"/>
      <c r="AH65" s="34"/>
      <c r="AI65" s="34"/>
      <c r="AJ65" s="65"/>
      <c r="AK65" s="65"/>
      <c r="AL65" s="65"/>
      <c r="AM65" s="65"/>
      <c r="AN65" s="65"/>
      <c r="AO65" s="34"/>
      <c r="AP65" s="34"/>
      <c r="AQ65" s="65"/>
      <c r="AR65" s="65"/>
      <c r="AS65" s="34"/>
      <c r="AT65" s="34"/>
      <c r="AU65" s="34"/>
      <c r="AV65" s="34"/>
    </row>
    <row r="66" spans="1:48" ht="12.75" customHeight="1" x14ac:dyDescent="0.35">
      <c r="A66" s="34"/>
      <c r="B66" s="34"/>
      <c r="C66" s="34"/>
      <c r="D66" s="34"/>
      <c r="E66" s="34"/>
      <c r="F66" s="76"/>
      <c r="G66" s="76"/>
      <c r="H66" s="76"/>
      <c r="I66" s="76"/>
      <c r="J66" s="77"/>
      <c r="K66" s="34"/>
      <c r="L66" s="34"/>
      <c r="M66" s="34"/>
      <c r="N66" s="34"/>
      <c r="O66" s="34"/>
      <c r="P66" s="76"/>
      <c r="Q66" s="76"/>
      <c r="R66" s="76"/>
      <c r="S66" s="76"/>
      <c r="T66" s="77"/>
      <c r="U66" s="34"/>
      <c r="V66" s="34"/>
      <c r="W66" s="34"/>
      <c r="X66" s="34"/>
      <c r="Y66" s="10"/>
      <c r="Z66" s="78"/>
      <c r="AA66" s="16"/>
      <c r="AB66" s="16"/>
      <c r="AC66" s="76"/>
      <c r="AD66" s="77"/>
      <c r="AE66" s="34"/>
      <c r="AF66" s="34"/>
      <c r="AG66" s="34"/>
      <c r="AH66" s="34"/>
      <c r="AI66" s="34"/>
      <c r="AJ66" s="65"/>
      <c r="AK66" s="65"/>
      <c r="AL66" s="65"/>
      <c r="AM66" s="65"/>
      <c r="AN66" s="65"/>
      <c r="AO66" s="34"/>
      <c r="AP66" s="34"/>
      <c r="AQ66" s="65"/>
      <c r="AR66" s="65"/>
      <c r="AS66" s="34"/>
      <c r="AT66" s="34"/>
      <c r="AU66" s="34"/>
      <c r="AV66" s="34"/>
    </row>
    <row r="67" spans="1:48" ht="12.75" customHeight="1" x14ac:dyDescent="0.35">
      <c r="A67" s="34"/>
      <c r="B67" s="34"/>
      <c r="C67" s="34"/>
      <c r="D67" s="34"/>
      <c r="E67" s="34"/>
      <c r="F67" s="13" t="s">
        <v>104</v>
      </c>
      <c r="G67" s="16">
        <f>AVERAGE(G54:G60)</f>
        <v>3.3777142857142826</v>
      </c>
      <c r="H67" s="16">
        <f t="shared" ref="H67:J67" si="81">AVERAGE(H54:H66)</f>
        <v>1.9154285714285695</v>
      </c>
      <c r="I67" s="16">
        <f t="shared" si="81"/>
        <v>1.4622857142857129</v>
      </c>
      <c r="J67" s="16">
        <f t="shared" si="81"/>
        <v>42.569250751318087</v>
      </c>
      <c r="K67" s="7" t="s">
        <v>105</v>
      </c>
      <c r="L67" s="34"/>
      <c r="M67" s="34"/>
      <c r="N67" s="34"/>
      <c r="O67" s="34"/>
      <c r="P67" s="13" t="s">
        <v>104</v>
      </c>
      <c r="Q67" s="16">
        <f t="shared" ref="Q67:T67" si="82">AVERAGE(Q54:Q66)</f>
        <v>3.7708571428571451</v>
      </c>
      <c r="R67" s="16">
        <f t="shared" si="82"/>
        <v>2.1691428571428566</v>
      </c>
      <c r="S67" s="16">
        <f t="shared" si="82"/>
        <v>1.6017142857142883</v>
      </c>
      <c r="T67" s="16">
        <f t="shared" si="82"/>
        <v>42.419541838623708</v>
      </c>
      <c r="U67" s="7" t="s">
        <v>105</v>
      </c>
      <c r="V67" s="34"/>
      <c r="W67" s="34"/>
      <c r="X67" s="34"/>
      <c r="Y67" s="7"/>
      <c r="Z67" s="80"/>
      <c r="AA67" s="16"/>
      <c r="AB67" s="16"/>
      <c r="AC67" s="16"/>
      <c r="AD67" s="16"/>
      <c r="AE67" s="7"/>
      <c r="AF67" s="34"/>
      <c r="AG67" s="34"/>
      <c r="AH67" s="34"/>
      <c r="AI67" s="34"/>
      <c r="AJ67" s="65"/>
      <c r="AK67" s="65"/>
      <c r="AL67" s="65"/>
      <c r="AM67" s="65"/>
      <c r="AN67" s="65"/>
      <c r="AO67" s="34"/>
      <c r="AP67" s="34"/>
      <c r="AQ67" s="65"/>
      <c r="AR67" s="65"/>
      <c r="AS67" s="34"/>
      <c r="AT67" s="34"/>
      <c r="AU67" s="34"/>
      <c r="AV67" s="34"/>
    </row>
    <row r="68" spans="1:48" ht="12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81"/>
      <c r="L68" s="34"/>
      <c r="M68" s="34"/>
      <c r="N68" s="34"/>
      <c r="O68" s="34"/>
      <c r="P68" s="34"/>
      <c r="Q68" s="34"/>
      <c r="R68" s="34"/>
      <c r="S68" s="34"/>
      <c r="T68" s="34"/>
      <c r="U68" s="81"/>
      <c r="V68" s="34"/>
      <c r="W68" s="34"/>
      <c r="X68" s="34"/>
      <c r="Y68" s="34"/>
      <c r="Z68" s="34"/>
      <c r="AA68" s="34"/>
      <c r="AB68" s="34"/>
      <c r="AC68" s="34"/>
      <c r="AD68" s="34"/>
      <c r="AE68" s="81"/>
      <c r="AF68" s="34"/>
      <c r="AG68" s="34"/>
      <c r="AH68" s="34"/>
      <c r="AI68" s="34"/>
      <c r="AJ68" s="66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</row>
    <row r="69" spans="1:48" ht="12.75" customHeight="1" x14ac:dyDescent="0.35">
      <c r="A69" s="34" t="s">
        <v>109</v>
      </c>
      <c r="B69" s="34" t="s">
        <v>110</v>
      </c>
      <c r="C69" s="34"/>
      <c r="D69" s="34"/>
      <c r="E69" s="34"/>
      <c r="F69" s="34"/>
      <c r="G69" s="34"/>
      <c r="H69" s="34"/>
      <c r="I69" s="34"/>
      <c r="J69" s="34"/>
      <c r="K69" s="34" t="s">
        <v>111</v>
      </c>
      <c r="L69" s="34"/>
      <c r="M69" s="34" t="s">
        <v>112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65"/>
      <c r="AF69" s="34"/>
      <c r="AG69" s="34"/>
      <c r="AH69" s="34"/>
      <c r="AI69" s="65"/>
      <c r="AJ69" s="65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</row>
    <row r="70" spans="1:48" ht="12.75" customHeight="1" x14ac:dyDescent="0.35">
      <c r="A70" s="34" t="s">
        <v>113</v>
      </c>
      <c r="B70" s="34" t="s">
        <v>114</v>
      </c>
      <c r="C70" s="34"/>
      <c r="D70" s="34"/>
      <c r="E70" s="34"/>
      <c r="F70" s="34"/>
      <c r="G70" s="34"/>
      <c r="H70" s="34"/>
      <c r="I70" s="34"/>
      <c r="J70" s="34"/>
      <c r="K70" s="34" t="s">
        <v>115</v>
      </c>
      <c r="L70" s="34"/>
      <c r="M70" s="34" t="s">
        <v>116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65"/>
      <c r="AF70" s="34"/>
      <c r="AG70" s="34"/>
      <c r="AH70" s="34"/>
      <c r="AI70" s="65"/>
      <c r="AJ70" s="65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</row>
    <row r="71" spans="1:48" ht="12.75" customHeight="1" x14ac:dyDescent="0.35">
      <c r="A71" s="34" t="s">
        <v>117</v>
      </c>
      <c r="B71" s="34" t="s">
        <v>118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 t="s">
        <v>119</v>
      </c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65"/>
      <c r="AF71" s="34"/>
      <c r="AG71" s="34"/>
      <c r="AH71" s="34"/>
      <c r="AI71" s="65"/>
      <c r="AJ71" s="65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</row>
    <row r="72" spans="1:48" ht="12.75" customHeight="1" x14ac:dyDescent="0.35">
      <c r="A72" s="34" t="s">
        <v>120</v>
      </c>
      <c r="B72" s="34" t="s">
        <v>121</v>
      </c>
      <c r="C72" s="34"/>
      <c r="D72" s="34"/>
      <c r="E72" s="34"/>
      <c r="F72" s="34"/>
      <c r="G72" s="34"/>
      <c r="H72" s="34"/>
      <c r="I72" s="34"/>
      <c r="J72" s="34"/>
      <c r="K72" s="34" t="s">
        <v>122</v>
      </c>
      <c r="L72" s="34"/>
      <c r="M72" s="34" t="s">
        <v>123</v>
      </c>
      <c r="N72" s="34"/>
      <c r="O72" s="34"/>
      <c r="P72" s="34"/>
      <c r="Q72" s="34"/>
      <c r="R72" s="34"/>
      <c r="S72" s="34"/>
      <c r="T72" s="34"/>
      <c r="U72" s="33"/>
      <c r="V72" s="33"/>
      <c r="W72" s="33"/>
      <c r="X72" s="33"/>
      <c r="Y72" s="34"/>
      <c r="Z72" s="34"/>
      <c r="AA72" s="34"/>
      <c r="AB72" s="34"/>
      <c r="AC72" s="34"/>
      <c r="AD72" s="34"/>
      <c r="AE72" s="66"/>
      <c r="AF72" s="33"/>
      <c r="AG72" s="33"/>
      <c r="AH72" s="33"/>
      <c r="AI72" s="66"/>
      <c r="AJ72" s="66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</row>
    <row r="73" spans="1:48" ht="12.75" customHeight="1" x14ac:dyDescent="0.35">
      <c r="A73" s="34" t="s">
        <v>124</v>
      </c>
      <c r="B73" s="34" t="s">
        <v>125</v>
      </c>
      <c r="C73" s="34"/>
      <c r="D73" s="34"/>
      <c r="E73" s="34"/>
      <c r="F73" s="34"/>
      <c r="G73" s="34"/>
      <c r="H73" s="34"/>
      <c r="I73" s="34"/>
      <c r="J73" s="34"/>
      <c r="K73" s="34" t="s">
        <v>126</v>
      </c>
      <c r="L73" s="34"/>
      <c r="M73" s="34" t="s">
        <v>127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65"/>
      <c r="AF73" s="34"/>
      <c r="AG73" s="34"/>
      <c r="AH73" s="34"/>
      <c r="AI73" s="65"/>
      <c r="AJ73" s="65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</row>
    <row r="74" spans="1:48" ht="12.75" customHeight="1" x14ac:dyDescent="0.35">
      <c r="A74" s="34" t="s">
        <v>128</v>
      </c>
      <c r="B74" s="34" t="s">
        <v>129</v>
      </c>
      <c r="C74" s="34"/>
      <c r="D74" s="34"/>
      <c r="E74" s="34"/>
      <c r="F74" s="34"/>
      <c r="G74" s="34"/>
      <c r="H74" s="34"/>
      <c r="I74" s="34"/>
      <c r="J74" s="34"/>
      <c r="K74" s="34" t="s">
        <v>130</v>
      </c>
      <c r="L74" s="34"/>
      <c r="M74" s="34" t="s">
        <v>131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spans="1:48" ht="12.75" customHeight="1" x14ac:dyDescent="0.35">
      <c r="A75" s="34" t="s">
        <v>132</v>
      </c>
      <c r="B75" s="34" t="s">
        <v>133</v>
      </c>
      <c r="C75" s="34"/>
      <c r="D75" s="34"/>
      <c r="E75" s="34"/>
      <c r="F75" s="34"/>
      <c r="G75" s="34"/>
      <c r="H75" s="34"/>
      <c r="I75" s="34"/>
      <c r="J75" s="34"/>
      <c r="K75" s="34" t="s">
        <v>134</v>
      </c>
      <c r="L75" s="34"/>
      <c r="M75" s="34" t="s">
        <v>135</v>
      </c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</row>
    <row r="76" spans="1:48" ht="12.75" customHeight="1" x14ac:dyDescent="0.35">
      <c r="A76" s="34" t="s">
        <v>136</v>
      </c>
      <c r="B76" s="34" t="s">
        <v>137</v>
      </c>
      <c r="C76" s="34"/>
      <c r="D76" s="34"/>
      <c r="E76" s="34"/>
      <c r="F76" s="34"/>
      <c r="G76" s="34"/>
      <c r="H76" s="34"/>
      <c r="I76" s="34"/>
      <c r="J76" s="34"/>
      <c r="K76" s="34" t="s">
        <v>138</v>
      </c>
      <c r="L76" s="34"/>
      <c r="M76" s="34" t="s">
        <v>139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</row>
    <row r="77" spans="1:48" ht="12.75" customHeight="1" x14ac:dyDescent="0.35">
      <c r="A77" s="34" t="s">
        <v>140</v>
      </c>
      <c r="B77" s="34" t="s">
        <v>141</v>
      </c>
      <c r="C77" s="34"/>
      <c r="D77" s="34"/>
      <c r="E77" s="34"/>
      <c r="F77" s="34"/>
      <c r="G77" s="34"/>
      <c r="H77" s="34"/>
      <c r="I77" s="34"/>
      <c r="J77" s="34"/>
      <c r="K77" s="34" t="s">
        <v>142</v>
      </c>
      <c r="L77" s="34"/>
      <c r="M77" s="34" t="s">
        <v>143</v>
      </c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</row>
    <row r="78" spans="1:48" ht="12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</row>
    <row r="79" spans="1:48" ht="12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</row>
    <row r="80" spans="1:48" ht="12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</row>
    <row r="81" spans="1:48" ht="12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</row>
    <row r="82" spans="1:48" ht="12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</row>
    <row r="83" spans="1:48" ht="12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</row>
    <row r="84" spans="1:48" ht="12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</row>
    <row r="85" spans="1:48" ht="12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</row>
    <row r="86" spans="1:48" ht="12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</row>
    <row r="87" spans="1:48" ht="12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</row>
    <row r="88" spans="1:48" ht="12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</row>
    <row r="89" spans="1:48" ht="12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</row>
    <row r="90" spans="1:48" ht="12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</row>
    <row r="91" spans="1:48" ht="12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</row>
    <row r="92" spans="1:48" ht="12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</row>
    <row r="93" spans="1:48" ht="12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</row>
    <row r="94" spans="1:48" ht="12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</row>
    <row r="95" spans="1:48" ht="12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</row>
    <row r="96" spans="1:48" ht="12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</row>
    <row r="97" spans="1:48" ht="12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</row>
    <row r="98" spans="1:48" ht="12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</row>
    <row r="99" spans="1:48" ht="12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</row>
    <row r="100" spans="1:48" ht="12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</row>
    <row r="101" spans="1:48" ht="12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</row>
    <row r="102" spans="1:48" ht="12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</row>
    <row r="103" spans="1:48" ht="12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</row>
    <row r="104" spans="1:48" ht="12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</row>
    <row r="105" spans="1:48" ht="12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</row>
    <row r="106" spans="1:48" ht="12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</row>
    <row r="107" spans="1:48" ht="12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</row>
    <row r="108" spans="1:48" ht="12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</row>
    <row r="109" spans="1:48" ht="12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</row>
    <row r="110" spans="1:48" ht="12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</row>
    <row r="111" spans="1:48" ht="12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</row>
    <row r="112" spans="1:48" ht="12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</row>
    <row r="113" spans="1:48" ht="12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</row>
    <row r="114" spans="1:48" ht="12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</row>
    <row r="115" spans="1:48" ht="12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</row>
    <row r="116" spans="1:48" ht="12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</row>
    <row r="117" spans="1:48" ht="12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</row>
    <row r="118" spans="1:48" ht="12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</row>
    <row r="119" spans="1:48" ht="12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</row>
    <row r="120" spans="1:48" ht="12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</row>
    <row r="121" spans="1:48" ht="12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</row>
    <row r="122" spans="1:48" ht="12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</row>
    <row r="123" spans="1:48" ht="12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</row>
    <row r="124" spans="1:48" ht="12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</row>
    <row r="125" spans="1:48" ht="12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</row>
    <row r="126" spans="1:48" ht="12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</row>
    <row r="127" spans="1:48" ht="12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</row>
    <row r="128" spans="1:48" ht="12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</row>
    <row r="129" spans="1:48" ht="12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</row>
    <row r="130" spans="1:48" ht="12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</row>
    <row r="131" spans="1:48" ht="12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</row>
    <row r="132" spans="1:48" ht="12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</row>
    <row r="133" spans="1:48" ht="12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</row>
    <row r="134" spans="1:48" ht="12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</row>
    <row r="135" spans="1:48" ht="12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</row>
    <row r="136" spans="1:48" ht="12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</row>
    <row r="137" spans="1:48" ht="12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</row>
    <row r="138" spans="1:48" ht="12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</row>
    <row r="139" spans="1:48" ht="12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</row>
    <row r="140" spans="1:48" ht="12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</row>
    <row r="141" spans="1:48" ht="12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</row>
    <row r="142" spans="1:48" ht="12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</row>
    <row r="143" spans="1:48" ht="12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</row>
    <row r="144" spans="1:48" ht="12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</row>
    <row r="145" spans="1:48" ht="12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</row>
    <row r="146" spans="1:48" ht="12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</row>
    <row r="147" spans="1:48" ht="12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</row>
    <row r="148" spans="1:48" ht="12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</row>
    <row r="149" spans="1:48" ht="12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</row>
    <row r="150" spans="1:48" ht="12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</row>
    <row r="151" spans="1:48" ht="12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</row>
    <row r="152" spans="1:48" ht="12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</row>
    <row r="153" spans="1:48" ht="12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</row>
    <row r="154" spans="1:48" ht="12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</row>
    <row r="155" spans="1:48" ht="12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</row>
    <row r="156" spans="1:48" ht="12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</row>
    <row r="157" spans="1:48" ht="12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</row>
    <row r="158" spans="1:48" ht="12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</row>
    <row r="159" spans="1:48" ht="12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</row>
    <row r="160" spans="1:48" ht="12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</row>
    <row r="161" spans="1:48" ht="12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</row>
    <row r="162" spans="1:48" ht="12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</row>
    <row r="163" spans="1:48" ht="12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</row>
    <row r="164" spans="1:48" ht="12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</row>
    <row r="165" spans="1:48" ht="12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</row>
    <row r="166" spans="1:48" ht="12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</row>
    <row r="167" spans="1:48" ht="12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</row>
    <row r="168" spans="1:48" ht="12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</row>
    <row r="169" spans="1:48" ht="12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</row>
    <row r="170" spans="1:48" ht="12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</row>
    <row r="171" spans="1:48" ht="12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</row>
    <row r="172" spans="1:48" ht="12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</row>
    <row r="173" spans="1:48" ht="12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</row>
    <row r="174" spans="1:48" ht="12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</row>
    <row r="175" spans="1:48" ht="12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</row>
    <row r="176" spans="1:48" ht="12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</row>
    <row r="177" spans="1:48" ht="12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</row>
    <row r="178" spans="1:48" ht="12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</row>
    <row r="179" spans="1:48" ht="12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</row>
    <row r="180" spans="1:48" ht="12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</row>
    <row r="181" spans="1:48" ht="12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</row>
    <row r="182" spans="1:48" ht="12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</row>
    <row r="183" spans="1:48" ht="12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</row>
    <row r="184" spans="1:48" ht="12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</row>
    <row r="185" spans="1:48" ht="12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</row>
    <row r="186" spans="1:48" ht="12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</row>
    <row r="187" spans="1:48" ht="12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</row>
    <row r="188" spans="1:48" ht="12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</row>
    <row r="189" spans="1:48" ht="12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</row>
    <row r="190" spans="1:48" ht="12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</row>
    <row r="191" spans="1:48" ht="12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</row>
    <row r="192" spans="1:48" ht="12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</row>
    <row r="193" spans="1:48" ht="12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</row>
    <row r="194" spans="1:48" ht="12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</row>
    <row r="195" spans="1:48" ht="12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</row>
    <row r="196" spans="1:48" ht="12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</row>
    <row r="197" spans="1:48" ht="12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</row>
    <row r="198" spans="1:48" ht="12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</row>
    <row r="199" spans="1:48" ht="12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</row>
    <row r="200" spans="1:48" ht="12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</row>
    <row r="201" spans="1:48" ht="12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</row>
    <row r="202" spans="1:48" ht="12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</row>
    <row r="203" spans="1:48" ht="12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</row>
    <row r="204" spans="1:48" ht="12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</row>
    <row r="205" spans="1:48" ht="12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</row>
    <row r="206" spans="1:48" ht="12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</row>
    <row r="207" spans="1:48" ht="12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</row>
    <row r="208" spans="1:48" ht="12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</row>
    <row r="209" spans="1:48" ht="12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</row>
    <row r="210" spans="1:48" ht="12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</row>
    <row r="211" spans="1:48" ht="12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</row>
    <row r="212" spans="1:48" ht="12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</row>
    <row r="213" spans="1:48" ht="12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</row>
    <row r="214" spans="1:48" ht="12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</row>
    <row r="215" spans="1:48" ht="12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</row>
    <row r="216" spans="1:48" ht="12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</row>
    <row r="217" spans="1:48" ht="12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</row>
    <row r="218" spans="1:48" ht="12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</row>
    <row r="219" spans="1:48" ht="12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</row>
    <row r="220" spans="1:48" ht="12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</row>
    <row r="221" spans="1:48" ht="12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</row>
    <row r="222" spans="1:48" ht="12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</row>
    <row r="223" spans="1:48" ht="12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</row>
    <row r="224" spans="1:48" ht="12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</row>
    <row r="225" spans="1:48" ht="12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</row>
    <row r="226" spans="1:48" ht="12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</row>
    <row r="227" spans="1:48" ht="12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</row>
    <row r="228" spans="1:48" ht="12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</row>
    <row r="229" spans="1:48" ht="12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</row>
    <row r="230" spans="1:48" ht="12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</row>
    <row r="231" spans="1:48" ht="12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</row>
    <row r="232" spans="1:48" ht="12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</row>
    <row r="233" spans="1:48" ht="12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</row>
    <row r="234" spans="1:48" ht="12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</row>
    <row r="235" spans="1:48" ht="12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</row>
    <row r="236" spans="1:48" ht="12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</row>
    <row r="237" spans="1:48" ht="12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</row>
    <row r="238" spans="1:48" ht="12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</row>
    <row r="239" spans="1:48" ht="12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</row>
    <row r="240" spans="1:48" ht="12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</row>
    <row r="241" spans="1:48" ht="12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</row>
    <row r="242" spans="1:48" ht="12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</row>
    <row r="243" spans="1:48" ht="12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</row>
    <row r="244" spans="1:48" ht="12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</row>
    <row r="245" spans="1:48" ht="12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</row>
    <row r="246" spans="1:48" ht="12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</row>
    <row r="247" spans="1:48" ht="12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</row>
    <row r="248" spans="1:48" ht="12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</row>
    <row r="249" spans="1:48" ht="12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</row>
    <row r="250" spans="1:48" ht="12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</row>
    <row r="251" spans="1:48" ht="12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</row>
    <row r="252" spans="1:48" ht="12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</row>
    <row r="253" spans="1:48" ht="12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</row>
    <row r="254" spans="1:48" ht="12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</row>
    <row r="255" spans="1:48" ht="12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</row>
    <row r="256" spans="1:48" ht="12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</row>
    <row r="257" spans="1:48" ht="12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</row>
    <row r="258" spans="1:48" ht="12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</row>
    <row r="259" spans="1:48" ht="12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</row>
    <row r="260" spans="1:48" ht="12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</row>
    <row r="261" spans="1:48" ht="12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</row>
    <row r="262" spans="1:48" ht="12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</row>
    <row r="263" spans="1:48" ht="12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</row>
    <row r="264" spans="1:48" ht="12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</row>
    <row r="265" spans="1:48" ht="12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</row>
    <row r="266" spans="1:48" ht="12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</row>
    <row r="267" spans="1:48" ht="12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</row>
    <row r="268" spans="1:48" ht="12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</row>
    <row r="269" spans="1:48" ht="12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</row>
    <row r="270" spans="1:48" ht="12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</row>
    <row r="271" spans="1:48" ht="12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</row>
    <row r="272" spans="1:48" ht="12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</row>
    <row r="273" spans="1:48" ht="12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</row>
    <row r="274" spans="1:48" ht="12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</row>
    <row r="275" spans="1:48" ht="12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</row>
    <row r="276" spans="1:48" ht="12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</row>
    <row r="277" spans="1:48" ht="12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</row>
    <row r="278" spans="1:48" ht="12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</row>
    <row r="279" spans="1:48" ht="12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</row>
    <row r="280" spans="1:48" ht="12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</row>
    <row r="281" spans="1:48" ht="12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</row>
    <row r="282" spans="1:48" ht="12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</row>
    <row r="283" spans="1:48" ht="12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</row>
    <row r="284" spans="1:48" ht="12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</row>
    <row r="285" spans="1:48" ht="12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</row>
    <row r="286" spans="1:48" ht="12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</row>
    <row r="287" spans="1:48" ht="12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</row>
    <row r="288" spans="1:48" ht="12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</row>
    <row r="289" spans="1:48" ht="12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</row>
    <row r="290" spans="1:48" ht="12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</row>
    <row r="291" spans="1:48" ht="12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</row>
    <row r="292" spans="1:48" ht="12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</row>
    <row r="293" spans="1:48" ht="12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</row>
    <row r="294" spans="1:48" ht="12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</row>
    <row r="295" spans="1:48" ht="12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</row>
    <row r="296" spans="1:48" ht="12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</row>
    <row r="297" spans="1:48" ht="12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</row>
    <row r="298" spans="1:48" ht="12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</row>
    <row r="299" spans="1:48" ht="12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</row>
    <row r="300" spans="1:48" ht="12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</row>
    <row r="301" spans="1:48" ht="12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</row>
    <row r="302" spans="1:48" ht="12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</row>
    <row r="303" spans="1:48" ht="12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</row>
    <row r="304" spans="1:48" ht="12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</row>
    <row r="305" spans="1:48" ht="12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</row>
    <row r="306" spans="1:48" ht="12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</row>
    <row r="307" spans="1:48" ht="12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</row>
    <row r="308" spans="1:48" ht="12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</row>
    <row r="309" spans="1:48" ht="12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</row>
    <row r="310" spans="1:48" ht="12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</row>
    <row r="311" spans="1:48" ht="12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</row>
    <row r="312" spans="1:48" ht="12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</row>
    <row r="313" spans="1:48" ht="12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</row>
    <row r="314" spans="1:48" ht="12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</row>
    <row r="315" spans="1:48" ht="12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</row>
    <row r="316" spans="1:48" ht="12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</row>
    <row r="317" spans="1:48" ht="12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</row>
    <row r="318" spans="1:48" ht="12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</row>
    <row r="319" spans="1:48" ht="12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</row>
    <row r="320" spans="1:48" ht="12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</row>
    <row r="321" spans="1:48" ht="12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</row>
    <row r="322" spans="1:48" ht="12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</row>
    <row r="323" spans="1:48" ht="12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</row>
    <row r="324" spans="1:48" ht="12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</row>
    <row r="325" spans="1:48" ht="12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</row>
    <row r="326" spans="1:48" ht="12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</row>
    <row r="327" spans="1:48" ht="12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</row>
    <row r="328" spans="1:48" ht="12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</row>
    <row r="329" spans="1:48" ht="12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</row>
    <row r="330" spans="1:48" ht="12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</row>
    <row r="331" spans="1:48" ht="12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</row>
    <row r="332" spans="1:48" ht="12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</row>
    <row r="333" spans="1:48" ht="12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</row>
    <row r="334" spans="1:48" ht="12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</row>
    <row r="335" spans="1:48" ht="12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</row>
    <row r="336" spans="1:48" ht="12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</row>
    <row r="337" spans="1:48" ht="12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</row>
    <row r="338" spans="1:48" ht="12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</row>
    <row r="339" spans="1:48" ht="12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</row>
    <row r="340" spans="1:48" ht="12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</row>
    <row r="341" spans="1:48" ht="12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</row>
    <row r="342" spans="1:48" ht="12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</row>
    <row r="343" spans="1:48" ht="12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</row>
    <row r="344" spans="1:48" ht="12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</row>
    <row r="345" spans="1:48" ht="12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</row>
    <row r="346" spans="1:48" ht="12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</row>
    <row r="347" spans="1:48" ht="12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</row>
    <row r="348" spans="1:48" ht="12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</row>
    <row r="349" spans="1:48" ht="12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</row>
    <row r="350" spans="1:48" ht="12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</row>
    <row r="351" spans="1:48" ht="12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</row>
    <row r="352" spans="1:48" ht="12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</row>
    <row r="353" spans="1:48" ht="12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</row>
    <row r="354" spans="1:48" ht="12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</row>
    <row r="355" spans="1:48" ht="12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</row>
    <row r="356" spans="1:48" ht="12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</row>
    <row r="357" spans="1:48" ht="12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</row>
    <row r="358" spans="1:48" ht="12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</row>
    <row r="359" spans="1:48" ht="12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</row>
    <row r="360" spans="1:48" ht="12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</row>
    <row r="361" spans="1:48" ht="12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</row>
    <row r="362" spans="1:48" ht="12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</row>
    <row r="363" spans="1:48" ht="12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</row>
    <row r="364" spans="1:48" ht="12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</row>
    <row r="365" spans="1:48" ht="12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</row>
    <row r="366" spans="1:48" ht="12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</row>
    <row r="367" spans="1:48" ht="12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</row>
    <row r="368" spans="1:48" ht="12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</row>
    <row r="369" spans="1:48" ht="12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</row>
    <row r="370" spans="1:48" ht="12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</row>
    <row r="371" spans="1:48" ht="12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</row>
    <row r="372" spans="1:48" ht="12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</row>
    <row r="373" spans="1:48" ht="12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</row>
    <row r="374" spans="1:48" ht="12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</row>
    <row r="375" spans="1:48" ht="12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</row>
    <row r="376" spans="1:48" ht="12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</row>
    <row r="377" spans="1:48" ht="12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</row>
    <row r="378" spans="1:48" ht="12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</row>
    <row r="379" spans="1:48" ht="12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</row>
    <row r="380" spans="1:48" ht="12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</row>
    <row r="381" spans="1:48" ht="12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</row>
    <row r="382" spans="1:48" ht="12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</row>
    <row r="383" spans="1:48" ht="12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</row>
    <row r="384" spans="1:48" ht="12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</row>
    <row r="385" spans="1:48" ht="12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</row>
    <row r="386" spans="1:48" ht="12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</row>
    <row r="387" spans="1:48" ht="12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</row>
    <row r="388" spans="1:48" ht="12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</row>
    <row r="389" spans="1:48" ht="12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</row>
    <row r="390" spans="1:48" ht="12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</row>
    <row r="391" spans="1:48" ht="12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</row>
    <row r="392" spans="1:48" ht="12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</row>
    <row r="393" spans="1:48" ht="12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</row>
    <row r="394" spans="1:48" ht="12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</row>
    <row r="395" spans="1:48" ht="12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</row>
    <row r="396" spans="1:48" ht="12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</row>
    <row r="397" spans="1:48" ht="12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</row>
    <row r="398" spans="1:48" ht="12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</row>
    <row r="399" spans="1:48" ht="12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</row>
    <row r="400" spans="1:48" ht="12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</row>
    <row r="401" spans="1:48" ht="12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</row>
    <row r="402" spans="1:48" ht="12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</row>
    <row r="403" spans="1:48" ht="12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</row>
    <row r="404" spans="1:48" ht="12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</row>
    <row r="405" spans="1:48" ht="12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</row>
    <row r="406" spans="1:48" ht="12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</row>
    <row r="407" spans="1:48" ht="12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</row>
    <row r="408" spans="1:48" ht="12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</row>
    <row r="409" spans="1:48" ht="12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</row>
    <row r="410" spans="1:48" ht="12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</row>
    <row r="411" spans="1:48" ht="12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</row>
    <row r="412" spans="1:48" ht="12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</row>
    <row r="413" spans="1:48" ht="12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</row>
    <row r="414" spans="1:48" ht="12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</row>
    <row r="415" spans="1:48" ht="12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</row>
    <row r="416" spans="1:48" ht="12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</row>
    <row r="417" spans="1:48" ht="12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</row>
    <row r="418" spans="1:48" ht="12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</row>
    <row r="419" spans="1:48" ht="12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</row>
    <row r="420" spans="1:48" ht="12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</row>
    <row r="421" spans="1:48" ht="12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</row>
    <row r="422" spans="1:48" ht="12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</row>
    <row r="423" spans="1:48" ht="12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</row>
    <row r="424" spans="1:48" ht="12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</row>
    <row r="425" spans="1:48" ht="12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</row>
    <row r="426" spans="1:48" ht="12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</row>
    <row r="427" spans="1:48" ht="12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</row>
    <row r="428" spans="1:48" ht="12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</row>
    <row r="429" spans="1:48" ht="12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</row>
    <row r="430" spans="1:48" ht="12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</row>
    <row r="431" spans="1:48" ht="12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</row>
    <row r="432" spans="1:48" ht="12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</row>
    <row r="433" spans="1:48" ht="12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</row>
    <row r="434" spans="1:48" ht="12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</row>
    <row r="435" spans="1:48" ht="12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</row>
    <row r="436" spans="1:48" ht="12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</row>
    <row r="437" spans="1:48" ht="12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</row>
    <row r="438" spans="1:48" ht="12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</row>
    <row r="439" spans="1:48" ht="12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</row>
    <row r="440" spans="1:48" ht="12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</row>
    <row r="441" spans="1:48" ht="12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</row>
    <row r="442" spans="1:48" ht="12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</row>
    <row r="443" spans="1:48" ht="12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</row>
    <row r="444" spans="1:48" ht="12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</row>
    <row r="445" spans="1:48" ht="12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</row>
    <row r="446" spans="1:48" ht="12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</row>
    <row r="447" spans="1:48" ht="12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</row>
    <row r="448" spans="1:48" ht="12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</row>
    <row r="449" spans="1:48" ht="12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</row>
    <row r="450" spans="1:48" ht="12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</row>
    <row r="451" spans="1:48" ht="12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</row>
    <row r="452" spans="1:48" ht="12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</row>
    <row r="453" spans="1:48" ht="12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</row>
    <row r="454" spans="1:48" ht="12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</row>
    <row r="455" spans="1:48" ht="12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</row>
    <row r="456" spans="1:48" ht="12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</row>
    <row r="457" spans="1:48" ht="12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</row>
    <row r="458" spans="1:48" ht="12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</row>
    <row r="459" spans="1:48" ht="12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</row>
    <row r="460" spans="1:48" ht="12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</row>
    <row r="461" spans="1:48" ht="12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</row>
    <row r="462" spans="1:48" ht="12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</row>
    <row r="463" spans="1:48" ht="12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</row>
    <row r="464" spans="1:48" ht="12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</row>
    <row r="465" spans="1:48" ht="12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</row>
    <row r="466" spans="1:48" ht="12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</row>
    <row r="467" spans="1:48" ht="12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</row>
    <row r="468" spans="1:48" ht="12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</row>
    <row r="469" spans="1:48" ht="12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</row>
    <row r="470" spans="1:48" ht="12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</row>
    <row r="471" spans="1:48" ht="12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</row>
    <row r="472" spans="1:48" ht="12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</row>
    <row r="473" spans="1:48" ht="12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</row>
    <row r="474" spans="1:48" ht="12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</row>
    <row r="475" spans="1:48" ht="12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</row>
    <row r="476" spans="1:48" ht="12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</row>
    <row r="477" spans="1:48" ht="12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</row>
    <row r="478" spans="1:48" ht="12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</row>
    <row r="479" spans="1:48" ht="12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</row>
    <row r="480" spans="1:48" ht="12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</row>
    <row r="481" spans="1:48" ht="12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</row>
    <row r="482" spans="1:48" ht="12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</row>
    <row r="483" spans="1:48" ht="12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</row>
    <row r="484" spans="1:48" ht="12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</row>
    <row r="485" spans="1:48" ht="12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</row>
    <row r="486" spans="1:48" ht="12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</row>
    <row r="487" spans="1:48" ht="12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</row>
    <row r="488" spans="1:48" ht="12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</row>
    <row r="489" spans="1:48" ht="12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</row>
    <row r="490" spans="1:48" ht="12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</row>
    <row r="491" spans="1:48" ht="12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</row>
    <row r="492" spans="1:48" ht="12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</row>
    <row r="493" spans="1:48" ht="12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</row>
    <row r="494" spans="1:48" ht="12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</row>
    <row r="495" spans="1:48" ht="12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</row>
    <row r="496" spans="1:48" ht="12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</row>
    <row r="497" spans="1:48" ht="12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</row>
    <row r="498" spans="1:48" ht="12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</row>
    <row r="499" spans="1:48" ht="12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</row>
    <row r="500" spans="1:48" ht="12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</row>
    <row r="501" spans="1:48" ht="12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</row>
    <row r="502" spans="1:48" ht="12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</row>
    <row r="503" spans="1:48" ht="12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</row>
    <row r="504" spans="1:48" ht="12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</row>
    <row r="505" spans="1:48" ht="12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</row>
    <row r="506" spans="1:48" ht="12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</row>
    <row r="507" spans="1:48" ht="12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</row>
    <row r="508" spans="1:48" ht="12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</row>
    <row r="509" spans="1:48" ht="12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</row>
    <row r="510" spans="1:48" ht="12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</row>
    <row r="511" spans="1:48" ht="12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</row>
    <row r="512" spans="1:48" ht="12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</row>
    <row r="513" spans="1:48" ht="12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</row>
    <row r="514" spans="1:48" ht="12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</row>
    <row r="515" spans="1:48" ht="12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</row>
    <row r="516" spans="1:48" ht="12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</row>
    <row r="517" spans="1:48" ht="12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</row>
    <row r="518" spans="1:48" ht="12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</row>
    <row r="519" spans="1:48" ht="12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</row>
    <row r="520" spans="1:48" ht="12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</row>
    <row r="521" spans="1:48" ht="12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</row>
    <row r="522" spans="1:48" ht="12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</row>
    <row r="523" spans="1:48" ht="12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</row>
    <row r="524" spans="1:48" ht="12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</row>
    <row r="525" spans="1:48" ht="12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</row>
    <row r="526" spans="1:48" ht="12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</row>
    <row r="527" spans="1:48" ht="12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</row>
    <row r="528" spans="1:48" ht="12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</row>
    <row r="529" spans="1:48" ht="12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</row>
    <row r="530" spans="1:48" ht="12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</row>
    <row r="531" spans="1:48" ht="12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</row>
    <row r="532" spans="1:48" ht="12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</row>
    <row r="533" spans="1:48" ht="12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</row>
    <row r="534" spans="1:48" ht="12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</row>
    <row r="535" spans="1:48" ht="12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</row>
    <row r="536" spans="1:48" ht="12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</row>
    <row r="537" spans="1:48" ht="12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</row>
    <row r="538" spans="1:48" ht="12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</row>
    <row r="539" spans="1:48" ht="12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</row>
    <row r="540" spans="1:48" ht="12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</row>
    <row r="541" spans="1:48" ht="12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</row>
    <row r="542" spans="1:48" ht="12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</row>
    <row r="543" spans="1:48" ht="12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</row>
    <row r="544" spans="1:48" ht="12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</row>
    <row r="545" spans="1:48" ht="12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</row>
    <row r="546" spans="1:48" ht="12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</row>
    <row r="547" spans="1:48" ht="12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</row>
    <row r="548" spans="1:48" ht="12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</row>
    <row r="549" spans="1:48" ht="12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</row>
    <row r="550" spans="1:48" ht="12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</row>
    <row r="551" spans="1:48" ht="12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</row>
    <row r="552" spans="1:48" ht="12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</row>
    <row r="553" spans="1:48" ht="12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</row>
    <row r="554" spans="1:48" ht="12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</row>
    <row r="555" spans="1:48" ht="12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</row>
    <row r="556" spans="1:48" ht="12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</row>
    <row r="557" spans="1:48" ht="12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</row>
    <row r="558" spans="1:48" ht="12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</row>
    <row r="559" spans="1:48" ht="12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</row>
    <row r="560" spans="1:48" ht="12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</row>
    <row r="561" spans="1:48" ht="12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</row>
    <row r="562" spans="1:48" ht="12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</row>
    <row r="563" spans="1:48" ht="12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</row>
    <row r="564" spans="1:48" ht="12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</row>
    <row r="565" spans="1:48" ht="12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</row>
    <row r="566" spans="1:48" ht="12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</row>
    <row r="567" spans="1:48" ht="12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</row>
    <row r="568" spans="1:48" ht="12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</row>
    <row r="569" spans="1:48" ht="12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</row>
    <row r="570" spans="1:48" ht="12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</row>
    <row r="571" spans="1:48" ht="12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</row>
    <row r="572" spans="1:48" ht="12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</row>
    <row r="573" spans="1:48" ht="12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</row>
    <row r="574" spans="1:48" ht="12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</row>
    <row r="575" spans="1:48" ht="12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</row>
    <row r="576" spans="1:48" ht="12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</row>
    <row r="577" spans="1:48" ht="12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</row>
    <row r="578" spans="1:48" ht="12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</row>
    <row r="579" spans="1:48" ht="12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</row>
    <row r="580" spans="1:48" ht="12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</row>
    <row r="581" spans="1:48" ht="12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</row>
    <row r="582" spans="1:48" ht="12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</row>
    <row r="583" spans="1:48" ht="12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</row>
    <row r="584" spans="1:48" ht="12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</row>
    <row r="585" spans="1:48" ht="12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</row>
    <row r="586" spans="1:48" ht="12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</row>
    <row r="587" spans="1:48" ht="12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</row>
    <row r="588" spans="1:48" ht="12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</row>
    <row r="589" spans="1:48" ht="12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</row>
    <row r="590" spans="1:48" ht="12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</row>
    <row r="591" spans="1:48" ht="12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</row>
    <row r="592" spans="1:48" ht="12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</row>
    <row r="593" spans="1:48" ht="12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</row>
    <row r="594" spans="1:48" ht="12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</row>
    <row r="595" spans="1:48" ht="12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</row>
    <row r="596" spans="1:48" ht="12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</row>
    <row r="597" spans="1:48" ht="12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</row>
    <row r="598" spans="1:48" ht="12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</row>
    <row r="599" spans="1:48" ht="12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</row>
    <row r="600" spans="1:48" ht="12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</row>
    <row r="601" spans="1:48" ht="12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</row>
    <row r="602" spans="1:48" ht="12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</row>
    <row r="603" spans="1:48" ht="12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</row>
    <row r="604" spans="1:48" ht="12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</row>
    <row r="605" spans="1:48" ht="12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</row>
    <row r="606" spans="1:48" ht="12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</row>
    <row r="607" spans="1:48" ht="12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</row>
    <row r="608" spans="1:48" ht="12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</row>
    <row r="609" spans="1:48" ht="12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</row>
    <row r="610" spans="1:48" ht="12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</row>
    <row r="611" spans="1:48" ht="12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</row>
    <row r="612" spans="1:48" ht="12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</row>
    <row r="613" spans="1:48" ht="12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</row>
    <row r="614" spans="1:48" ht="12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</row>
    <row r="615" spans="1:48" ht="12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</row>
    <row r="616" spans="1:48" ht="12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</row>
    <row r="617" spans="1:48" ht="12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</row>
    <row r="618" spans="1:48" ht="12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</row>
    <row r="619" spans="1:48" ht="12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</row>
    <row r="620" spans="1:48" ht="12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</row>
    <row r="621" spans="1:48" ht="12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</row>
    <row r="622" spans="1:48" ht="12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</row>
    <row r="623" spans="1:48" ht="12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</row>
    <row r="624" spans="1:48" ht="12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</row>
    <row r="625" spans="1:48" ht="12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</row>
    <row r="626" spans="1:48" ht="12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</row>
    <row r="627" spans="1:48" ht="12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</row>
    <row r="628" spans="1:48" ht="12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</row>
    <row r="629" spans="1:48" ht="12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</row>
    <row r="630" spans="1:48" ht="12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</row>
    <row r="631" spans="1:48" ht="12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</row>
    <row r="632" spans="1:48" ht="12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</row>
    <row r="633" spans="1:48" ht="12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</row>
    <row r="634" spans="1:48" ht="12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</row>
    <row r="635" spans="1:48" ht="12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</row>
    <row r="636" spans="1:48" ht="12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</row>
    <row r="637" spans="1:48" ht="12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</row>
    <row r="638" spans="1:48" ht="12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</row>
    <row r="639" spans="1:48" ht="12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</row>
    <row r="640" spans="1:48" ht="12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</row>
    <row r="641" spans="1:48" ht="12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</row>
    <row r="642" spans="1:48" ht="12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</row>
    <row r="643" spans="1:48" ht="12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</row>
    <row r="644" spans="1:48" ht="12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</row>
    <row r="645" spans="1:48" ht="12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</row>
    <row r="646" spans="1:48" ht="12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</row>
    <row r="647" spans="1:48" ht="12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</row>
    <row r="648" spans="1:48" ht="12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</row>
    <row r="649" spans="1:48" ht="12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</row>
    <row r="650" spans="1:48" ht="12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</row>
    <row r="651" spans="1:48" ht="12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</row>
    <row r="652" spans="1:48" ht="12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</row>
    <row r="653" spans="1:48" ht="12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</row>
    <row r="654" spans="1:48" ht="12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</row>
    <row r="655" spans="1:48" ht="12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</row>
    <row r="656" spans="1:48" ht="12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</row>
    <row r="657" spans="1:48" ht="12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</row>
    <row r="658" spans="1:48" ht="12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</row>
    <row r="659" spans="1:48" ht="12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</row>
    <row r="660" spans="1:48" ht="12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</row>
    <row r="661" spans="1:48" ht="12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</row>
    <row r="662" spans="1:48" ht="12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</row>
    <row r="663" spans="1:48" ht="12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</row>
    <row r="664" spans="1:48" ht="12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</row>
    <row r="665" spans="1:48" ht="12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</row>
    <row r="666" spans="1:48" ht="12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</row>
    <row r="667" spans="1:48" ht="12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</row>
    <row r="668" spans="1:48" ht="12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</row>
    <row r="669" spans="1:48" ht="12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</row>
    <row r="670" spans="1:48" ht="12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</row>
    <row r="671" spans="1:48" ht="12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</row>
    <row r="672" spans="1:48" ht="12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</row>
    <row r="673" spans="1:48" ht="12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</row>
    <row r="674" spans="1:48" ht="12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</row>
    <row r="675" spans="1:48" ht="12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</row>
    <row r="676" spans="1:48" ht="12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</row>
    <row r="677" spans="1:48" ht="12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</row>
    <row r="678" spans="1:48" ht="12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</row>
    <row r="679" spans="1:48" ht="12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</row>
    <row r="680" spans="1:48" ht="12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</row>
    <row r="681" spans="1:48" ht="12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</row>
    <row r="682" spans="1:48" ht="12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</row>
    <row r="683" spans="1:48" ht="12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</row>
    <row r="684" spans="1:48" ht="12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</row>
    <row r="685" spans="1:48" ht="12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</row>
    <row r="686" spans="1:48" ht="12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</row>
    <row r="687" spans="1:48" ht="12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</row>
    <row r="688" spans="1:48" ht="12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</row>
    <row r="689" spans="1:48" ht="12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</row>
    <row r="690" spans="1:48" ht="12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</row>
    <row r="691" spans="1:48" ht="12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</row>
    <row r="692" spans="1:48" ht="12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</row>
    <row r="693" spans="1:48" ht="12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</row>
    <row r="694" spans="1:48" ht="12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</row>
    <row r="695" spans="1:48" ht="12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</row>
    <row r="696" spans="1:48" ht="12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</row>
    <row r="697" spans="1:48" ht="12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</row>
    <row r="698" spans="1:48" ht="12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</row>
    <row r="699" spans="1:48" ht="12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</row>
    <row r="700" spans="1:48" ht="12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</row>
    <row r="701" spans="1:48" ht="12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</row>
    <row r="702" spans="1:48" ht="12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</row>
    <row r="703" spans="1:48" ht="12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</row>
    <row r="704" spans="1:48" ht="12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</row>
    <row r="705" spans="1:48" ht="12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</row>
    <row r="706" spans="1:48" ht="12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</row>
    <row r="707" spans="1:48" ht="12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</row>
    <row r="708" spans="1:48" ht="12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</row>
    <row r="709" spans="1:48" ht="12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</row>
    <row r="710" spans="1:48" ht="12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</row>
    <row r="711" spans="1:48" ht="12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</row>
    <row r="712" spans="1:48" ht="12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</row>
    <row r="713" spans="1:48" ht="12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</row>
    <row r="714" spans="1:48" ht="12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</row>
    <row r="715" spans="1:48" ht="12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</row>
    <row r="716" spans="1:48" ht="12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</row>
    <row r="717" spans="1:48" ht="12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</row>
    <row r="718" spans="1:48" ht="12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</row>
    <row r="719" spans="1:48" ht="12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</row>
    <row r="720" spans="1:48" ht="12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</row>
    <row r="721" spans="1:48" ht="12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</row>
    <row r="722" spans="1:48" ht="12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</row>
    <row r="723" spans="1:48" ht="12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</row>
    <row r="724" spans="1:48" ht="12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</row>
    <row r="725" spans="1:48" ht="12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</row>
    <row r="726" spans="1:48" ht="12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</row>
    <row r="727" spans="1:48" ht="12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</row>
    <row r="728" spans="1:48" ht="12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</row>
    <row r="729" spans="1:48" ht="12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</row>
    <row r="730" spans="1:48" ht="12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</row>
    <row r="731" spans="1:48" ht="12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</row>
    <row r="732" spans="1:48" ht="12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</row>
    <row r="733" spans="1:48" ht="12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</row>
    <row r="734" spans="1:48" ht="12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</row>
    <row r="735" spans="1:48" ht="12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</row>
    <row r="736" spans="1:48" ht="12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</row>
    <row r="737" spans="1:48" ht="12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</row>
    <row r="738" spans="1:48" ht="12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</row>
    <row r="739" spans="1:48" ht="12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</row>
    <row r="740" spans="1:48" ht="12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</row>
    <row r="741" spans="1:48" ht="12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</row>
    <row r="742" spans="1:48" ht="12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</row>
    <row r="743" spans="1:48" ht="12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</row>
    <row r="744" spans="1:48" ht="12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</row>
    <row r="745" spans="1:48" ht="12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</row>
    <row r="746" spans="1:48" ht="12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</row>
    <row r="747" spans="1:48" ht="12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</row>
    <row r="748" spans="1:48" ht="12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</row>
    <row r="749" spans="1:48" ht="12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</row>
    <row r="750" spans="1:48" ht="12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</row>
    <row r="751" spans="1:48" ht="12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</row>
    <row r="752" spans="1:48" ht="12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</row>
    <row r="753" spans="1:48" ht="12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</row>
    <row r="754" spans="1:48" ht="12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</row>
    <row r="755" spans="1:48" ht="12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</row>
    <row r="756" spans="1:48" ht="12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</row>
    <row r="757" spans="1:48" ht="12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</row>
    <row r="758" spans="1:48" ht="12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</row>
    <row r="759" spans="1:48" ht="12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</row>
    <row r="760" spans="1:48" ht="12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</row>
    <row r="761" spans="1:48" ht="12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</row>
    <row r="762" spans="1:48" ht="12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</row>
    <row r="763" spans="1:48" ht="12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</row>
    <row r="764" spans="1:48" ht="12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</row>
    <row r="765" spans="1:48" ht="12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</row>
    <row r="766" spans="1:48" ht="12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</row>
    <row r="767" spans="1:48" ht="12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</row>
    <row r="768" spans="1:48" ht="12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</row>
    <row r="769" spans="1:48" ht="12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</row>
    <row r="770" spans="1:48" ht="12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</row>
    <row r="771" spans="1:48" ht="12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</row>
    <row r="772" spans="1:48" ht="12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</row>
    <row r="773" spans="1:48" ht="12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</row>
    <row r="774" spans="1:48" ht="12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</row>
    <row r="775" spans="1:48" ht="12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</row>
    <row r="776" spans="1:48" ht="12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</row>
    <row r="777" spans="1:48" ht="12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</row>
    <row r="778" spans="1:48" ht="12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</row>
    <row r="779" spans="1:48" ht="12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</row>
    <row r="780" spans="1:48" ht="12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</row>
    <row r="781" spans="1:48" ht="12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</row>
    <row r="782" spans="1:48" ht="12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</row>
    <row r="783" spans="1:48" ht="12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</row>
    <row r="784" spans="1:48" ht="12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</row>
    <row r="785" spans="1:48" ht="12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</row>
    <row r="786" spans="1:48" ht="12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</row>
    <row r="787" spans="1:48" ht="12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</row>
    <row r="788" spans="1:48" ht="12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</row>
    <row r="789" spans="1:48" ht="12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</row>
    <row r="790" spans="1:48" ht="12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</row>
    <row r="791" spans="1:48" ht="12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</row>
    <row r="792" spans="1:48" ht="12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</row>
    <row r="793" spans="1:48" ht="12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</row>
    <row r="794" spans="1:48" ht="12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</row>
    <row r="795" spans="1:48" ht="12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</row>
    <row r="796" spans="1:48" ht="12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</row>
    <row r="797" spans="1:48" ht="12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</row>
    <row r="798" spans="1:48" ht="12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</row>
    <row r="799" spans="1:48" ht="12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</row>
    <row r="800" spans="1:48" ht="12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</row>
    <row r="801" spans="1:48" ht="12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</row>
    <row r="802" spans="1:48" ht="12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</row>
    <row r="803" spans="1:48" ht="12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</row>
    <row r="804" spans="1:48" ht="12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</row>
    <row r="805" spans="1:48" ht="12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</row>
    <row r="806" spans="1:48" ht="12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</row>
    <row r="807" spans="1:48" ht="12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</row>
    <row r="808" spans="1:48" ht="12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</row>
    <row r="809" spans="1:48" ht="12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</row>
    <row r="810" spans="1:48" ht="12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</row>
    <row r="811" spans="1:48" ht="12.75" customHeight="1" x14ac:dyDescent="0.3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</row>
    <row r="812" spans="1:48" ht="12.75" customHeight="1" x14ac:dyDescent="0.3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</row>
    <row r="813" spans="1:48" ht="12.75" customHeight="1" x14ac:dyDescent="0.3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</row>
    <row r="814" spans="1:48" ht="12.75" customHeight="1" x14ac:dyDescent="0.3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</row>
    <row r="815" spans="1:48" ht="12.75" customHeight="1" x14ac:dyDescent="0.3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</row>
    <row r="816" spans="1:48" ht="12.75" customHeight="1" x14ac:dyDescent="0.3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</row>
    <row r="817" spans="1:48" ht="12.75" customHeight="1" x14ac:dyDescent="0.3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</row>
    <row r="818" spans="1:48" ht="12.75" customHeight="1" x14ac:dyDescent="0.3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</row>
    <row r="819" spans="1:48" ht="12.75" customHeight="1" x14ac:dyDescent="0.3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</row>
    <row r="820" spans="1:48" ht="12.75" customHeight="1" x14ac:dyDescent="0.3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</row>
    <row r="821" spans="1:48" ht="12.75" customHeight="1" x14ac:dyDescent="0.3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</row>
    <row r="822" spans="1:48" ht="12.75" customHeight="1" x14ac:dyDescent="0.3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</row>
    <row r="823" spans="1:48" ht="12.75" customHeight="1" x14ac:dyDescent="0.3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</row>
    <row r="824" spans="1:48" ht="12.75" customHeight="1" x14ac:dyDescent="0.3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</row>
    <row r="825" spans="1:48" ht="12.75" customHeight="1" x14ac:dyDescent="0.3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</row>
    <row r="826" spans="1:48" ht="12.75" customHeight="1" x14ac:dyDescent="0.3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</row>
    <row r="827" spans="1:48" ht="12.75" customHeight="1" x14ac:dyDescent="0.3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</row>
    <row r="828" spans="1:48" ht="12.75" customHeight="1" x14ac:dyDescent="0.3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</row>
    <row r="829" spans="1:48" ht="12.75" customHeight="1" x14ac:dyDescent="0.3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</row>
    <row r="830" spans="1:48" ht="12.75" customHeight="1" x14ac:dyDescent="0.3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</row>
    <row r="831" spans="1:48" ht="12.75" customHeight="1" x14ac:dyDescent="0.3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</row>
    <row r="832" spans="1:48" ht="12.75" customHeight="1" x14ac:dyDescent="0.3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</row>
    <row r="833" spans="1:48" ht="12.75" customHeight="1" x14ac:dyDescent="0.3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</row>
    <row r="834" spans="1:48" ht="12.75" customHeight="1" x14ac:dyDescent="0.3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</row>
    <row r="835" spans="1:48" ht="12.75" customHeight="1" x14ac:dyDescent="0.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</row>
    <row r="836" spans="1:48" ht="12.75" customHeight="1" x14ac:dyDescent="0.3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</row>
    <row r="837" spans="1:48" ht="12.75" customHeight="1" x14ac:dyDescent="0.3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</row>
    <row r="838" spans="1:48" ht="12.75" customHeight="1" x14ac:dyDescent="0.3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</row>
    <row r="839" spans="1:48" ht="12.75" customHeight="1" x14ac:dyDescent="0.3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</row>
    <row r="840" spans="1:48" ht="12.75" customHeight="1" x14ac:dyDescent="0.3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</row>
    <row r="841" spans="1:48" ht="12.75" customHeight="1" x14ac:dyDescent="0.3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</row>
    <row r="842" spans="1:48" ht="12.75" customHeight="1" x14ac:dyDescent="0.3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</row>
    <row r="843" spans="1:48" ht="12.75" customHeight="1" x14ac:dyDescent="0.3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</row>
    <row r="844" spans="1:48" ht="12.75" customHeight="1" x14ac:dyDescent="0.3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</row>
    <row r="845" spans="1:48" ht="12.75" customHeight="1" x14ac:dyDescent="0.3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</row>
    <row r="846" spans="1:48" ht="12.75" customHeight="1" x14ac:dyDescent="0.3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</row>
    <row r="847" spans="1:48" ht="12.75" customHeight="1" x14ac:dyDescent="0.3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</row>
    <row r="848" spans="1:48" ht="12.75" customHeight="1" x14ac:dyDescent="0.3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</row>
    <row r="849" spans="1:48" ht="12.75" customHeight="1" x14ac:dyDescent="0.3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</row>
    <row r="850" spans="1:48" ht="12.75" customHeight="1" x14ac:dyDescent="0.3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</row>
    <row r="851" spans="1:48" ht="12.75" customHeight="1" x14ac:dyDescent="0.3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</row>
    <row r="852" spans="1:48" ht="12.75" customHeight="1" x14ac:dyDescent="0.3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</row>
    <row r="853" spans="1:48" ht="12.75" customHeight="1" x14ac:dyDescent="0.3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</row>
    <row r="854" spans="1:48" ht="12.75" customHeight="1" x14ac:dyDescent="0.3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</row>
    <row r="855" spans="1:48" ht="12.75" customHeight="1" x14ac:dyDescent="0.3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</row>
    <row r="856" spans="1:48" ht="12.75" customHeight="1" x14ac:dyDescent="0.3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</row>
    <row r="857" spans="1:48" ht="12.75" customHeight="1" x14ac:dyDescent="0.3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</row>
    <row r="858" spans="1:48" ht="12.75" customHeight="1" x14ac:dyDescent="0.3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</row>
    <row r="859" spans="1:48" ht="12.75" customHeight="1" x14ac:dyDescent="0.3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</row>
    <row r="860" spans="1:48" ht="12.75" customHeight="1" x14ac:dyDescent="0.3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</row>
    <row r="861" spans="1:48" ht="12.75" customHeight="1" x14ac:dyDescent="0.3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</row>
    <row r="862" spans="1:48" ht="12.75" customHeight="1" x14ac:dyDescent="0.3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</row>
    <row r="863" spans="1:48" ht="12.75" customHeight="1" x14ac:dyDescent="0.3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</row>
    <row r="864" spans="1:48" ht="12.75" customHeight="1" x14ac:dyDescent="0.3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</row>
    <row r="865" spans="1:48" ht="12.75" customHeight="1" x14ac:dyDescent="0.3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</row>
    <row r="866" spans="1:48" ht="12.75" customHeight="1" x14ac:dyDescent="0.3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</row>
    <row r="867" spans="1:48" ht="12.75" customHeight="1" x14ac:dyDescent="0.3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</row>
    <row r="868" spans="1:48" ht="12.75" customHeight="1" x14ac:dyDescent="0.3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</row>
    <row r="869" spans="1:48" ht="12.75" customHeight="1" x14ac:dyDescent="0.3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</row>
    <row r="870" spans="1:48" ht="12.75" customHeight="1" x14ac:dyDescent="0.3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</row>
    <row r="871" spans="1:48" ht="12.75" customHeight="1" x14ac:dyDescent="0.3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</row>
    <row r="872" spans="1:48" ht="12.75" customHeight="1" x14ac:dyDescent="0.3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</row>
    <row r="873" spans="1:48" ht="12.75" customHeight="1" x14ac:dyDescent="0.3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</row>
    <row r="874" spans="1:48" ht="12.75" customHeight="1" x14ac:dyDescent="0.3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</row>
    <row r="875" spans="1:48" ht="12.75" customHeight="1" x14ac:dyDescent="0.3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</row>
    <row r="876" spans="1:48" ht="12.75" customHeight="1" x14ac:dyDescent="0.3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</row>
    <row r="877" spans="1:48" ht="12.75" customHeight="1" x14ac:dyDescent="0.3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</row>
    <row r="878" spans="1:48" ht="12.75" customHeight="1" x14ac:dyDescent="0.3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</row>
    <row r="879" spans="1:48" ht="12.75" customHeight="1" x14ac:dyDescent="0.3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</row>
    <row r="880" spans="1:48" ht="12.75" customHeight="1" x14ac:dyDescent="0.3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</row>
    <row r="881" spans="1:48" ht="12.75" customHeight="1" x14ac:dyDescent="0.3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</row>
    <row r="882" spans="1:48" ht="12.75" customHeight="1" x14ac:dyDescent="0.3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</row>
    <row r="883" spans="1:48" ht="12.75" customHeight="1" x14ac:dyDescent="0.3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</row>
    <row r="884" spans="1:48" ht="12.75" customHeight="1" x14ac:dyDescent="0.3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</row>
    <row r="885" spans="1:48" ht="12.75" customHeight="1" x14ac:dyDescent="0.3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</row>
    <row r="886" spans="1:48" ht="12.75" customHeight="1" x14ac:dyDescent="0.3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</row>
    <row r="887" spans="1:48" ht="12.75" customHeight="1" x14ac:dyDescent="0.3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</row>
    <row r="888" spans="1:48" ht="12.75" customHeight="1" x14ac:dyDescent="0.3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</row>
    <row r="889" spans="1:48" ht="12.75" customHeight="1" x14ac:dyDescent="0.3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</row>
    <row r="890" spans="1:48" ht="12.75" customHeight="1" x14ac:dyDescent="0.3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</row>
    <row r="891" spans="1:48" ht="12.75" customHeight="1" x14ac:dyDescent="0.3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</row>
    <row r="892" spans="1:48" ht="12.75" customHeight="1" x14ac:dyDescent="0.3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</row>
    <row r="893" spans="1:48" ht="12.75" customHeight="1" x14ac:dyDescent="0.3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</row>
    <row r="894" spans="1:48" ht="12.75" customHeight="1" x14ac:dyDescent="0.3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</row>
    <row r="895" spans="1:48" ht="12.75" customHeight="1" x14ac:dyDescent="0.3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</row>
    <row r="896" spans="1:48" ht="12.75" customHeight="1" x14ac:dyDescent="0.3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</row>
    <row r="897" spans="1:48" ht="12.75" customHeight="1" x14ac:dyDescent="0.3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</row>
    <row r="898" spans="1:48" ht="12.75" customHeight="1" x14ac:dyDescent="0.3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</row>
    <row r="899" spans="1:48" ht="12.75" customHeight="1" x14ac:dyDescent="0.3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</row>
    <row r="900" spans="1:48" ht="12.75" customHeight="1" x14ac:dyDescent="0.3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</row>
    <row r="901" spans="1:48" ht="12.75" customHeight="1" x14ac:dyDescent="0.3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</row>
    <row r="902" spans="1:48" ht="12.75" customHeight="1" x14ac:dyDescent="0.3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</row>
    <row r="903" spans="1:48" ht="12.75" customHeight="1" x14ac:dyDescent="0.3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</row>
    <row r="904" spans="1:48" ht="12.75" customHeight="1" x14ac:dyDescent="0.3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</row>
    <row r="905" spans="1:48" ht="12.75" customHeight="1" x14ac:dyDescent="0.3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</row>
    <row r="906" spans="1:48" ht="12.75" customHeight="1" x14ac:dyDescent="0.3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</row>
    <row r="907" spans="1:48" ht="12.75" customHeight="1" x14ac:dyDescent="0.3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</row>
    <row r="908" spans="1:48" ht="12.75" customHeight="1" x14ac:dyDescent="0.3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</row>
    <row r="909" spans="1:48" ht="12.75" customHeight="1" x14ac:dyDescent="0.3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</row>
    <row r="910" spans="1:48" ht="12.75" customHeight="1" x14ac:dyDescent="0.3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</row>
    <row r="911" spans="1:48" ht="12.75" customHeight="1" x14ac:dyDescent="0.3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</row>
    <row r="912" spans="1:48" ht="12.75" customHeight="1" x14ac:dyDescent="0.3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</row>
    <row r="913" spans="1:48" ht="12.75" customHeight="1" x14ac:dyDescent="0.3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</row>
    <row r="914" spans="1:48" ht="12.75" customHeight="1" x14ac:dyDescent="0.3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</row>
    <row r="915" spans="1:48" ht="12.75" customHeight="1" x14ac:dyDescent="0.3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</row>
    <row r="916" spans="1:48" ht="12.75" customHeight="1" x14ac:dyDescent="0.3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</row>
    <row r="917" spans="1:48" ht="12.75" customHeight="1" x14ac:dyDescent="0.3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</row>
    <row r="918" spans="1:48" ht="12.75" customHeight="1" x14ac:dyDescent="0.3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</row>
    <row r="919" spans="1:48" ht="12.75" customHeight="1" x14ac:dyDescent="0.3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</row>
    <row r="920" spans="1:48" ht="12.75" customHeight="1" x14ac:dyDescent="0.3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</row>
    <row r="921" spans="1:48" ht="12.75" customHeight="1" x14ac:dyDescent="0.3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</row>
    <row r="922" spans="1:48" ht="12.75" customHeight="1" x14ac:dyDescent="0.3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</row>
    <row r="923" spans="1:48" ht="12.75" customHeight="1" x14ac:dyDescent="0.3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</row>
    <row r="924" spans="1:48" ht="12.75" customHeight="1" x14ac:dyDescent="0.3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</row>
    <row r="925" spans="1:48" ht="12.75" customHeight="1" x14ac:dyDescent="0.3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</row>
    <row r="926" spans="1:48" ht="12.75" customHeight="1" x14ac:dyDescent="0.3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</row>
    <row r="927" spans="1:48" ht="12.75" customHeight="1" x14ac:dyDescent="0.3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</row>
    <row r="928" spans="1:48" ht="12.75" customHeight="1" x14ac:dyDescent="0.3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</row>
    <row r="929" spans="1:48" ht="12.75" customHeight="1" x14ac:dyDescent="0.3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</row>
    <row r="930" spans="1:48" ht="12.75" customHeight="1" x14ac:dyDescent="0.3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</row>
    <row r="931" spans="1:48" ht="12.75" customHeight="1" x14ac:dyDescent="0.3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</row>
    <row r="932" spans="1:48" ht="12.75" customHeight="1" x14ac:dyDescent="0.3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</row>
    <row r="933" spans="1:48" ht="12.75" customHeight="1" x14ac:dyDescent="0.3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</row>
    <row r="934" spans="1:48" ht="12.75" customHeight="1" x14ac:dyDescent="0.3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</row>
    <row r="935" spans="1:48" ht="12.75" customHeight="1" x14ac:dyDescent="0.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</row>
    <row r="936" spans="1:48" ht="12.75" customHeight="1" x14ac:dyDescent="0.3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</row>
    <row r="937" spans="1:48" ht="12.75" customHeight="1" x14ac:dyDescent="0.3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</row>
    <row r="938" spans="1:48" ht="12.75" customHeight="1" x14ac:dyDescent="0.3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</row>
    <row r="939" spans="1:48" ht="12.75" customHeight="1" x14ac:dyDescent="0.3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</row>
    <row r="940" spans="1:48" ht="12.75" customHeight="1" x14ac:dyDescent="0.3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</row>
    <row r="941" spans="1:48" ht="12.75" customHeight="1" x14ac:dyDescent="0.3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</row>
    <row r="942" spans="1:48" ht="12.75" customHeight="1" x14ac:dyDescent="0.3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</row>
    <row r="943" spans="1:48" ht="12.75" customHeight="1" x14ac:dyDescent="0.3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</row>
    <row r="944" spans="1:48" ht="12.75" customHeight="1" x14ac:dyDescent="0.3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</row>
    <row r="945" spans="1:48" ht="12.75" customHeight="1" x14ac:dyDescent="0.3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</row>
    <row r="946" spans="1:48" ht="12.75" customHeight="1" x14ac:dyDescent="0.3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</row>
    <row r="947" spans="1:48" ht="12.75" customHeight="1" x14ac:dyDescent="0.3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</row>
    <row r="948" spans="1:48" ht="12.75" customHeight="1" x14ac:dyDescent="0.3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</row>
    <row r="949" spans="1:48" ht="12.75" customHeight="1" x14ac:dyDescent="0.3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</row>
    <row r="950" spans="1:48" ht="12.75" customHeight="1" x14ac:dyDescent="0.3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</row>
    <row r="951" spans="1:48" ht="12.75" customHeight="1" x14ac:dyDescent="0.3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</row>
    <row r="952" spans="1:48" ht="12.75" customHeight="1" x14ac:dyDescent="0.3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</row>
    <row r="953" spans="1:48" ht="12.75" customHeight="1" x14ac:dyDescent="0.3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</row>
    <row r="954" spans="1:48" ht="12.75" customHeight="1" x14ac:dyDescent="0.3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</row>
    <row r="955" spans="1:48" ht="12.75" customHeight="1" x14ac:dyDescent="0.3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</row>
    <row r="956" spans="1:48" ht="12.75" customHeight="1" x14ac:dyDescent="0.3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</row>
    <row r="957" spans="1:48" ht="12.75" customHeight="1" x14ac:dyDescent="0.3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</row>
    <row r="958" spans="1:48" ht="12.75" customHeight="1" x14ac:dyDescent="0.3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</row>
    <row r="959" spans="1:48" ht="12.75" customHeight="1" x14ac:dyDescent="0.3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</row>
    <row r="960" spans="1:48" ht="12.75" customHeight="1" x14ac:dyDescent="0.3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</row>
    <row r="961" spans="1:48" ht="12.75" customHeight="1" x14ac:dyDescent="0.3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</row>
    <row r="962" spans="1:48" ht="12.75" customHeight="1" x14ac:dyDescent="0.3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</row>
    <row r="963" spans="1:48" ht="12.75" customHeight="1" x14ac:dyDescent="0.3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</row>
    <row r="964" spans="1:48" ht="12.75" customHeight="1" x14ac:dyDescent="0.3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</row>
    <row r="965" spans="1:48" ht="12.75" customHeight="1" x14ac:dyDescent="0.3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</row>
    <row r="966" spans="1:48" ht="12.75" customHeight="1" x14ac:dyDescent="0.3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</row>
    <row r="967" spans="1:48" ht="12.75" customHeight="1" x14ac:dyDescent="0.3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</row>
    <row r="968" spans="1:48" ht="12.75" customHeight="1" x14ac:dyDescent="0.3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</row>
    <row r="969" spans="1:48" ht="12.75" customHeight="1" x14ac:dyDescent="0.3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</row>
    <row r="970" spans="1:48" ht="12.75" customHeight="1" x14ac:dyDescent="0.3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</row>
    <row r="971" spans="1:48" ht="12.75" customHeight="1" x14ac:dyDescent="0.3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</row>
    <row r="972" spans="1:48" ht="12.75" customHeight="1" x14ac:dyDescent="0.3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</row>
    <row r="973" spans="1:48" ht="12.75" customHeight="1" x14ac:dyDescent="0.3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</row>
    <row r="974" spans="1:48" ht="12.75" customHeight="1" x14ac:dyDescent="0.3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</row>
    <row r="975" spans="1:48" ht="12.75" customHeight="1" x14ac:dyDescent="0.3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</row>
    <row r="976" spans="1:48" ht="12.75" customHeight="1" x14ac:dyDescent="0.3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</row>
    <row r="977" spans="1:48" ht="12.75" customHeight="1" x14ac:dyDescent="0.3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</row>
    <row r="978" spans="1:48" ht="12.75" customHeight="1" x14ac:dyDescent="0.3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</row>
    <row r="979" spans="1:48" ht="12.75" customHeight="1" x14ac:dyDescent="0.3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</row>
    <row r="980" spans="1:48" ht="12.75" customHeight="1" x14ac:dyDescent="0.3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</row>
    <row r="981" spans="1:48" ht="12.75" customHeight="1" x14ac:dyDescent="0.3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</row>
    <row r="982" spans="1:48" ht="12.75" customHeight="1" x14ac:dyDescent="0.3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</row>
    <row r="983" spans="1:48" ht="12.75" customHeight="1" x14ac:dyDescent="0.3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</row>
    <row r="984" spans="1:48" ht="12.75" customHeight="1" x14ac:dyDescent="0.3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</row>
    <row r="985" spans="1:48" ht="12.75" customHeight="1" x14ac:dyDescent="0.3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</row>
    <row r="986" spans="1:48" ht="12.75" customHeight="1" x14ac:dyDescent="0.3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</row>
    <row r="987" spans="1:48" ht="12.75" customHeight="1" x14ac:dyDescent="0.3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</row>
    <row r="988" spans="1:48" ht="12.75" customHeight="1" x14ac:dyDescent="0.3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</row>
    <row r="989" spans="1:48" ht="12.75" customHeight="1" x14ac:dyDescent="0.3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</row>
    <row r="990" spans="1:48" ht="12.75" customHeight="1" x14ac:dyDescent="0.3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</row>
    <row r="991" spans="1:48" ht="12.75" customHeight="1" x14ac:dyDescent="0.3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</row>
    <row r="992" spans="1:48" ht="12.75" customHeight="1" x14ac:dyDescent="0.3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</row>
  </sheetData>
  <pageMargins left="0.75" right="0.75" top="1" bottom="1" header="0" footer="0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53125" defaultRowHeight="15" customHeight="1" x14ac:dyDescent="0.35"/>
  <cols>
    <col min="1" max="1" width="10.08984375" customWidth="1"/>
    <col min="2" max="2" width="10.7265625" customWidth="1"/>
    <col min="3" max="3" width="11.26953125" customWidth="1"/>
    <col min="4" max="26" width="8.7265625" customWidth="1"/>
  </cols>
  <sheetData>
    <row r="1" spans="1:4" ht="14.5" x14ac:dyDescent="0.35">
      <c r="A1" s="7" t="s">
        <v>25</v>
      </c>
      <c r="B1" s="7" t="s">
        <v>144</v>
      </c>
      <c r="C1" s="7" t="s">
        <v>145</v>
      </c>
      <c r="D1" s="7" t="s">
        <v>146</v>
      </c>
    </row>
    <row r="2" spans="1:4" ht="14.5" x14ac:dyDescent="0.35">
      <c r="A2" s="1">
        <v>1</v>
      </c>
      <c r="B2" s="4" t="s">
        <v>147</v>
      </c>
      <c r="C2" s="10"/>
    </row>
    <row r="3" spans="1:4" ht="14.5" x14ac:dyDescent="0.35">
      <c r="A3" s="1">
        <v>2</v>
      </c>
      <c r="B3" s="10"/>
      <c r="C3" s="10"/>
    </row>
    <row r="4" spans="1:4" ht="14.5" x14ac:dyDescent="0.35">
      <c r="A4" s="1">
        <v>3</v>
      </c>
      <c r="B4" s="10"/>
      <c r="C4" s="10"/>
    </row>
    <row r="5" spans="1:4" ht="14.5" x14ac:dyDescent="0.35">
      <c r="A5" s="1">
        <v>4</v>
      </c>
      <c r="B5" s="10"/>
      <c r="C5" s="10"/>
    </row>
    <row r="6" spans="1:4" ht="14.5" x14ac:dyDescent="0.35">
      <c r="A6" s="1">
        <v>5</v>
      </c>
      <c r="B6" s="10"/>
      <c r="C6" s="10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/>
  </sheetViews>
  <sheetFormatPr defaultColWidth="14.453125" defaultRowHeight="15" customHeight="1" x14ac:dyDescent="0.35"/>
  <cols>
    <col min="1" max="1" width="9.81640625" customWidth="1"/>
    <col min="2" max="2" width="17.453125" customWidth="1"/>
    <col min="3" max="4" width="20" customWidth="1"/>
    <col min="5" max="6" width="17.453125" customWidth="1"/>
    <col min="7" max="7" width="13.08984375" customWidth="1"/>
    <col min="8" max="8" width="11.54296875" customWidth="1"/>
    <col min="9" max="9" width="8.7265625" customWidth="1"/>
    <col min="10" max="10" width="14.453125" customWidth="1"/>
    <col min="11" max="11" width="16.26953125" customWidth="1"/>
    <col min="12" max="12" width="18.26953125" customWidth="1"/>
    <col min="13" max="28" width="8.7265625" customWidth="1"/>
  </cols>
  <sheetData>
    <row r="1" spans="1:16" ht="14.5" x14ac:dyDescent="0.35">
      <c r="A1" s="7"/>
      <c r="B1" s="3"/>
      <c r="C1" s="7"/>
      <c r="D1" s="7" t="s">
        <v>40</v>
      </c>
      <c r="E1" s="2">
        <v>44827</v>
      </c>
      <c r="F1" s="31"/>
    </row>
    <row r="2" spans="1:16" ht="14.5" x14ac:dyDescent="0.35">
      <c r="A2" s="7"/>
      <c r="C2" s="7"/>
      <c r="D2" s="7" t="s">
        <v>44</v>
      </c>
      <c r="E2" s="9" t="s">
        <v>148</v>
      </c>
      <c r="F2" s="32"/>
    </row>
    <row r="3" spans="1:16" ht="14.5" x14ac:dyDescent="0.35">
      <c r="A3" s="23" t="s">
        <v>149</v>
      </c>
      <c r="B3" s="1" t="s">
        <v>150</v>
      </c>
      <c r="C3" s="7"/>
      <c r="D3" s="7"/>
    </row>
    <row r="4" spans="1:16" ht="43.5" x14ac:dyDescent="0.35">
      <c r="A4" s="13" t="s">
        <v>151</v>
      </c>
      <c r="B4" s="13" t="s">
        <v>152</v>
      </c>
      <c r="C4" s="15" t="s">
        <v>153</v>
      </c>
      <c r="D4" s="15" t="s">
        <v>154</v>
      </c>
      <c r="E4" s="15" t="s">
        <v>155</v>
      </c>
      <c r="F4" s="88" t="s">
        <v>156</v>
      </c>
      <c r="G4" s="89" t="s">
        <v>157</v>
      </c>
      <c r="H4" s="89" t="s">
        <v>158</v>
      </c>
      <c r="I4" s="11" t="s">
        <v>159</v>
      </c>
      <c r="J4" s="11" t="s">
        <v>160</v>
      </c>
      <c r="K4" s="11" t="s">
        <v>161</v>
      </c>
      <c r="L4" s="11" t="s">
        <v>162</v>
      </c>
      <c r="M4" s="11" t="s">
        <v>163</v>
      </c>
    </row>
    <row r="5" spans="1:16" ht="14.5" x14ac:dyDescent="0.35">
      <c r="A5" s="4" t="s">
        <v>83</v>
      </c>
      <c r="B5" s="4">
        <v>8</v>
      </c>
      <c r="C5" s="90">
        <v>1.0960000000000001</v>
      </c>
      <c r="D5" s="90">
        <v>2.4649999999999999</v>
      </c>
      <c r="E5" s="91">
        <f t="shared" ref="E5:E11" si="0">D5-C5</f>
        <v>1.3689999999999998</v>
      </c>
      <c r="F5" s="47">
        <v>43.8</v>
      </c>
      <c r="G5" s="92">
        <v>6.5570000000000004</v>
      </c>
      <c r="H5" s="4">
        <v>1.3837999999999999</v>
      </c>
      <c r="I5" s="93">
        <f t="shared" ref="I5:I11" si="1">D5-H5</f>
        <v>1.0811999999999999</v>
      </c>
      <c r="J5" s="94">
        <f t="shared" ref="J5:J11" si="2">I5/E5*100</f>
        <v>78.977355734112493</v>
      </c>
      <c r="K5" s="11">
        <v>6.4622000000000002</v>
      </c>
      <c r="L5" s="95">
        <f t="shared" ref="L5:L11" si="3">G5-K5</f>
        <v>9.4800000000000217E-2</v>
      </c>
      <c r="M5" s="94">
        <f t="shared" ref="M5:M11" si="4">L5/G5*100</f>
        <v>1.4457831325301236</v>
      </c>
    </row>
    <row r="6" spans="1:16" ht="14.5" x14ac:dyDescent="0.35">
      <c r="A6" s="4" t="s">
        <v>83</v>
      </c>
      <c r="B6" s="4">
        <v>9</v>
      </c>
      <c r="C6" s="90">
        <v>1.0940000000000001</v>
      </c>
      <c r="D6" s="90">
        <v>2.0710000000000002</v>
      </c>
      <c r="E6" s="91">
        <f t="shared" si="0"/>
        <v>0.97700000000000009</v>
      </c>
      <c r="F6" s="47">
        <v>45.1</v>
      </c>
      <c r="G6" s="96">
        <v>6.8209999999999997</v>
      </c>
      <c r="H6" s="4">
        <v>1.3247</v>
      </c>
      <c r="I6" s="93">
        <f t="shared" si="1"/>
        <v>0.74630000000000019</v>
      </c>
      <c r="J6" s="94">
        <f t="shared" si="2"/>
        <v>76.386898669396118</v>
      </c>
      <c r="K6" s="11">
        <v>6.7294999999999998</v>
      </c>
      <c r="L6" s="97">
        <f t="shared" si="3"/>
        <v>9.1499999999999915E-2</v>
      </c>
      <c r="M6" s="94">
        <f t="shared" si="4"/>
        <v>1.3414455358451827</v>
      </c>
    </row>
    <row r="7" spans="1:16" ht="14.5" x14ac:dyDescent="0.35">
      <c r="A7" s="4" t="s">
        <v>83</v>
      </c>
      <c r="B7" s="4">
        <v>10</v>
      </c>
      <c r="C7" s="90">
        <v>1.095</v>
      </c>
      <c r="D7" s="90">
        <v>2.1469999999999998</v>
      </c>
      <c r="E7" s="91">
        <f t="shared" si="0"/>
        <v>1.0519999999999998</v>
      </c>
      <c r="F7" s="47">
        <v>46.7</v>
      </c>
      <c r="G7" s="96">
        <v>6.6849999999999996</v>
      </c>
      <c r="H7" s="4">
        <v>1.3701000000000001</v>
      </c>
      <c r="I7" s="93">
        <f t="shared" si="1"/>
        <v>0.7768999999999997</v>
      </c>
      <c r="J7" s="94">
        <f t="shared" si="2"/>
        <v>73.849809885931535</v>
      </c>
      <c r="K7" s="11">
        <v>6.5027999999999997</v>
      </c>
      <c r="L7" s="97">
        <f t="shared" si="3"/>
        <v>0.18219999999999992</v>
      </c>
      <c r="M7" s="94">
        <f t="shared" si="4"/>
        <v>2.7255048616305149</v>
      </c>
    </row>
    <row r="8" spans="1:16" ht="14.5" x14ac:dyDescent="0.35">
      <c r="A8" s="4" t="s">
        <v>84</v>
      </c>
      <c r="B8" s="4">
        <v>11</v>
      </c>
      <c r="C8" s="4">
        <v>1.095</v>
      </c>
      <c r="D8" s="4">
        <v>2.238</v>
      </c>
      <c r="E8" s="7">
        <f t="shared" si="0"/>
        <v>1.143</v>
      </c>
      <c r="F8" s="47">
        <v>44.3</v>
      </c>
      <c r="G8" s="96">
        <v>7.12</v>
      </c>
      <c r="H8" s="4">
        <v>1.3352999999999999</v>
      </c>
      <c r="I8" s="94">
        <f t="shared" si="1"/>
        <v>0.90270000000000006</v>
      </c>
      <c r="J8" s="94">
        <f t="shared" si="2"/>
        <v>78.976377952755911</v>
      </c>
      <c r="K8" s="11">
        <v>7.0259999999999998</v>
      </c>
      <c r="L8" s="97">
        <f t="shared" si="3"/>
        <v>9.4000000000000306E-2</v>
      </c>
      <c r="M8" s="94">
        <f t="shared" si="4"/>
        <v>1.3202247191011278</v>
      </c>
    </row>
    <row r="9" spans="1:16" ht="14.5" x14ac:dyDescent="0.35">
      <c r="A9" s="4" t="s">
        <v>84</v>
      </c>
      <c r="B9" s="4">
        <v>12</v>
      </c>
      <c r="C9" s="4">
        <v>1.0980000000000001</v>
      </c>
      <c r="D9" s="4">
        <v>1.792</v>
      </c>
      <c r="E9" s="7">
        <f t="shared" si="0"/>
        <v>0.69399999999999995</v>
      </c>
      <c r="F9" s="47">
        <v>42.9</v>
      </c>
      <c r="G9" s="96">
        <v>5.5129999999999999</v>
      </c>
      <c r="H9" s="4">
        <v>1.2799</v>
      </c>
      <c r="I9" s="94">
        <f t="shared" si="1"/>
        <v>0.5121</v>
      </c>
      <c r="J9" s="94">
        <f t="shared" si="2"/>
        <v>73.789625360230545</v>
      </c>
      <c r="K9" s="11">
        <v>5.4324000000000003</v>
      </c>
      <c r="L9" s="97">
        <f t="shared" si="3"/>
        <v>8.0599999999999561E-2</v>
      </c>
      <c r="M9" s="94">
        <f t="shared" si="4"/>
        <v>1.4619989116633334</v>
      </c>
    </row>
    <row r="10" spans="1:16" ht="14.5" x14ac:dyDescent="0.35">
      <c r="A10" s="4" t="s">
        <v>85</v>
      </c>
      <c r="B10" s="4">
        <v>13</v>
      </c>
      <c r="C10" s="4">
        <v>1.1020000000000001</v>
      </c>
      <c r="D10" s="4">
        <v>2.0550000000000002</v>
      </c>
      <c r="E10" s="7">
        <f t="shared" si="0"/>
        <v>0.95300000000000007</v>
      </c>
      <c r="F10" s="47">
        <v>45.9</v>
      </c>
      <c r="G10" s="96">
        <v>8.3260000000000005</v>
      </c>
      <c r="H10" s="4">
        <v>1.3327</v>
      </c>
      <c r="I10" s="94">
        <f t="shared" si="1"/>
        <v>0.72230000000000016</v>
      </c>
      <c r="J10" s="94">
        <f t="shared" si="2"/>
        <v>75.792235047219307</v>
      </c>
      <c r="K10" s="11">
        <v>8.2015999999999991</v>
      </c>
      <c r="L10" s="97">
        <f t="shared" si="3"/>
        <v>0.1244000000000014</v>
      </c>
      <c r="M10" s="94">
        <f t="shared" si="4"/>
        <v>1.4941148210425341</v>
      </c>
    </row>
    <row r="11" spans="1:16" ht="14.5" x14ac:dyDescent="0.35">
      <c r="A11" s="4" t="s">
        <v>85</v>
      </c>
      <c r="B11" s="4">
        <v>14</v>
      </c>
      <c r="C11" s="4">
        <v>1.1040000000000001</v>
      </c>
      <c r="D11" s="4">
        <v>1.845</v>
      </c>
      <c r="E11" s="7">
        <f t="shared" si="0"/>
        <v>0.74099999999999988</v>
      </c>
      <c r="F11" s="47">
        <v>41.9</v>
      </c>
      <c r="G11" s="96">
        <v>7.8869999999999996</v>
      </c>
      <c r="H11" s="4">
        <v>1.304</v>
      </c>
      <c r="I11" s="94">
        <f t="shared" si="1"/>
        <v>0.54099999999999993</v>
      </c>
      <c r="J11" s="94">
        <f t="shared" si="2"/>
        <v>73.009446693657225</v>
      </c>
      <c r="K11" s="11">
        <v>7.7792000000000003</v>
      </c>
      <c r="L11" s="97">
        <f t="shared" si="3"/>
        <v>0.10779999999999923</v>
      </c>
      <c r="M11" s="94">
        <f t="shared" si="4"/>
        <v>1.3668061366806039</v>
      </c>
    </row>
    <row r="12" spans="1:16" ht="14.5" x14ac:dyDescent="0.35">
      <c r="A12" s="7"/>
      <c r="B12" s="7"/>
      <c r="C12" s="7"/>
      <c r="D12" s="7"/>
      <c r="E12" s="7"/>
      <c r="F12" s="7"/>
      <c r="G12" s="7"/>
      <c r="H12" s="7"/>
    </row>
    <row r="13" spans="1:16" ht="14.5" x14ac:dyDescent="0.35">
      <c r="A13" s="7"/>
      <c r="B13" s="7"/>
      <c r="C13" s="7"/>
      <c r="D13" s="7"/>
      <c r="E13" s="7"/>
      <c r="F13" s="7"/>
      <c r="G13" s="7"/>
      <c r="H13" s="7"/>
    </row>
    <row r="14" spans="1:16" ht="14.5" x14ac:dyDescent="0.35">
      <c r="A14" s="23" t="s">
        <v>86</v>
      </c>
      <c r="B14" s="1" t="s">
        <v>86</v>
      </c>
      <c r="C14" s="7"/>
      <c r="D14" s="7"/>
      <c r="E14" s="7"/>
      <c r="F14" s="7"/>
      <c r="G14" s="7"/>
      <c r="H14" s="7"/>
    </row>
    <row r="15" spans="1:16" ht="43.5" x14ac:dyDescent="0.35">
      <c r="A15" s="13" t="s">
        <v>151</v>
      </c>
      <c r="B15" s="13" t="s">
        <v>152</v>
      </c>
      <c r="C15" s="15" t="s">
        <v>153</v>
      </c>
      <c r="D15" s="15" t="s">
        <v>154</v>
      </c>
      <c r="E15" s="15" t="s">
        <v>155</v>
      </c>
      <c r="F15" s="88" t="s">
        <v>156</v>
      </c>
      <c r="G15" s="89" t="s">
        <v>157</v>
      </c>
      <c r="H15" s="89" t="s">
        <v>158</v>
      </c>
      <c r="I15" s="11" t="s">
        <v>159</v>
      </c>
      <c r="J15" s="11" t="s">
        <v>160</v>
      </c>
      <c r="K15" s="11" t="s">
        <v>164</v>
      </c>
    </row>
    <row r="16" spans="1:16" ht="14.5" x14ac:dyDescent="0.35">
      <c r="A16" s="4" t="s">
        <v>87</v>
      </c>
      <c r="B16" s="4">
        <v>1</v>
      </c>
      <c r="C16" s="90">
        <v>1.089</v>
      </c>
      <c r="D16" s="90">
        <v>1.9830000000000001</v>
      </c>
      <c r="E16" s="91">
        <f t="shared" ref="E16:E22" si="5">D16-C16</f>
        <v>0.89400000000000013</v>
      </c>
      <c r="F16" s="47">
        <v>43.35</v>
      </c>
      <c r="G16" s="92">
        <v>6.7539999999999996</v>
      </c>
      <c r="H16" s="4">
        <v>1.3582000000000001</v>
      </c>
      <c r="I16" s="93">
        <f t="shared" ref="I16:I22" si="6">D16-H16</f>
        <v>0.62480000000000002</v>
      </c>
      <c r="J16" s="94">
        <f t="shared" ref="J16:J22" si="7">I16/E16*100</f>
        <v>69.888143176733777</v>
      </c>
      <c r="K16" s="11">
        <v>6.6540999999999997</v>
      </c>
      <c r="L16" s="95">
        <f t="shared" ref="L16:L22" si="8">G16-K16</f>
        <v>9.9899999999999878E-2</v>
      </c>
      <c r="M16" s="94">
        <f t="shared" ref="M16:M22" si="9">L16/G16*100</f>
        <v>1.4791234823808097</v>
      </c>
      <c r="P16" s="92"/>
    </row>
    <row r="17" spans="1:16" ht="14.5" x14ac:dyDescent="0.35">
      <c r="A17" s="4" t="s">
        <v>87</v>
      </c>
      <c r="B17" s="4">
        <v>2</v>
      </c>
      <c r="C17" s="90">
        <v>1.093</v>
      </c>
      <c r="D17" s="90">
        <v>1.573</v>
      </c>
      <c r="E17" s="91">
        <f t="shared" si="5"/>
        <v>0.48</v>
      </c>
      <c r="F17" s="47">
        <v>36.9</v>
      </c>
      <c r="G17" s="96">
        <v>4.9020000000000001</v>
      </c>
      <c r="H17" s="4">
        <v>1.2124999999999999</v>
      </c>
      <c r="I17" s="93">
        <f t="shared" si="6"/>
        <v>0.36050000000000004</v>
      </c>
      <c r="J17" s="94">
        <f t="shared" si="7"/>
        <v>75.104166666666686</v>
      </c>
      <c r="K17" s="4">
        <v>4.8174999999999999</v>
      </c>
      <c r="L17" s="97">
        <f t="shared" si="8"/>
        <v>8.4500000000000242E-2</v>
      </c>
      <c r="M17" s="94">
        <f t="shared" si="9"/>
        <v>1.7237862097103274</v>
      </c>
      <c r="P17" s="96"/>
    </row>
    <row r="18" spans="1:16" ht="14.5" x14ac:dyDescent="0.35">
      <c r="A18" s="4" t="s">
        <v>88</v>
      </c>
      <c r="B18" s="4">
        <v>3</v>
      </c>
      <c r="C18" s="90">
        <v>1.085</v>
      </c>
      <c r="D18" s="90">
        <v>2.0209999999999999</v>
      </c>
      <c r="E18" s="91">
        <f t="shared" si="5"/>
        <v>0.93599999999999994</v>
      </c>
      <c r="F18" s="47">
        <v>42.4</v>
      </c>
      <c r="G18" s="96">
        <v>5.6139999999999999</v>
      </c>
      <c r="H18" s="4">
        <v>1.3096000000000001</v>
      </c>
      <c r="I18" s="93">
        <f t="shared" si="6"/>
        <v>0.71139999999999981</v>
      </c>
      <c r="J18" s="94">
        <f t="shared" si="7"/>
        <v>76.004273504273485</v>
      </c>
      <c r="K18" s="11">
        <v>5.5304000000000002</v>
      </c>
      <c r="L18" s="97">
        <f t="shared" si="8"/>
        <v>8.3599999999999675E-2</v>
      </c>
      <c r="M18" s="94">
        <f t="shared" si="9"/>
        <v>1.4891343070894136</v>
      </c>
      <c r="P18" s="96"/>
    </row>
    <row r="19" spans="1:16" ht="14.5" x14ac:dyDescent="0.35">
      <c r="A19" s="4" t="s">
        <v>88</v>
      </c>
      <c r="B19" s="4">
        <v>4</v>
      </c>
      <c r="C19" s="4">
        <v>1.1080000000000001</v>
      </c>
      <c r="D19" s="4">
        <v>1.5649999999999999</v>
      </c>
      <c r="E19" s="7">
        <f t="shared" si="5"/>
        <v>0.45699999999999985</v>
      </c>
      <c r="F19" s="47">
        <v>39.5</v>
      </c>
      <c r="G19" s="96">
        <v>3.9289999999999998</v>
      </c>
      <c r="H19" s="4">
        <v>1.2514000000000001</v>
      </c>
      <c r="I19" s="94">
        <f t="shared" si="6"/>
        <v>0.31359999999999988</v>
      </c>
      <c r="J19" s="94">
        <f t="shared" si="7"/>
        <v>68.621444201312912</v>
      </c>
      <c r="K19" s="11">
        <v>3.8635000000000002</v>
      </c>
      <c r="L19" s="97">
        <f t="shared" si="8"/>
        <v>6.549999999999967E-2</v>
      </c>
      <c r="M19" s="94">
        <f t="shared" si="9"/>
        <v>1.6670908628149572</v>
      </c>
      <c r="P19" s="96"/>
    </row>
    <row r="20" spans="1:16" ht="14.5" x14ac:dyDescent="0.35">
      <c r="A20" s="4" t="s">
        <v>89</v>
      </c>
      <c r="B20" s="4">
        <v>5</v>
      </c>
      <c r="C20" s="4">
        <v>1.0960000000000001</v>
      </c>
      <c r="D20" s="4">
        <v>2.254</v>
      </c>
      <c r="E20" s="7">
        <f t="shared" si="5"/>
        <v>1.1579999999999999</v>
      </c>
      <c r="F20" s="47">
        <v>45.35</v>
      </c>
      <c r="G20" s="96">
        <v>7.3719999999999999</v>
      </c>
      <c r="H20" s="4">
        <v>1.3507</v>
      </c>
      <c r="I20" s="94">
        <f t="shared" si="6"/>
        <v>0.90329999999999999</v>
      </c>
      <c r="J20" s="94">
        <f t="shared" si="7"/>
        <v>78.00518134715027</v>
      </c>
      <c r="K20" s="11">
        <v>7.2767999999999997</v>
      </c>
      <c r="L20" s="97">
        <f t="shared" si="8"/>
        <v>9.5200000000000173E-2</v>
      </c>
      <c r="M20" s="94">
        <f t="shared" si="9"/>
        <v>1.291372761801413</v>
      </c>
      <c r="P20" s="96"/>
    </row>
    <row r="21" spans="1:16" ht="15.75" customHeight="1" x14ac:dyDescent="0.35">
      <c r="A21" s="4" t="s">
        <v>89</v>
      </c>
      <c r="B21" s="4">
        <v>6</v>
      </c>
      <c r="C21" s="4">
        <v>1.103</v>
      </c>
      <c r="D21" s="4">
        <v>2.0409999999999999</v>
      </c>
      <c r="E21" s="7">
        <f t="shared" si="5"/>
        <v>0.93799999999999994</v>
      </c>
      <c r="F21" s="47">
        <v>44.8</v>
      </c>
      <c r="G21" s="96">
        <v>7.258</v>
      </c>
      <c r="H21" s="4">
        <v>1.3063</v>
      </c>
      <c r="I21" s="94">
        <f t="shared" si="6"/>
        <v>0.73469999999999991</v>
      </c>
      <c r="J21" s="94">
        <f t="shared" si="7"/>
        <v>78.326226012793171</v>
      </c>
      <c r="K21" s="11">
        <v>7.1348000000000003</v>
      </c>
      <c r="L21" s="97">
        <f t="shared" si="8"/>
        <v>0.12319999999999975</v>
      </c>
      <c r="M21" s="94">
        <f t="shared" si="9"/>
        <v>1.6974373105538683</v>
      </c>
      <c r="P21" s="96"/>
    </row>
    <row r="22" spans="1:16" ht="15.75" customHeight="1" x14ac:dyDescent="0.35">
      <c r="A22" s="4" t="s">
        <v>90</v>
      </c>
      <c r="B22" s="4">
        <v>7</v>
      </c>
      <c r="C22" s="4">
        <v>1.1000000000000001</v>
      </c>
      <c r="D22" s="4">
        <v>2.516</v>
      </c>
      <c r="E22" s="7">
        <f t="shared" si="5"/>
        <v>1.4159999999999999</v>
      </c>
      <c r="F22" s="47">
        <v>45.7</v>
      </c>
      <c r="G22" s="96">
        <v>8.3209999999999997</v>
      </c>
      <c r="H22" s="4">
        <v>1.4540999999999999</v>
      </c>
      <c r="I22" s="94">
        <f t="shared" si="6"/>
        <v>1.0619000000000001</v>
      </c>
      <c r="J22" s="94">
        <f t="shared" si="7"/>
        <v>74.99293785310735</v>
      </c>
      <c r="K22" s="11">
        <v>8.2047000000000008</v>
      </c>
      <c r="L22" s="97">
        <f t="shared" si="8"/>
        <v>0.11629999999999896</v>
      </c>
      <c r="M22" s="94">
        <f t="shared" si="9"/>
        <v>1.3976685494531782</v>
      </c>
      <c r="P22" s="96"/>
    </row>
    <row r="23" spans="1:16" ht="15.75" customHeight="1" x14ac:dyDescent="0.35">
      <c r="A23" s="7"/>
    </row>
    <row r="24" spans="1:16" ht="15.75" customHeight="1" x14ac:dyDescent="0.35">
      <c r="A24" s="7"/>
    </row>
    <row r="25" spans="1:16" ht="15.75" customHeight="1" x14ac:dyDescent="0.35">
      <c r="A25" s="23"/>
      <c r="B25" s="1"/>
      <c r="C25" s="7"/>
      <c r="D25" s="7"/>
      <c r="E25" s="7"/>
      <c r="F25" s="7"/>
      <c r="G25" s="7"/>
      <c r="H25" s="7"/>
    </row>
    <row r="26" spans="1:16" ht="15.75" customHeight="1" x14ac:dyDescent="0.35">
      <c r="A26" s="7"/>
      <c r="B26" s="7"/>
      <c r="C26" s="4"/>
      <c r="D26" s="4"/>
      <c r="E26" s="4"/>
      <c r="F26" s="7"/>
      <c r="G26" s="30"/>
      <c r="H26" s="30"/>
    </row>
    <row r="27" spans="1:16" ht="15.75" customHeight="1" x14ac:dyDescent="0.35">
      <c r="A27" s="7"/>
      <c r="B27" s="7"/>
      <c r="C27" s="7"/>
      <c r="D27" s="7"/>
      <c r="E27" s="7"/>
      <c r="F27" s="7"/>
      <c r="G27" s="20"/>
      <c r="H27" s="7"/>
    </row>
    <row r="28" spans="1:16" ht="15.75" customHeight="1" x14ac:dyDescent="0.35">
      <c r="A28" s="7"/>
      <c r="B28" s="7"/>
      <c r="C28" s="7"/>
      <c r="D28" s="7"/>
      <c r="E28" s="7"/>
      <c r="F28" s="7"/>
      <c r="G28" s="20"/>
      <c r="H28" s="7"/>
    </row>
    <row r="29" spans="1:16" ht="15.75" customHeight="1" x14ac:dyDescent="0.35">
      <c r="A29" s="7"/>
      <c r="B29" s="7"/>
      <c r="C29" s="7"/>
      <c r="D29" s="7"/>
      <c r="E29" s="7"/>
      <c r="F29" s="7"/>
      <c r="G29" s="20"/>
      <c r="H29" s="7"/>
    </row>
    <row r="30" spans="1:16" ht="15.75" customHeight="1" x14ac:dyDescent="0.35">
      <c r="A30" s="7"/>
      <c r="B30" s="7"/>
      <c r="C30" s="7"/>
      <c r="D30" s="7"/>
      <c r="E30" s="7"/>
      <c r="F30" s="7"/>
      <c r="G30" s="20"/>
      <c r="H30" s="7"/>
    </row>
    <row r="31" spans="1:16" ht="15.75" customHeight="1" x14ac:dyDescent="0.35">
      <c r="A31" s="7"/>
      <c r="B31" s="7"/>
      <c r="C31" s="7"/>
      <c r="D31" s="7"/>
      <c r="E31" s="7"/>
      <c r="F31" s="7"/>
      <c r="G31" s="20"/>
      <c r="H31" s="7"/>
    </row>
    <row r="32" spans="1:16" ht="15.75" customHeight="1" x14ac:dyDescent="0.35">
      <c r="A32" s="7"/>
      <c r="B32" s="7"/>
      <c r="C32" s="7"/>
      <c r="D32" s="7"/>
      <c r="E32" s="7"/>
      <c r="F32" s="7"/>
      <c r="G32" s="20"/>
      <c r="H32" s="7"/>
    </row>
    <row r="33" spans="1:8" ht="15.75" customHeight="1" x14ac:dyDescent="0.35">
      <c r="A33" s="7"/>
      <c r="B33" s="7"/>
      <c r="C33" s="7"/>
      <c r="D33" s="7"/>
      <c r="E33" s="7"/>
      <c r="F33" s="7"/>
      <c r="G33" s="20"/>
      <c r="H33" s="7"/>
    </row>
    <row r="34" spans="1:8" ht="15.75" customHeight="1" x14ac:dyDescent="0.35">
      <c r="A34" s="7"/>
    </row>
    <row r="35" spans="1:8" ht="15.75" customHeight="1" x14ac:dyDescent="0.35">
      <c r="A35" s="7"/>
    </row>
    <row r="36" spans="1:8" ht="15.75" customHeight="1" x14ac:dyDescent="0.35">
      <c r="A36" s="7"/>
    </row>
    <row r="37" spans="1:8" ht="15.75" customHeight="1" x14ac:dyDescent="0.35">
      <c r="A37" s="7"/>
    </row>
    <row r="38" spans="1:8" ht="15.75" customHeight="1" x14ac:dyDescent="0.35">
      <c r="A38" s="7"/>
    </row>
    <row r="39" spans="1:8" ht="15.75" customHeight="1" x14ac:dyDescent="0.35">
      <c r="A39" s="7"/>
    </row>
    <row r="40" spans="1:8" ht="15.75" customHeight="1" x14ac:dyDescent="0.35">
      <c r="A40" s="7"/>
    </row>
    <row r="41" spans="1:8" ht="15.75" customHeight="1" x14ac:dyDescent="0.35">
      <c r="A41" s="7"/>
    </row>
    <row r="42" spans="1:8" ht="15.75" customHeight="1" x14ac:dyDescent="0.35">
      <c r="A42" s="7"/>
    </row>
    <row r="43" spans="1:8" ht="15.75" customHeight="1" x14ac:dyDescent="0.35">
      <c r="A43" s="7"/>
    </row>
    <row r="44" spans="1:8" ht="15.75" customHeight="1" x14ac:dyDescent="0.35">
      <c r="A44" s="7"/>
    </row>
    <row r="45" spans="1:8" ht="15.75" customHeight="1" x14ac:dyDescent="0.35">
      <c r="A45" s="7"/>
    </row>
    <row r="46" spans="1:8" ht="15.75" customHeight="1" x14ac:dyDescent="0.35">
      <c r="A46" s="7"/>
    </row>
    <row r="47" spans="1:8" ht="15.75" customHeight="1" x14ac:dyDescent="0.35">
      <c r="A47" s="7"/>
    </row>
    <row r="48" spans="1:8" ht="15.75" customHeight="1" x14ac:dyDescent="0.35">
      <c r="A48" s="7"/>
    </row>
    <row r="49" spans="1:1" ht="15.75" customHeight="1" x14ac:dyDescent="0.35">
      <c r="A49" s="7"/>
    </row>
    <row r="50" spans="1:1" ht="15.75" customHeight="1" x14ac:dyDescent="0.35">
      <c r="A50" s="7"/>
    </row>
    <row r="51" spans="1:1" ht="15.75" customHeight="1" x14ac:dyDescent="0.35">
      <c r="A51" s="7"/>
    </row>
    <row r="52" spans="1:1" ht="15.75" customHeight="1" x14ac:dyDescent="0.35">
      <c r="A52" s="7"/>
    </row>
    <row r="53" spans="1:1" ht="15.75" customHeight="1" x14ac:dyDescent="0.35">
      <c r="A53" s="7"/>
    </row>
    <row r="54" spans="1:1" ht="15.75" customHeight="1" x14ac:dyDescent="0.35">
      <c r="A54" s="7"/>
    </row>
    <row r="55" spans="1:1" ht="15.75" customHeight="1" x14ac:dyDescent="0.35">
      <c r="A55" s="7"/>
    </row>
    <row r="56" spans="1:1" ht="15.75" customHeight="1" x14ac:dyDescent="0.35">
      <c r="A56" s="7"/>
    </row>
    <row r="57" spans="1:1" ht="15.75" customHeight="1" x14ac:dyDescent="0.35">
      <c r="A57" s="7"/>
    </row>
    <row r="58" spans="1:1" ht="15.75" customHeight="1" x14ac:dyDescent="0.35">
      <c r="A58" s="7"/>
    </row>
    <row r="59" spans="1:1" ht="15.75" customHeight="1" x14ac:dyDescent="0.35">
      <c r="A59" s="7"/>
    </row>
    <row r="60" spans="1:1" ht="15.75" customHeight="1" x14ac:dyDescent="0.35">
      <c r="A60" s="7"/>
    </row>
    <row r="61" spans="1:1" ht="15.75" customHeight="1" x14ac:dyDescent="0.35">
      <c r="A61" s="7"/>
    </row>
    <row r="62" spans="1:1" ht="15.75" customHeight="1" x14ac:dyDescent="0.35">
      <c r="A62" s="7"/>
    </row>
    <row r="63" spans="1:1" ht="15.75" customHeight="1" x14ac:dyDescent="0.35">
      <c r="A63" s="7"/>
    </row>
    <row r="64" spans="1:1" ht="15.75" customHeight="1" x14ac:dyDescent="0.35">
      <c r="A64" s="7"/>
    </row>
    <row r="65" spans="1:1" ht="15.75" customHeight="1" x14ac:dyDescent="0.35">
      <c r="A65" s="7"/>
    </row>
    <row r="66" spans="1:1" ht="15.75" customHeight="1" x14ac:dyDescent="0.35">
      <c r="A66" s="7"/>
    </row>
    <row r="67" spans="1:1" ht="15.75" customHeight="1" x14ac:dyDescent="0.35">
      <c r="A67" s="7"/>
    </row>
    <row r="68" spans="1:1" ht="15.75" customHeight="1" x14ac:dyDescent="0.35">
      <c r="A68" s="7"/>
    </row>
    <row r="69" spans="1:1" ht="15.75" customHeight="1" x14ac:dyDescent="0.35">
      <c r="A69" s="7"/>
    </row>
    <row r="70" spans="1:1" ht="15.75" customHeight="1" x14ac:dyDescent="0.35">
      <c r="A70" s="7"/>
    </row>
    <row r="71" spans="1:1" ht="15.75" customHeight="1" x14ac:dyDescent="0.35">
      <c r="A71" s="7"/>
    </row>
    <row r="72" spans="1:1" ht="15.75" customHeight="1" x14ac:dyDescent="0.35">
      <c r="A72" s="7"/>
    </row>
    <row r="73" spans="1:1" ht="15.75" customHeight="1" x14ac:dyDescent="0.35">
      <c r="A73" s="7"/>
    </row>
    <row r="74" spans="1:1" ht="15.75" customHeight="1" x14ac:dyDescent="0.35">
      <c r="A74" s="7"/>
    </row>
    <row r="75" spans="1:1" ht="15.75" customHeight="1" x14ac:dyDescent="0.35">
      <c r="A75" s="7"/>
    </row>
    <row r="76" spans="1:1" ht="15.75" customHeight="1" x14ac:dyDescent="0.35">
      <c r="A76" s="7"/>
    </row>
    <row r="77" spans="1:1" ht="15.75" customHeight="1" x14ac:dyDescent="0.35">
      <c r="A77" s="7"/>
    </row>
    <row r="78" spans="1:1" ht="15.75" customHeight="1" x14ac:dyDescent="0.35">
      <c r="A78" s="7"/>
    </row>
    <row r="79" spans="1:1" ht="15.75" customHeight="1" x14ac:dyDescent="0.35">
      <c r="A79" s="7"/>
    </row>
    <row r="80" spans="1:1" ht="15.75" customHeight="1" x14ac:dyDescent="0.35">
      <c r="A80" s="7"/>
    </row>
    <row r="81" spans="1:1" ht="15.75" customHeight="1" x14ac:dyDescent="0.35">
      <c r="A81" s="7"/>
    </row>
    <row r="82" spans="1:1" ht="15.75" customHeight="1" x14ac:dyDescent="0.35">
      <c r="A82" s="7"/>
    </row>
    <row r="83" spans="1:1" ht="15.75" customHeight="1" x14ac:dyDescent="0.35">
      <c r="A83" s="7"/>
    </row>
    <row r="84" spans="1:1" ht="15.75" customHeight="1" x14ac:dyDescent="0.35">
      <c r="A84" s="7"/>
    </row>
    <row r="85" spans="1:1" ht="15.75" customHeight="1" x14ac:dyDescent="0.35">
      <c r="A85" s="7"/>
    </row>
    <row r="86" spans="1:1" ht="15.75" customHeight="1" x14ac:dyDescent="0.35">
      <c r="A86" s="7"/>
    </row>
    <row r="87" spans="1:1" ht="15.75" customHeight="1" x14ac:dyDescent="0.35">
      <c r="A87" s="7"/>
    </row>
    <row r="88" spans="1:1" ht="15.75" customHeight="1" x14ac:dyDescent="0.35">
      <c r="A88" s="7"/>
    </row>
    <row r="89" spans="1:1" ht="15.75" customHeight="1" x14ac:dyDescent="0.35">
      <c r="A89" s="7"/>
    </row>
    <row r="90" spans="1:1" ht="15.75" customHeight="1" x14ac:dyDescent="0.35">
      <c r="A90" s="7"/>
    </row>
    <row r="91" spans="1:1" ht="15.75" customHeight="1" x14ac:dyDescent="0.35">
      <c r="A91" s="7"/>
    </row>
    <row r="92" spans="1:1" ht="15.75" customHeight="1" x14ac:dyDescent="0.35">
      <c r="A92" s="7"/>
    </row>
    <row r="93" spans="1:1" ht="15.75" customHeight="1" x14ac:dyDescent="0.35">
      <c r="A93" s="7"/>
    </row>
    <row r="94" spans="1:1" ht="15.75" customHeight="1" x14ac:dyDescent="0.35">
      <c r="A94" s="7"/>
    </row>
    <row r="95" spans="1:1" ht="15.75" customHeight="1" x14ac:dyDescent="0.35">
      <c r="A95" s="7"/>
    </row>
    <row r="96" spans="1:1" ht="15.75" customHeight="1" x14ac:dyDescent="0.35">
      <c r="A96" s="7"/>
    </row>
    <row r="97" spans="1:1" ht="15.75" customHeight="1" x14ac:dyDescent="0.35">
      <c r="A97" s="7"/>
    </row>
    <row r="98" spans="1:1" ht="15.75" customHeight="1" x14ac:dyDescent="0.35">
      <c r="A98" s="7"/>
    </row>
    <row r="99" spans="1:1" ht="15.75" customHeight="1" x14ac:dyDescent="0.35">
      <c r="A99" s="7"/>
    </row>
    <row r="100" spans="1:1" ht="15.75" customHeight="1" x14ac:dyDescent="0.35">
      <c r="A100" s="7"/>
    </row>
    <row r="101" spans="1:1" ht="15.75" customHeight="1" x14ac:dyDescent="0.35">
      <c r="A101" s="7"/>
    </row>
    <row r="102" spans="1:1" ht="15.75" customHeight="1" x14ac:dyDescent="0.35">
      <c r="A102" s="7"/>
    </row>
    <row r="103" spans="1:1" ht="15.75" customHeight="1" x14ac:dyDescent="0.35">
      <c r="A103" s="7"/>
    </row>
    <row r="104" spans="1:1" ht="15.75" customHeight="1" x14ac:dyDescent="0.35">
      <c r="A104" s="7"/>
    </row>
    <row r="105" spans="1:1" ht="15.75" customHeight="1" x14ac:dyDescent="0.35">
      <c r="A105" s="7"/>
    </row>
    <row r="106" spans="1:1" ht="15.75" customHeight="1" x14ac:dyDescent="0.35">
      <c r="A106" s="7"/>
    </row>
    <row r="107" spans="1:1" ht="15.75" customHeight="1" x14ac:dyDescent="0.35">
      <c r="A107" s="7"/>
    </row>
    <row r="108" spans="1:1" ht="15.75" customHeight="1" x14ac:dyDescent="0.35">
      <c r="A108" s="7"/>
    </row>
    <row r="109" spans="1:1" ht="15.75" customHeight="1" x14ac:dyDescent="0.35">
      <c r="A109" s="7"/>
    </row>
    <row r="110" spans="1:1" ht="15.75" customHeight="1" x14ac:dyDescent="0.35">
      <c r="A110" s="7"/>
    </row>
    <row r="111" spans="1:1" ht="15.75" customHeight="1" x14ac:dyDescent="0.35">
      <c r="A111" s="7"/>
    </row>
    <row r="112" spans="1:1" ht="15.75" customHeight="1" x14ac:dyDescent="0.35">
      <c r="A112" s="7"/>
    </row>
    <row r="113" spans="1:1" ht="15.75" customHeight="1" x14ac:dyDescent="0.35">
      <c r="A113" s="7"/>
    </row>
    <row r="114" spans="1:1" ht="15.75" customHeight="1" x14ac:dyDescent="0.35">
      <c r="A114" s="7"/>
    </row>
    <row r="115" spans="1:1" ht="15.75" customHeight="1" x14ac:dyDescent="0.35">
      <c r="A115" s="7"/>
    </row>
    <row r="116" spans="1:1" ht="15.75" customHeight="1" x14ac:dyDescent="0.35">
      <c r="A116" s="7"/>
    </row>
    <row r="117" spans="1:1" ht="15.75" customHeight="1" x14ac:dyDescent="0.35">
      <c r="A117" s="7"/>
    </row>
    <row r="118" spans="1:1" ht="15.75" customHeight="1" x14ac:dyDescent="0.35">
      <c r="A118" s="7"/>
    </row>
    <row r="119" spans="1:1" ht="15.75" customHeight="1" x14ac:dyDescent="0.35">
      <c r="A119" s="7"/>
    </row>
    <row r="120" spans="1:1" ht="15.75" customHeight="1" x14ac:dyDescent="0.35">
      <c r="A120" s="7"/>
    </row>
    <row r="121" spans="1:1" ht="15.75" customHeight="1" x14ac:dyDescent="0.35">
      <c r="A121" s="7"/>
    </row>
    <row r="122" spans="1:1" ht="15.75" customHeight="1" x14ac:dyDescent="0.35">
      <c r="A122" s="7"/>
    </row>
    <row r="123" spans="1:1" ht="15.75" customHeight="1" x14ac:dyDescent="0.35">
      <c r="A123" s="7"/>
    </row>
    <row r="124" spans="1:1" ht="15.75" customHeight="1" x14ac:dyDescent="0.35">
      <c r="A124" s="7"/>
    </row>
    <row r="125" spans="1:1" ht="15.75" customHeight="1" x14ac:dyDescent="0.35">
      <c r="A125" s="7"/>
    </row>
    <row r="126" spans="1:1" ht="15.75" customHeight="1" x14ac:dyDescent="0.35">
      <c r="A126" s="7"/>
    </row>
    <row r="127" spans="1:1" ht="15.75" customHeight="1" x14ac:dyDescent="0.35">
      <c r="A127" s="7"/>
    </row>
    <row r="128" spans="1:1" ht="15.75" customHeight="1" x14ac:dyDescent="0.35">
      <c r="A128" s="7"/>
    </row>
    <row r="129" spans="1:1" ht="15.75" customHeight="1" x14ac:dyDescent="0.35">
      <c r="A129" s="7"/>
    </row>
    <row r="130" spans="1:1" ht="15.75" customHeight="1" x14ac:dyDescent="0.35">
      <c r="A130" s="7"/>
    </row>
    <row r="131" spans="1:1" ht="15.75" customHeight="1" x14ac:dyDescent="0.35">
      <c r="A131" s="7"/>
    </row>
    <row r="132" spans="1:1" ht="15.75" customHeight="1" x14ac:dyDescent="0.35">
      <c r="A132" s="7"/>
    </row>
    <row r="133" spans="1:1" ht="15.75" customHeight="1" x14ac:dyDescent="0.35">
      <c r="A133" s="7"/>
    </row>
    <row r="134" spans="1:1" ht="15.75" customHeight="1" x14ac:dyDescent="0.35">
      <c r="A134" s="7"/>
    </row>
    <row r="135" spans="1:1" ht="15.75" customHeight="1" x14ac:dyDescent="0.35">
      <c r="A135" s="7"/>
    </row>
    <row r="136" spans="1:1" ht="15.75" customHeight="1" x14ac:dyDescent="0.35">
      <c r="A136" s="7"/>
    </row>
    <row r="137" spans="1:1" ht="15.75" customHeight="1" x14ac:dyDescent="0.35">
      <c r="A137" s="7"/>
    </row>
    <row r="138" spans="1:1" ht="15.75" customHeight="1" x14ac:dyDescent="0.35">
      <c r="A138" s="7"/>
    </row>
    <row r="139" spans="1:1" ht="15.75" customHeight="1" x14ac:dyDescent="0.35">
      <c r="A139" s="7"/>
    </row>
    <row r="140" spans="1:1" ht="15.75" customHeight="1" x14ac:dyDescent="0.35">
      <c r="A140" s="7"/>
    </row>
    <row r="141" spans="1:1" ht="15.75" customHeight="1" x14ac:dyDescent="0.35">
      <c r="A141" s="7"/>
    </row>
    <row r="142" spans="1:1" ht="15.75" customHeight="1" x14ac:dyDescent="0.35">
      <c r="A142" s="7"/>
    </row>
    <row r="143" spans="1:1" ht="15.75" customHeight="1" x14ac:dyDescent="0.35">
      <c r="A143" s="7"/>
    </row>
    <row r="144" spans="1:1" ht="15.75" customHeight="1" x14ac:dyDescent="0.35">
      <c r="A144" s="7"/>
    </row>
    <row r="145" spans="1:1" ht="15.75" customHeight="1" x14ac:dyDescent="0.35">
      <c r="A145" s="7"/>
    </row>
    <row r="146" spans="1:1" ht="15.75" customHeight="1" x14ac:dyDescent="0.35">
      <c r="A146" s="7"/>
    </row>
    <row r="147" spans="1:1" ht="15.75" customHeight="1" x14ac:dyDescent="0.35">
      <c r="A147" s="7"/>
    </row>
    <row r="148" spans="1:1" ht="15.75" customHeight="1" x14ac:dyDescent="0.35">
      <c r="A148" s="7"/>
    </row>
    <row r="149" spans="1:1" ht="15.75" customHeight="1" x14ac:dyDescent="0.35">
      <c r="A149" s="7"/>
    </row>
    <row r="150" spans="1:1" ht="15.75" customHeight="1" x14ac:dyDescent="0.35">
      <c r="A150" s="7"/>
    </row>
    <row r="151" spans="1:1" ht="15.75" customHeight="1" x14ac:dyDescent="0.35">
      <c r="A151" s="7"/>
    </row>
    <row r="152" spans="1:1" ht="15.75" customHeight="1" x14ac:dyDescent="0.35">
      <c r="A152" s="7"/>
    </row>
    <row r="153" spans="1:1" ht="15.75" customHeight="1" x14ac:dyDescent="0.35">
      <c r="A153" s="7"/>
    </row>
    <row r="154" spans="1:1" ht="15.75" customHeight="1" x14ac:dyDescent="0.35">
      <c r="A154" s="7"/>
    </row>
    <row r="155" spans="1:1" ht="15.75" customHeight="1" x14ac:dyDescent="0.35">
      <c r="A155" s="7"/>
    </row>
    <row r="156" spans="1:1" ht="15.75" customHeight="1" x14ac:dyDescent="0.35">
      <c r="A156" s="7"/>
    </row>
    <row r="157" spans="1:1" ht="15.75" customHeight="1" x14ac:dyDescent="0.35">
      <c r="A157" s="7"/>
    </row>
    <row r="158" spans="1:1" ht="15.75" customHeight="1" x14ac:dyDescent="0.35">
      <c r="A158" s="7"/>
    </row>
    <row r="159" spans="1:1" ht="15.75" customHeight="1" x14ac:dyDescent="0.35">
      <c r="A159" s="7"/>
    </row>
    <row r="160" spans="1:1" ht="15.75" customHeight="1" x14ac:dyDescent="0.35">
      <c r="A160" s="7"/>
    </row>
    <row r="161" spans="1:1" ht="15.75" customHeight="1" x14ac:dyDescent="0.35">
      <c r="A161" s="7"/>
    </row>
    <row r="162" spans="1:1" ht="15.75" customHeight="1" x14ac:dyDescent="0.35">
      <c r="A162" s="7"/>
    </row>
    <row r="163" spans="1:1" ht="15.75" customHeight="1" x14ac:dyDescent="0.35">
      <c r="A163" s="7"/>
    </row>
    <row r="164" spans="1:1" ht="15.75" customHeight="1" x14ac:dyDescent="0.35">
      <c r="A164" s="7"/>
    </row>
    <row r="165" spans="1:1" ht="15.75" customHeight="1" x14ac:dyDescent="0.35">
      <c r="A165" s="7"/>
    </row>
    <row r="166" spans="1:1" ht="15.75" customHeight="1" x14ac:dyDescent="0.35">
      <c r="A166" s="7"/>
    </row>
    <row r="167" spans="1:1" ht="15.75" customHeight="1" x14ac:dyDescent="0.35">
      <c r="A167" s="7"/>
    </row>
    <row r="168" spans="1:1" ht="15.75" customHeight="1" x14ac:dyDescent="0.35">
      <c r="A168" s="7"/>
    </row>
    <row r="169" spans="1:1" ht="15.75" customHeight="1" x14ac:dyDescent="0.35">
      <c r="A169" s="7"/>
    </row>
    <row r="170" spans="1:1" ht="15.75" customHeight="1" x14ac:dyDescent="0.35">
      <c r="A170" s="7"/>
    </row>
    <row r="171" spans="1:1" ht="15.75" customHeight="1" x14ac:dyDescent="0.35">
      <c r="A171" s="7"/>
    </row>
    <row r="172" spans="1:1" ht="15.75" customHeight="1" x14ac:dyDescent="0.35">
      <c r="A172" s="7"/>
    </row>
    <row r="173" spans="1:1" ht="15.75" customHeight="1" x14ac:dyDescent="0.35">
      <c r="A173" s="7"/>
    </row>
    <row r="174" spans="1:1" ht="15.75" customHeight="1" x14ac:dyDescent="0.35">
      <c r="A174" s="7"/>
    </row>
    <row r="175" spans="1:1" ht="15.75" customHeight="1" x14ac:dyDescent="0.35">
      <c r="A175" s="7"/>
    </row>
    <row r="176" spans="1:1" ht="15.75" customHeight="1" x14ac:dyDescent="0.35">
      <c r="A176" s="7"/>
    </row>
    <row r="177" spans="1:1" ht="15.75" customHeight="1" x14ac:dyDescent="0.35">
      <c r="A177" s="7"/>
    </row>
    <row r="178" spans="1:1" ht="15.75" customHeight="1" x14ac:dyDescent="0.35">
      <c r="A178" s="7"/>
    </row>
    <row r="179" spans="1:1" ht="15.75" customHeight="1" x14ac:dyDescent="0.35">
      <c r="A179" s="7"/>
    </row>
    <row r="180" spans="1:1" ht="15.75" customHeight="1" x14ac:dyDescent="0.35">
      <c r="A180" s="7"/>
    </row>
    <row r="181" spans="1:1" ht="15.75" customHeight="1" x14ac:dyDescent="0.35">
      <c r="A181" s="7"/>
    </row>
    <row r="182" spans="1:1" ht="15.75" customHeight="1" x14ac:dyDescent="0.35">
      <c r="A182" s="7"/>
    </row>
    <row r="183" spans="1:1" ht="15.75" customHeight="1" x14ac:dyDescent="0.35">
      <c r="A183" s="7"/>
    </row>
    <row r="184" spans="1:1" ht="15.75" customHeight="1" x14ac:dyDescent="0.35">
      <c r="A184" s="7"/>
    </row>
    <row r="185" spans="1:1" ht="15.75" customHeight="1" x14ac:dyDescent="0.35">
      <c r="A185" s="7"/>
    </row>
    <row r="186" spans="1:1" ht="15.75" customHeight="1" x14ac:dyDescent="0.35">
      <c r="A186" s="7"/>
    </row>
    <row r="187" spans="1:1" ht="15.75" customHeight="1" x14ac:dyDescent="0.35">
      <c r="A187" s="7"/>
    </row>
    <row r="188" spans="1:1" ht="15.75" customHeight="1" x14ac:dyDescent="0.35">
      <c r="A188" s="7"/>
    </row>
    <row r="189" spans="1:1" ht="15.75" customHeight="1" x14ac:dyDescent="0.35">
      <c r="A189" s="7"/>
    </row>
    <row r="190" spans="1:1" ht="15.75" customHeight="1" x14ac:dyDescent="0.35">
      <c r="A190" s="7"/>
    </row>
    <row r="191" spans="1:1" ht="15.75" customHeight="1" x14ac:dyDescent="0.35">
      <c r="A191" s="7"/>
    </row>
    <row r="192" spans="1:1" ht="15.75" customHeight="1" x14ac:dyDescent="0.35">
      <c r="A192" s="7"/>
    </row>
    <row r="193" spans="1:1" ht="15.75" customHeight="1" x14ac:dyDescent="0.35">
      <c r="A193" s="7"/>
    </row>
    <row r="194" spans="1:1" ht="15.75" customHeight="1" x14ac:dyDescent="0.35">
      <c r="A194" s="7"/>
    </row>
    <row r="195" spans="1:1" ht="15.75" customHeight="1" x14ac:dyDescent="0.35">
      <c r="A195" s="7"/>
    </row>
    <row r="196" spans="1:1" ht="15.75" customHeight="1" x14ac:dyDescent="0.35">
      <c r="A196" s="7"/>
    </row>
    <row r="197" spans="1:1" ht="15.75" customHeight="1" x14ac:dyDescent="0.35">
      <c r="A197" s="7"/>
    </row>
    <row r="198" spans="1:1" ht="15.75" customHeight="1" x14ac:dyDescent="0.35">
      <c r="A198" s="7"/>
    </row>
    <row r="199" spans="1:1" ht="15.75" customHeight="1" x14ac:dyDescent="0.35">
      <c r="A199" s="7"/>
    </row>
    <row r="200" spans="1:1" ht="15.75" customHeight="1" x14ac:dyDescent="0.35">
      <c r="A200" s="7"/>
    </row>
    <row r="201" spans="1:1" ht="15.75" customHeight="1" x14ac:dyDescent="0.35">
      <c r="A201" s="7"/>
    </row>
    <row r="202" spans="1:1" ht="15.75" customHeight="1" x14ac:dyDescent="0.35">
      <c r="A202" s="7"/>
    </row>
    <row r="203" spans="1:1" ht="15.75" customHeight="1" x14ac:dyDescent="0.35">
      <c r="A203" s="7"/>
    </row>
    <row r="204" spans="1:1" ht="15.75" customHeight="1" x14ac:dyDescent="0.35">
      <c r="A204" s="7"/>
    </row>
    <row r="205" spans="1:1" ht="15.75" customHeight="1" x14ac:dyDescent="0.35">
      <c r="A205" s="7"/>
    </row>
    <row r="206" spans="1:1" ht="15.75" customHeight="1" x14ac:dyDescent="0.35">
      <c r="A206" s="7"/>
    </row>
    <row r="207" spans="1:1" ht="15.75" customHeight="1" x14ac:dyDescent="0.35">
      <c r="A207" s="7"/>
    </row>
    <row r="208" spans="1:1" ht="15.75" customHeight="1" x14ac:dyDescent="0.35">
      <c r="A208" s="7"/>
    </row>
    <row r="209" spans="1:1" ht="15.75" customHeight="1" x14ac:dyDescent="0.35">
      <c r="A209" s="7"/>
    </row>
    <row r="210" spans="1:1" ht="15.75" customHeight="1" x14ac:dyDescent="0.35">
      <c r="A210" s="7"/>
    </row>
    <row r="211" spans="1:1" ht="15.75" customHeight="1" x14ac:dyDescent="0.35">
      <c r="A211" s="7"/>
    </row>
    <row r="212" spans="1:1" ht="15.75" customHeight="1" x14ac:dyDescent="0.35">
      <c r="A212" s="7"/>
    </row>
    <row r="213" spans="1:1" ht="15.75" customHeight="1" x14ac:dyDescent="0.35">
      <c r="A213" s="7"/>
    </row>
    <row r="214" spans="1:1" ht="15.75" customHeight="1" x14ac:dyDescent="0.35">
      <c r="A214" s="7"/>
    </row>
    <row r="215" spans="1:1" ht="15.75" customHeight="1" x14ac:dyDescent="0.35">
      <c r="A215" s="7"/>
    </row>
    <row r="216" spans="1:1" ht="15.75" customHeight="1" x14ac:dyDescent="0.35">
      <c r="A216" s="7"/>
    </row>
    <row r="217" spans="1:1" ht="15.75" customHeight="1" x14ac:dyDescent="0.35">
      <c r="A217" s="7"/>
    </row>
    <row r="218" spans="1:1" ht="15.75" customHeight="1" x14ac:dyDescent="0.35">
      <c r="A218" s="7"/>
    </row>
    <row r="219" spans="1:1" ht="15.75" customHeight="1" x14ac:dyDescent="0.35">
      <c r="A219" s="7"/>
    </row>
    <row r="220" spans="1:1" ht="15.75" customHeight="1" x14ac:dyDescent="0.35">
      <c r="A220" s="7"/>
    </row>
    <row r="221" spans="1:1" ht="15.75" customHeight="1" x14ac:dyDescent="0.35">
      <c r="A221" s="7"/>
    </row>
    <row r="222" spans="1:1" ht="15.75" customHeight="1" x14ac:dyDescent="0.35">
      <c r="A222" s="7"/>
    </row>
    <row r="223" spans="1:1" ht="15.75" customHeight="1" x14ac:dyDescent="0.35">
      <c r="A223" s="7"/>
    </row>
    <row r="224" spans="1:1" ht="15.75" customHeight="1" x14ac:dyDescent="0.35">
      <c r="A224" s="7"/>
    </row>
    <row r="225" spans="1:1" ht="15.75" customHeight="1" x14ac:dyDescent="0.35">
      <c r="A225" s="7"/>
    </row>
    <row r="226" spans="1:1" ht="15.75" customHeight="1" x14ac:dyDescent="0.35">
      <c r="A226" s="7"/>
    </row>
    <row r="227" spans="1:1" ht="15.75" customHeight="1" x14ac:dyDescent="0.35">
      <c r="A227" s="7"/>
    </row>
    <row r="228" spans="1:1" ht="15.75" customHeight="1" x14ac:dyDescent="0.35">
      <c r="A228" s="7"/>
    </row>
    <row r="229" spans="1:1" ht="15.75" customHeight="1" x14ac:dyDescent="0.35">
      <c r="A229" s="7"/>
    </row>
    <row r="230" spans="1:1" ht="15.75" customHeight="1" x14ac:dyDescent="0.35">
      <c r="A230" s="7"/>
    </row>
    <row r="231" spans="1:1" ht="15.75" customHeight="1" x14ac:dyDescent="0.35">
      <c r="A231" s="7"/>
    </row>
    <row r="232" spans="1:1" ht="15.75" customHeight="1" x14ac:dyDescent="0.35">
      <c r="A232" s="7"/>
    </row>
    <row r="233" spans="1:1" ht="15.75" customHeight="1" x14ac:dyDescent="0.35">
      <c r="A233" s="7"/>
    </row>
    <row r="234" spans="1:1" ht="15.75" customHeight="1" x14ac:dyDescent="0.35">
      <c r="A234" s="7"/>
    </row>
    <row r="235" spans="1:1" ht="15.75" customHeight="1" x14ac:dyDescent="0.35">
      <c r="A235" s="7"/>
    </row>
    <row r="236" spans="1:1" ht="15.75" customHeight="1" x14ac:dyDescent="0.35">
      <c r="A236" s="7"/>
    </row>
    <row r="237" spans="1:1" ht="15.75" customHeight="1" x14ac:dyDescent="0.35">
      <c r="A237" s="7"/>
    </row>
    <row r="238" spans="1:1" ht="15.75" customHeight="1" x14ac:dyDescent="0.35">
      <c r="A238" s="7"/>
    </row>
    <row r="239" spans="1:1" ht="15.75" customHeight="1" x14ac:dyDescent="0.35">
      <c r="A239" s="7"/>
    </row>
    <row r="240" spans="1:1" ht="15.75" customHeight="1" x14ac:dyDescent="0.35">
      <c r="A240" s="7"/>
    </row>
    <row r="241" spans="1:1" ht="15.75" customHeight="1" x14ac:dyDescent="0.35">
      <c r="A241" s="7"/>
    </row>
    <row r="242" spans="1:1" ht="15.75" customHeight="1" x14ac:dyDescent="0.35">
      <c r="A242" s="7"/>
    </row>
    <row r="243" spans="1:1" ht="15.75" customHeight="1" x14ac:dyDescent="0.35">
      <c r="A243" s="7"/>
    </row>
    <row r="244" spans="1:1" ht="15.75" customHeight="1" x14ac:dyDescent="0.35">
      <c r="A244" s="7"/>
    </row>
    <row r="245" spans="1:1" ht="15.75" customHeight="1" x14ac:dyDescent="0.35">
      <c r="A245" s="7"/>
    </row>
    <row r="246" spans="1:1" ht="15.75" customHeight="1" x14ac:dyDescent="0.35">
      <c r="A246" s="7"/>
    </row>
    <row r="247" spans="1:1" ht="15.75" customHeight="1" x14ac:dyDescent="0.35">
      <c r="A247" s="7"/>
    </row>
    <row r="248" spans="1:1" ht="15.75" customHeight="1" x14ac:dyDescent="0.35">
      <c r="A248" s="7"/>
    </row>
    <row r="249" spans="1:1" ht="15.75" customHeight="1" x14ac:dyDescent="0.35">
      <c r="A249" s="7"/>
    </row>
    <row r="250" spans="1:1" ht="15.75" customHeight="1" x14ac:dyDescent="0.35">
      <c r="A250" s="7"/>
    </row>
    <row r="251" spans="1:1" ht="15.75" customHeight="1" x14ac:dyDescent="0.35">
      <c r="A251" s="7"/>
    </row>
    <row r="252" spans="1:1" ht="15.75" customHeight="1" x14ac:dyDescent="0.35">
      <c r="A252" s="7"/>
    </row>
    <row r="253" spans="1:1" ht="15.75" customHeight="1" x14ac:dyDescent="0.35">
      <c r="A253" s="7"/>
    </row>
    <row r="254" spans="1:1" ht="15.75" customHeight="1" x14ac:dyDescent="0.35">
      <c r="A254" s="7"/>
    </row>
    <row r="255" spans="1:1" ht="15.75" customHeight="1" x14ac:dyDescent="0.35">
      <c r="A255" s="7"/>
    </row>
    <row r="256" spans="1:1" ht="15.75" customHeight="1" x14ac:dyDescent="0.35">
      <c r="A256" s="7"/>
    </row>
    <row r="257" spans="1:1" ht="15.75" customHeight="1" x14ac:dyDescent="0.35">
      <c r="A257" s="7"/>
    </row>
    <row r="258" spans="1:1" ht="15.75" customHeight="1" x14ac:dyDescent="0.35">
      <c r="A258" s="7"/>
    </row>
    <row r="259" spans="1:1" ht="15.75" customHeight="1" x14ac:dyDescent="0.35">
      <c r="A259" s="7"/>
    </row>
    <row r="260" spans="1:1" ht="15.75" customHeight="1" x14ac:dyDescent="0.35">
      <c r="A260" s="7"/>
    </row>
    <row r="261" spans="1:1" ht="15.75" customHeight="1" x14ac:dyDescent="0.35">
      <c r="A261" s="7"/>
    </row>
    <row r="262" spans="1:1" ht="15.75" customHeight="1" x14ac:dyDescent="0.35">
      <c r="A262" s="7"/>
    </row>
    <row r="263" spans="1:1" ht="15.75" customHeight="1" x14ac:dyDescent="0.35">
      <c r="A263" s="7"/>
    </row>
    <row r="264" spans="1:1" ht="15.75" customHeight="1" x14ac:dyDescent="0.35">
      <c r="A264" s="7"/>
    </row>
    <row r="265" spans="1:1" ht="15.75" customHeight="1" x14ac:dyDescent="0.35">
      <c r="A265" s="7"/>
    </row>
    <row r="266" spans="1:1" ht="15.75" customHeight="1" x14ac:dyDescent="0.35">
      <c r="A266" s="7"/>
    </row>
    <row r="267" spans="1:1" ht="15.75" customHeight="1" x14ac:dyDescent="0.35">
      <c r="A267" s="7"/>
    </row>
    <row r="268" spans="1:1" ht="15.75" customHeight="1" x14ac:dyDescent="0.35">
      <c r="A268" s="7"/>
    </row>
    <row r="269" spans="1:1" ht="15.75" customHeight="1" x14ac:dyDescent="0.35">
      <c r="A269" s="7"/>
    </row>
    <row r="270" spans="1:1" ht="15.75" customHeight="1" x14ac:dyDescent="0.35">
      <c r="A270" s="7"/>
    </row>
    <row r="271" spans="1:1" ht="15.75" customHeight="1" x14ac:dyDescent="0.35">
      <c r="A271" s="7"/>
    </row>
    <row r="272" spans="1:1" ht="15.75" customHeight="1" x14ac:dyDescent="0.35">
      <c r="A272" s="7"/>
    </row>
    <row r="273" spans="1:1" ht="15.75" customHeight="1" x14ac:dyDescent="0.35">
      <c r="A273" s="7"/>
    </row>
    <row r="274" spans="1:1" ht="15.75" customHeight="1" x14ac:dyDescent="0.35">
      <c r="A274" s="7"/>
    </row>
    <row r="275" spans="1:1" ht="15.75" customHeight="1" x14ac:dyDescent="0.35">
      <c r="A275" s="7"/>
    </row>
    <row r="276" spans="1:1" ht="15.75" customHeight="1" x14ac:dyDescent="0.35">
      <c r="A276" s="7"/>
    </row>
    <row r="277" spans="1:1" ht="15.75" customHeight="1" x14ac:dyDescent="0.35">
      <c r="A277" s="7"/>
    </row>
    <row r="278" spans="1:1" ht="15.75" customHeight="1" x14ac:dyDescent="0.35">
      <c r="A278" s="7"/>
    </row>
    <row r="279" spans="1:1" ht="15.75" customHeight="1" x14ac:dyDescent="0.35">
      <c r="A279" s="7"/>
    </row>
    <row r="280" spans="1:1" ht="15.75" customHeight="1" x14ac:dyDescent="0.35">
      <c r="A280" s="7"/>
    </row>
    <row r="281" spans="1:1" ht="15.75" customHeight="1" x14ac:dyDescent="0.35">
      <c r="A281" s="7"/>
    </row>
    <row r="282" spans="1:1" ht="15.75" customHeight="1" x14ac:dyDescent="0.35">
      <c r="A282" s="7"/>
    </row>
    <row r="283" spans="1:1" ht="15.75" customHeight="1" x14ac:dyDescent="0.35">
      <c r="A283" s="7"/>
    </row>
    <row r="284" spans="1:1" ht="15.75" customHeight="1" x14ac:dyDescent="0.35">
      <c r="A284" s="7"/>
    </row>
    <row r="285" spans="1:1" ht="15.75" customHeight="1" x14ac:dyDescent="0.35">
      <c r="A285" s="7"/>
    </row>
    <row r="286" spans="1:1" ht="15.75" customHeight="1" x14ac:dyDescent="0.35">
      <c r="A286" s="7"/>
    </row>
    <row r="287" spans="1:1" ht="15.75" customHeight="1" x14ac:dyDescent="0.35">
      <c r="A287" s="7"/>
    </row>
    <row r="288" spans="1:1" ht="15.75" customHeight="1" x14ac:dyDescent="0.35">
      <c r="A288" s="7"/>
    </row>
    <row r="289" spans="1:1" ht="15.75" customHeight="1" x14ac:dyDescent="0.35">
      <c r="A289" s="7"/>
    </row>
    <row r="290" spans="1:1" ht="15.75" customHeight="1" x14ac:dyDescent="0.35">
      <c r="A290" s="7"/>
    </row>
    <row r="291" spans="1:1" ht="15.75" customHeight="1" x14ac:dyDescent="0.35">
      <c r="A291" s="7"/>
    </row>
    <row r="292" spans="1:1" ht="15.75" customHeight="1" x14ac:dyDescent="0.35">
      <c r="A292" s="7"/>
    </row>
    <row r="293" spans="1:1" ht="15.75" customHeight="1" x14ac:dyDescent="0.35">
      <c r="A293" s="7"/>
    </row>
    <row r="294" spans="1:1" ht="15.75" customHeight="1" x14ac:dyDescent="0.35">
      <c r="A294" s="7"/>
    </row>
    <row r="295" spans="1:1" ht="15.75" customHeight="1" x14ac:dyDescent="0.35">
      <c r="A295" s="7"/>
    </row>
    <row r="296" spans="1:1" ht="15.75" customHeight="1" x14ac:dyDescent="0.35">
      <c r="A296" s="7"/>
    </row>
    <row r="297" spans="1:1" ht="15.75" customHeight="1" x14ac:dyDescent="0.35">
      <c r="A297" s="7"/>
    </row>
    <row r="298" spans="1:1" ht="15.75" customHeight="1" x14ac:dyDescent="0.35">
      <c r="A298" s="7"/>
    </row>
    <row r="299" spans="1:1" ht="15.75" customHeight="1" x14ac:dyDescent="0.35">
      <c r="A299" s="7"/>
    </row>
    <row r="300" spans="1:1" ht="15.75" customHeight="1" x14ac:dyDescent="0.35">
      <c r="A300" s="7"/>
    </row>
    <row r="301" spans="1:1" ht="15.75" customHeight="1" x14ac:dyDescent="0.35">
      <c r="A301" s="7"/>
    </row>
    <row r="302" spans="1:1" ht="15.75" customHeight="1" x14ac:dyDescent="0.35">
      <c r="A302" s="7"/>
    </row>
    <row r="303" spans="1:1" ht="15.75" customHeight="1" x14ac:dyDescent="0.35">
      <c r="A303" s="7"/>
    </row>
    <row r="304" spans="1:1" ht="15.75" customHeight="1" x14ac:dyDescent="0.35">
      <c r="A304" s="7"/>
    </row>
    <row r="305" spans="1:1" ht="15.75" customHeight="1" x14ac:dyDescent="0.35">
      <c r="A305" s="7"/>
    </row>
    <row r="306" spans="1:1" ht="15.75" customHeight="1" x14ac:dyDescent="0.35">
      <c r="A306" s="7"/>
    </row>
    <row r="307" spans="1:1" ht="15.75" customHeight="1" x14ac:dyDescent="0.35">
      <c r="A307" s="7"/>
    </row>
    <row r="308" spans="1:1" ht="15.75" customHeight="1" x14ac:dyDescent="0.35">
      <c r="A308" s="7"/>
    </row>
    <row r="309" spans="1:1" ht="15.75" customHeight="1" x14ac:dyDescent="0.35">
      <c r="A309" s="7"/>
    </row>
    <row r="310" spans="1:1" ht="15.75" customHeight="1" x14ac:dyDescent="0.35">
      <c r="A310" s="7"/>
    </row>
    <row r="311" spans="1:1" ht="15.75" customHeight="1" x14ac:dyDescent="0.35">
      <c r="A311" s="7"/>
    </row>
    <row r="312" spans="1:1" ht="15.75" customHeight="1" x14ac:dyDescent="0.35">
      <c r="A312" s="7"/>
    </row>
    <row r="313" spans="1:1" ht="15.75" customHeight="1" x14ac:dyDescent="0.35">
      <c r="A313" s="7"/>
    </row>
    <row r="314" spans="1:1" ht="15.75" customHeight="1" x14ac:dyDescent="0.35">
      <c r="A314" s="7"/>
    </row>
    <row r="315" spans="1:1" ht="15.75" customHeight="1" x14ac:dyDescent="0.35">
      <c r="A315" s="7"/>
    </row>
    <row r="316" spans="1:1" ht="15.75" customHeight="1" x14ac:dyDescent="0.35">
      <c r="A316" s="7"/>
    </row>
    <row r="317" spans="1:1" ht="15.75" customHeight="1" x14ac:dyDescent="0.35">
      <c r="A317" s="7"/>
    </row>
    <row r="318" spans="1:1" ht="15.75" customHeight="1" x14ac:dyDescent="0.35">
      <c r="A318" s="7"/>
    </row>
    <row r="319" spans="1:1" ht="15.75" customHeight="1" x14ac:dyDescent="0.35">
      <c r="A319" s="7"/>
    </row>
    <row r="320" spans="1:1" ht="15.75" customHeight="1" x14ac:dyDescent="0.35">
      <c r="A320" s="7"/>
    </row>
    <row r="321" spans="1:1" ht="15.75" customHeight="1" x14ac:dyDescent="0.35">
      <c r="A321" s="7"/>
    </row>
    <row r="322" spans="1:1" ht="15.75" customHeight="1" x14ac:dyDescent="0.35">
      <c r="A322" s="7"/>
    </row>
    <row r="323" spans="1:1" ht="15.75" customHeight="1" x14ac:dyDescent="0.35">
      <c r="A323" s="7"/>
    </row>
    <row r="324" spans="1:1" ht="15.75" customHeight="1" x14ac:dyDescent="0.35">
      <c r="A324" s="7"/>
    </row>
    <row r="325" spans="1:1" ht="15.75" customHeight="1" x14ac:dyDescent="0.35">
      <c r="A325" s="7"/>
    </row>
    <row r="326" spans="1:1" ht="15.75" customHeight="1" x14ac:dyDescent="0.35">
      <c r="A326" s="7"/>
    </row>
    <row r="327" spans="1:1" ht="15.75" customHeight="1" x14ac:dyDescent="0.35">
      <c r="A327" s="7"/>
    </row>
    <row r="328" spans="1:1" ht="15.75" customHeight="1" x14ac:dyDescent="0.35">
      <c r="A328" s="7"/>
    </row>
    <row r="329" spans="1:1" ht="15.75" customHeight="1" x14ac:dyDescent="0.35">
      <c r="A329" s="7"/>
    </row>
    <row r="330" spans="1:1" ht="15.75" customHeight="1" x14ac:dyDescent="0.35">
      <c r="A330" s="7"/>
    </row>
    <row r="331" spans="1:1" ht="15.75" customHeight="1" x14ac:dyDescent="0.35">
      <c r="A331" s="7"/>
    </row>
    <row r="332" spans="1:1" ht="15.75" customHeight="1" x14ac:dyDescent="0.35">
      <c r="A332" s="7"/>
    </row>
    <row r="333" spans="1:1" ht="15.75" customHeight="1" x14ac:dyDescent="0.35">
      <c r="A333" s="7"/>
    </row>
    <row r="334" spans="1:1" ht="15.75" customHeight="1" x14ac:dyDescent="0.35">
      <c r="A334" s="7"/>
    </row>
    <row r="335" spans="1:1" ht="15.75" customHeight="1" x14ac:dyDescent="0.35">
      <c r="A335" s="7"/>
    </row>
    <row r="336" spans="1:1" ht="15.75" customHeight="1" x14ac:dyDescent="0.35">
      <c r="A336" s="7"/>
    </row>
    <row r="337" spans="1:1" ht="15.75" customHeight="1" x14ac:dyDescent="0.35">
      <c r="A337" s="7"/>
    </row>
    <row r="338" spans="1:1" ht="15.75" customHeight="1" x14ac:dyDescent="0.35">
      <c r="A338" s="7"/>
    </row>
    <row r="339" spans="1:1" ht="15.75" customHeight="1" x14ac:dyDescent="0.35">
      <c r="A339" s="7"/>
    </row>
    <row r="340" spans="1:1" ht="15.75" customHeight="1" x14ac:dyDescent="0.35">
      <c r="A340" s="7"/>
    </row>
    <row r="341" spans="1:1" ht="15.75" customHeight="1" x14ac:dyDescent="0.35">
      <c r="A341" s="7"/>
    </row>
    <row r="342" spans="1:1" ht="15.75" customHeight="1" x14ac:dyDescent="0.35">
      <c r="A342" s="7"/>
    </row>
    <row r="343" spans="1:1" ht="15.75" customHeight="1" x14ac:dyDescent="0.35">
      <c r="A343" s="7"/>
    </row>
    <row r="344" spans="1:1" ht="15.75" customHeight="1" x14ac:dyDescent="0.35">
      <c r="A344" s="7"/>
    </row>
    <row r="345" spans="1:1" ht="15.75" customHeight="1" x14ac:dyDescent="0.35">
      <c r="A345" s="7"/>
    </row>
    <row r="346" spans="1:1" ht="15.75" customHeight="1" x14ac:dyDescent="0.35">
      <c r="A346" s="7"/>
    </row>
    <row r="347" spans="1:1" ht="15.75" customHeight="1" x14ac:dyDescent="0.35">
      <c r="A347" s="7"/>
    </row>
    <row r="348" spans="1:1" ht="15.75" customHeight="1" x14ac:dyDescent="0.35">
      <c r="A348" s="7"/>
    </row>
    <row r="349" spans="1:1" ht="15.75" customHeight="1" x14ac:dyDescent="0.35">
      <c r="A349" s="7"/>
    </row>
    <row r="350" spans="1:1" ht="15.75" customHeight="1" x14ac:dyDescent="0.35">
      <c r="A350" s="7"/>
    </row>
    <row r="351" spans="1:1" ht="15.75" customHeight="1" x14ac:dyDescent="0.35">
      <c r="A351" s="7"/>
    </row>
    <row r="352" spans="1:1" ht="15.75" customHeight="1" x14ac:dyDescent="0.35">
      <c r="A352" s="7"/>
    </row>
    <row r="353" spans="1:1" ht="15.75" customHeight="1" x14ac:dyDescent="0.35">
      <c r="A353" s="7"/>
    </row>
    <row r="354" spans="1:1" ht="15.75" customHeight="1" x14ac:dyDescent="0.35">
      <c r="A354" s="7"/>
    </row>
    <row r="355" spans="1:1" ht="15.75" customHeight="1" x14ac:dyDescent="0.35">
      <c r="A355" s="7"/>
    </row>
    <row r="356" spans="1:1" ht="15.75" customHeight="1" x14ac:dyDescent="0.35">
      <c r="A356" s="7"/>
    </row>
    <row r="357" spans="1:1" ht="15.75" customHeight="1" x14ac:dyDescent="0.35">
      <c r="A357" s="7"/>
    </row>
    <row r="358" spans="1:1" ht="15.75" customHeight="1" x14ac:dyDescent="0.35">
      <c r="A358" s="7"/>
    </row>
    <row r="359" spans="1:1" ht="15.75" customHeight="1" x14ac:dyDescent="0.35">
      <c r="A359" s="7"/>
    </row>
    <row r="360" spans="1:1" ht="15.75" customHeight="1" x14ac:dyDescent="0.35">
      <c r="A360" s="7"/>
    </row>
    <row r="361" spans="1:1" ht="15.75" customHeight="1" x14ac:dyDescent="0.35">
      <c r="A361" s="7"/>
    </row>
    <row r="362" spans="1:1" ht="15.75" customHeight="1" x14ac:dyDescent="0.35">
      <c r="A362" s="7"/>
    </row>
    <row r="363" spans="1:1" ht="15.75" customHeight="1" x14ac:dyDescent="0.35">
      <c r="A363" s="7"/>
    </row>
    <row r="364" spans="1:1" ht="15.75" customHeight="1" x14ac:dyDescent="0.35">
      <c r="A364" s="7"/>
    </row>
    <row r="365" spans="1:1" ht="15.75" customHeight="1" x14ac:dyDescent="0.35">
      <c r="A365" s="7"/>
    </row>
    <row r="366" spans="1:1" ht="15.75" customHeight="1" x14ac:dyDescent="0.35">
      <c r="A366" s="7"/>
    </row>
    <row r="367" spans="1:1" ht="15.75" customHeight="1" x14ac:dyDescent="0.35">
      <c r="A367" s="7"/>
    </row>
    <row r="368" spans="1:1" ht="15.75" customHeight="1" x14ac:dyDescent="0.35">
      <c r="A368" s="7"/>
    </row>
    <row r="369" spans="1:1" ht="15.75" customHeight="1" x14ac:dyDescent="0.35">
      <c r="A369" s="7"/>
    </row>
    <row r="370" spans="1:1" ht="15.75" customHeight="1" x14ac:dyDescent="0.35">
      <c r="A370" s="7"/>
    </row>
    <row r="371" spans="1:1" ht="15.75" customHeight="1" x14ac:dyDescent="0.35">
      <c r="A371" s="7"/>
    </row>
    <row r="372" spans="1:1" ht="15.75" customHeight="1" x14ac:dyDescent="0.35">
      <c r="A372" s="7"/>
    </row>
    <row r="373" spans="1:1" ht="15.75" customHeight="1" x14ac:dyDescent="0.35">
      <c r="A373" s="7"/>
    </row>
    <row r="374" spans="1:1" ht="15.75" customHeight="1" x14ac:dyDescent="0.35">
      <c r="A374" s="7"/>
    </row>
    <row r="375" spans="1:1" ht="15.75" customHeight="1" x14ac:dyDescent="0.35">
      <c r="A375" s="7"/>
    </row>
    <row r="376" spans="1:1" ht="15.75" customHeight="1" x14ac:dyDescent="0.35">
      <c r="A376" s="7"/>
    </row>
    <row r="377" spans="1:1" ht="15.75" customHeight="1" x14ac:dyDescent="0.35">
      <c r="A377" s="7"/>
    </row>
    <row r="378" spans="1:1" ht="15.75" customHeight="1" x14ac:dyDescent="0.35">
      <c r="A378" s="7"/>
    </row>
    <row r="379" spans="1:1" ht="15.75" customHeight="1" x14ac:dyDescent="0.35">
      <c r="A379" s="7"/>
    </row>
    <row r="380" spans="1:1" ht="15.75" customHeight="1" x14ac:dyDescent="0.35">
      <c r="A380" s="7"/>
    </row>
    <row r="381" spans="1:1" ht="15.75" customHeight="1" x14ac:dyDescent="0.35">
      <c r="A381" s="7"/>
    </row>
    <row r="382" spans="1:1" ht="15.75" customHeight="1" x14ac:dyDescent="0.35">
      <c r="A382" s="7"/>
    </row>
    <row r="383" spans="1:1" ht="15.75" customHeight="1" x14ac:dyDescent="0.35">
      <c r="A383" s="7"/>
    </row>
    <row r="384" spans="1:1" ht="15.75" customHeight="1" x14ac:dyDescent="0.35">
      <c r="A384" s="7"/>
    </row>
    <row r="385" spans="1:1" ht="15.75" customHeight="1" x14ac:dyDescent="0.35">
      <c r="A385" s="7"/>
    </row>
    <row r="386" spans="1:1" ht="15.75" customHeight="1" x14ac:dyDescent="0.35">
      <c r="A386" s="7"/>
    </row>
    <row r="387" spans="1:1" ht="15.75" customHeight="1" x14ac:dyDescent="0.35">
      <c r="A387" s="7"/>
    </row>
    <row r="388" spans="1:1" ht="15.75" customHeight="1" x14ac:dyDescent="0.35">
      <c r="A388" s="7"/>
    </row>
    <row r="389" spans="1:1" ht="15.75" customHeight="1" x14ac:dyDescent="0.35">
      <c r="A389" s="7"/>
    </row>
    <row r="390" spans="1:1" ht="15.75" customHeight="1" x14ac:dyDescent="0.35">
      <c r="A390" s="7"/>
    </row>
    <row r="391" spans="1:1" ht="15.75" customHeight="1" x14ac:dyDescent="0.35">
      <c r="A391" s="7"/>
    </row>
    <row r="392" spans="1:1" ht="15.75" customHeight="1" x14ac:dyDescent="0.35">
      <c r="A392" s="7"/>
    </row>
    <row r="393" spans="1:1" ht="15.75" customHeight="1" x14ac:dyDescent="0.35">
      <c r="A393" s="7"/>
    </row>
    <row r="394" spans="1:1" ht="15.75" customHeight="1" x14ac:dyDescent="0.35">
      <c r="A394" s="7"/>
    </row>
    <row r="395" spans="1:1" ht="15.75" customHeight="1" x14ac:dyDescent="0.35">
      <c r="A395" s="7"/>
    </row>
    <row r="396" spans="1:1" ht="15.75" customHeight="1" x14ac:dyDescent="0.35">
      <c r="A396" s="7"/>
    </row>
    <row r="397" spans="1:1" ht="15.75" customHeight="1" x14ac:dyDescent="0.35">
      <c r="A397" s="7"/>
    </row>
    <row r="398" spans="1:1" ht="15.75" customHeight="1" x14ac:dyDescent="0.35">
      <c r="A398" s="7"/>
    </row>
    <row r="399" spans="1:1" ht="15.75" customHeight="1" x14ac:dyDescent="0.35">
      <c r="A399" s="7"/>
    </row>
    <row r="400" spans="1:1" ht="15.75" customHeight="1" x14ac:dyDescent="0.35">
      <c r="A400" s="7"/>
    </row>
    <row r="401" spans="1:1" ht="15.75" customHeight="1" x14ac:dyDescent="0.35">
      <c r="A401" s="7"/>
    </row>
    <row r="402" spans="1:1" ht="15.75" customHeight="1" x14ac:dyDescent="0.35">
      <c r="A402" s="7"/>
    </row>
    <row r="403" spans="1:1" ht="15.75" customHeight="1" x14ac:dyDescent="0.35">
      <c r="A403" s="7"/>
    </row>
    <row r="404" spans="1:1" ht="15.75" customHeight="1" x14ac:dyDescent="0.35">
      <c r="A404" s="7"/>
    </row>
    <row r="405" spans="1:1" ht="15.75" customHeight="1" x14ac:dyDescent="0.35">
      <c r="A405" s="7"/>
    </row>
    <row r="406" spans="1:1" ht="15.75" customHeight="1" x14ac:dyDescent="0.35">
      <c r="A406" s="7"/>
    </row>
    <row r="407" spans="1:1" ht="15.75" customHeight="1" x14ac:dyDescent="0.35">
      <c r="A407" s="7"/>
    </row>
    <row r="408" spans="1:1" ht="15.75" customHeight="1" x14ac:dyDescent="0.35">
      <c r="A408" s="7"/>
    </row>
    <row r="409" spans="1:1" ht="15.75" customHeight="1" x14ac:dyDescent="0.35">
      <c r="A409" s="7"/>
    </row>
    <row r="410" spans="1:1" ht="15.75" customHeight="1" x14ac:dyDescent="0.35">
      <c r="A410" s="7"/>
    </row>
    <row r="411" spans="1:1" ht="15.75" customHeight="1" x14ac:dyDescent="0.35">
      <c r="A411" s="7"/>
    </row>
    <row r="412" spans="1:1" ht="15.75" customHeight="1" x14ac:dyDescent="0.35">
      <c r="A412" s="7"/>
    </row>
    <row r="413" spans="1:1" ht="15.75" customHeight="1" x14ac:dyDescent="0.35">
      <c r="A413" s="7"/>
    </row>
    <row r="414" spans="1:1" ht="15.75" customHeight="1" x14ac:dyDescent="0.35">
      <c r="A414" s="7"/>
    </row>
    <row r="415" spans="1:1" ht="15.75" customHeight="1" x14ac:dyDescent="0.35">
      <c r="A415" s="7"/>
    </row>
    <row r="416" spans="1:1" ht="15.75" customHeight="1" x14ac:dyDescent="0.35">
      <c r="A416" s="7"/>
    </row>
    <row r="417" spans="1:1" ht="15.75" customHeight="1" x14ac:dyDescent="0.35">
      <c r="A417" s="7"/>
    </row>
    <row r="418" spans="1:1" ht="15.75" customHeight="1" x14ac:dyDescent="0.35">
      <c r="A418" s="7"/>
    </row>
    <row r="419" spans="1:1" ht="15.75" customHeight="1" x14ac:dyDescent="0.35">
      <c r="A419" s="7"/>
    </row>
    <row r="420" spans="1:1" ht="15.75" customHeight="1" x14ac:dyDescent="0.35">
      <c r="A420" s="7"/>
    </row>
    <row r="421" spans="1:1" ht="15.75" customHeight="1" x14ac:dyDescent="0.35">
      <c r="A421" s="7"/>
    </row>
    <row r="422" spans="1:1" ht="15.75" customHeight="1" x14ac:dyDescent="0.35">
      <c r="A422" s="7"/>
    </row>
    <row r="423" spans="1:1" ht="15.75" customHeight="1" x14ac:dyDescent="0.35">
      <c r="A423" s="7"/>
    </row>
    <row r="424" spans="1:1" ht="15.75" customHeight="1" x14ac:dyDescent="0.35">
      <c r="A424" s="7"/>
    </row>
    <row r="425" spans="1:1" ht="15.75" customHeight="1" x14ac:dyDescent="0.35">
      <c r="A425" s="7"/>
    </row>
    <row r="426" spans="1:1" ht="15.75" customHeight="1" x14ac:dyDescent="0.35">
      <c r="A426" s="7"/>
    </row>
    <row r="427" spans="1:1" ht="15.75" customHeight="1" x14ac:dyDescent="0.35">
      <c r="A427" s="7"/>
    </row>
    <row r="428" spans="1:1" ht="15.75" customHeight="1" x14ac:dyDescent="0.35">
      <c r="A428" s="7"/>
    </row>
    <row r="429" spans="1:1" ht="15.75" customHeight="1" x14ac:dyDescent="0.35">
      <c r="A429" s="7"/>
    </row>
    <row r="430" spans="1:1" ht="15.75" customHeight="1" x14ac:dyDescent="0.35">
      <c r="A430" s="7"/>
    </row>
    <row r="431" spans="1:1" ht="15.75" customHeight="1" x14ac:dyDescent="0.35">
      <c r="A431" s="7"/>
    </row>
    <row r="432" spans="1:1" ht="15.75" customHeight="1" x14ac:dyDescent="0.35">
      <c r="A432" s="7"/>
    </row>
    <row r="433" spans="1:1" ht="15.75" customHeight="1" x14ac:dyDescent="0.35">
      <c r="A433" s="7"/>
    </row>
    <row r="434" spans="1:1" ht="15.75" customHeight="1" x14ac:dyDescent="0.35">
      <c r="A434" s="7"/>
    </row>
    <row r="435" spans="1:1" ht="15.75" customHeight="1" x14ac:dyDescent="0.35">
      <c r="A435" s="7"/>
    </row>
    <row r="436" spans="1:1" ht="15.75" customHeight="1" x14ac:dyDescent="0.35">
      <c r="A436" s="7"/>
    </row>
    <row r="437" spans="1:1" ht="15.75" customHeight="1" x14ac:dyDescent="0.35">
      <c r="A437" s="7"/>
    </row>
    <row r="438" spans="1:1" ht="15.75" customHeight="1" x14ac:dyDescent="0.35">
      <c r="A438" s="7"/>
    </row>
    <row r="439" spans="1:1" ht="15.75" customHeight="1" x14ac:dyDescent="0.35">
      <c r="A439" s="7"/>
    </row>
    <row r="440" spans="1:1" ht="15.75" customHeight="1" x14ac:dyDescent="0.35">
      <c r="A440" s="7"/>
    </row>
    <row r="441" spans="1:1" ht="15.75" customHeight="1" x14ac:dyDescent="0.35">
      <c r="A441" s="7"/>
    </row>
    <row r="442" spans="1:1" ht="15.75" customHeight="1" x14ac:dyDescent="0.35">
      <c r="A442" s="7"/>
    </row>
    <row r="443" spans="1:1" ht="15.75" customHeight="1" x14ac:dyDescent="0.35">
      <c r="A443" s="7"/>
    </row>
    <row r="444" spans="1:1" ht="15.75" customHeight="1" x14ac:dyDescent="0.35">
      <c r="A444" s="7"/>
    </row>
    <row r="445" spans="1:1" ht="15.75" customHeight="1" x14ac:dyDescent="0.35">
      <c r="A445" s="7"/>
    </row>
    <row r="446" spans="1:1" ht="15.75" customHeight="1" x14ac:dyDescent="0.35">
      <c r="A446" s="7"/>
    </row>
    <row r="447" spans="1:1" ht="15.75" customHeight="1" x14ac:dyDescent="0.35">
      <c r="A447" s="7"/>
    </row>
    <row r="448" spans="1:1" ht="15.75" customHeight="1" x14ac:dyDescent="0.35">
      <c r="A448" s="7"/>
    </row>
    <row r="449" spans="1:1" ht="15.75" customHeight="1" x14ac:dyDescent="0.35">
      <c r="A449" s="7"/>
    </row>
    <row r="450" spans="1:1" ht="15.75" customHeight="1" x14ac:dyDescent="0.35">
      <c r="A450" s="7"/>
    </row>
    <row r="451" spans="1:1" ht="15.75" customHeight="1" x14ac:dyDescent="0.35">
      <c r="A451" s="7"/>
    </row>
    <row r="452" spans="1:1" ht="15.75" customHeight="1" x14ac:dyDescent="0.35">
      <c r="A452" s="7"/>
    </row>
    <row r="453" spans="1:1" ht="15.75" customHeight="1" x14ac:dyDescent="0.35">
      <c r="A453" s="7"/>
    </row>
    <row r="454" spans="1:1" ht="15.75" customHeight="1" x14ac:dyDescent="0.35">
      <c r="A454" s="7"/>
    </row>
    <row r="455" spans="1:1" ht="15.75" customHeight="1" x14ac:dyDescent="0.35">
      <c r="A455" s="7"/>
    </row>
    <row r="456" spans="1:1" ht="15.75" customHeight="1" x14ac:dyDescent="0.35">
      <c r="A456" s="7"/>
    </row>
    <row r="457" spans="1:1" ht="15.75" customHeight="1" x14ac:dyDescent="0.35">
      <c r="A457" s="7"/>
    </row>
    <row r="458" spans="1:1" ht="15.75" customHeight="1" x14ac:dyDescent="0.35">
      <c r="A458" s="7"/>
    </row>
    <row r="459" spans="1:1" ht="15.75" customHeight="1" x14ac:dyDescent="0.35">
      <c r="A459" s="7"/>
    </row>
    <row r="460" spans="1:1" ht="15.75" customHeight="1" x14ac:dyDescent="0.35">
      <c r="A460" s="7"/>
    </row>
    <row r="461" spans="1:1" ht="15.75" customHeight="1" x14ac:dyDescent="0.35">
      <c r="A461" s="7"/>
    </row>
    <row r="462" spans="1:1" ht="15.75" customHeight="1" x14ac:dyDescent="0.35">
      <c r="A462" s="7"/>
    </row>
    <row r="463" spans="1:1" ht="15.75" customHeight="1" x14ac:dyDescent="0.35">
      <c r="A463" s="7"/>
    </row>
    <row r="464" spans="1:1" ht="15.75" customHeight="1" x14ac:dyDescent="0.35">
      <c r="A464" s="7"/>
    </row>
    <row r="465" spans="1:1" ht="15.75" customHeight="1" x14ac:dyDescent="0.35">
      <c r="A465" s="7"/>
    </row>
    <row r="466" spans="1:1" ht="15.75" customHeight="1" x14ac:dyDescent="0.35">
      <c r="A466" s="7"/>
    </row>
    <row r="467" spans="1:1" ht="15.75" customHeight="1" x14ac:dyDescent="0.35">
      <c r="A467" s="7"/>
    </row>
    <row r="468" spans="1:1" ht="15.75" customHeight="1" x14ac:dyDescent="0.35">
      <c r="A468" s="7"/>
    </row>
    <row r="469" spans="1:1" ht="15.75" customHeight="1" x14ac:dyDescent="0.35">
      <c r="A469" s="7"/>
    </row>
    <row r="470" spans="1:1" ht="15.75" customHeight="1" x14ac:dyDescent="0.35">
      <c r="A470" s="7"/>
    </row>
    <row r="471" spans="1:1" ht="15.75" customHeight="1" x14ac:dyDescent="0.35">
      <c r="A471" s="7"/>
    </row>
    <row r="472" spans="1:1" ht="15.75" customHeight="1" x14ac:dyDescent="0.35">
      <c r="A472" s="7"/>
    </row>
    <row r="473" spans="1:1" ht="15.75" customHeight="1" x14ac:dyDescent="0.35">
      <c r="A473" s="7"/>
    </row>
    <row r="474" spans="1:1" ht="15.75" customHeight="1" x14ac:dyDescent="0.35">
      <c r="A474" s="7"/>
    </row>
    <row r="475" spans="1:1" ht="15.75" customHeight="1" x14ac:dyDescent="0.35">
      <c r="A475" s="7"/>
    </row>
    <row r="476" spans="1:1" ht="15.75" customHeight="1" x14ac:dyDescent="0.35">
      <c r="A476" s="7"/>
    </row>
    <row r="477" spans="1:1" ht="15.75" customHeight="1" x14ac:dyDescent="0.35">
      <c r="A477" s="7"/>
    </row>
    <row r="478" spans="1:1" ht="15.75" customHeight="1" x14ac:dyDescent="0.35">
      <c r="A478" s="7"/>
    </row>
    <row r="479" spans="1:1" ht="15.75" customHeight="1" x14ac:dyDescent="0.35">
      <c r="A479" s="7"/>
    </row>
    <row r="480" spans="1:1" ht="15.75" customHeight="1" x14ac:dyDescent="0.35">
      <c r="A480" s="7"/>
    </row>
    <row r="481" spans="1:1" ht="15.75" customHeight="1" x14ac:dyDescent="0.35">
      <c r="A481" s="7"/>
    </row>
    <row r="482" spans="1:1" ht="15.75" customHeight="1" x14ac:dyDescent="0.35">
      <c r="A482" s="7"/>
    </row>
    <row r="483" spans="1:1" ht="15.75" customHeight="1" x14ac:dyDescent="0.35">
      <c r="A483" s="7"/>
    </row>
    <row r="484" spans="1:1" ht="15.75" customHeight="1" x14ac:dyDescent="0.35">
      <c r="A484" s="7"/>
    </row>
    <row r="485" spans="1:1" ht="15.75" customHeight="1" x14ac:dyDescent="0.35">
      <c r="A485" s="7"/>
    </row>
    <row r="486" spans="1:1" ht="15.75" customHeight="1" x14ac:dyDescent="0.35">
      <c r="A486" s="7"/>
    </row>
    <row r="487" spans="1:1" ht="15.75" customHeight="1" x14ac:dyDescent="0.35">
      <c r="A487" s="7"/>
    </row>
    <row r="488" spans="1:1" ht="15.75" customHeight="1" x14ac:dyDescent="0.35">
      <c r="A488" s="7"/>
    </row>
    <row r="489" spans="1:1" ht="15.75" customHeight="1" x14ac:dyDescent="0.35">
      <c r="A489" s="7"/>
    </row>
    <row r="490" spans="1:1" ht="15.75" customHeight="1" x14ac:dyDescent="0.35">
      <c r="A490" s="7"/>
    </row>
    <row r="491" spans="1:1" ht="15.75" customHeight="1" x14ac:dyDescent="0.35">
      <c r="A491" s="7"/>
    </row>
    <row r="492" spans="1:1" ht="15.75" customHeight="1" x14ac:dyDescent="0.35">
      <c r="A492" s="7"/>
    </row>
    <row r="493" spans="1:1" ht="15.75" customHeight="1" x14ac:dyDescent="0.35">
      <c r="A493" s="7"/>
    </row>
    <row r="494" spans="1:1" ht="15.75" customHeight="1" x14ac:dyDescent="0.35">
      <c r="A494" s="7"/>
    </row>
    <row r="495" spans="1:1" ht="15.75" customHeight="1" x14ac:dyDescent="0.35">
      <c r="A495" s="7"/>
    </row>
    <row r="496" spans="1:1" ht="15.75" customHeight="1" x14ac:dyDescent="0.35">
      <c r="A496" s="7"/>
    </row>
    <row r="497" spans="1:1" ht="15.75" customHeight="1" x14ac:dyDescent="0.35">
      <c r="A497" s="7"/>
    </row>
    <row r="498" spans="1:1" ht="15.75" customHeight="1" x14ac:dyDescent="0.35">
      <c r="A498" s="7"/>
    </row>
    <row r="499" spans="1:1" ht="15.75" customHeight="1" x14ac:dyDescent="0.35">
      <c r="A499" s="7"/>
    </row>
    <row r="500" spans="1:1" ht="15.75" customHeight="1" x14ac:dyDescent="0.35">
      <c r="A500" s="7"/>
    </row>
    <row r="501" spans="1:1" ht="15.75" customHeight="1" x14ac:dyDescent="0.35">
      <c r="A501" s="7"/>
    </row>
    <row r="502" spans="1:1" ht="15.75" customHeight="1" x14ac:dyDescent="0.35">
      <c r="A502" s="7"/>
    </row>
    <row r="503" spans="1:1" ht="15.75" customHeight="1" x14ac:dyDescent="0.35">
      <c r="A503" s="7"/>
    </row>
    <row r="504" spans="1:1" ht="15.75" customHeight="1" x14ac:dyDescent="0.35">
      <c r="A504" s="7"/>
    </row>
    <row r="505" spans="1:1" ht="15.75" customHeight="1" x14ac:dyDescent="0.35">
      <c r="A505" s="7"/>
    </row>
    <row r="506" spans="1:1" ht="15.75" customHeight="1" x14ac:dyDescent="0.35">
      <c r="A506" s="7"/>
    </row>
    <row r="507" spans="1:1" ht="15.75" customHeight="1" x14ac:dyDescent="0.35">
      <c r="A507" s="7"/>
    </row>
    <row r="508" spans="1:1" ht="15.75" customHeight="1" x14ac:dyDescent="0.35">
      <c r="A508" s="7"/>
    </row>
    <row r="509" spans="1:1" ht="15.75" customHeight="1" x14ac:dyDescent="0.35">
      <c r="A509" s="7"/>
    </row>
    <row r="510" spans="1:1" ht="15.75" customHeight="1" x14ac:dyDescent="0.35">
      <c r="A510" s="7"/>
    </row>
    <row r="511" spans="1:1" ht="15.75" customHeight="1" x14ac:dyDescent="0.35">
      <c r="A511" s="7"/>
    </row>
    <row r="512" spans="1:1" ht="15.75" customHeight="1" x14ac:dyDescent="0.35">
      <c r="A512" s="7"/>
    </row>
    <row r="513" spans="1:1" ht="15.75" customHeight="1" x14ac:dyDescent="0.35">
      <c r="A513" s="7"/>
    </row>
    <row r="514" spans="1:1" ht="15.75" customHeight="1" x14ac:dyDescent="0.35">
      <c r="A514" s="7"/>
    </row>
    <row r="515" spans="1:1" ht="15.75" customHeight="1" x14ac:dyDescent="0.35">
      <c r="A515" s="7"/>
    </row>
    <row r="516" spans="1:1" ht="15.75" customHeight="1" x14ac:dyDescent="0.35">
      <c r="A516" s="7"/>
    </row>
    <row r="517" spans="1:1" ht="15.75" customHeight="1" x14ac:dyDescent="0.35">
      <c r="A517" s="7"/>
    </row>
    <row r="518" spans="1:1" ht="15.75" customHeight="1" x14ac:dyDescent="0.35">
      <c r="A518" s="7"/>
    </row>
    <row r="519" spans="1:1" ht="15.75" customHeight="1" x14ac:dyDescent="0.35">
      <c r="A519" s="7"/>
    </row>
    <row r="520" spans="1:1" ht="15.75" customHeight="1" x14ac:dyDescent="0.35">
      <c r="A520" s="7"/>
    </row>
    <row r="521" spans="1:1" ht="15.75" customHeight="1" x14ac:dyDescent="0.35">
      <c r="A521" s="7"/>
    </row>
    <row r="522" spans="1:1" ht="15.75" customHeight="1" x14ac:dyDescent="0.35">
      <c r="A522" s="7"/>
    </row>
    <row r="523" spans="1:1" ht="15.75" customHeight="1" x14ac:dyDescent="0.35">
      <c r="A523" s="7"/>
    </row>
    <row r="524" spans="1:1" ht="15.75" customHeight="1" x14ac:dyDescent="0.35">
      <c r="A524" s="7"/>
    </row>
    <row r="525" spans="1:1" ht="15.75" customHeight="1" x14ac:dyDescent="0.35">
      <c r="A525" s="7"/>
    </row>
    <row r="526" spans="1:1" ht="15.75" customHeight="1" x14ac:dyDescent="0.35">
      <c r="A526" s="7"/>
    </row>
    <row r="527" spans="1:1" ht="15.75" customHeight="1" x14ac:dyDescent="0.35">
      <c r="A527" s="7"/>
    </row>
    <row r="528" spans="1:1" ht="15.75" customHeight="1" x14ac:dyDescent="0.35">
      <c r="A528" s="7"/>
    </row>
    <row r="529" spans="1:1" ht="15.75" customHeight="1" x14ac:dyDescent="0.35">
      <c r="A529" s="7"/>
    </row>
    <row r="530" spans="1:1" ht="15.75" customHeight="1" x14ac:dyDescent="0.35">
      <c r="A530" s="7"/>
    </row>
    <row r="531" spans="1:1" ht="15.75" customHeight="1" x14ac:dyDescent="0.35">
      <c r="A531" s="7"/>
    </row>
    <row r="532" spans="1:1" ht="15.75" customHeight="1" x14ac:dyDescent="0.35">
      <c r="A532" s="7"/>
    </row>
    <row r="533" spans="1:1" ht="15.75" customHeight="1" x14ac:dyDescent="0.35">
      <c r="A533" s="7"/>
    </row>
    <row r="534" spans="1:1" ht="15.75" customHeight="1" x14ac:dyDescent="0.35">
      <c r="A534" s="7"/>
    </row>
    <row r="535" spans="1:1" ht="15.75" customHeight="1" x14ac:dyDescent="0.35">
      <c r="A535" s="7"/>
    </row>
    <row r="536" spans="1:1" ht="15.75" customHeight="1" x14ac:dyDescent="0.35">
      <c r="A536" s="7"/>
    </row>
    <row r="537" spans="1:1" ht="15.75" customHeight="1" x14ac:dyDescent="0.35">
      <c r="A537" s="7"/>
    </row>
    <row r="538" spans="1:1" ht="15.75" customHeight="1" x14ac:dyDescent="0.35">
      <c r="A538" s="7"/>
    </row>
    <row r="539" spans="1:1" ht="15.75" customHeight="1" x14ac:dyDescent="0.35">
      <c r="A539" s="7"/>
    </row>
    <row r="540" spans="1:1" ht="15.75" customHeight="1" x14ac:dyDescent="0.35">
      <c r="A540" s="7"/>
    </row>
    <row r="541" spans="1:1" ht="15.75" customHeight="1" x14ac:dyDescent="0.35">
      <c r="A541" s="7"/>
    </row>
    <row r="542" spans="1:1" ht="15.75" customHeight="1" x14ac:dyDescent="0.35">
      <c r="A542" s="7"/>
    </row>
    <row r="543" spans="1:1" ht="15.75" customHeight="1" x14ac:dyDescent="0.35">
      <c r="A543" s="7"/>
    </row>
    <row r="544" spans="1:1" ht="15.75" customHeight="1" x14ac:dyDescent="0.35">
      <c r="A544" s="7"/>
    </row>
    <row r="545" spans="1:1" ht="15.75" customHeight="1" x14ac:dyDescent="0.35">
      <c r="A545" s="7"/>
    </row>
    <row r="546" spans="1:1" ht="15.75" customHeight="1" x14ac:dyDescent="0.35">
      <c r="A546" s="7"/>
    </row>
    <row r="547" spans="1:1" ht="15.75" customHeight="1" x14ac:dyDescent="0.35">
      <c r="A547" s="7"/>
    </row>
    <row r="548" spans="1:1" ht="15.75" customHeight="1" x14ac:dyDescent="0.35">
      <c r="A548" s="7"/>
    </row>
    <row r="549" spans="1:1" ht="15.75" customHeight="1" x14ac:dyDescent="0.35">
      <c r="A549" s="7"/>
    </row>
    <row r="550" spans="1:1" ht="15.75" customHeight="1" x14ac:dyDescent="0.35">
      <c r="A550" s="7"/>
    </row>
    <row r="551" spans="1:1" ht="15.75" customHeight="1" x14ac:dyDescent="0.35">
      <c r="A551" s="7"/>
    </row>
    <row r="552" spans="1:1" ht="15.75" customHeight="1" x14ac:dyDescent="0.35">
      <c r="A552" s="7"/>
    </row>
    <row r="553" spans="1:1" ht="15.75" customHeight="1" x14ac:dyDescent="0.35">
      <c r="A553" s="7"/>
    </row>
    <row r="554" spans="1:1" ht="15.75" customHeight="1" x14ac:dyDescent="0.35">
      <c r="A554" s="7"/>
    </row>
    <row r="555" spans="1:1" ht="15.75" customHeight="1" x14ac:dyDescent="0.35">
      <c r="A555" s="7"/>
    </row>
    <row r="556" spans="1:1" ht="15.75" customHeight="1" x14ac:dyDescent="0.35">
      <c r="A556" s="7"/>
    </row>
    <row r="557" spans="1:1" ht="15.75" customHeight="1" x14ac:dyDescent="0.35">
      <c r="A557" s="7"/>
    </row>
    <row r="558" spans="1:1" ht="15.75" customHeight="1" x14ac:dyDescent="0.35">
      <c r="A558" s="7"/>
    </row>
    <row r="559" spans="1:1" ht="15.75" customHeight="1" x14ac:dyDescent="0.35">
      <c r="A559" s="7"/>
    </row>
    <row r="560" spans="1:1" ht="15.75" customHeight="1" x14ac:dyDescent="0.35">
      <c r="A560" s="7"/>
    </row>
    <row r="561" spans="1:1" ht="15.75" customHeight="1" x14ac:dyDescent="0.35">
      <c r="A561" s="7"/>
    </row>
    <row r="562" spans="1:1" ht="15.75" customHeight="1" x14ac:dyDescent="0.35">
      <c r="A562" s="7"/>
    </row>
    <row r="563" spans="1:1" ht="15.75" customHeight="1" x14ac:dyDescent="0.35">
      <c r="A563" s="7"/>
    </row>
    <row r="564" spans="1:1" ht="15.75" customHeight="1" x14ac:dyDescent="0.35">
      <c r="A564" s="7"/>
    </row>
    <row r="565" spans="1:1" ht="15.75" customHeight="1" x14ac:dyDescent="0.35">
      <c r="A565" s="7"/>
    </row>
    <row r="566" spans="1:1" ht="15.75" customHeight="1" x14ac:dyDescent="0.35">
      <c r="A566" s="7"/>
    </row>
    <row r="567" spans="1:1" ht="15.75" customHeight="1" x14ac:dyDescent="0.35">
      <c r="A567" s="7"/>
    </row>
    <row r="568" spans="1:1" ht="15.75" customHeight="1" x14ac:dyDescent="0.35">
      <c r="A568" s="7"/>
    </row>
    <row r="569" spans="1:1" ht="15.75" customHeight="1" x14ac:dyDescent="0.35">
      <c r="A569" s="7"/>
    </row>
    <row r="570" spans="1:1" ht="15.75" customHeight="1" x14ac:dyDescent="0.35">
      <c r="A570" s="7"/>
    </row>
    <row r="571" spans="1:1" ht="15.75" customHeight="1" x14ac:dyDescent="0.35">
      <c r="A571" s="7"/>
    </row>
    <row r="572" spans="1:1" ht="15.75" customHeight="1" x14ac:dyDescent="0.35">
      <c r="A572" s="7"/>
    </row>
    <row r="573" spans="1:1" ht="15.75" customHeight="1" x14ac:dyDescent="0.35">
      <c r="A573" s="7"/>
    </row>
    <row r="574" spans="1:1" ht="15.75" customHeight="1" x14ac:dyDescent="0.35">
      <c r="A574" s="7"/>
    </row>
    <row r="575" spans="1:1" ht="15.75" customHeight="1" x14ac:dyDescent="0.35">
      <c r="A575" s="7"/>
    </row>
    <row r="576" spans="1:1" ht="15.75" customHeight="1" x14ac:dyDescent="0.35">
      <c r="A576" s="7"/>
    </row>
    <row r="577" spans="1:1" ht="15.75" customHeight="1" x14ac:dyDescent="0.35">
      <c r="A577" s="7"/>
    </row>
    <row r="578" spans="1:1" ht="15.75" customHeight="1" x14ac:dyDescent="0.35">
      <c r="A578" s="7"/>
    </row>
    <row r="579" spans="1:1" ht="15.75" customHeight="1" x14ac:dyDescent="0.35">
      <c r="A579" s="7"/>
    </row>
    <row r="580" spans="1:1" ht="15.75" customHeight="1" x14ac:dyDescent="0.35">
      <c r="A580" s="7"/>
    </row>
    <row r="581" spans="1:1" ht="15.75" customHeight="1" x14ac:dyDescent="0.35">
      <c r="A581" s="7"/>
    </row>
    <row r="582" spans="1:1" ht="15.75" customHeight="1" x14ac:dyDescent="0.35">
      <c r="A582" s="7"/>
    </row>
    <row r="583" spans="1:1" ht="15.75" customHeight="1" x14ac:dyDescent="0.35">
      <c r="A583" s="7"/>
    </row>
    <row r="584" spans="1:1" ht="15.75" customHeight="1" x14ac:dyDescent="0.35">
      <c r="A584" s="7"/>
    </row>
    <row r="585" spans="1:1" ht="15.75" customHeight="1" x14ac:dyDescent="0.35">
      <c r="A585" s="7"/>
    </row>
    <row r="586" spans="1:1" ht="15.75" customHeight="1" x14ac:dyDescent="0.35">
      <c r="A586" s="7"/>
    </row>
    <row r="587" spans="1:1" ht="15.75" customHeight="1" x14ac:dyDescent="0.35">
      <c r="A587" s="7"/>
    </row>
    <row r="588" spans="1:1" ht="15.75" customHeight="1" x14ac:dyDescent="0.35">
      <c r="A588" s="7"/>
    </row>
    <row r="589" spans="1:1" ht="15.75" customHeight="1" x14ac:dyDescent="0.35">
      <c r="A589" s="7"/>
    </row>
    <row r="590" spans="1:1" ht="15.75" customHeight="1" x14ac:dyDescent="0.35">
      <c r="A590" s="7"/>
    </row>
    <row r="591" spans="1:1" ht="15.75" customHeight="1" x14ac:dyDescent="0.35">
      <c r="A591" s="7"/>
    </row>
    <row r="592" spans="1:1" ht="15.75" customHeight="1" x14ac:dyDescent="0.35">
      <c r="A592" s="7"/>
    </row>
    <row r="593" spans="1:1" ht="15.75" customHeight="1" x14ac:dyDescent="0.35">
      <c r="A593" s="7"/>
    </row>
    <row r="594" spans="1:1" ht="15.75" customHeight="1" x14ac:dyDescent="0.35">
      <c r="A594" s="7"/>
    </row>
    <row r="595" spans="1:1" ht="15.75" customHeight="1" x14ac:dyDescent="0.35">
      <c r="A595" s="7"/>
    </row>
    <row r="596" spans="1:1" ht="15.75" customHeight="1" x14ac:dyDescent="0.35">
      <c r="A596" s="7"/>
    </row>
    <row r="597" spans="1:1" ht="15.75" customHeight="1" x14ac:dyDescent="0.35">
      <c r="A597" s="7"/>
    </row>
    <row r="598" spans="1:1" ht="15.75" customHeight="1" x14ac:dyDescent="0.35">
      <c r="A598" s="7"/>
    </row>
    <row r="599" spans="1:1" ht="15.75" customHeight="1" x14ac:dyDescent="0.35">
      <c r="A599" s="7"/>
    </row>
    <row r="600" spans="1:1" ht="15.75" customHeight="1" x14ac:dyDescent="0.35">
      <c r="A600" s="7"/>
    </row>
    <row r="601" spans="1:1" ht="15.75" customHeight="1" x14ac:dyDescent="0.35">
      <c r="A601" s="7"/>
    </row>
    <row r="602" spans="1:1" ht="15.75" customHeight="1" x14ac:dyDescent="0.35">
      <c r="A602" s="7"/>
    </row>
    <row r="603" spans="1:1" ht="15.75" customHeight="1" x14ac:dyDescent="0.35">
      <c r="A603" s="7"/>
    </row>
    <row r="604" spans="1:1" ht="15.75" customHeight="1" x14ac:dyDescent="0.35">
      <c r="A604" s="7"/>
    </row>
    <row r="605" spans="1:1" ht="15.75" customHeight="1" x14ac:dyDescent="0.35">
      <c r="A605" s="7"/>
    </row>
    <row r="606" spans="1:1" ht="15.75" customHeight="1" x14ac:dyDescent="0.35">
      <c r="A606" s="7"/>
    </row>
    <row r="607" spans="1:1" ht="15.75" customHeight="1" x14ac:dyDescent="0.35">
      <c r="A607" s="7"/>
    </row>
    <row r="608" spans="1:1" ht="15.75" customHeight="1" x14ac:dyDescent="0.35">
      <c r="A608" s="7"/>
    </row>
    <row r="609" spans="1:1" ht="15.75" customHeight="1" x14ac:dyDescent="0.35">
      <c r="A609" s="7"/>
    </row>
    <row r="610" spans="1:1" ht="15.75" customHeight="1" x14ac:dyDescent="0.35">
      <c r="A610" s="7"/>
    </row>
    <row r="611" spans="1:1" ht="15.75" customHeight="1" x14ac:dyDescent="0.35">
      <c r="A611" s="7"/>
    </row>
    <row r="612" spans="1:1" ht="15.75" customHeight="1" x14ac:dyDescent="0.35">
      <c r="A612" s="7"/>
    </row>
    <row r="613" spans="1:1" ht="15.75" customHeight="1" x14ac:dyDescent="0.35">
      <c r="A613" s="7"/>
    </row>
    <row r="614" spans="1:1" ht="15.75" customHeight="1" x14ac:dyDescent="0.35">
      <c r="A614" s="7"/>
    </row>
    <row r="615" spans="1:1" ht="15.75" customHeight="1" x14ac:dyDescent="0.35">
      <c r="A615" s="7"/>
    </row>
    <row r="616" spans="1:1" ht="15.75" customHeight="1" x14ac:dyDescent="0.35">
      <c r="A616" s="7"/>
    </row>
    <row r="617" spans="1:1" ht="15.75" customHeight="1" x14ac:dyDescent="0.35">
      <c r="A617" s="7"/>
    </row>
    <row r="618" spans="1:1" ht="15.75" customHeight="1" x14ac:dyDescent="0.35">
      <c r="A618" s="7"/>
    </row>
    <row r="619" spans="1:1" ht="15.75" customHeight="1" x14ac:dyDescent="0.35">
      <c r="A619" s="7"/>
    </row>
    <row r="620" spans="1:1" ht="15.75" customHeight="1" x14ac:dyDescent="0.35">
      <c r="A620" s="7"/>
    </row>
    <row r="621" spans="1:1" ht="15.75" customHeight="1" x14ac:dyDescent="0.35">
      <c r="A621" s="7"/>
    </row>
    <row r="622" spans="1:1" ht="15.75" customHeight="1" x14ac:dyDescent="0.35">
      <c r="A622" s="7"/>
    </row>
    <row r="623" spans="1:1" ht="15.75" customHeight="1" x14ac:dyDescent="0.35">
      <c r="A623" s="7"/>
    </row>
    <row r="624" spans="1:1" ht="15.75" customHeight="1" x14ac:dyDescent="0.35">
      <c r="A624" s="7"/>
    </row>
    <row r="625" spans="1:1" ht="15.75" customHeight="1" x14ac:dyDescent="0.35">
      <c r="A625" s="7"/>
    </row>
    <row r="626" spans="1:1" ht="15.75" customHeight="1" x14ac:dyDescent="0.35">
      <c r="A626" s="7"/>
    </row>
    <row r="627" spans="1:1" ht="15.75" customHeight="1" x14ac:dyDescent="0.35">
      <c r="A627" s="7"/>
    </row>
    <row r="628" spans="1:1" ht="15.75" customHeight="1" x14ac:dyDescent="0.35">
      <c r="A628" s="7"/>
    </row>
    <row r="629" spans="1:1" ht="15.75" customHeight="1" x14ac:dyDescent="0.35">
      <c r="A629" s="7"/>
    </row>
    <row r="630" spans="1:1" ht="15.75" customHeight="1" x14ac:dyDescent="0.35">
      <c r="A630" s="7"/>
    </row>
    <row r="631" spans="1:1" ht="15.75" customHeight="1" x14ac:dyDescent="0.35">
      <c r="A631" s="7"/>
    </row>
    <row r="632" spans="1:1" ht="15.75" customHeight="1" x14ac:dyDescent="0.35">
      <c r="A632" s="7"/>
    </row>
    <row r="633" spans="1:1" ht="15.75" customHeight="1" x14ac:dyDescent="0.35">
      <c r="A633" s="7"/>
    </row>
    <row r="634" spans="1:1" ht="15.75" customHeight="1" x14ac:dyDescent="0.35">
      <c r="A634" s="7"/>
    </row>
    <row r="635" spans="1:1" ht="15.75" customHeight="1" x14ac:dyDescent="0.35">
      <c r="A635" s="7"/>
    </row>
    <row r="636" spans="1:1" ht="15.75" customHeight="1" x14ac:dyDescent="0.35">
      <c r="A636" s="7"/>
    </row>
    <row r="637" spans="1:1" ht="15.75" customHeight="1" x14ac:dyDescent="0.35">
      <c r="A637" s="7"/>
    </row>
    <row r="638" spans="1:1" ht="15.75" customHeight="1" x14ac:dyDescent="0.35">
      <c r="A638" s="7"/>
    </row>
    <row r="639" spans="1:1" ht="15.75" customHeight="1" x14ac:dyDescent="0.35">
      <c r="A639" s="7"/>
    </row>
    <row r="640" spans="1:1" ht="15.75" customHeight="1" x14ac:dyDescent="0.35">
      <c r="A640" s="7"/>
    </row>
    <row r="641" spans="1:1" ht="15.75" customHeight="1" x14ac:dyDescent="0.35">
      <c r="A641" s="7"/>
    </row>
    <row r="642" spans="1:1" ht="15.75" customHeight="1" x14ac:dyDescent="0.35">
      <c r="A642" s="7"/>
    </row>
    <row r="643" spans="1:1" ht="15.75" customHeight="1" x14ac:dyDescent="0.35">
      <c r="A643" s="7"/>
    </row>
    <row r="644" spans="1:1" ht="15.75" customHeight="1" x14ac:dyDescent="0.35">
      <c r="A644" s="7"/>
    </row>
    <row r="645" spans="1:1" ht="15.75" customHeight="1" x14ac:dyDescent="0.35">
      <c r="A645" s="7"/>
    </row>
    <row r="646" spans="1:1" ht="15.75" customHeight="1" x14ac:dyDescent="0.35">
      <c r="A646" s="7"/>
    </row>
    <row r="647" spans="1:1" ht="15.75" customHeight="1" x14ac:dyDescent="0.35">
      <c r="A647" s="7"/>
    </row>
    <row r="648" spans="1:1" ht="15.75" customHeight="1" x14ac:dyDescent="0.35">
      <c r="A648" s="7"/>
    </row>
    <row r="649" spans="1:1" ht="15.75" customHeight="1" x14ac:dyDescent="0.35">
      <c r="A649" s="7"/>
    </row>
    <row r="650" spans="1:1" ht="15.75" customHeight="1" x14ac:dyDescent="0.35">
      <c r="A650" s="7"/>
    </row>
    <row r="651" spans="1:1" ht="15.75" customHeight="1" x14ac:dyDescent="0.35">
      <c r="A651" s="7"/>
    </row>
    <row r="652" spans="1:1" ht="15.75" customHeight="1" x14ac:dyDescent="0.35">
      <c r="A652" s="7"/>
    </row>
    <row r="653" spans="1:1" ht="15.75" customHeight="1" x14ac:dyDescent="0.35">
      <c r="A653" s="7"/>
    </row>
    <row r="654" spans="1:1" ht="15.75" customHeight="1" x14ac:dyDescent="0.35">
      <c r="A654" s="7"/>
    </row>
    <row r="655" spans="1:1" ht="15.75" customHeight="1" x14ac:dyDescent="0.35">
      <c r="A655" s="7"/>
    </row>
    <row r="656" spans="1:1" ht="15.75" customHeight="1" x14ac:dyDescent="0.35">
      <c r="A656" s="7"/>
    </row>
    <row r="657" spans="1:1" ht="15.75" customHeight="1" x14ac:dyDescent="0.35">
      <c r="A657" s="7"/>
    </row>
    <row r="658" spans="1:1" ht="15.75" customHeight="1" x14ac:dyDescent="0.35">
      <c r="A658" s="7"/>
    </row>
    <row r="659" spans="1:1" ht="15.75" customHeight="1" x14ac:dyDescent="0.35">
      <c r="A659" s="7"/>
    </row>
    <row r="660" spans="1:1" ht="15.75" customHeight="1" x14ac:dyDescent="0.35">
      <c r="A660" s="7"/>
    </row>
    <row r="661" spans="1:1" ht="15.75" customHeight="1" x14ac:dyDescent="0.35">
      <c r="A661" s="7"/>
    </row>
    <row r="662" spans="1:1" ht="15.75" customHeight="1" x14ac:dyDescent="0.35">
      <c r="A662" s="7"/>
    </row>
    <row r="663" spans="1:1" ht="15.75" customHeight="1" x14ac:dyDescent="0.35">
      <c r="A663" s="7"/>
    </row>
    <row r="664" spans="1:1" ht="15.75" customHeight="1" x14ac:dyDescent="0.35">
      <c r="A664" s="7"/>
    </row>
    <row r="665" spans="1:1" ht="15.75" customHeight="1" x14ac:dyDescent="0.35">
      <c r="A665" s="7"/>
    </row>
    <row r="666" spans="1:1" ht="15.75" customHeight="1" x14ac:dyDescent="0.35">
      <c r="A666" s="7"/>
    </row>
    <row r="667" spans="1:1" ht="15.75" customHeight="1" x14ac:dyDescent="0.35">
      <c r="A667" s="7"/>
    </row>
    <row r="668" spans="1:1" ht="15.75" customHeight="1" x14ac:dyDescent="0.35">
      <c r="A668" s="7"/>
    </row>
    <row r="669" spans="1:1" ht="15.75" customHeight="1" x14ac:dyDescent="0.35">
      <c r="A669" s="7"/>
    </row>
    <row r="670" spans="1:1" ht="15.75" customHeight="1" x14ac:dyDescent="0.35">
      <c r="A670" s="7"/>
    </row>
    <row r="671" spans="1:1" ht="15.75" customHeight="1" x14ac:dyDescent="0.35">
      <c r="A671" s="7"/>
    </row>
    <row r="672" spans="1:1" ht="15.75" customHeight="1" x14ac:dyDescent="0.35">
      <c r="A672" s="7"/>
    </row>
    <row r="673" spans="1:1" ht="15.75" customHeight="1" x14ac:dyDescent="0.35">
      <c r="A673" s="7"/>
    </row>
    <row r="674" spans="1:1" ht="15.75" customHeight="1" x14ac:dyDescent="0.35">
      <c r="A674" s="7"/>
    </row>
    <row r="675" spans="1:1" ht="15.75" customHeight="1" x14ac:dyDescent="0.35">
      <c r="A675" s="7"/>
    </row>
    <row r="676" spans="1:1" ht="15.75" customHeight="1" x14ac:dyDescent="0.35">
      <c r="A676" s="7"/>
    </row>
    <row r="677" spans="1:1" ht="15.75" customHeight="1" x14ac:dyDescent="0.35">
      <c r="A677" s="7"/>
    </row>
    <row r="678" spans="1:1" ht="15.75" customHeight="1" x14ac:dyDescent="0.35">
      <c r="A678" s="7"/>
    </row>
    <row r="679" spans="1:1" ht="15.75" customHeight="1" x14ac:dyDescent="0.35">
      <c r="A679" s="7"/>
    </row>
    <row r="680" spans="1:1" ht="15.75" customHeight="1" x14ac:dyDescent="0.35">
      <c r="A680" s="7"/>
    </row>
    <row r="681" spans="1:1" ht="15.75" customHeight="1" x14ac:dyDescent="0.35">
      <c r="A681" s="7"/>
    </row>
    <row r="682" spans="1:1" ht="15.75" customHeight="1" x14ac:dyDescent="0.35">
      <c r="A682" s="7"/>
    </row>
    <row r="683" spans="1:1" ht="15.75" customHeight="1" x14ac:dyDescent="0.35">
      <c r="A683" s="7"/>
    </row>
    <row r="684" spans="1:1" ht="15.75" customHeight="1" x14ac:dyDescent="0.35">
      <c r="A684" s="7"/>
    </row>
    <row r="685" spans="1:1" ht="15.75" customHeight="1" x14ac:dyDescent="0.35">
      <c r="A685" s="7"/>
    </row>
    <row r="686" spans="1:1" ht="15.75" customHeight="1" x14ac:dyDescent="0.35">
      <c r="A686" s="7"/>
    </row>
    <row r="687" spans="1:1" ht="15.75" customHeight="1" x14ac:dyDescent="0.35">
      <c r="A687" s="7"/>
    </row>
    <row r="688" spans="1:1" ht="15.75" customHeight="1" x14ac:dyDescent="0.35">
      <c r="A688" s="7"/>
    </row>
    <row r="689" spans="1:1" ht="15.75" customHeight="1" x14ac:dyDescent="0.35">
      <c r="A689" s="7"/>
    </row>
    <row r="690" spans="1:1" ht="15.75" customHeight="1" x14ac:dyDescent="0.35">
      <c r="A690" s="7"/>
    </row>
    <row r="691" spans="1:1" ht="15.75" customHeight="1" x14ac:dyDescent="0.35">
      <c r="A691" s="7"/>
    </row>
    <row r="692" spans="1:1" ht="15.75" customHeight="1" x14ac:dyDescent="0.35">
      <c r="A692" s="7"/>
    </row>
    <row r="693" spans="1:1" ht="15.75" customHeight="1" x14ac:dyDescent="0.35">
      <c r="A693" s="7"/>
    </row>
    <row r="694" spans="1:1" ht="15.75" customHeight="1" x14ac:dyDescent="0.35">
      <c r="A694" s="7"/>
    </row>
    <row r="695" spans="1:1" ht="15.75" customHeight="1" x14ac:dyDescent="0.35">
      <c r="A695" s="7"/>
    </row>
    <row r="696" spans="1:1" ht="15.75" customHeight="1" x14ac:dyDescent="0.35">
      <c r="A696" s="7"/>
    </row>
    <row r="697" spans="1:1" ht="15.75" customHeight="1" x14ac:dyDescent="0.35">
      <c r="A697" s="7"/>
    </row>
    <row r="698" spans="1:1" ht="15.75" customHeight="1" x14ac:dyDescent="0.35">
      <c r="A698" s="7"/>
    </row>
    <row r="699" spans="1:1" ht="15.75" customHeight="1" x14ac:dyDescent="0.35">
      <c r="A699" s="7"/>
    </row>
    <row r="700" spans="1:1" ht="15.75" customHeight="1" x14ac:dyDescent="0.35">
      <c r="A700" s="7"/>
    </row>
    <row r="701" spans="1:1" ht="15.75" customHeight="1" x14ac:dyDescent="0.35">
      <c r="A701" s="7"/>
    </row>
    <row r="702" spans="1:1" ht="15.75" customHeight="1" x14ac:dyDescent="0.35">
      <c r="A702" s="7"/>
    </row>
    <row r="703" spans="1:1" ht="15.75" customHeight="1" x14ac:dyDescent="0.35">
      <c r="A703" s="7"/>
    </row>
    <row r="704" spans="1:1" ht="15.75" customHeight="1" x14ac:dyDescent="0.35">
      <c r="A704" s="7"/>
    </row>
    <row r="705" spans="1:1" ht="15.75" customHeight="1" x14ac:dyDescent="0.35">
      <c r="A705" s="7"/>
    </row>
    <row r="706" spans="1:1" ht="15.75" customHeight="1" x14ac:dyDescent="0.35">
      <c r="A706" s="7"/>
    </row>
    <row r="707" spans="1:1" ht="15.75" customHeight="1" x14ac:dyDescent="0.35">
      <c r="A707" s="7"/>
    </row>
    <row r="708" spans="1:1" ht="15.75" customHeight="1" x14ac:dyDescent="0.35">
      <c r="A708" s="7"/>
    </row>
    <row r="709" spans="1:1" ht="15.75" customHeight="1" x14ac:dyDescent="0.35">
      <c r="A709" s="7"/>
    </row>
    <row r="710" spans="1:1" ht="15.75" customHeight="1" x14ac:dyDescent="0.35">
      <c r="A710" s="7"/>
    </row>
    <row r="711" spans="1:1" ht="15.75" customHeight="1" x14ac:dyDescent="0.35">
      <c r="A711" s="7"/>
    </row>
    <row r="712" spans="1:1" ht="15.75" customHeight="1" x14ac:dyDescent="0.35">
      <c r="A712" s="7"/>
    </row>
    <row r="713" spans="1:1" ht="15.75" customHeight="1" x14ac:dyDescent="0.35">
      <c r="A713" s="7"/>
    </row>
    <row r="714" spans="1:1" ht="15.75" customHeight="1" x14ac:dyDescent="0.35">
      <c r="A714" s="7"/>
    </row>
    <row r="715" spans="1:1" ht="15.75" customHeight="1" x14ac:dyDescent="0.35">
      <c r="A715" s="7"/>
    </row>
    <row r="716" spans="1:1" ht="15.75" customHeight="1" x14ac:dyDescent="0.35">
      <c r="A716" s="7"/>
    </row>
    <row r="717" spans="1:1" ht="15.75" customHeight="1" x14ac:dyDescent="0.35">
      <c r="A717" s="7"/>
    </row>
    <row r="718" spans="1:1" ht="15.75" customHeight="1" x14ac:dyDescent="0.35">
      <c r="A718" s="7"/>
    </row>
    <row r="719" spans="1:1" ht="15.75" customHeight="1" x14ac:dyDescent="0.35">
      <c r="A719" s="7"/>
    </row>
    <row r="720" spans="1:1" ht="15.75" customHeight="1" x14ac:dyDescent="0.35">
      <c r="A720" s="7"/>
    </row>
    <row r="721" spans="1:1" ht="15.75" customHeight="1" x14ac:dyDescent="0.35">
      <c r="A721" s="7"/>
    </row>
    <row r="722" spans="1:1" ht="15.75" customHeight="1" x14ac:dyDescent="0.35">
      <c r="A722" s="7"/>
    </row>
    <row r="723" spans="1:1" ht="15.75" customHeight="1" x14ac:dyDescent="0.35">
      <c r="A723" s="7"/>
    </row>
    <row r="724" spans="1:1" ht="15.75" customHeight="1" x14ac:dyDescent="0.35">
      <c r="A724" s="7"/>
    </row>
    <row r="725" spans="1:1" ht="15.75" customHeight="1" x14ac:dyDescent="0.35">
      <c r="A725" s="7"/>
    </row>
    <row r="726" spans="1:1" ht="15.75" customHeight="1" x14ac:dyDescent="0.35">
      <c r="A726" s="7"/>
    </row>
    <row r="727" spans="1:1" ht="15.75" customHeight="1" x14ac:dyDescent="0.35">
      <c r="A727" s="7"/>
    </row>
    <row r="728" spans="1:1" ht="15.75" customHeight="1" x14ac:dyDescent="0.35">
      <c r="A728" s="7"/>
    </row>
    <row r="729" spans="1:1" ht="15.75" customHeight="1" x14ac:dyDescent="0.35">
      <c r="A729" s="7"/>
    </row>
    <row r="730" spans="1:1" ht="15.75" customHeight="1" x14ac:dyDescent="0.35">
      <c r="A730" s="7"/>
    </row>
    <row r="731" spans="1:1" ht="15.75" customHeight="1" x14ac:dyDescent="0.35">
      <c r="A731" s="7"/>
    </row>
    <row r="732" spans="1:1" ht="15.75" customHeight="1" x14ac:dyDescent="0.35">
      <c r="A732" s="7"/>
    </row>
    <row r="733" spans="1:1" ht="15.75" customHeight="1" x14ac:dyDescent="0.35">
      <c r="A733" s="7"/>
    </row>
    <row r="734" spans="1:1" ht="15.75" customHeight="1" x14ac:dyDescent="0.35">
      <c r="A734" s="7"/>
    </row>
    <row r="735" spans="1:1" ht="15.75" customHeight="1" x14ac:dyDescent="0.35">
      <c r="A735" s="7"/>
    </row>
    <row r="736" spans="1:1" ht="15.75" customHeight="1" x14ac:dyDescent="0.35">
      <c r="A736" s="7"/>
    </row>
    <row r="737" spans="1:1" ht="15.75" customHeight="1" x14ac:dyDescent="0.35">
      <c r="A737" s="7"/>
    </row>
    <row r="738" spans="1:1" ht="15.75" customHeight="1" x14ac:dyDescent="0.35">
      <c r="A738" s="7"/>
    </row>
    <row r="739" spans="1:1" ht="15.75" customHeight="1" x14ac:dyDescent="0.35">
      <c r="A739" s="7"/>
    </row>
    <row r="740" spans="1:1" ht="15.75" customHeight="1" x14ac:dyDescent="0.35">
      <c r="A740" s="7"/>
    </row>
    <row r="741" spans="1:1" ht="15.75" customHeight="1" x14ac:dyDescent="0.35">
      <c r="A741" s="7"/>
    </row>
    <row r="742" spans="1:1" ht="15.75" customHeight="1" x14ac:dyDescent="0.35">
      <c r="A742" s="7"/>
    </row>
    <row r="743" spans="1:1" ht="15.75" customHeight="1" x14ac:dyDescent="0.35">
      <c r="A743" s="7"/>
    </row>
    <row r="744" spans="1:1" ht="15.75" customHeight="1" x14ac:dyDescent="0.35">
      <c r="A744" s="7"/>
    </row>
    <row r="745" spans="1:1" ht="15.75" customHeight="1" x14ac:dyDescent="0.35">
      <c r="A745" s="7"/>
    </row>
    <row r="746" spans="1:1" ht="15.75" customHeight="1" x14ac:dyDescent="0.35">
      <c r="A746" s="7"/>
    </row>
    <row r="747" spans="1:1" ht="15.75" customHeight="1" x14ac:dyDescent="0.35">
      <c r="A747" s="7"/>
    </row>
    <row r="748" spans="1:1" ht="15.75" customHeight="1" x14ac:dyDescent="0.35">
      <c r="A748" s="7"/>
    </row>
    <row r="749" spans="1:1" ht="15.75" customHeight="1" x14ac:dyDescent="0.35">
      <c r="A749" s="7"/>
    </row>
    <row r="750" spans="1:1" ht="15.75" customHeight="1" x14ac:dyDescent="0.35">
      <c r="A750" s="7"/>
    </row>
    <row r="751" spans="1:1" ht="15.75" customHeight="1" x14ac:dyDescent="0.35">
      <c r="A751" s="7"/>
    </row>
    <row r="752" spans="1:1" ht="15.75" customHeight="1" x14ac:dyDescent="0.35">
      <c r="A752" s="7"/>
    </row>
    <row r="753" spans="1:1" ht="15.75" customHeight="1" x14ac:dyDescent="0.35">
      <c r="A753" s="7"/>
    </row>
    <row r="754" spans="1:1" ht="15.75" customHeight="1" x14ac:dyDescent="0.35">
      <c r="A754" s="7"/>
    </row>
    <row r="755" spans="1:1" ht="15.75" customHeight="1" x14ac:dyDescent="0.35">
      <c r="A755" s="7"/>
    </row>
    <row r="756" spans="1:1" ht="15.75" customHeight="1" x14ac:dyDescent="0.35">
      <c r="A756" s="7"/>
    </row>
    <row r="757" spans="1:1" ht="15.75" customHeight="1" x14ac:dyDescent="0.35">
      <c r="A757" s="7"/>
    </row>
    <row r="758" spans="1:1" ht="15.75" customHeight="1" x14ac:dyDescent="0.35">
      <c r="A758" s="7"/>
    </row>
    <row r="759" spans="1:1" ht="15.75" customHeight="1" x14ac:dyDescent="0.35">
      <c r="A759" s="7"/>
    </row>
    <row r="760" spans="1:1" ht="15.75" customHeight="1" x14ac:dyDescent="0.35">
      <c r="A760" s="7"/>
    </row>
    <row r="761" spans="1:1" ht="15.75" customHeight="1" x14ac:dyDescent="0.35">
      <c r="A761" s="7"/>
    </row>
    <row r="762" spans="1:1" ht="15.75" customHeight="1" x14ac:dyDescent="0.35">
      <c r="A762" s="7"/>
    </row>
    <row r="763" spans="1:1" ht="15.75" customHeight="1" x14ac:dyDescent="0.35">
      <c r="A763" s="7"/>
    </row>
    <row r="764" spans="1:1" ht="15.75" customHeight="1" x14ac:dyDescent="0.35">
      <c r="A764" s="7"/>
    </row>
    <row r="765" spans="1:1" ht="15.75" customHeight="1" x14ac:dyDescent="0.35">
      <c r="A765" s="7"/>
    </row>
    <row r="766" spans="1:1" ht="15.75" customHeight="1" x14ac:dyDescent="0.35">
      <c r="A766" s="7"/>
    </row>
    <row r="767" spans="1:1" ht="15.75" customHeight="1" x14ac:dyDescent="0.35">
      <c r="A767" s="7"/>
    </row>
    <row r="768" spans="1:1" ht="15.75" customHeight="1" x14ac:dyDescent="0.35">
      <c r="A768" s="7"/>
    </row>
    <row r="769" spans="1:1" ht="15.75" customHeight="1" x14ac:dyDescent="0.35">
      <c r="A769" s="7"/>
    </row>
    <row r="770" spans="1:1" ht="15.75" customHeight="1" x14ac:dyDescent="0.35">
      <c r="A770" s="7"/>
    </row>
    <row r="771" spans="1:1" ht="15.75" customHeight="1" x14ac:dyDescent="0.35">
      <c r="A771" s="7"/>
    </row>
    <row r="772" spans="1:1" ht="15.75" customHeight="1" x14ac:dyDescent="0.35">
      <c r="A772" s="7"/>
    </row>
    <row r="773" spans="1:1" ht="15.75" customHeight="1" x14ac:dyDescent="0.35">
      <c r="A773" s="7"/>
    </row>
    <row r="774" spans="1:1" ht="15.75" customHeight="1" x14ac:dyDescent="0.35">
      <c r="A774" s="7"/>
    </row>
    <row r="775" spans="1:1" ht="15.75" customHeight="1" x14ac:dyDescent="0.35">
      <c r="A775" s="7"/>
    </row>
    <row r="776" spans="1:1" ht="15.75" customHeight="1" x14ac:dyDescent="0.35">
      <c r="A776" s="7"/>
    </row>
    <row r="777" spans="1:1" ht="15.75" customHeight="1" x14ac:dyDescent="0.35">
      <c r="A777" s="7"/>
    </row>
    <row r="778" spans="1:1" ht="15.75" customHeight="1" x14ac:dyDescent="0.35">
      <c r="A778" s="7"/>
    </row>
    <row r="779" spans="1:1" ht="15.75" customHeight="1" x14ac:dyDescent="0.35">
      <c r="A779" s="7"/>
    </row>
    <row r="780" spans="1:1" ht="15.75" customHeight="1" x14ac:dyDescent="0.35">
      <c r="A780" s="7"/>
    </row>
    <row r="781" spans="1:1" ht="15.75" customHeight="1" x14ac:dyDescent="0.35">
      <c r="A781" s="7"/>
    </row>
    <row r="782" spans="1:1" ht="15.75" customHeight="1" x14ac:dyDescent="0.35">
      <c r="A782" s="7"/>
    </row>
    <row r="783" spans="1:1" ht="15.75" customHeight="1" x14ac:dyDescent="0.35">
      <c r="A783" s="7"/>
    </row>
    <row r="784" spans="1:1" ht="15.75" customHeight="1" x14ac:dyDescent="0.35">
      <c r="A784" s="7"/>
    </row>
    <row r="785" spans="1:1" ht="15.75" customHeight="1" x14ac:dyDescent="0.35">
      <c r="A785" s="7"/>
    </row>
    <row r="786" spans="1:1" ht="15.75" customHeight="1" x14ac:dyDescent="0.35">
      <c r="A786" s="7"/>
    </row>
    <row r="787" spans="1:1" ht="15.75" customHeight="1" x14ac:dyDescent="0.35">
      <c r="A787" s="7"/>
    </row>
    <row r="788" spans="1:1" ht="15.75" customHeight="1" x14ac:dyDescent="0.35">
      <c r="A788" s="7"/>
    </row>
    <row r="789" spans="1:1" ht="15.75" customHeight="1" x14ac:dyDescent="0.35">
      <c r="A789" s="7"/>
    </row>
    <row r="790" spans="1:1" ht="15.75" customHeight="1" x14ac:dyDescent="0.35">
      <c r="A790" s="7"/>
    </row>
    <row r="791" spans="1:1" ht="15.75" customHeight="1" x14ac:dyDescent="0.35">
      <c r="A791" s="7"/>
    </row>
    <row r="792" spans="1:1" ht="15.75" customHeight="1" x14ac:dyDescent="0.35">
      <c r="A792" s="7"/>
    </row>
    <row r="793" spans="1:1" ht="15.75" customHeight="1" x14ac:dyDescent="0.35">
      <c r="A793" s="7"/>
    </row>
    <row r="794" spans="1:1" ht="15.75" customHeight="1" x14ac:dyDescent="0.35">
      <c r="A794" s="7"/>
    </row>
    <row r="795" spans="1:1" ht="15.75" customHeight="1" x14ac:dyDescent="0.35">
      <c r="A795" s="7"/>
    </row>
    <row r="796" spans="1:1" ht="15.75" customHeight="1" x14ac:dyDescent="0.35">
      <c r="A796" s="7"/>
    </row>
    <row r="797" spans="1:1" ht="15.75" customHeight="1" x14ac:dyDescent="0.35">
      <c r="A797" s="7"/>
    </row>
    <row r="798" spans="1:1" ht="15.75" customHeight="1" x14ac:dyDescent="0.35">
      <c r="A798" s="7"/>
    </row>
    <row r="799" spans="1:1" ht="15.75" customHeight="1" x14ac:dyDescent="0.35">
      <c r="A799" s="7"/>
    </row>
    <row r="800" spans="1:1" ht="15.75" customHeight="1" x14ac:dyDescent="0.35">
      <c r="A800" s="7"/>
    </row>
    <row r="801" spans="1:1" ht="15.75" customHeight="1" x14ac:dyDescent="0.35">
      <c r="A801" s="7"/>
    </row>
    <row r="802" spans="1:1" ht="15.75" customHeight="1" x14ac:dyDescent="0.35">
      <c r="A802" s="7"/>
    </row>
    <row r="803" spans="1:1" ht="15.75" customHeight="1" x14ac:dyDescent="0.35">
      <c r="A803" s="7"/>
    </row>
    <row r="804" spans="1:1" ht="15.75" customHeight="1" x14ac:dyDescent="0.35">
      <c r="A804" s="7"/>
    </row>
    <row r="805" spans="1:1" ht="15.75" customHeight="1" x14ac:dyDescent="0.35">
      <c r="A805" s="7"/>
    </row>
    <row r="806" spans="1:1" ht="15.75" customHeight="1" x14ac:dyDescent="0.35">
      <c r="A806" s="7"/>
    </row>
    <row r="807" spans="1:1" ht="15.75" customHeight="1" x14ac:dyDescent="0.35">
      <c r="A807" s="7"/>
    </row>
    <row r="808" spans="1:1" ht="15.75" customHeight="1" x14ac:dyDescent="0.35">
      <c r="A808" s="7"/>
    </row>
    <row r="809" spans="1:1" ht="15.75" customHeight="1" x14ac:dyDescent="0.35">
      <c r="A809" s="7"/>
    </row>
    <row r="810" spans="1:1" ht="15.75" customHeight="1" x14ac:dyDescent="0.35">
      <c r="A810" s="7"/>
    </row>
    <row r="811" spans="1:1" ht="15.75" customHeight="1" x14ac:dyDescent="0.35">
      <c r="A811" s="7"/>
    </row>
    <row r="812" spans="1:1" ht="15.75" customHeight="1" x14ac:dyDescent="0.35">
      <c r="A812" s="7"/>
    </row>
    <row r="813" spans="1:1" ht="15.75" customHeight="1" x14ac:dyDescent="0.35">
      <c r="A813" s="7"/>
    </row>
    <row r="814" spans="1:1" ht="15.75" customHeight="1" x14ac:dyDescent="0.35">
      <c r="A814" s="7"/>
    </row>
    <row r="815" spans="1:1" ht="15.75" customHeight="1" x14ac:dyDescent="0.35">
      <c r="A815" s="7"/>
    </row>
    <row r="816" spans="1:1" ht="15.75" customHeight="1" x14ac:dyDescent="0.35">
      <c r="A816" s="7"/>
    </row>
    <row r="817" spans="1:1" ht="15.75" customHeight="1" x14ac:dyDescent="0.35">
      <c r="A817" s="7"/>
    </row>
    <row r="818" spans="1:1" ht="15.75" customHeight="1" x14ac:dyDescent="0.35">
      <c r="A818" s="7"/>
    </row>
    <row r="819" spans="1:1" ht="15.75" customHeight="1" x14ac:dyDescent="0.35">
      <c r="A819" s="7"/>
    </row>
    <row r="820" spans="1:1" ht="15.75" customHeight="1" x14ac:dyDescent="0.35">
      <c r="A820" s="7"/>
    </row>
    <row r="821" spans="1:1" ht="15.75" customHeight="1" x14ac:dyDescent="0.35">
      <c r="A821" s="7"/>
    </row>
    <row r="822" spans="1:1" ht="15.75" customHeight="1" x14ac:dyDescent="0.35">
      <c r="A822" s="7"/>
    </row>
    <row r="823" spans="1:1" ht="15.75" customHeight="1" x14ac:dyDescent="0.35">
      <c r="A823" s="7"/>
    </row>
    <row r="824" spans="1:1" ht="15.75" customHeight="1" x14ac:dyDescent="0.35">
      <c r="A824" s="7"/>
    </row>
    <row r="825" spans="1:1" ht="15.75" customHeight="1" x14ac:dyDescent="0.35">
      <c r="A825" s="7"/>
    </row>
    <row r="826" spans="1:1" ht="15.75" customHeight="1" x14ac:dyDescent="0.35">
      <c r="A826" s="7"/>
    </row>
    <row r="827" spans="1:1" ht="15.75" customHeight="1" x14ac:dyDescent="0.35">
      <c r="A827" s="7"/>
    </row>
    <row r="828" spans="1:1" ht="15.75" customHeight="1" x14ac:dyDescent="0.35">
      <c r="A828" s="7"/>
    </row>
    <row r="829" spans="1:1" ht="15.75" customHeight="1" x14ac:dyDescent="0.35">
      <c r="A829" s="7"/>
    </row>
    <row r="830" spans="1:1" ht="15.75" customHeight="1" x14ac:dyDescent="0.35">
      <c r="A830" s="7"/>
    </row>
    <row r="831" spans="1:1" ht="15.75" customHeight="1" x14ac:dyDescent="0.35">
      <c r="A831" s="7"/>
    </row>
    <row r="832" spans="1:1" ht="15.75" customHeight="1" x14ac:dyDescent="0.35">
      <c r="A832" s="7"/>
    </row>
    <row r="833" spans="1:1" ht="15.75" customHeight="1" x14ac:dyDescent="0.35">
      <c r="A833" s="7"/>
    </row>
    <row r="834" spans="1:1" ht="15.75" customHeight="1" x14ac:dyDescent="0.35">
      <c r="A834" s="7"/>
    </row>
    <row r="835" spans="1:1" ht="15.75" customHeight="1" x14ac:dyDescent="0.35">
      <c r="A835" s="7"/>
    </row>
    <row r="836" spans="1:1" ht="15.75" customHeight="1" x14ac:dyDescent="0.35">
      <c r="A836" s="7"/>
    </row>
    <row r="837" spans="1:1" ht="15.75" customHeight="1" x14ac:dyDescent="0.35">
      <c r="A837" s="7"/>
    </row>
    <row r="838" spans="1:1" ht="15.75" customHeight="1" x14ac:dyDescent="0.35">
      <c r="A838" s="7"/>
    </row>
    <row r="839" spans="1:1" ht="15.75" customHeight="1" x14ac:dyDescent="0.35">
      <c r="A839" s="7"/>
    </row>
    <row r="840" spans="1:1" ht="15.75" customHeight="1" x14ac:dyDescent="0.35">
      <c r="A840" s="7"/>
    </row>
    <row r="841" spans="1:1" ht="15.75" customHeight="1" x14ac:dyDescent="0.35">
      <c r="A841" s="7"/>
    </row>
    <row r="842" spans="1:1" ht="15.75" customHeight="1" x14ac:dyDescent="0.35">
      <c r="A842" s="7"/>
    </row>
    <row r="843" spans="1:1" ht="15.75" customHeight="1" x14ac:dyDescent="0.35">
      <c r="A843" s="7"/>
    </row>
    <row r="844" spans="1:1" ht="15.75" customHeight="1" x14ac:dyDescent="0.35">
      <c r="A844" s="7"/>
    </row>
    <row r="845" spans="1:1" ht="15.75" customHeight="1" x14ac:dyDescent="0.35">
      <c r="A845" s="7"/>
    </row>
    <row r="846" spans="1:1" ht="15.75" customHeight="1" x14ac:dyDescent="0.35">
      <c r="A846" s="7"/>
    </row>
    <row r="847" spans="1:1" ht="15.75" customHeight="1" x14ac:dyDescent="0.35">
      <c r="A847" s="7"/>
    </row>
    <row r="848" spans="1:1" ht="15.75" customHeight="1" x14ac:dyDescent="0.35">
      <c r="A848" s="7"/>
    </row>
    <row r="849" spans="1:1" ht="15.75" customHeight="1" x14ac:dyDescent="0.35">
      <c r="A849" s="7"/>
    </row>
    <row r="850" spans="1:1" ht="15.75" customHeight="1" x14ac:dyDescent="0.35">
      <c r="A850" s="7"/>
    </row>
    <row r="851" spans="1:1" ht="15.75" customHeight="1" x14ac:dyDescent="0.35">
      <c r="A851" s="7"/>
    </row>
    <row r="852" spans="1:1" ht="15.75" customHeight="1" x14ac:dyDescent="0.35">
      <c r="A852" s="7"/>
    </row>
    <row r="853" spans="1:1" ht="15.75" customHeight="1" x14ac:dyDescent="0.35">
      <c r="A853" s="7"/>
    </row>
    <row r="854" spans="1:1" ht="15.75" customHeight="1" x14ac:dyDescent="0.35">
      <c r="A854" s="7"/>
    </row>
    <row r="855" spans="1:1" ht="15.75" customHeight="1" x14ac:dyDescent="0.35">
      <c r="A855" s="7"/>
    </row>
    <row r="856" spans="1:1" ht="15.75" customHeight="1" x14ac:dyDescent="0.35">
      <c r="A856" s="7"/>
    </row>
    <row r="857" spans="1:1" ht="15.75" customHeight="1" x14ac:dyDescent="0.35">
      <c r="A857" s="7"/>
    </row>
    <row r="858" spans="1:1" ht="15.75" customHeight="1" x14ac:dyDescent="0.35">
      <c r="A858" s="7"/>
    </row>
    <row r="859" spans="1:1" ht="15.75" customHeight="1" x14ac:dyDescent="0.35">
      <c r="A859" s="7"/>
    </row>
    <row r="860" spans="1:1" ht="15.75" customHeight="1" x14ac:dyDescent="0.35">
      <c r="A860" s="7"/>
    </row>
    <row r="861" spans="1:1" ht="15.75" customHeight="1" x14ac:dyDescent="0.35">
      <c r="A861" s="7"/>
    </row>
    <row r="862" spans="1:1" ht="15.75" customHeight="1" x14ac:dyDescent="0.35">
      <c r="A862" s="7"/>
    </row>
    <row r="863" spans="1:1" ht="15.75" customHeight="1" x14ac:dyDescent="0.35">
      <c r="A863" s="7"/>
    </row>
    <row r="864" spans="1:1" ht="15.75" customHeight="1" x14ac:dyDescent="0.35">
      <c r="A864" s="7"/>
    </row>
    <row r="865" spans="1:1" ht="15.75" customHeight="1" x14ac:dyDescent="0.35">
      <c r="A865" s="7"/>
    </row>
    <row r="866" spans="1:1" ht="15.75" customHeight="1" x14ac:dyDescent="0.35">
      <c r="A866" s="7"/>
    </row>
    <row r="867" spans="1:1" ht="15.75" customHeight="1" x14ac:dyDescent="0.35">
      <c r="A867" s="7"/>
    </row>
    <row r="868" spans="1:1" ht="15.75" customHeight="1" x14ac:dyDescent="0.35">
      <c r="A868" s="7"/>
    </row>
    <row r="869" spans="1:1" ht="15.75" customHeight="1" x14ac:dyDescent="0.35">
      <c r="A869" s="7"/>
    </row>
    <row r="870" spans="1:1" ht="15.75" customHeight="1" x14ac:dyDescent="0.35">
      <c r="A870" s="7"/>
    </row>
    <row r="871" spans="1:1" ht="15.75" customHeight="1" x14ac:dyDescent="0.35">
      <c r="A871" s="7"/>
    </row>
    <row r="872" spans="1:1" ht="15.75" customHeight="1" x14ac:dyDescent="0.35">
      <c r="A872" s="7"/>
    </row>
    <row r="873" spans="1:1" ht="15.75" customHeight="1" x14ac:dyDescent="0.35">
      <c r="A873" s="7"/>
    </row>
    <row r="874" spans="1:1" ht="15.75" customHeight="1" x14ac:dyDescent="0.35">
      <c r="A874" s="7"/>
    </row>
    <row r="875" spans="1:1" ht="15.75" customHeight="1" x14ac:dyDescent="0.35">
      <c r="A875" s="7"/>
    </row>
    <row r="876" spans="1:1" ht="15.75" customHeight="1" x14ac:dyDescent="0.35">
      <c r="A876" s="7"/>
    </row>
    <row r="877" spans="1:1" ht="15.75" customHeight="1" x14ac:dyDescent="0.35">
      <c r="A877" s="7"/>
    </row>
    <row r="878" spans="1:1" ht="15.75" customHeight="1" x14ac:dyDescent="0.35">
      <c r="A878" s="7"/>
    </row>
    <row r="879" spans="1:1" ht="15.75" customHeight="1" x14ac:dyDescent="0.35">
      <c r="A879" s="7"/>
    </row>
    <row r="880" spans="1:1" ht="15.75" customHeight="1" x14ac:dyDescent="0.35">
      <c r="A880" s="7"/>
    </row>
    <row r="881" spans="1:1" ht="15.75" customHeight="1" x14ac:dyDescent="0.35">
      <c r="A881" s="7"/>
    </row>
    <row r="882" spans="1:1" ht="15.75" customHeight="1" x14ac:dyDescent="0.35">
      <c r="A882" s="7"/>
    </row>
    <row r="883" spans="1:1" ht="15.75" customHeight="1" x14ac:dyDescent="0.35">
      <c r="A883" s="7"/>
    </row>
    <row r="884" spans="1:1" ht="15.75" customHeight="1" x14ac:dyDescent="0.35">
      <c r="A884" s="7"/>
    </row>
    <row r="885" spans="1:1" ht="15.75" customHeight="1" x14ac:dyDescent="0.35">
      <c r="A885" s="7"/>
    </row>
    <row r="886" spans="1:1" ht="15.75" customHeight="1" x14ac:dyDescent="0.35">
      <c r="A886" s="7"/>
    </row>
    <row r="887" spans="1:1" ht="15.75" customHeight="1" x14ac:dyDescent="0.35">
      <c r="A887" s="7"/>
    </row>
    <row r="888" spans="1:1" ht="15.75" customHeight="1" x14ac:dyDescent="0.35">
      <c r="A888" s="7"/>
    </row>
    <row r="889" spans="1:1" ht="15.75" customHeight="1" x14ac:dyDescent="0.35">
      <c r="A889" s="7"/>
    </row>
    <row r="890" spans="1:1" ht="15.75" customHeight="1" x14ac:dyDescent="0.35">
      <c r="A890" s="7"/>
    </row>
    <row r="891" spans="1:1" ht="15.75" customHeight="1" x14ac:dyDescent="0.35">
      <c r="A891" s="7"/>
    </row>
    <row r="892" spans="1:1" ht="15.75" customHeight="1" x14ac:dyDescent="0.35">
      <c r="A892" s="7"/>
    </row>
    <row r="893" spans="1:1" ht="15.75" customHeight="1" x14ac:dyDescent="0.35">
      <c r="A893" s="7"/>
    </row>
    <row r="894" spans="1:1" ht="15.75" customHeight="1" x14ac:dyDescent="0.35">
      <c r="A894" s="7"/>
    </row>
    <row r="895" spans="1:1" ht="15.75" customHeight="1" x14ac:dyDescent="0.35">
      <c r="A895" s="7"/>
    </row>
    <row r="896" spans="1:1" ht="15.75" customHeight="1" x14ac:dyDescent="0.35">
      <c r="A896" s="7"/>
    </row>
    <row r="897" spans="1:1" ht="15.75" customHeight="1" x14ac:dyDescent="0.35">
      <c r="A897" s="7"/>
    </row>
    <row r="898" spans="1:1" ht="15.75" customHeight="1" x14ac:dyDescent="0.35">
      <c r="A898" s="7"/>
    </row>
    <row r="899" spans="1:1" ht="15.75" customHeight="1" x14ac:dyDescent="0.35">
      <c r="A899" s="7"/>
    </row>
    <row r="900" spans="1:1" ht="15.75" customHeight="1" x14ac:dyDescent="0.35">
      <c r="A900" s="7"/>
    </row>
    <row r="901" spans="1:1" ht="15.75" customHeight="1" x14ac:dyDescent="0.35">
      <c r="A901" s="7"/>
    </row>
    <row r="902" spans="1:1" ht="15.75" customHeight="1" x14ac:dyDescent="0.35">
      <c r="A902" s="7"/>
    </row>
    <row r="903" spans="1:1" ht="15.75" customHeight="1" x14ac:dyDescent="0.35">
      <c r="A903" s="7"/>
    </row>
    <row r="904" spans="1:1" ht="15.75" customHeight="1" x14ac:dyDescent="0.35">
      <c r="A904" s="7"/>
    </row>
    <row r="905" spans="1:1" ht="15.75" customHeight="1" x14ac:dyDescent="0.35">
      <c r="A905" s="7"/>
    </row>
    <row r="906" spans="1:1" ht="15.75" customHeight="1" x14ac:dyDescent="0.35">
      <c r="A906" s="7"/>
    </row>
    <row r="907" spans="1:1" ht="15.75" customHeight="1" x14ac:dyDescent="0.35">
      <c r="A907" s="7"/>
    </row>
    <row r="908" spans="1:1" ht="15.75" customHeight="1" x14ac:dyDescent="0.35">
      <c r="A908" s="7"/>
    </row>
    <row r="909" spans="1:1" ht="15.75" customHeight="1" x14ac:dyDescent="0.35">
      <c r="A909" s="7"/>
    </row>
    <row r="910" spans="1:1" ht="15.75" customHeight="1" x14ac:dyDescent="0.35">
      <c r="A910" s="7"/>
    </row>
    <row r="911" spans="1:1" ht="15.75" customHeight="1" x14ac:dyDescent="0.35">
      <c r="A911" s="7"/>
    </row>
    <row r="912" spans="1:1" ht="15.75" customHeight="1" x14ac:dyDescent="0.35">
      <c r="A912" s="7"/>
    </row>
    <row r="913" spans="1:1" ht="15.75" customHeight="1" x14ac:dyDescent="0.35">
      <c r="A913" s="7"/>
    </row>
    <row r="914" spans="1:1" ht="15.75" customHeight="1" x14ac:dyDescent="0.35">
      <c r="A914" s="7"/>
    </row>
    <row r="915" spans="1:1" ht="15.75" customHeight="1" x14ac:dyDescent="0.35">
      <c r="A915" s="7"/>
    </row>
    <row r="916" spans="1:1" ht="15.75" customHeight="1" x14ac:dyDescent="0.35">
      <c r="A916" s="7"/>
    </row>
    <row r="917" spans="1:1" ht="15.75" customHeight="1" x14ac:dyDescent="0.35">
      <c r="A917" s="7"/>
    </row>
    <row r="918" spans="1:1" ht="15.75" customHeight="1" x14ac:dyDescent="0.35">
      <c r="A918" s="7"/>
    </row>
    <row r="919" spans="1:1" ht="15.75" customHeight="1" x14ac:dyDescent="0.35">
      <c r="A919" s="7"/>
    </row>
    <row r="920" spans="1:1" ht="15.75" customHeight="1" x14ac:dyDescent="0.35">
      <c r="A920" s="7"/>
    </row>
    <row r="921" spans="1:1" ht="15.75" customHeight="1" x14ac:dyDescent="0.35">
      <c r="A921" s="7"/>
    </row>
    <row r="922" spans="1:1" ht="15.75" customHeight="1" x14ac:dyDescent="0.35">
      <c r="A922" s="7"/>
    </row>
    <row r="923" spans="1:1" ht="15.75" customHeight="1" x14ac:dyDescent="0.35">
      <c r="A923" s="7"/>
    </row>
    <row r="924" spans="1:1" ht="15.75" customHeight="1" x14ac:dyDescent="0.35">
      <c r="A924" s="7"/>
    </row>
    <row r="925" spans="1:1" ht="15.75" customHeight="1" x14ac:dyDescent="0.35">
      <c r="A925" s="7"/>
    </row>
    <row r="926" spans="1:1" ht="15.75" customHeight="1" x14ac:dyDescent="0.35">
      <c r="A926" s="7"/>
    </row>
    <row r="927" spans="1:1" ht="15.75" customHeight="1" x14ac:dyDescent="0.35">
      <c r="A927" s="7"/>
    </row>
    <row r="928" spans="1:1" ht="15.75" customHeight="1" x14ac:dyDescent="0.35">
      <c r="A928" s="7"/>
    </row>
    <row r="929" spans="1:1" ht="15.75" customHeight="1" x14ac:dyDescent="0.35">
      <c r="A929" s="7"/>
    </row>
    <row r="930" spans="1:1" ht="15.75" customHeight="1" x14ac:dyDescent="0.35">
      <c r="A930" s="7"/>
    </row>
    <row r="931" spans="1:1" ht="15.75" customHeight="1" x14ac:dyDescent="0.35">
      <c r="A931" s="7"/>
    </row>
    <row r="932" spans="1:1" ht="15.75" customHeight="1" x14ac:dyDescent="0.35">
      <c r="A932" s="7"/>
    </row>
    <row r="933" spans="1:1" ht="15.75" customHeight="1" x14ac:dyDescent="0.35">
      <c r="A933" s="7"/>
    </row>
    <row r="934" spans="1:1" ht="15.75" customHeight="1" x14ac:dyDescent="0.35">
      <c r="A934" s="7"/>
    </row>
    <row r="935" spans="1:1" ht="15.75" customHeight="1" x14ac:dyDescent="0.35">
      <c r="A935" s="7"/>
    </row>
    <row r="936" spans="1:1" ht="15.75" customHeight="1" x14ac:dyDescent="0.35">
      <c r="A936" s="7"/>
    </row>
    <row r="937" spans="1:1" ht="15.75" customHeight="1" x14ac:dyDescent="0.35">
      <c r="A937" s="7"/>
    </row>
    <row r="938" spans="1:1" ht="15.75" customHeight="1" x14ac:dyDescent="0.35">
      <c r="A938" s="7"/>
    </row>
    <row r="939" spans="1:1" ht="15.75" customHeight="1" x14ac:dyDescent="0.35">
      <c r="A939" s="7"/>
    </row>
    <row r="940" spans="1:1" ht="15.75" customHeight="1" x14ac:dyDescent="0.35">
      <c r="A940" s="7"/>
    </row>
    <row r="941" spans="1:1" ht="15.75" customHeight="1" x14ac:dyDescent="0.35">
      <c r="A941" s="7"/>
    </row>
    <row r="942" spans="1:1" ht="15.75" customHeight="1" x14ac:dyDescent="0.35">
      <c r="A942" s="7"/>
    </row>
    <row r="943" spans="1:1" ht="15.75" customHeight="1" x14ac:dyDescent="0.35">
      <c r="A943" s="7"/>
    </row>
    <row r="944" spans="1:1" ht="15.75" customHeight="1" x14ac:dyDescent="0.35">
      <c r="A944" s="7"/>
    </row>
    <row r="945" spans="1:1" ht="15.75" customHeight="1" x14ac:dyDescent="0.35">
      <c r="A945" s="7"/>
    </row>
    <row r="946" spans="1:1" ht="15.75" customHeight="1" x14ac:dyDescent="0.35">
      <c r="A946" s="7"/>
    </row>
    <row r="947" spans="1:1" ht="15.75" customHeight="1" x14ac:dyDescent="0.35">
      <c r="A947" s="7"/>
    </row>
    <row r="948" spans="1:1" ht="15.75" customHeight="1" x14ac:dyDescent="0.35">
      <c r="A948" s="7"/>
    </row>
    <row r="949" spans="1:1" ht="15.75" customHeight="1" x14ac:dyDescent="0.35">
      <c r="A949" s="7"/>
    </row>
    <row r="950" spans="1:1" ht="15.75" customHeight="1" x14ac:dyDescent="0.35">
      <c r="A950" s="7"/>
    </row>
    <row r="951" spans="1:1" ht="15.75" customHeight="1" x14ac:dyDescent="0.35">
      <c r="A951" s="7"/>
    </row>
    <row r="952" spans="1:1" ht="15.75" customHeight="1" x14ac:dyDescent="0.35">
      <c r="A952" s="7"/>
    </row>
    <row r="953" spans="1:1" ht="15.75" customHeight="1" x14ac:dyDescent="0.35">
      <c r="A953" s="7"/>
    </row>
    <row r="954" spans="1:1" ht="15.75" customHeight="1" x14ac:dyDescent="0.35">
      <c r="A954" s="7"/>
    </row>
    <row r="955" spans="1:1" ht="15.75" customHeight="1" x14ac:dyDescent="0.35">
      <c r="A955" s="7"/>
    </row>
    <row r="956" spans="1:1" ht="15.75" customHeight="1" x14ac:dyDescent="0.35">
      <c r="A956" s="7"/>
    </row>
    <row r="957" spans="1:1" ht="15.75" customHeight="1" x14ac:dyDescent="0.35">
      <c r="A957" s="7"/>
    </row>
    <row r="958" spans="1:1" ht="15.75" customHeight="1" x14ac:dyDescent="0.35">
      <c r="A958" s="7"/>
    </row>
    <row r="959" spans="1:1" ht="15.75" customHeight="1" x14ac:dyDescent="0.35">
      <c r="A959" s="7"/>
    </row>
    <row r="960" spans="1:1" ht="15.75" customHeight="1" x14ac:dyDescent="0.35">
      <c r="A960" s="7"/>
    </row>
    <row r="961" spans="1:1" ht="15.75" customHeight="1" x14ac:dyDescent="0.35">
      <c r="A961" s="7"/>
    </row>
    <row r="962" spans="1:1" ht="15.75" customHeight="1" x14ac:dyDescent="0.35">
      <c r="A962" s="7"/>
    </row>
    <row r="963" spans="1:1" ht="15.75" customHeight="1" x14ac:dyDescent="0.35">
      <c r="A963" s="7"/>
    </row>
    <row r="964" spans="1:1" ht="15.75" customHeight="1" x14ac:dyDescent="0.35">
      <c r="A964" s="7"/>
    </row>
    <row r="965" spans="1:1" ht="15.75" customHeight="1" x14ac:dyDescent="0.35">
      <c r="A965" s="7"/>
    </row>
    <row r="966" spans="1:1" ht="15.75" customHeight="1" x14ac:dyDescent="0.35">
      <c r="A966" s="7"/>
    </row>
    <row r="967" spans="1:1" ht="15.75" customHeight="1" x14ac:dyDescent="0.35">
      <c r="A967" s="7"/>
    </row>
    <row r="968" spans="1:1" ht="15.75" customHeight="1" x14ac:dyDescent="0.35">
      <c r="A968" s="7"/>
    </row>
    <row r="969" spans="1:1" ht="15.75" customHeight="1" x14ac:dyDescent="0.35">
      <c r="A969" s="7"/>
    </row>
    <row r="970" spans="1:1" ht="15.75" customHeight="1" x14ac:dyDescent="0.35">
      <c r="A970" s="7"/>
    </row>
    <row r="971" spans="1:1" ht="15.75" customHeight="1" x14ac:dyDescent="0.35">
      <c r="A971" s="7"/>
    </row>
    <row r="972" spans="1:1" ht="15.75" customHeight="1" x14ac:dyDescent="0.35">
      <c r="A972" s="7"/>
    </row>
    <row r="973" spans="1:1" ht="15.75" customHeight="1" x14ac:dyDescent="0.35">
      <c r="A973" s="7"/>
    </row>
    <row r="974" spans="1:1" ht="15.75" customHeight="1" x14ac:dyDescent="0.35">
      <c r="A974" s="7"/>
    </row>
    <row r="975" spans="1:1" ht="15.75" customHeight="1" x14ac:dyDescent="0.35">
      <c r="A975" s="7"/>
    </row>
    <row r="976" spans="1:1" ht="15.75" customHeight="1" x14ac:dyDescent="0.35">
      <c r="A976" s="7"/>
    </row>
    <row r="977" spans="1:1" ht="15.75" customHeight="1" x14ac:dyDescent="0.35">
      <c r="A977" s="7"/>
    </row>
    <row r="978" spans="1:1" ht="15.75" customHeight="1" x14ac:dyDescent="0.35">
      <c r="A978" s="7"/>
    </row>
    <row r="979" spans="1:1" ht="15.75" customHeight="1" x14ac:dyDescent="0.35">
      <c r="A979" s="7"/>
    </row>
    <row r="980" spans="1:1" ht="15.75" customHeight="1" x14ac:dyDescent="0.35">
      <c r="A980" s="7"/>
    </row>
    <row r="981" spans="1:1" ht="15.75" customHeight="1" x14ac:dyDescent="0.35">
      <c r="A981" s="7"/>
    </row>
    <row r="982" spans="1:1" ht="15.75" customHeight="1" x14ac:dyDescent="0.35">
      <c r="A982" s="7"/>
    </row>
    <row r="983" spans="1:1" ht="15.75" customHeight="1" x14ac:dyDescent="0.35">
      <c r="A983" s="7"/>
    </row>
    <row r="984" spans="1:1" ht="15.75" customHeight="1" x14ac:dyDescent="0.35">
      <c r="A984" s="7"/>
    </row>
    <row r="985" spans="1:1" ht="15.75" customHeight="1" x14ac:dyDescent="0.35">
      <c r="A985" s="7"/>
    </row>
    <row r="986" spans="1:1" ht="15.75" customHeight="1" x14ac:dyDescent="0.35">
      <c r="A986" s="7"/>
    </row>
    <row r="987" spans="1:1" ht="15.75" customHeight="1" x14ac:dyDescent="0.35">
      <c r="A987" s="7"/>
    </row>
    <row r="988" spans="1:1" ht="15.75" customHeight="1" x14ac:dyDescent="0.35">
      <c r="A988" s="7"/>
    </row>
    <row r="989" spans="1:1" ht="15.75" customHeight="1" x14ac:dyDescent="0.35">
      <c r="A989" s="7"/>
    </row>
    <row r="990" spans="1:1" ht="15.75" customHeight="1" x14ac:dyDescent="0.35">
      <c r="A990" s="7"/>
    </row>
    <row r="991" spans="1:1" ht="15.75" customHeight="1" x14ac:dyDescent="0.35">
      <c r="A991" s="7"/>
    </row>
    <row r="992" spans="1:1" ht="15.75" customHeight="1" x14ac:dyDescent="0.35">
      <c r="A992" s="7"/>
    </row>
    <row r="993" spans="1:1" ht="15.75" customHeight="1" x14ac:dyDescent="0.35">
      <c r="A993" s="7"/>
    </row>
    <row r="994" spans="1:1" ht="15.75" customHeight="1" x14ac:dyDescent="0.35">
      <c r="A994" s="7"/>
    </row>
    <row r="995" spans="1:1" ht="15.75" customHeight="1" x14ac:dyDescent="0.35">
      <c r="A995" s="7"/>
    </row>
    <row r="996" spans="1:1" ht="15.75" customHeight="1" x14ac:dyDescent="0.35">
      <c r="A996" s="7"/>
    </row>
    <row r="997" spans="1:1" ht="15.75" customHeight="1" x14ac:dyDescent="0.35">
      <c r="A997" s="7"/>
    </row>
    <row r="998" spans="1:1" ht="15.75" customHeight="1" x14ac:dyDescent="0.35">
      <c r="A998" s="7"/>
    </row>
    <row r="999" spans="1:1" ht="15.75" customHeight="1" x14ac:dyDescent="0.35">
      <c r="A999" s="7"/>
    </row>
    <row r="1000" spans="1:1" ht="15.75" customHeight="1" x14ac:dyDescent="0.35">
      <c r="A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8.0</vt:lpstr>
      <vt:lpstr>Data 7.5</vt:lpstr>
      <vt:lpstr>Flow rates</vt:lpstr>
      <vt:lpstr>Summary</vt:lpstr>
      <vt:lpstr>GTT</vt:lpstr>
      <vt:lpstr>Length&amp;weight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genevieve.bernatchez</dc:creator>
  <cp:lastModifiedBy>Sam Gurr</cp:lastModifiedBy>
  <dcterms:created xsi:type="dcterms:W3CDTF">2014-06-13T17:51:52Z</dcterms:created>
  <dcterms:modified xsi:type="dcterms:W3CDTF">2023-01-24T00:40:00Z</dcterms:modified>
</cp:coreProperties>
</file>