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79415c3c8ed32/Desktop/Azenta_2023/"/>
    </mc:Choice>
  </mc:AlternateContent>
  <xr:revisionPtr revIDLastSave="450" documentId="13_ncr:1_{573374C9-46C3-4E33-9FDE-8486EEFF9E99}" xr6:coauthVersionLast="47" xr6:coauthVersionMax="47" xr10:uidLastSave="{F9B89844-E7FD-4A32-9A10-1D1095D3F9A9}"/>
  <bookViews>
    <workbookView xWindow="-110" yWindow="-110" windowWidth="19420" windowHeight="11500" activeTab="3" xr2:uid="{832D9FDF-6842-433F-A2C3-D4EEDB2FF483}"/>
  </bookViews>
  <sheets>
    <sheet name="README" sheetId="3" r:id="rId1"/>
    <sheet name="All" sheetId="1" r:id="rId2"/>
    <sheet name="Equimolar_Pooling_Sheet" sheetId="2" r:id="rId3"/>
    <sheet name="Index data (Azenta prep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1" i="1" l="1"/>
  <c r="E242" i="1"/>
  <c r="E240" i="1"/>
  <c r="E239" i="1"/>
  <c r="E228" i="1"/>
  <c r="E229" i="1"/>
  <c r="E230" i="1"/>
  <c r="E231" i="1"/>
  <c r="E232" i="1"/>
  <c r="E233" i="1"/>
  <c r="E234" i="1"/>
  <c r="E235" i="1"/>
  <c r="E236" i="1"/>
  <c r="E227" i="1"/>
  <c r="E226" i="1"/>
  <c r="E224" i="1"/>
  <c r="E225" i="1"/>
  <c r="E223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185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40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16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95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72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33" i="1"/>
  <c r="E3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5" i="1"/>
  <c r="M332" i="2"/>
  <c r="M242" i="1"/>
  <c r="O242" i="1" s="1"/>
  <c r="R242" i="1" s="1"/>
  <c r="M241" i="1"/>
  <c r="O241" i="1" s="1"/>
  <c r="R241" i="1" s="1"/>
  <c r="M239" i="1"/>
  <c r="O239" i="1" s="1"/>
  <c r="R239" i="1" s="1"/>
  <c r="M236" i="1"/>
  <c r="O236" i="1" s="1"/>
  <c r="R236" i="1" s="1"/>
  <c r="M235" i="1"/>
  <c r="O235" i="1" s="1"/>
  <c r="R235" i="1" s="1"/>
  <c r="M234" i="1"/>
  <c r="V234" i="1" s="1"/>
  <c r="M233" i="1"/>
  <c r="V233" i="1" s="1"/>
  <c r="M232" i="1"/>
  <c r="M231" i="1"/>
  <c r="O231" i="1" s="1"/>
  <c r="R231" i="1" s="1"/>
  <c r="M226" i="1"/>
  <c r="O226" i="1" s="1"/>
  <c r="R226" i="1" s="1"/>
  <c r="M225" i="1"/>
  <c r="O225" i="1" s="1"/>
  <c r="R225" i="1" s="1"/>
  <c r="U225" i="1" s="1"/>
  <c r="V225" i="1" s="1"/>
  <c r="M224" i="1"/>
  <c r="O224" i="1" s="1"/>
  <c r="R224" i="1" s="1"/>
  <c r="M220" i="1"/>
  <c r="O220" i="1" s="1"/>
  <c r="R220" i="1" s="1"/>
  <c r="M219" i="1"/>
  <c r="O219" i="1" s="1"/>
  <c r="R219" i="1" s="1"/>
  <c r="M218" i="1"/>
  <c r="O218" i="1" s="1"/>
  <c r="R218" i="1" s="1"/>
  <c r="S218" i="1" s="1"/>
  <c r="M217" i="1"/>
  <c r="O217" i="1" s="1"/>
  <c r="R217" i="1" s="1"/>
  <c r="M216" i="1"/>
  <c r="O216" i="1" s="1"/>
  <c r="R216" i="1" s="1"/>
  <c r="M215" i="1"/>
  <c r="O215" i="1" s="1"/>
  <c r="R215" i="1" s="1"/>
  <c r="S215" i="1" s="1"/>
  <c r="M214" i="1"/>
  <c r="O214" i="1" s="1"/>
  <c r="R214" i="1" s="1"/>
  <c r="M213" i="1"/>
  <c r="O213" i="1" s="1"/>
  <c r="R213" i="1" s="1"/>
  <c r="M212" i="1"/>
  <c r="O212" i="1" s="1"/>
  <c r="R212" i="1" s="1"/>
  <c r="M211" i="1"/>
  <c r="O211" i="1" s="1"/>
  <c r="R211" i="1" s="1"/>
  <c r="U211" i="1" s="1"/>
  <c r="V211" i="1" s="1"/>
  <c r="M210" i="1"/>
  <c r="O210" i="1" s="1"/>
  <c r="R210" i="1" s="1"/>
  <c r="M209" i="1"/>
  <c r="O209" i="1" s="1"/>
  <c r="R209" i="1" s="1"/>
  <c r="M208" i="1"/>
  <c r="O208" i="1" s="1"/>
  <c r="R208" i="1" s="1"/>
  <c r="U208" i="1" s="1"/>
  <c r="V208" i="1" s="1"/>
  <c r="M207" i="1"/>
  <c r="O207" i="1" s="1"/>
  <c r="R207" i="1" s="1"/>
  <c r="M206" i="1"/>
  <c r="O206" i="1" s="1"/>
  <c r="R206" i="1" s="1"/>
  <c r="M205" i="1"/>
  <c r="O205" i="1" s="1"/>
  <c r="R205" i="1" s="1"/>
  <c r="U205" i="1" s="1"/>
  <c r="V205" i="1" s="1"/>
  <c r="M204" i="1"/>
  <c r="O204" i="1" s="1"/>
  <c r="R204" i="1" s="1"/>
  <c r="U204" i="1" s="1"/>
  <c r="V204" i="1" s="1"/>
  <c r="M203" i="1"/>
  <c r="O203" i="1" s="1"/>
  <c r="R203" i="1" s="1"/>
  <c r="M202" i="1"/>
  <c r="O202" i="1" s="1"/>
  <c r="R202" i="1" s="1"/>
  <c r="M201" i="1"/>
  <c r="O201" i="1" s="1"/>
  <c r="R201" i="1" s="1"/>
  <c r="M200" i="1"/>
  <c r="O200" i="1" s="1"/>
  <c r="R200" i="1" s="1"/>
  <c r="M199" i="1"/>
  <c r="O199" i="1" s="1"/>
  <c r="R199" i="1" s="1"/>
  <c r="S199" i="1" s="1"/>
  <c r="M198" i="1"/>
  <c r="O198" i="1" s="1"/>
  <c r="R198" i="1" s="1"/>
  <c r="M197" i="1"/>
  <c r="O197" i="1" s="1"/>
  <c r="R197" i="1" s="1"/>
  <c r="M196" i="1"/>
  <c r="O196" i="1" s="1"/>
  <c r="R196" i="1" s="1"/>
  <c r="M195" i="1"/>
  <c r="O195" i="1" s="1"/>
  <c r="R195" i="1" s="1"/>
  <c r="M194" i="1"/>
  <c r="O194" i="1" s="1"/>
  <c r="R194" i="1" s="1"/>
  <c r="M193" i="1"/>
  <c r="O193" i="1" s="1"/>
  <c r="R193" i="1" s="1"/>
  <c r="M192" i="1"/>
  <c r="O192" i="1" s="1"/>
  <c r="R192" i="1" s="1"/>
  <c r="M191" i="1"/>
  <c r="O191" i="1" s="1"/>
  <c r="R191" i="1" s="1"/>
  <c r="M190" i="1"/>
  <c r="O190" i="1" s="1"/>
  <c r="R190" i="1" s="1"/>
  <c r="U190" i="1" s="1"/>
  <c r="V190" i="1" s="1"/>
  <c r="M189" i="1"/>
  <c r="O189" i="1" s="1"/>
  <c r="R189" i="1" s="1"/>
  <c r="U189" i="1" s="1"/>
  <c r="V189" i="1" s="1"/>
  <c r="M188" i="1"/>
  <c r="O188" i="1" s="1"/>
  <c r="R188" i="1" s="1"/>
  <c r="M187" i="1"/>
  <c r="O187" i="1" s="1"/>
  <c r="R187" i="1" s="1"/>
  <c r="M186" i="1"/>
  <c r="O186" i="1" s="1"/>
  <c r="R186" i="1" s="1"/>
  <c r="S186" i="1" s="1"/>
  <c r="M185" i="1"/>
  <c r="O185" i="1" s="1"/>
  <c r="R185" i="1" s="1"/>
  <c r="M182" i="1"/>
  <c r="O182" i="1" s="1"/>
  <c r="R182" i="1" s="1"/>
  <c r="M181" i="1"/>
  <c r="O181" i="1" s="1"/>
  <c r="R181" i="1" s="1"/>
  <c r="M180" i="1"/>
  <c r="O180" i="1" s="1"/>
  <c r="R180" i="1" s="1"/>
  <c r="M179" i="1"/>
  <c r="O179" i="1" s="1"/>
  <c r="R179" i="1" s="1"/>
  <c r="M177" i="1"/>
  <c r="O177" i="1" s="1"/>
  <c r="R177" i="1" s="1"/>
  <c r="M176" i="1"/>
  <c r="V176" i="1" s="1"/>
  <c r="M175" i="1"/>
  <c r="O175" i="1" s="1"/>
  <c r="R175" i="1" s="1"/>
  <c r="U175" i="1" s="1"/>
  <c r="V175" i="1" s="1"/>
  <c r="M174" i="1"/>
  <c r="M173" i="1"/>
  <c r="O173" i="1" s="1"/>
  <c r="R173" i="1" s="1"/>
  <c r="M171" i="1"/>
  <c r="O171" i="1" s="1"/>
  <c r="R171" i="1" s="1"/>
  <c r="M169" i="1"/>
  <c r="O169" i="1" s="1"/>
  <c r="M168" i="1"/>
  <c r="O168" i="1" s="1"/>
  <c r="R168" i="1" s="1"/>
  <c r="M167" i="1"/>
  <c r="O167" i="1" s="1"/>
  <c r="R167" i="1" s="1"/>
  <c r="M166" i="1"/>
  <c r="O166" i="1" s="1"/>
  <c r="R166" i="1" s="1"/>
  <c r="U166" i="1" s="1"/>
  <c r="V166" i="1" s="1"/>
  <c r="M165" i="1"/>
  <c r="O165" i="1" s="1"/>
  <c r="R165" i="1" s="1"/>
  <c r="S165" i="1" s="1"/>
  <c r="M164" i="1"/>
  <c r="V164" i="1" s="1"/>
  <c r="M163" i="1"/>
  <c r="O163" i="1" s="1"/>
  <c r="R163" i="1" s="1"/>
  <c r="M162" i="1"/>
  <c r="O162" i="1" s="1"/>
  <c r="R162" i="1" s="1"/>
  <c r="M160" i="1"/>
  <c r="O160" i="1" s="1"/>
  <c r="R160" i="1" s="1"/>
  <c r="S160" i="1" s="1"/>
  <c r="M159" i="1"/>
  <c r="O159" i="1" s="1"/>
  <c r="R159" i="1" s="1"/>
  <c r="M158" i="1"/>
  <c r="O158" i="1" s="1"/>
  <c r="R158" i="1" s="1"/>
  <c r="M157" i="1"/>
  <c r="O157" i="1" s="1"/>
  <c r="R157" i="1" s="1"/>
  <c r="M156" i="1"/>
  <c r="O156" i="1" s="1"/>
  <c r="R156" i="1" s="1"/>
  <c r="U156" i="1" s="1"/>
  <c r="V156" i="1" s="1"/>
  <c r="M154" i="1"/>
  <c r="O154" i="1" s="1"/>
  <c r="R154" i="1" s="1"/>
  <c r="M153" i="1"/>
  <c r="O153" i="1" s="1"/>
  <c r="R153" i="1" s="1"/>
  <c r="M152" i="1"/>
  <c r="O152" i="1" s="1"/>
  <c r="R152" i="1" s="1"/>
  <c r="M151" i="1"/>
  <c r="O151" i="1" s="1"/>
  <c r="R151" i="1" s="1"/>
  <c r="U151" i="1" s="1"/>
  <c r="V151" i="1" s="1"/>
  <c r="M149" i="1"/>
  <c r="V149" i="1" s="1"/>
  <c r="M148" i="1"/>
  <c r="O148" i="1" s="1"/>
  <c r="R148" i="1" s="1"/>
  <c r="M147" i="1"/>
  <c r="O147" i="1" s="1"/>
  <c r="R147" i="1" s="1"/>
  <c r="M146" i="1"/>
  <c r="O146" i="1" s="1"/>
  <c r="R146" i="1" s="1"/>
  <c r="S146" i="1" s="1"/>
  <c r="M145" i="1"/>
  <c r="O145" i="1" s="1"/>
  <c r="R145" i="1" s="1"/>
  <c r="M142" i="1"/>
  <c r="O142" i="1" s="1"/>
  <c r="R142" i="1" s="1"/>
  <c r="M141" i="1"/>
  <c r="O141" i="1" s="1"/>
  <c r="R141" i="1" s="1"/>
  <c r="M136" i="1"/>
  <c r="O136" i="1" s="1"/>
  <c r="R136" i="1" s="1"/>
  <c r="M135" i="1"/>
  <c r="O135" i="1" s="1"/>
  <c r="R135" i="1" s="1"/>
  <c r="M134" i="1"/>
  <c r="O134" i="1" s="1"/>
  <c r="R134" i="1" s="1"/>
  <c r="M133" i="1"/>
  <c r="O133" i="1" s="1"/>
  <c r="R133" i="1" s="1"/>
  <c r="U133" i="1" s="1"/>
  <c r="V133" i="1" s="1"/>
  <c r="M132" i="1"/>
  <c r="O132" i="1" s="1"/>
  <c r="R132" i="1" s="1"/>
  <c r="U132" i="1" s="1"/>
  <c r="V132" i="1" s="1"/>
  <c r="M131" i="1"/>
  <c r="O131" i="1" s="1"/>
  <c r="R131" i="1" s="1"/>
  <c r="M130" i="1"/>
  <c r="O130" i="1" s="1"/>
  <c r="R130" i="1" s="1"/>
  <c r="S130" i="1" s="1"/>
  <c r="M129" i="1"/>
  <c r="O129" i="1" s="1"/>
  <c r="R129" i="1" s="1"/>
  <c r="M128" i="1"/>
  <c r="O128" i="1" s="1"/>
  <c r="R128" i="1" s="1"/>
  <c r="M127" i="1"/>
  <c r="O127" i="1" s="1"/>
  <c r="R127" i="1" s="1"/>
  <c r="M126" i="1"/>
  <c r="O126" i="1" s="1"/>
  <c r="R126" i="1" s="1"/>
  <c r="S126" i="1" s="1"/>
  <c r="T126" i="1" s="1"/>
  <c r="M125" i="1"/>
  <c r="O125" i="1" s="1"/>
  <c r="R125" i="1" s="1"/>
  <c r="M124" i="1"/>
  <c r="O124" i="1" s="1"/>
  <c r="R124" i="1" s="1"/>
  <c r="U124" i="1" s="1"/>
  <c r="V124" i="1" s="1"/>
  <c r="M123" i="1"/>
  <c r="O123" i="1" s="1"/>
  <c r="R123" i="1" s="1"/>
  <c r="S123" i="1" s="1"/>
  <c r="M122" i="1"/>
  <c r="O122" i="1" s="1"/>
  <c r="R122" i="1" s="1"/>
  <c r="M121" i="1"/>
  <c r="O121" i="1" s="1"/>
  <c r="R121" i="1" s="1"/>
  <c r="M120" i="1"/>
  <c r="O120" i="1" s="1"/>
  <c r="R120" i="1" s="1"/>
  <c r="U120" i="1" s="1"/>
  <c r="V120" i="1" s="1"/>
  <c r="M119" i="1"/>
  <c r="O119" i="1" s="1"/>
  <c r="R119" i="1" s="1"/>
  <c r="M118" i="1"/>
  <c r="O118" i="1" s="1"/>
  <c r="R118" i="1" s="1"/>
  <c r="M117" i="1"/>
  <c r="O117" i="1" s="1"/>
  <c r="R117" i="1" s="1"/>
  <c r="U117" i="1" s="1"/>
  <c r="V117" i="1" s="1"/>
  <c r="M116" i="1"/>
  <c r="O116" i="1" s="1"/>
  <c r="R116" i="1" s="1"/>
  <c r="M114" i="1"/>
  <c r="O114" i="1" s="1"/>
  <c r="R114" i="1" s="1"/>
  <c r="M113" i="1"/>
  <c r="O113" i="1" s="1"/>
  <c r="R113" i="1" s="1"/>
  <c r="S113" i="1" s="1"/>
  <c r="M112" i="1"/>
  <c r="O112" i="1" s="1"/>
  <c r="R112" i="1" s="1"/>
  <c r="M111" i="1"/>
  <c r="O111" i="1" s="1"/>
  <c r="R111" i="1" s="1"/>
  <c r="M110" i="1"/>
  <c r="O110" i="1" s="1"/>
  <c r="R110" i="1" s="1"/>
  <c r="S110" i="1" s="1"/>
  <c r="M109" i="1"/>
  <c r="V109" i="1" s="1"/>
  <c r="M108" i="1"/>
  <c r="O108" i="1" s="1"/>
  <c r="R108" i="1" s="1"/>
  <c r="M107" i="1"/>
  <c r="O107" i="1" s="1"/>
  <c r="R107" i="1" s="1"/>
  <c r="M106" i="1"/>
  <c r="O106" i="1" s="1"/>
  <c r="R106" i="1" s="1"/>
  <c r="M105" i="1"/>
  <c r="O105" i="1" s="1"/>
  <c r="R105" i="1" s="1"/>
  <c r="U105" i="1" s="1"/>
  <c r="V105" i="1" s="1"/>
  <c r="M104" i="1"/>
  <c r="O104" i="1" s="1"/>
  <c r="R104" i="1" s="1"/>
  <c r="U104" i="1" s="1"/>
  <c r="V104" i="1" s="1"/>
  <c r="M103" i="1"/>
  <c r="O103" i="1" s="1"/>
  <c r="R103" i="1" s="1"/>
  <c r="M102" i="1"/>
  <c r="O102" i="1" s="1"/>
  <c r="R102" i="1" s="1"/>
  <c r="M101" i="1"/>
  <c r="O101" i="1" s="1"/>
  <c r="R101" i="1" s="1"/>
  <c r="S101" i="1" s="1"/>
  <c r="M100" i="1"/>
  <c r="O100" i="1" s="1"/>
  <c r="R100" i="1" s="1"/>
  <c r="M99" i="1"/>
  <c r="O99" i="1" s="1"/>
  <c r="R99" i="1" s="1"/>
  <c r="M97" i="1"/>
  <c r="O97" i="1" s="1"/>
  <c r="R97" i="1" s="1"/>
  <c r="M96" i="1"/>
  <c r="O96" i="1" s="1"/>
  <c r="R96" i="1" s="1"/>
  <c r="U96" i="1" s="1"/>
  <c r="V96" i="1" s="1"/>
  <c r="M95" i="1"/>
  <c r="O95" i="1" s="1"/>
  <c r="R95" i="1" s="1"/>
  <c r="M91" i="1"/>
  <c r="O91" i="1" s="1"/>
  <c r="R91" i="1" s="1"/>
  <c r="M90" i="1"/>
  <c r="O90" i="1" s="1"/>
  <c r="R90" i="1" s="1"/>
  <c r="M89" i="1"/>
  <c r="O89" i="1" s="1"/>
  <c r="R89" i="1" s="1"/>
  <c r="M88" i="1"/>
  <c r="O88" i="1" s="1"/>
  <c r="R88" i="1" s="1"/>
  <c r="M87" i="1"/>
  <c r="O87" i="1" s="1"/>
  <c r="R87" i="1" s="1"/>
  <c r="U87" i="1" s="1"/>
  <c r="V87" i="1" s="1"/>
  <c r="M86" i="1"/>
  <c r="O86" i="1" s="1"/>
  <c r="R86" i="1" s="1"/>
  <c r="M85" i="1"/>
  <c r="O85" i="1" s="1"/>
  <c r="R85" i="1" s="1"/>
  <c r="M84" i="1"/>
  <c r="O84" i="1" s="1"/>
  <c r="R84" i="1" s="1"/>
  <c r="M83" i="1"/>
  <c r="O83" i="1" s="1"/>
  <c r="R83" i="1" s="1"/>
  <c r="M82" i="1"/>
  <c r="O82" i="1" s="1"/>
  <c r="R82" i="1" s="1"/>
  <c r="M81" i="1"/>
  <c r="O81" i="1" s="1"/>
  <c r="R81" i="1" s="1"/>
  <c r="M80" i="1"/>
  <c r="O80" i="1" s="1"/>
  <c r="R80" i="1" s="1"/>
  <c r="S80" i="1" s="1"/>
  <c r="M79" i="1"/>
  <c r="O79" i="1" s="1"/>
  <c r="R79" i="1" s="1"/>
  <c r="U79" i="1" s="1"/>
  <c r="V79" i="1" s="1"/>
  <c r="M78" i="1"/>
  <c r="O78" i="1" s="1"/>
  <c r="R78" i="1" s="1"/>
  <c r="M77" i="1"/>
  <c r="O77" i="1" s="1"/>
  <c r="R77" i="1" s="1"/>
  <c r="M76" i="1"/>
  <c r="O76" i="1" s="1"/>
  <c r="R76" i="1" s="1"/>
  <c r="M75" i="1"/>
  <c r="O75" i="1" s="1"/>
  <c r="R75" i="1" s="1"/>
  <c r="M74" i="1"/>
  <c r="O74" i="1" s="1"/>
  <c r="R74" i="1" s="1"/>
  <c r="M73" i="1"/>
  <c r="O73" i="1" s="1"/>
  <c r="R73" i="1" s="1"/>
  <c r="M72" i="1"/>
  <c r="O72" i="1" s="1"/>
  <c r="R72" i="1" s="1"/>
  <c r="S72" i="1" s="1"/>
  <c r="M68" i="1"/>
  <c r="O68" i="1" s="1"/>
  <c r="R68" i="1" s="1"/>
  <c r="U68" i="1" s="1"/>
  <c r="V68" i="1" s="1"/>
  <c r="M67" i="1"/>
  <c r="O67" i="1" s="1"/>
  <c r="R67" i="1" s="1"/>
  <c r="M66" i="1"/>
  <c r="O66" i="1" s="1"/>
  <c r="R66" i="1" s="1"/>
  <c r="M65" i="1"/>
  <c r="O65" i="1" s="1"/>
  <c r="R65" i="1" s="1"/>
  <c r="M64" i="1"/>
  <c r="O64" i="1" s="1"/>
  <c r="R64" i="1" s="1"/>
  <c r="M63" i="1"/>
  <c r="O63" i="1" s="1"/>
  <c r="R63" i="1" s="1"/>
  <c r="M62" i="1"/>
  <c r="O62" i="1" s="1"/>
  <c r="R62" i="1" s="1"/>
  <c r="M61" i="1"/>
  <c r="O61" i="1" s="1"/>
  <c r="R61" i="1" s="1"/>
  <c r="S61" i="1" s="1"/>
  <c r="M60" i="1"/>
  <c r="O60" i="1" s="1"/>
  <c r="R60" i="1" s="1"/>
  <c r="S60" i="1" s="1"/>
  <c r="M59" i="1"/>
  <c r="O59" i="1" s="1"/>
  <c r="R59" i="1" s="1"/>
  <c r="S59" i="1" s="1"/>
  <c r="M58" i="1"/>
  <c r="O58" i="1" s="1"/>
  <c r="R58" i="1" s="1"/>
  <c r="M57" i="1"/>
  <c r="O57" i="1" s="1"/>
  <c r="R57" i="1" s="1"/>
  <c r="M56" i="1"/>
  <c r="O56" i="1" s="1"/>
  <c r="R56" i="1" s="1"/>
  <c r="M55" i="1"/>
  <c r="O55" i="1" s="1"/>
  <c r="R55" i="1" s="1"/>
  <c r="M54" i="1"/>
  <c r="O54" i="1" s="1"/>
  <c r="R54" i="1" s="1"/>
  <c r="M53" i="1"/>
  <c r="O53" i="1" s="1"/>
  <c r="R53" i="1" s="1"/>
  <c r="M52" i="1"/>
  <c r="V52" i="1" s="1"/>
  <c r="M51" i="1"/>
  <c r="V51" i="1" s="1"/>
  <c r="M50" i="1"/>
  <c r="O50" i="1" s="1"/>
  <c r="M49" i="1"/>
  <c r="O49" i="1" s="1"/>
  <c r="R49" i="1" s="1"/>
  <c r="M48" i="1"/>
  <c r="O48" i="1" s="1"/>
  <c r="R48" i="1" s="1"/>
  <c r="U48" i="1" s="1"/>
  <c r="V48" i="1" s="1"/>
  <c r="M47" i="1"/>
  <c r="V47" i="1" s="1"/>
  <c r="M46" i="1"/>
  <c r="O46" i="1" s="1"/>
  <c r="R46" i="1" s="1"/>
  <c r="M45" i="1"/>
  <c r="V45" i="1" s="1"/>
  <c r="M44" i="1"/>
  <c r="O44" i="1" s="1"/>
  <c r="R44" i="1" s="1"/>
  <c r="U44" i="1" s="1"/>
  <c r="V44" i="1" s="1"/>
  <c r="M43" i="1"/>
  <c r="O43" i="1" s="1"/>
  <c r="R43" i="1" s="1"/>
  <c r="M42" i="1"/>
  <c r="O42" i="1" s="1"/>
  <c r="R42" i="1" s="1"/>
  <c r="M41" i="1"/>
  <c r="O41" i="1" s="1"/>
  <c r="R41" i="1" s="1"/>
  <c r="S41" i="1" s="1"/>
  <c r="M40" i="1"/>
  <c r="O40" i="1" s="1"/>
  <c r="R40" i="1" s="1"/>
  <c r="M39" i="1"/>
  <c r="O39" i="1" s="1"/>
  <c r="M38" i="1"/>
  <c r="O38" i="1" s="1"/>
  <c r="R38" i="1" s="1"/>
  <c r="M37" i="1"/>
  <c r="O37" i="1" s="1"/>
  <c r="R37" i="1" s="1"/>
  <c r="M36" i="1"/>
  <c r="M35" i="1"/>
  <c r="O35" i="1" s="1"/>
  <c r="R35" i="1" s="1"/>
  <c r="M34" i="1"/>
  <c r="V34" i="1" s="1"/>
  <c r="M33" i="1"/>
  <c r="O33" i="1" s="1"/>
  <c r="R33" i="1" s="1"/>
  <c r="M30" i="1"/>
  <c r="O30" i="1" s="1"/>
  <c r="R30" i="1" s="1"/>
  <c r="M29" i="1"/>
  <c r="O29" i="1" s="1"/>
  <c r="R29" i="1" s="1"/>
  <c r="M27" i="1"/>
  <c r="V27" i="1" s="1"/>
  <c r="M26" i="1"/>
  <c r="V26" i="1" s="1"/>
  <c r="M24" i="1"/>
  <c r="M23" i="1"/>
  <c r="V23" i="1" s="1"/>
  <c r="M22" i="1"/>
  <c r="O22" i="1" s="1"/>
  <c r="R22" i="1" s="1"/>
  <c r="M21" i="1"/>
  <c r="V21" i="1" s="1"/>
  <c r="M20" i="1"/>
  <c r="O20" i="1" s="1"/>
  <c r="M19" i="1"/>
  <c r="V19" i="1" s="1"/>
  <c r="M18" i="1"/>
  <c r="O18" i="1" s="1"/>
  <c r="R18" i="1" s="1"/>
  <c r="M17" i="1"/>
  <c r="O17" i="1" s="1"/>
  <c r="R17" i="1" s="1"/>
  <c r="M16" i="1"/>
  <c r="M14" i="1"/>
  <c r="O14" i="1" s="1"/>
  <c r="R14" i="1" s="1"/>
  <c r="U14" i="1" s="1"/>
  <c r="V14" i="1" s="1"/>
  <c r="M13" i="1"/>
  <c r="O13" i="1" s="1"/>
  <c r="M12" i="1"/>
  <c r="V12" i="1" s="1"/>
  <c r="M11" i="1"/>
  <c r="O11" i="1" s="1"/>
  <c r="R11" i="1" s="1"/>
  <c r="M10" i="1"/>
  <c r="O10" i="1" s="1"/>
  <c r="R10" i="1" s="1"/>
  <c r="M9" i="1"/>
  <c r="O9" i="1" s="1"/>
  <c r="R9" i="1" s="1"/>
  <c r="O8" i="1"/>
  <c r="R8" i="1" s="1"/>
  <c r="M8" i="1"/>
  <c r="M7" i="1"/>
  <c r="O7" i="1" s="1"/>
  <c r="R7" i="1" s="1"/>
  <c r="U7" i="1" s="1"/>
  <c r="V7" i="1" s="1"/>
  <c r="M6" i="1"/>
  <c r="O6" i="1" s="1"/>
  <c r="R6" i="1" s="1"/>
  <c r="M5" i="1"/>
  <c r="V5" i="1" s="1"/>
  <c r="V50" i="1" l="1"/>
  <c r="V39" i="1"/>
  <c r="O23" i="1"/>
  <c r="T101" i="1"/>
  <c r="V169" i="1"/>
  <c r="U41" i="1"/>
  <c r="V41" i="1" s="1"/>
  <c r="V13" i="1"/>
  <c r="O27" i="1"/>
  <c r="S152" i="1"/>
  <c r="T152" i="1" s="1"/>
  <c r="U152" i="1"/>
  <c r="V152" i="1" s="1"/>
  <c r="S196" i="1"/>
  <c r="U196" i="1"/>
  <c r="V196" i="1" s="1"/>
  <c r="S239" i="1"/>
  <c r="T239" i="1" s="1"/>
  <c r="U239" i="1"/>
  <c r="V239" i="1" s="1"/>
  <c r="S177" i="1"/>
  <c r="T177" i="1" s="1"/>
  <c r="U177" i="1"/>
  <c r="V177" i="1" s="1"/>
  <c r="S212" i="1"/>
  <c r="T212" i="1" s="1"/>
  <c r="U212" i="1"/>
  <c r="V212" i="1" s="1"/>
  <c r="S181" i="1"/>
  <c r="U181" i="1"/>
  <c r="V181" i="1" s="1"/>
  <c r="S136" i="1"/>
  <c r="T136" i="1" s="1"/>
  <c r="U136" i="1"/>
  <c r="V136" i="1" s="1"/>
  <c r="S6" i="1"/>
  <c r="T6" i="1" s="1"/>
  <c r="U6" i="1"/>
  <c r="V6" i="1" s="1"/>
  <c r="U78" i="1"/>
  <c r="V78" i="1" s="1"/>
  <c r="S78" i="1"/>
  <c r="T78" i="1" s="1"/>
  <c r="S86" i="1"/>
  <c r="T86" i="1" s="1"/>
  <c r="U86" i="1"/>
  <c r="V86" i="1" s="1"/>
  <c r="S173" i="1"/>
  <c r="T173" i="1" s="1"/>
  <c r="U173" i="1"/>
  <c r="V173" i="1" s="1"/>
  <c r="S117" i="1"/>
  <c r="T117" i="1" s="1"/>
  <c r="S133" i="1"/>
  <c r="T133" i="1" s="1"/>
  <c r="O233" i="1"/>
  <c r="U130" i="1"/>
  <c r="V130" i="1" s="1"/>
  <c r="O19" i="1"/>
  <c r="S104" i="1"/>
  <c r="T104" i="1" s="1"/>
  <c r="U126" i="1"/>
  <c r="V126" i="1" s="1"/>
  <c r="O34" i="1"/>
  <c r="O51" i="1"/>
  <c r="T60" i="1"/>
  <c r="U101" i="1"/>
  <c r="V101" i="1" s="1"/>
  <c r="O109" i="1"/>
  <c r="T146" i="1"/>
  <c r="S156" i="1"/>
  <c r="U160" i="1"/>
  <c r="V160" i="1" s="1"/>
  <c r="S166" i="1"/>
  <c r="T166" i="1" s="1"/>
  <c r="T199" i="1"/>
  <c r="U60" i="1"/>
  <c r="V60" i="1" s="1"/>
  <c r="U146" i="1"/>
  <c r="V146" i="1" s="1"/>
  <c r="U199" i="1"/>
  <c r="V199" i="1" s="1"/>
  <c r="U22" i="1"/>
  <c r="V22" i="1" s="1"/>
  <c r="S22" i="1"/>
  <c r="T22" i="1" s="1"/>
  <c r="U75" i="1"/>
  <c r="V75" i="1" s="1"/>
  <c r="S75" i="1"/>
  <c r="T75" i="1" s="1"/>
  <c r="S168" i="1"/>
  <c r="T168" i="1" s="1"/>
  <c r="U168" i="1"/>
  <c r="V168" i="1" s="1"/>
  <c r="U56" i="1"/>
  <c r="V56" i="1" s="1"/>
  <c r="S56" i="1"/>
  <c r="T56" i="1" s="1"/>
  <c r="U43" i="1"/>
  <c r="V43" i="1" s="1"/>
  <c r="S43" i="1"/>
  <c r="T43" i="1" s="1"/>
  <c r="S128" i="1"/>
  <c r="T128" i="1" s="1"/>
  <c r="U128" i="1"/>
  <c r="V128" i="1" s="1"/>
  <c r="U11" i="1"/>
  <c r="V11" i="1" s="1"/>
  <c r="S11" i="1"/>
  <c r="T11" i="1" s="1"/>
  <c r="U30" i="1"/>
  <c r="V30" i="1" s="1"/>
  <c r="S30" i="1"/>
  <c r="T30" i="1" s="1"/>
  <c r="S8" i="1"/>
  <c r="T8" i="1"/>
  <c r="U8" i="1"/>
  <c r="V8" i="1" s="1"/>
  <c r="S33" i="1"/>
  <c r="T33" i="1" s="1"/>
  <c r="U57" i="1"/>
  <c r="V57" i="1" s="1"/>
  <c r="S57" i="1"/>
  <c r="T57" i="1" s="1"/>
  <c r="S77" i="1"/>
  <c r="T77" i="1" s="1"/>
  <c r="U77" i="1"/>
  <c r="V77" i="1" s="1"/>
  <c r="U102" i="1"/>
  <c r="V102" i="1" s="1"/>
  <c r="S102" i="1"/>
  <c r="T102" i="1" s="1"/>
  <c r="S135" i="1"/>
  <c r="T135" i="1" s="1"/>
  <c r="U135" i="1"/>
  <c r="V135" i="1" s="1"/>
  <c r="U192" i="1"/>
  <c r="V192" i="1" s="1"/>
  <c r="S192" i="1"/>
  <c r="T192" i="1" s="1"/>
  <c r="S226" i="1"/>
  <c r="T226" i="1"/>
  <c r="U226" i="1"/>
  <c r="V226" i="1" s="1"/>
  <c r="S9" i="1"/>
  <c r="T9" i="1" s="1"/>
  <c r="U33" i="1"/>
  <c r="V33" i="1" s="1"/>
  <c r="S54" i="1"/>
  <c r="T54" i="1" s="1"/>
  <c r="S81" i="1"/>
  <c r="T81" i="1" s="1"/>
  <c r="U81" i="1"/>
  <c r="V81" i="1" s="1"/>
  <c r="S85" i="1"/>
  <c r="T85" i="1" s="1"/>
  <c r="U85" i="1"/>
  <c r="V85" i="1" s="1"/>
  <c r="S159" i="1"/>
  <c r="T159" i="1" s="1"/>
  <c r="U159" i="1"/>
  <c r="V159" i="1" s="1"/>
  <c r="U219" i="1"/>
  <c r="V219" i="1" s="1"/>
  <c r="S219" i="1"/>
  <c r="T219" i="1" s="1"/>
  <c r="S38" i="1"/>
  <c r="T38" i="1" s="1"/>
  <c r="U38" i="1"/>
  <c r="V38" i="1" s="1"/>
  <c r="U54" i="1"/>
  <c r="V54" i="1" s="1"/>
  <c r="U90" i="1"/>
  <c r="V90" i="1" s="1"/>
  <c r="S90" i="1"/>
  <c r="T90" i="1" s="1"/>
  <c r="U103" i="1"/>
  <c r="V103" i="1" s="1"/>
  <c r="U185" i="1"/>
  <c r="V185" i="1" s="1"/>
  <c r="S185" i="1"/>
  <c r="T185" i="1" s="1"/>
  <c r="U231" i="1"/>
  <c r="V231" i="1" s="1"/>
  <c r="S231" i="1"/>
  <c r="T231" i="1" s="1"/>
  <c r="S58" i="1"/>
  <c r="T58" i="1" s="1"/>
  <c r="U58" i="1"/>
  <c r="V58" i="1" s="1"/>
  <c r="U82" i="1"/>
  <c r="V82" i="1" s="1"/>
  <c r="S82" i="1"/>
  <c r="T82" i="1" s="1"/>
  <c r="U111" i="1"/>
  <c r="V111" i="1" s="1"/>
  <c r="S111" i="1"/>
  <c r="T111" i="1" s="1"/>
  <c r="U220" i="1"/>
  <c r="V220" i="1" s="1"/>
  <c r="S220" i="1"/>
  <c r="T220" i="1" s="1"/>
  <c r="S62" i="1"/>
  <c r="T62" i="1" s="1"/>
  <c r="U62" i="1"/>
  <c r="V62" i="1" s="1"/>
  <c r="U83" i="1"/>
  <c r="V83" i="1" s="1"/>
  <c r="U100" i="1"/>
  <c r="V100" i="1" s="1"/>
  <c r="S100" i="1"/>
  <c r="T100" i="1" s="1"/>
  <c r="U129" i="1"/>
  <c r="V129" i="1" s="1"/>
  <c r="S129" i="1"/>
  <c r="T129" i="1" s="1"/>
  <c r="S180" i="1"/>
  <c r="T180" i="1" s="1"/>
  <c r="U180" i="1"/>
  <c r="V180" i="1" s="1"/>
  <c r="U35" i="1"/>
  <c r="V35" i="1" s="1"/>
  <c r="S35" i="1"/>
  <c r="T35" i="1" s="1"/>
  <c r="U40" i="1"/>
  <c r="V40" i="1" s="1"/>
  <c r="S40" i="1"/>
  <c r="T40" i="1" s="1"/>
  <c r="S44" i="1"/>
  <c r="T44" i="1" s="1"/>
  <c r="U63" i="1"/>
  <c r="V63" i="1" s="1"/>
  <c r="S63" i="1"/>
  <c r="T63" i="1" s="1"/>
  <c r="U67" i="1"/>
  <c r="V67" i="1" s="1"/>
  <c r="S67" i="1"/>
  <c r="T67" i="1" s="1"/>
  <c r="S83" i="1"/>
  <c r="T83" i="1" s="1"/>
  <c r="S95" i="1"/>
  <c r="T95" i="1"/>
  <c r="U95" i="1"/>
  <c r="V95" i="1" s="1"/>
  <c r="U107" i="1"/>
  <c r="V107" i="1" s="1"/>
  <c r="S107" i="1"/>
  <c r="T107" i="1" s="1"/>
  <c r="U141" i="1"/>
  <c r="V141" i="1" s="1"/>
  <c r="S141" i="1"/>
  <c r="T141" i="1" s="1"/>
  <c r="S198" i="1"/>
  <c r="T198" i="1" s="1"/>
  <c r="U198" i="1"/>
  <c r="V198" i="1" s="1"/>
  <c r="U217" i="1"/>
  <c r="V217" i="1" s="1"/>
  <c r="S217" i="1"/>
  <c r="T217" i="1" s="1"/>
  <c r="U224" i="1"/>
  <c r="V224" i="1" s="1"/>
  <c r="S224" i="1"/>
  <c r="T224" i="1" s="1"/>
  <c r="U241" i="1"/>
  <c r="V241" i="1" s="1"/>
  <c r="S241" i="1"/>
  <c r="T241" i="1" s="1"/>
  <c r="O5" i="1"/>
  <c r="V16" i="1"/>
  <c r="O16" i="1"/>
  <c r="S46" i="1"/>
  <c r="T46" i="1" s="1"/>
  <c r="S88" i="1"/>
  <c r="T88" i="1" s="1"/>
  <c r="U88" i="1"/>
  <c r="V88" i="1" s="1"/>
  <c r="U158" i="1"/>
  <c r="V158" i="1" s="1"/>
  <c r="S158" i="1"/>
  <c r="T158" i="1" s="1"/>
  <c r="U188" i="1"/>
  <c r="V188" i="1" s="1"/>
  <c r="S188" i="1"/>
  <c r="T188" i="1" s="1"/>
  <c r="U236" i="1"/>
  <c r="V236" i="1" s="1"/>
  <c r="S236" i="1"/>
  <c r="T236" i="1" s="1"/>
  <c r="S42" i="1"/>
  <c r="T42" i="1" s="1"/>
  <c r="U42" i="1"/>
  <c r="V42" i="1" s="1"/>
  <c r="U46" i="1"/>
  <c r="V46" i="1" s="1"/>
  <c r="S73" i="1"/>
  <c r="T73" i="1" s="1"/>
  <c r="S89" i="1"/>
  <c r="T89" i="1" s="1"/>
  <c r="U89" i="1"/>
  <c r="V89" i="1" s="1"/>
  <c r="S154" i="1"/>
  <c r="T154" i="1" s="1"/>
  <c r="U154" i="1"/>
  <c r="V154" i="1" s="1"/>
  <c r="U9" i="1"/>
  <c r="V9" i="1" s="1"/>
  <c r="U73" i="1"/>
  <c r="V73" i="1" s="1"/>
  <c r="U194" i="1"/>
  <c r="V194" i="1" s="1"/>
  <c r="S194" i="1"/>
  <c r="T194" i="1" s="1"/>
  <c r="S18" i="1"/>
  <c r="T18" i="1" s="1"/>
  <c r="U18" i="1"/>
  <c r="V18" i="1" s="1"/>
  <c r="U74" i="1"/>
  <c r="V74" i="1" s="1"/>
  <c r="S74" i="1"/>
  <c r="T74" i="1" s="1"/>
  <c r="S106" i="1"/>
  <c r="T106" i="1" s="1"/>
  <c r="U106" i="1"/>
  <c r="V106" i="1" s="1"/>
  <c r="U125" i="1"/>
  <c r="V125" i="1" s="1"/>
  <c r="S125" i="1"/>
  <c r="T125" i="1" s="1"/>
  <c r="U201" i="1"/>
  <c r="V201" i="1" s="1"/>
  <c r="V232" i="1"/>
  <c r="O232" i="1"/>
  <c r="U10" i="1"/>
  <c r="V10" i="1" s="1"/>
  <c r="S10" i="1"/>
  <c r="T10" i="1" s="1"/>
  <c r="U122" i="1"/>
  <c r="V122" i="1" s="1"/>
  <c r="S122" i="1"/>
  <c r="T122" i="1" s="1"/>
  <c r="S171" i="1"/>
  <c r="T171" i="1" s="1"/>
  <c r="U171" i="1"/>
  <c r="V171" i="1" s="1"/>
  <c r="S195" i="1"/>
  <c r="T195" i="1" s="1"/>
  <c r="U195" i="1"/>
  <c r="V195" i="1" s="1"/>
  <c r="S201" i="1"/>
  <c r="T201" i="1" s="1"/>
  <c r="U76" i="1"/>
  <c r="V76" i="1" s="1"/>
  <c r="S76" i="1"/>
  <c r="T76" i="1" s="1"/>
  <c r="U84" i="1"/>
  <c r="V84" i="1" s="1"/>
  <c r="S84" i="1"/>
  <c r="T84" i="1" s="1"/>
  <c r="U114" i="1"/>
  <c r="V114" i="1" s="1"/>
  <c r="S114" i="1"/>
  <c r="T114" i="1" s="1"/>
  <c r="S119" i="1"/>
  <c r="T119" i="1"/>
  <c r="U119" i="1"/>
  <c r="V119" i="1" s="1"/>
  <c r="U142" i="1"/>
  <c r="V142" i="1" s="1"/>
  <c r="S142" i="1"/>
  <c r="T142" i="1" s="1"/>
  <c r="S148" i="1"/>
  <c r="T148" i="1" s="1"/>
  <c r="U163" i="1"/>
  <c r="V163" i="1" s="1"/>
  <c r="S163" i="1"/>
  <c r="T163" i="1" s="1"/>
  <c r="U187" i="1"/>
  <c r="V187" i="1" s="1"/>
  <c r="S187" i="1"/>
  <c r="T187" i="1" s="1"/>
  <c r="S191" i="1"/>
  <c r="T191" i="1" s="1"/>
  <c r="U191" i="1"/>
  <c r="V191" i="1" s="1"/>
  <c r="U203" i="1"/>
  <c r="V203" i="1" s="1"/>
  <c r="S203" i="1"/>
  <c r="T203" i="1" s="1"/>
  <c r="S207" i="1"/>
  <c r="T207" i="1" s="1"/>
  <c r="U207" i="1"/>
  <c r="V207" i="1" s="1"/>
  <c r="S37" i="1"/>
  <c r="T37" i="1" s="1"/>
  <c r="U37" i="1"/>
  <c r="V37" i="1" s="1"/>
  <c r="S53" i="1"/>
  <c r="T53" i="1" s="1"/>
  <c r="U53" i="1"/>
  <c r="V53" i="1" s="1"/>
  <c r="U65" i="1"/>
  <c r="V65" i="1" s="1"/>
  <c r="S65" i="1"/>
  <c r="T65" i="1" s="1"/>
  <c r="U97" i="1"/>
  <c r="V97" i="1" s="1"/>
  <c r="S97" i="1"/>
  <c r="T97" i="1" s="1"/>
  <c r="U116" i="1"/>
  <c r="V116" i="1" s="1"/>
  <c r="S116" i="1"/>
  <c r="T116" i="1" s="1"/>
  <c r="U17" i="1"/>
  <c r="V17" i="1" s="1"/>
  <c r="S17" i="1"/>
  <c r="T17" i="1" s="1"/>
  <c r="U99" i="1"/>
  <c r="V99" i="1" s="1"/>
  <c r="U182" i="1"/>
  <c r="V182" i="1" s="1"/>
  <c r="S182" i="1"/>
  <c r="T182" i="1" s="1"/>
  <c r="U66" i="1"/>
  <c r="V66" i="1" s="1"/>
  <c r="S66" i="1"/>
  <c r="T66" i="1" s="1"/>
  <c r="S99" i="1"/>
  <c r="T99" i="1" s="1"/>
  <c r="S200" i="1"/>
  <c r="T200" i="1" s="1"/>
  <c r="U200" i="1"/>
  <c r="V200" i="1" s="1"/>
  <c r="U91" i="1"/>
  <c r="V91" i="1" s="1"/>
  <c r="S91" i="1"/>
  <c r="T91" i="1" s="1"/>
  <c r="S103" i="1"/>
  <c r="T103" i="1" s="1"/>
  <c r="U121" i="1"/>
  <c r="V121" i="1" s="1"/>
  <c r="S121" i="1"/>
  <c r="T121" i="1" s="1"/>
  <c r="U210" i="1"/>
  <c r="V210" i="1" s="1"/>
  <c r="S210" i="1"/>
  <c r="T210" i="1" s="1"/>
  <c r="U216" i="1"/>
  <c r="V216" i="1" s="1"/>
  <c r="S216" i="1"/>
  <c r="T216" i="1" s="1"/>
  <c r="U29" i="1"/>
  <c r="V29" i="1" s="1"/>
  <c r="S29" i="1"/>
  <c r="T29" i="1" s="1"/>
  <c r="U55" i="1"/>
  <c r="V55" i="1" s="1"/>
  <c r="S55" i="1"/>
  <c r="T55" i="1" s="1"/>
  <c r="U112" i="1"/>
  <c r="V112" i="1" s="1"/>
  <c r="S112" i="1"/>
  <c r="T112" i="1" s="1"/>
  <c r="U197" i="1"/>
  <c r="V197" i="1" s="1"/>
  <c r="S197" i="1"/>
  <c r="T197" i="1" s="1"/>
  <c r="O24" i="1"/>
  <c r="V24" i="1"/>
  <c r="V36" i="1"/>
  <c r="O36" i="1"/>
  <c r="T41" i="1"/>
  <c r="S49" i="1"/>
  <c r="T49" i="1" s="1"/>
  <c r="U49" i="1"/>
  <c r="V49" i="1" s="1"/>
  <c r="U64" i="1"/>
  <c r="V64" i="1" s="1"/>
  <c r="S64" i="1"/>
  <c r="T64" i="1" s="1"/>
  <c r="U131" i="1"/>
  <c r="V131" i="1" s="1"/>
  <c r="S131" i="1"/>
  <c r="T131" i="1" s="1"/>
  <c r="U134" i="1"/>
  <c r="V134" i="1" s="1"/>
  <c r="S134" i="1"/>
  <c r="T134" i="1" s="1"/>
  <c r="U148" i="1"/>
  <c r="V148" i="1" s="1"/>
  <c r="U153" i="1"/>
  <c r="V153" i="1" s="1"/>
  <c r="S153" i="1"/>
  <c r="T153" i="1" s="1"/>
  <c r="U157" i="1"/>
  <c r="V157" i="1" s="1"/>
  <c r="S157" i="1"/>
  <c r="T157" i="1" s="1"/>
  <c r="U167" i="1"/>
  <c r="V167" i="1" s="1"/>
  <c r="S167" i="1"/>
  <c r="T167" i="1" s="1"/>
  <c r="U214" i="1"/>
  <c r="V214" i="1" s="1"/>
  <c r="S214" i="1"/>
  <c r="T214" i="1" s="1"/>
  <c r="U235" i="1"/>
  <c r="V235" i="1" s="1"/>
  <c r="S235" i="1"/>
  <c r="T235" i="1" s="1"/>
  <c r="U242" i="1"/>
  <c r="V242" i="1" s="1"/>
  <c r="S242" i="1"/>
  <c r="T242" i="1" s="1"/>
  <c r="U213" i="1"/>
  <c r="V213" i="1" s="1"/>
  <c r="S213" i="1"/>
  <c r="T213" i="1" s="1"/>
  <c r="U162" i="1"/>
  <c r="V162" i="1" s="1"/>
  <c r="S206" i="1"/>
  <c r="T206" i="1" s="1"/>
  <c r="T215" i="1"/>
  <c r="S127" i="1"/>
  <c r="T127" i="1" s="1"/>
  <c r="U147" i="1"/>
  <c r="V147" i="1" s="1"/>
  <c r="S204" i="1"/>
  <c r="T204" i="1" s="1"/>
  <c r="U215" i="1"/>
  <c r="V215" i="1" s="1"/>
  <c r="V20" i="1"/>
  <c r="T61" i="1"/>
  <c r="S87" i="1"/>
  <c r="T87" i="1" s="1"/>
  <c r="U110" i="1"/>
  <c r="V110" i="1" s="1"/>
  <c r="U145" i="1"/>
  <c r="V145" i="1" s="1"/>
  <c r="O12" i="1"/>
  <c r="S14" i="1"/>
  <c r="T14" i="1" s="1"/>
  <c r="O26" i="1"/>
  <c r="U61" i="1"/>
  <c r="V61" i="1" s="1"/>
  <c r="S79" i="1"/>
  <c r="T79" i="1" s="1"/>
  <c r="S151" i="1"/>
  <c r="T151" i="1" s="1"/>
  <c r="T165" i="1"/>
  <c r="O176" i="1"/>
  <c r="U193" i="1"/>
  <c r="V193" i="1" s="1"/>
  <c r="S193" i="1"/>
  <c r="T193" i="1" s="1"/>
  <c r="U202" i="1"/>
  <c r="V202" i="1" s="1"/>
  <c r="U209" i="1"/>
  <c r="V209" i="1" s="1"/>
  <c r="S209" i="1"/>
  <c r="T209" i="1"/>
  <c r="T80" i="1"/>
  <c r="S208" i="1"/>
  <c r="T208" i="1" s="1"/>
  <c r="O47" i="1"/>
  <c r="T59" i="1"/>
  <c r="T72" i="1"/>
  <c r="T110" i="1"/>
  <c r="T186" i="1"/>
  <c r="S202" i="1"/>
  <c r="T202" i="1" s="1"/>
  <c r="U206" i="1"/>
  <c r="V206" i="1" s="1"/>
  <c r="S7" i="1"/>
  <c r="T7" i="1" s="1"/>
  <c r="U59" i="1"/>
  <c r="V59" i="1" s="1"/>
  <c r="U108" i="1"/>
  <c r="V108" i="1" s="1"/>
  <c r="S108" i="1"/>
  <c r="T108" i="1" s="1"/>
  <c r="U123" i="1"/>
  <c r="V123" i="1" s="1"/>
  <c r="U127" i="1"/>
  <c r="V127" i="1" s="1"/>
  <c r="S147" i="1"/>
  <c r="T147" i="1" s="1"/>
  <c r="U186" i="1"/>
  <c r="V186" i="1" s="1"/>
  <c r="O234" i="1"/>
  <c r="O21" i="1"/>
  <c r="S48" i="1"/>
  <c r="T48" i="1" s="1"/>
  <c r="O52" i="1"/>
  <c r="S68" i="1"/>
  <c r="T68" i="1" s="1"/>
  <c r="T113" i="1"/>
  <c r="U118" i="1"/>
  <c r="V118" i="1" s="1"/>
  <c r="S118" i="1"/>
  <c r="T118" i="1" s="1"/>
  <c r="S132" i="1"/>
  <c r="T132" i="1" s="1"/>
  <c r="U165" i="1"/>
  <c r="V165" i="1" s="1"/>
  <c r="U179" i="1"/>
  <c r="V179" i="1" s="1"/>
  <c r="S179" i="1"/>
  <c r="T179" i="1" s="1"/>
  <c r="S189" i="1"/>
  <c r="T189" i="1" s="1"/>
  <c r="S211" i="1"/>
  <c r="T211" i="1" s="1"/>
  <c r="T218" i="1"/>
  <c r="S145" i="1"/>
  <c r="T145" i="1" s="1"/>
  <c r="O45" i="1"/>
  <c r="U80" i="1"/>
  <c r="V80" i="1" s="1"/>
  <c r="T123" i="1"/>
  <c r="S162" i="1"/>
  <c r="T162" i="1" s="1"/>
  <c r="U72" i="1"/>
  <c r="V72" i="1" s="1"/>
  <c r="S96" i="1"/>
  <c r="T96" i="1" s="1"/>
  <c r="U113" i="1"/>
  <c r="V113" i="1" s="1"/>
  <c r="S120" i="1"/>
  <c r="T120" i="1" s="1"/>
  <c r="S124" i="1"/>
  <c r="T124" i="1" s="1"/>
  <c r="T130" i="1"/>
  <c r="T160" i="1"/>
  <c r="T181" i="1"/>
  <c r="S205" i="1"/>
  <c r="T205" i="1" s="1"/>
  <c r="U218" i="1"/>
  <c r="V218" i="1" s="1"/>
  <c r="S105" i="1"/>
  <c r="T105" i="1" s="1"/>
  <c r="O149" i="1"/>
  <c r="O164" i="1"/>
  <c r="S175" i="1"/>
  <c r="T175" i="1" s="1"/>
  <c r="S190" i="1"/>
  <c r="T190" i="1" s="1"/>
  <c r="S225" i="1"/>
  <c r="T225" i="1" s="1"/>
  <c r="T156" i="1"/>
  <c r="T196" i="1"/>
  <c r="V247" i="1" l="1"/>
  <c r="V245" i="1"/>
</calcChain>
</file>

<file path=xl/sharedStrings.xml><?xml version="1.0" encoding="utf-8"?>
<sst xmlns="http://schemas.openxmlformats.org/spreadsheetml/2006/main" count="4512" uniqueCount="1011">
  <si>
    <t>ABOUT THE LIBRARIES</t>
  </si>
  <si>
    <t>EQUIMOLAR POOLING</t>
  </si>
  <si>
    <t>NOTE! &lt;3 nM is not recommended via Azenta/Genewiz (called 4/11/2023)</t>
  </si>
  <si>
    <t>Sample</t>
  </si>
  <si>
    <t>Sample Description</t>
  </si>
  <si>
    <t>Treatment</t>
  </si>
  <si>
    <t>Replicate</t>
  </si>
  <si>
    <t>ID</t>
  </si>
  <si>
    <t>Index kit</t>
  </si>
  <si>
    <t>Index (plate pos)</t>
  </si>
  <si>
    <t>Library plate ID</t>
  </si>
  <si>
    <t>Sample plate pos</t>
  </si>
  <si>
    <t>Target concentration (nM)</t>
  </si>
  <si>
    <t>Target volume (ul)</t>
  </si>
  <si>
    <t>VolSample_ul</t>
  </si>
  <si>
    <t>Vol_Diluent_ul</t>
  </si>
  <si>
    <t>Total_ng_per_sample</t>
  </si>
  <si>
    <t>F0 Broodstock 3/7/2023</t>
  </si>
  <si>
    <t>F0 Adults</t>
  </si>
  <si>
    <t>adductor tissue</t>
  </si>
  <si>
    <t>NA</t>
  </si>
  <si>
    <t>Illumina DNA/RNA UD Indexes Set a (Ref# 20026121)</t>
  </si>
  <si>
    <t>B2</t>
  </si>
  <si>
    <t>A1</t>
  </si>
  <si>
    <t>B3</t>
  </si>
  <si>
    <t>A2</t>
  </si>
  <si>
    <t>B4</t>
  </si>
  <si>
    <t>A3</t>
  </si>
  <si>
    <t>B5</t>
  </si>
  <si>
    <t>A4</t>
  </si>
  <si>
    <t>B6</t>
  </si>
  <si>
    <t>A5</t>
  </si>
  <si>
    <t>B7</t>
  </si>
  <si>
    <t>A6</t>
  </si>
  <si>
    <t>B8</t>
  </si>
  <si>
    <t>A7</t>
  </si>
  <si>
    <t>B9</t>
  </si>
  <si>
    <t>A8</t>
  </si>
  <si>
    <t>B10</t>
  </si>
  <si>
    <t>A9</t>
  </si>
  <si>
    <t>B11</t>
  </si>
  <si>
    <t>A10</t>
  </si>
  <si>
    <t xml:space="preserve">Illumina DNA/RNA UD Indexes Set a &amp; Set B </t>
  </si>
  <si>
    <t>B12 (set A) &amp; D9 (set B)</t>
  </si>
  <si>
    <t>A11</t>
  </si>
  <si>
    <t>TOO LOW</t>
  </si>
  <si>
    <t>C1</t>
  </si>
  <si>
    <t>A12</t>
  </si>
  <si>
    <t>C2</t>
  </si>
  <si>
    <t>B1</t>
  </si>
  <si>
    <t>C3</t>
  </si>
  <si>
    <t>C4</t>
  </si>
  <si>
    <t>C5</t>
  </si>
  <si>
    <t>C6</t>
  </si>
  <si>
    <t>C7</t>
  </si>
  <si>
    <t>C8</t>
  </si>
  <si>
    <t>C9</t>
  </si>
  <si>
    <t>C10 (set A) &amp; D10 (set B)</t>
  </si>
  <si>
    <t>C11</t>
  </si>
  <si>
    <t>C12</t>
  </si>
  <si>
    <t>D1 (set A) &amp; D11 (set B)</t>
  </si>
  <si>
    <t>B12</t>
  </si>
  <si>
    <t>D1</t>
  </si>
  <si>
    <t>D3</t>
  </si>
  <si>
    <t>F1 Juveniles 3/8/2023</t>
  </si>
  <si>
    <t xml:space="preserve">F1  juveniles </t>
  </si>
  <si>
    <t>whole juvenile tissue for DNA</t>
  </si>
  <si>
    <t>A</t>
  </si>
  <si>
    <t>F1 Juveniles 3/3/2023</t>
  </si>
  <si>
    <t>TUBE</t>
  </si>
  <si>
    <t>D4</t>
  </si>
  <si>
    <t>D5</t>
  </si>
  <si>
    <t>D6</t>
  </si>
  <si>
    <t>C</t>
  </si>
  <si>
    <t>D7</t>
  </si>
  <si>
    <t>D8</t>
  </si>
  <si>
    <t>D9</t>
  </si>
  <si>
    <t>D10</t>
  </si>
  <si>
    <t>D</t>
  </si>
  <si>
    <t>D11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</si>
  <si>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</si>
  <si>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</si>
  <si>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</si>
  <si>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</si>
  <si>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</si>
  <si>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</si>
  <si>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</si>
  <si>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</si>
  <si>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</si>
  <si>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</si>
  <si>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E12</t>
  </si>
  <si>
    <t>F1</t>
  </si>
  <si>
    <t>F2</t>
  </si>
  <si>
    <t>F3</t>
  </si>
  <si>
    <t>B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</si>
  <si>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</si>
  <si>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</si>
  <si>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</si>
  <si>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</si>
  <si>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</si>
  <si>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</si>
  <si>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</si>
  <si>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</si>
  <si>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</si>
  <si>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</si>
  <si>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C10</t>
  </si>
  <si>
    <t>G2</t>
  </si>
  <si>
    <t>G3</t>
  </si>
  <si>
    <t>F1 Juveniles 3/21/2023</t>
  </si>
  <si>
    <t>Illumina DNA/RNA UD Indexes Set c (Ref# 20066934)</t>
  </si>
  <si>
    <t>F1 Broodstock 3/22/2023</t>
  </si>
  <si>
    <t>F1  Adults</t>
  </si>
  <si>
    <t>Illumina DNA/RNA UD Indexes Set C (Ref# 20026934)</t>
  </si>
  <si>
    <t>D2</t>
  </si>
  <si>
    <t>D12</t>
  </si>
  <si>
    <t>E11</t>
  </si>
  <si>
    <t>F2 Juveniles 3/28/2023</t>
  </si>
  <si>
    <t xml:space="preserve">F2  juveniles </t>
  </si>
  <si>
    <t>Illumina DNA/RNA UD Indexes Set  C (Ref# 20026934)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</si>
  <si>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</si>
  <si>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</si>
  <si>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</si>
  <si>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</si>
  <si>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</si>
  <si>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</si>
  <si>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</si>
  <si>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</si>
  <si>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</si>
  <si>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</si>
  <si>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</si>
  <si>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</si>
  <si>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</si>
  <si>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</si>
  <si>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</si>
  <si>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</si>
  <si>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</si>
  <si>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</si>
  <si>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</si>
  <si>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</si>
  <si>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</si>
  <si>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TOO LOW  (lowest nM concentration of just 2.92nM - replace with the higher sample from 4/11/2023 below)</t>
  </si>
  <si>
    <t>Illumina DNA/RNA UD Indexes Set  B (Ref# 20026930)</t>
  </si>
  <si>
    <t>F2 Juvenile 4/3/2023</t>
  </si>
  <si>
    <t>Illumina DNA/RNA UD Indexes Set B (Ref# 20026930)</t>
  </si>
  <si>
    <t>Redone and new samples 4/4/2023</t>
  </si>
  <si>
    <t>Redo  F1 ID6 and a few new F2s 4/11/2023</t>
  </si>
  <si>
    <t>F1 Adult</t>
  </si>
  <si>
    <t>ID6 F1 adult redo  4/11/2023</t>
  </si>
  <si>
    <t>tube</t>
  </si>
  <si>
    <t>new F2 Juvenile  4/11/2023</t>
  </si>
  <si>
    <t>na</t>
  </si>
  <si>
    <t>Set target to 4nM in a 20 ul sample</t>
  </si>
  <si>
    <t>Qubt Run 1</t>
  </si>
  <si>
    <t>Qubt Run 2</t>
  </si>
  <si>
    <t>Qubit_MEAN</t>
  </si>
  <si>
    <t>Frag Size</t>
  </si>
  <si>
    <t>Sample_Conc_nM</t>
  </si>
  <si>
    <t xml:space="preserve">Diluent </t>
  </si>
  <si>
    <t>Vol to take</t>
  </si>
  <si>
    <t xml:space="preserve">mean bp from </t>
  </si>
  <si>
    <t>highlighted values &lt; target</t>
  </si>
  <si>
    <t>Ratio</t>
  </si>
  <si>
    <t>target ~15 ng</t>
  </si>
  <si>
    <t>gels last year</t>
  </si>
  <si>
    <t>pipette vol to pool</t>
  </si>
  <si>
    <t>Vol to add</t>
  </si>
  <si>
    <t>Target conc (nM)</t>
  </si>
  <si>
    <t>to pool ul</t>
  </si>
  <si>
    <t>Total_ng_</t>
  </si>
  <si>
    <t>per_sample</t>
  </si>
  <si>
    <t>Plate pos</t>
  </si>
  <si>
    <t>Conc_nM</t>
  </si>
  <si>
    <t>Target vo (ul)</t>
  </si>
  <si>
    <t>VolDiluent_ul</t>
  </si>
  <si>
    <t>Target conc</t>
  </si>
  <si>
    <t xml:space="preserve"> (nM)</t>
  </si>
  <si>
    <t>Plate pool</t>
  </si>
  <si>
    <t>Plate num</t>
  </si>
  <si>
    <t>ONLY 6 UL</t>
  </si>
  <si>
    <t>ONLY 2 UL</t>
  </si>
  <si>
    <t>NO SAMPLE G1 EMPTY</t>
  </si>
  <si>
    <t>NO SAMPLE, D6 NO</t>
  </si>
  <si>
    <t>NO SAMPLE, D7 NO</t>
  </si>
  <si>
    <t>ADD DOUBLE VOLUME</t>
  </si>
  <si>
    <t>ADDED DOUBLE (THOUGHT IT WAS E6 WHERE E6 AND E5 WERE PIPETTED</t>
  </si>
  <si>
    <t>SAMPLE USED, TOSSED AFTER</t>
  </si>
  <si>
    <t>TOSSED AFTER USED</t>
  </si>
  <si>
    <t>F0_B1</t>
  </si>
  <si>
    <t>F0_B2</t>
  </si>
  <si>
    <t>F0_B3</t>
  </si>
  <si>
    <t>F0_B4</t>
  </si>
  <si>
    <t>F0_B5</t>
  </si>
  <si>
    <t>F0_B6</t>
  </si>
  <si>
    <t>F0_B7</t>
  </si>
  <si>
    <t>F0_B9</t>
  </si>
  <si>
    <t>F0_B10</t>
  </si>
  <si>
    <t>F0_B11</t>
  </si>
  <si>
    <t>F0_B12</t>
  </si>
  <si>
    <t>F0_B13</t>
  </si>
  <si>
    <t>F0_B14</t>
  </si>
  <si>
    <t>F0_B15</t>
  </si>
  <si>
    <t>F0_B16</t>
  </si>
  <si>
    <t>F0_B17</t>
  </si>
  <si>
    <t>F0_B18</t>
  </si>
  <si>
    <t>F0_B19</t>
  </si>
  <si>
    <t>F0_B20</t>
  </si>
  <si>
    <t>F0_B21</t>
  </si>
  <si>
    <t>F0_B22</t>
  </si>
  <si>
    <t>F0_B23</t>
  </si>
  <si>
    <t>F0_B24</t>
  </si>
  <si>
    <t>F0_B25</t>
  </si>
  <si>
    <t>F0_B26</t>
  </si>
  <si>
    <t>F0_B27</t>
  </si>
  <si>
    <t>Library ID</t>
  </si>
  <si>
    <t>F1_J6_pH8</t>
  </si>
  <si>
    <t>F1_J12_pH8</t>
  </si>
  <si>
    <t>F1_J13_pH8</t>
  </si>
  <si>
    <t>F1_J14_pH8</t>
  </si>
  <si>
    <t>F1_J111_pH8</t>
  </si>
  <si>
    <t>F1_J112_pH8</t>
  </si>
  <si>
    <t>F1_J113_pH8</t>
  </si>
  <si>
    <t>F1_J114_pH8</t>
  </si>
  <si>
    <t>F1_J161_pH8</t>
  </si>
  <si>
    <t>F1_J163_pH8</t>
  </si>
  <si>
    <t>F1_J164_pH8</t>
  </si>
  <si>
    <t>F1_J211_pH7.5</t>
  </si>
  <si>
    <t>F1_J212_pH7.5</t>
  </si>
  <si>
    <t>F1_J311_pH7.5</t>
  </si>
  <si>
    <t>F1_J312_pH7.5</t>
  </si>
  <si>
    <t>F1_J313_pH7.5</t>
  </si>
  <si>
    <t>F1_J314_pH7.5</t>
  </si>
  <si>
    <t>F1_J361_pH7.5</t>
  </si>
  <si>
    <t>F1_J362_pH7.5</t>
  </si>
  <si>
    <t>F1_J363_pH7.5</t>
  </si>
  <si>
    <t>F1_J364_pH7.5</t>
  </si>
  <si>
    <t>F1_J16_pH8</t>
  </si>
  <si>
    <t>F1_J17_pH8</t>
  </si>
  <si>
    <t>F1_J18_pH8</t>
  </si>
  <si>
    <t>F1_J65_pH8</t>
  </si>
  <si>
    <t>F1_J66_pH8</t>
  </si>
  <si>
    <t>F1_J67_pH8</t>
  </si>
  <si>
    <t>F1_J68_pH8</t>
  </si>
  <si>
    <t>F1_J261_pH7.5</t>
  </si>
  <si>
    <t>F1_J262_pH7.5</t>
  </si>
  <si>
    <t>F1_J263_pH7.5</t>
  </si>
  <si>
    <t>F1_J264_pH7.5</t>
  </si>
  <si>
    <t>F1_J69_pH8</t>
  </si>
  <si>
    <t>F1_J70_pH8</t>
  </si>
  <si>
    <t>F1_J71_pH8</t>
  </si>
  <si>
    <t>F1_J372_pH7.5</t>
  </si>
  <si>
    <t>when pooling euqimolar</t>
  </si>
  <si>
    <t>F1_J105_pH8</t>
  </si>
  <si>
    <t>F1_J106_pH8</t>
  </si>
  <si>
    <t>F1_J110_pH8</t>
  </si>
  <si>
    <t>F1_J157_pH8</t>
  </si>
  <si>
    <t>F1_J158_pH8</t>
  </si>
  <si>
    <t>F1_J160_pH8</t>
  </si>
  <si>
    <t>F1_J162_pH8</t>
  </si>
  <si>
    <t>F1_J205_pH7.5</t>
  </si>
  <si>
    <t>F1_J206_pH7.5</t>
  </si>
  <si>
    <t>F1_J207_pH7.5</t>
  </si>
  <si>
    <t>F1_J209_pH7.5</t>
  </si>
  <si>
    <t>F1_J210_pH7.5</t>
  </si>
  <si>
    <t>F1_J256_pH7.5</t>
  </si>
  <si>
    <t>F1_J257_pH7.5</t>
  </si>
  <si>
    <t>F1_J258_pH7.5</t>
  </si>
  <si>
    <t>F1_J306_pH7.5</t>
  </si>
  <si>
    <t>F1_J307_pH7.5</t>
  </si>
  <si>
    <t>F1_J308_pH7.5</t>
  </si>
  <si>
    <t>F1_J354_pH7.5</t>
  </si>
  <si>
    <t>F1_J355_pH7.5</t>
  </si>
  <si>
    <t>F1_B1_pH7.5</t>
  </si>
  <si>
    <t>F1_B3_pH7.5</t>
  </si>
  <si>
    <t>F1_B4_pH7.5</t>
  </si>
  <si>
    <t>F1_B6_pH7.5</t>
  </si>
  <si>
    <t>F1_B7_pH7.5</t>
  </si>
  <si>
    <t>F1_B8_pH7.5</t>
  </si>
  <si>
    <t>F1_B9_pH7.5</t>
  </si>
  <si>
    <t>F1_B11_pH7.5</t>
  </si>
  <si>
    <t>F1_B12_pH7.5</t>
  </si>
  <si>
    <t>F1_B13_pH7.5</t>
  </si>
  <si>
    <t>F1_B14_pH7.5</t>
  </si>
  <si>
    <t>F1_B15_pH7.5</t>
  </si>
  <si>
    <t>F1_B16_pH7.5</t>
  </si>
  <si>
    <t>F1_B17_pH7.5</t>
  </si>
  <si>
    <t>F1_B18_pH7.5</t>
  </si>
  <si>
    <t>F1_B20_pH7.5</t>
  </si>
  <si>
    <t>F1_B21_pH7.5</t>
  </si>
  <si>
    <t>F1_B22_pH7.5</t>
  </si>
  <si>
    <t>F1_B23_pH7.5</t>
  </si>
  <si>
    <t>F1_B30_pH7.5</t>
  </si>
  <si>
    <t>F1_B1_pH8</t>
  </si>
  <si>
    <t>F1_B2_pH8</t>
  </si>
  <si>
    <t>F1_B3_pH8</t>
  </si>
  <si>
    <t>F1_B4_pH8</t>
  </si>
  <si>
    <t>F1_B5_pH8</t>
  </si>
  <si>
    <t>F1_B6_pH8</t>
  </si>
  <si>
    <t>F1_B7_pH8</t>
  </si>
  <si>
    <t>F1_B8_pH8</t>
  </si>
  <si>
    <t>F1_B9_pH8</t>
  </si>
  <si>
    <t>F1_B10_pH8</t>
  </si>
  <si>
    <t>F1_B11_pH8</t>
  </si>
  <si>
    <t>F1_B12_pH8</t>
  </si>
  <si>
    <t>F1_B13_pH8</t>
  </si>
  <si>
    <t>F1_B14_pH8</t>
  </si>
  <si>
    <t>F1_B15_pH8</t>
  </si>
  <si>
    <t>F1_B16_pH8</t>
  </si>
  <si>
    <t>F1_B18_pH8</t>
  </si>
  <si>
    <t>F1_B20_pH8</t>
  </si>
  <si>
    <t>F1_B21_pH8</t>
  </si>
  <si>
    <t>F1_B24_pH8</t>
  </si>
  <si>
    <t>F1_B25_pH8</t>
  </si>
  <si>
    <t>F2_J1_pH7.5</t>
  </si>
  <si>
    <t>F2_J2_pH7.5</t>
  </si>
  <si>
    <t>F2_J3_pH7.5</t>
  </si>
  <si>
    <t>F2_J4_pH7.5</t>
  </si>
  <si>
    <t>F2_J21_pH7.5</t>
  </si>
  <si>
    <t>F2_J22_pH7.5</t>
  </si>
  <si>
    <t>F2_J23_pH7.5</t>
  </si>
  <si>
    <t>F2_J41_pH7.5</t>
  </si>
  <si>
    <t>F2_J42_pH7.5</t>
  </si>
  <si>
    <t>F2_J43_pH7.5</t>
  </si>
  <si>
    <t>F2_J44_pH7.5</t>
  </si>
  <si>
    <t>F2_J61_pH7.5</t>
  </si>
  <si>
    <t>F2_J62_pH7.5</t>
  </si>
  <si>
    <t>F2_J63_pH7.5</t>
  </si>
  <si>
    <t>F2_J64_pH7.5</t>
  </si>
  <si>
    <t>F2_J81_pH8</t>
  </si>
  <si>
    <t>F2_J82_pH8</t>
  </si>
  <si>
    <t>F2_J83_pH8</t>
  </si>
  <si>
    <t>F2_J102_pH8</t>
  </si>
  <si>
    <t>F2_J104_pH8</t>
  </si>
  <si>
    <t>F2_J105_pH8</t>
  </si>
  <si>
    <t>F2_J106_pH8</t>
  </si>
  <si>
    <t>F2_J122_pH8</t>
  </si>
  <si>
    <t>F2_J123_pH8</t>
  </si>
  <si>
    <t>F2_J124_pH8</t>
  </si>
  <si>
    <t>F2_J141_pH8</t>
  </si>
  <si>
    <t>F2_J142_pH8</t>
  </si>
  <si>
    <t>F2_J143_pH8</t>
  </si>
  <si>
    <t>F2_J144_pH8</t>
  </si>
  <si>
    <t>F2_J161_pH7</t>
  </si>
  <si>
    <t>F2_J162_pH7</t>
  </si>
  <si>
    <t>F2_J163_pH7</t>
  </si>
  <si>
    <t>F2_J181_pH7</t>
  </si>
  <si>
    <t>F2_J182_pH7</t>
  </si>
  <si>
    <t>F2_J183_pH7</t>
  </si>
  <si>
    <t>F2_J184_pH7</t>
  </si>
  <si>
    <t>F2_J201_pH7</t>
  </si>
  <si>
    <t>F2_J202_pH7</t>
  </si>
  <si>
    <t>F2_J203_pH7</t>
  </si>
  <si>
    <t>F2_J221_pH7</t>
  </si>
  <si>
    <t>F2_J222_pH7</t>
  </si>
  <si>
    <t>F2_J223_pH7</t>
  </si>
  <si>
    <t>F2_J224_pH7</t>
  </si>
  <si>
    <t>THIS SAMPLE WAS NEVER SUCCESSFULLY EXTRACTED - NEED TO DO THAT</t>
  </si>
  <si>
    <t>F2_J5_pH7.5</t>
  </si>
  <si>
    <t>F2_J6_pH7.5</t>
  </si>
  <si>
    <t>F2_J24_pH7.5</t>
  </si>
  <si>
    <t>F2_J25_pH7.5</t>
  </si>
  <si>
    <t>F2_J26_pH7.5</t>
  </si>
  <si>
    <t>F2_J27_pH7.5</t>
  </si>
  <si>
    <t>F2_J45_pH7.5</t>
  </si>
  <si>
    <t>F2_J46_pH7.5</t>
  </si>
  <si>
    <t>F2_J47_pH7.5</t>
  </si>
  <si>
    <t>F2_J65_pH7.5</t>
  </si>
  <si>
    <t>F2_J66_pH7.5</t>
  </si>
  <si>
    <t>F2_J67_pH7.5</t>
  </si>
  <si>
    <t>F2_J84_pH8</t>
  </si>
  <si>
    <t>F2_J85_pH8</t>
  </si>
  <si>
    <t>F2_J86_pH8</t>
  </si>
  <si>
    <t>F2_J107_pH8</t>
  </si>
  <si>
    <t>F2_J108_pH8</t>
  </si>
  <si>
    <t>F2_J109_pH8</t>
  </si>
  <si>
    <t>F2_J125_pH8</t>
  </si>
  <si>
    <t>F2_J126_pH8</t>
  </si>
  <si>
    <t>F2_J127_pH8</t>
  </si>
  <si>
    <t>F2_J145_pH8</t>
  </si>
  <si>
    <t>F2_J146_pH8</t>
  </si>
  <si>
    <t>F2_J147_pH8</t>
  </si>
  <si>
    <t>F2_J164_pH7</t>
  </si>
  <si>
    <t>F2_J165_pH7</t>
  </si>
  <si>
    <t>F2_J166_pH7</t>
  </si>
  <si>
    <t>F2_J185_pH7</t>
  </si>
  <si>
    <t>F2_J186_pH7</t>
  </si>
  <si>
    <t>F2_J187_pH7</t>
  </si>
  <si>
    <t>F2_J204_pH7</t>
  </si>
  <si>
    <t>F2_J205_pH7</t>
  </si>
  <si>
    <t>F2_J206_pH7</t>
  </si>
  <si>
    <t>F2_J225_pH7</t>
  </si>
  <si>
    <t>F2_J227_pH7</t>
  </si>
  <si>
    <t>F2_J228_pH7</t>
  </si>
  <si>
    <t>-</t>
  </si>
  <si>
    <t>REPEATED FOR HIGHER YIELD ON 4/11 YET I ACCIDENTLY LOADED THE LIBRARY TWICE!</t>
  </si>
  <si>
    <t>F2_J8_pH7.5</t>
  </si>
  <si>
    <t>F2_J9_pH7.5</t>
  </si>
  <si>
    <t>F1_B6_pH7.5DUP</t>
  </si>
  <si>
    <t>F2_J87_pH8</t>
  </si>
  <si>
    <t>F2_J88_pH8</t>
  </si>
  <si>
    <t>F2_J89_pH8</t>
  </si>
  <si>
    <t>Equimolar_Pooling_Sheet</t>
  </si>
  <si>
    <t xml:space="preserve">tab contains all data peratining to the diluent and sample volume and overall ng DNA added per library </t>
  </si>
  <si>
    <r>
      <t xml:space="preserve">IMPORTANT! I logged here whenever there was an error - in </t>
    </r>
    <r>
      <rPr>
        <b/>
        <sz val="11"/>
        <color theme="1"/>
        <rFont val="Calibri"/>
        <family val="2"/>
        <scheme val="minor"/>
      </rPr>
      <t>three cases the well was dry</t>
    </r>
    <r>
      <rPr>
        <sz val="11"/>
        <color theme="1"/>
        <rFont val="Calibri"/>
        <family val="2"/>
        <scheme val="minor"/>
      </rPr>
      <t xml:space="preserve"> somehow there was no sample (perhaps an multichannel pipetting error during library prep) </t>
    </r>
  </si>
  <si>
    <t>All</t>
  </si>
  <si>
    <t xml:space="preserve">contains the data present on google drive </t>
  </si>
  <si>
    <t xml:space="preserve">metadata of the sample ID including the replicate tank, treatment, date for library prep, success/fail for library prep etc. </t>
  </si>
  <si>
    <t>some redundancy here to the All tab, however important notes here as a worksheet followed/filled during the loading day for the pool</t>
  </si>
  <si>
    <t xml:space="preserve">contains a checklist of all samples as a unique library ID, the index kit + well, the 10 bp 5i and 7i indexes for this corresponding kit+well (found online!) </t>
  </si>
  <si>
    <t>IMPORTANT! Contains all index information!</t>
  </si>
  <si>
    <t>Index and library data (prep for Azenta Submission worksheet)</t>
  </si>
  <si>
    <t>Library</t>
  </si>
  <si>
    <t>Index position</t>
  </si>
  <si>
    <t>i7 Index Name*</t>
    <phoneticPr fontId="6" type="noConversion"/>
  </si>
  <si>
    <t>i7 Index Sequence*</t>
  </si>
  <si>
    <t>i5 Index Name*</t>
  </si>
  <si>
    <t>i5 Index Sequence*</t>
  </si>
  <si>
    <t>Notes</t>
  </si>
  <si>
    <r>
      <t>* note, loaded only 6 ul sample! (</t>
    </r>
    <r>
      <rPr>
        <b/>
        <sz val="10"/>
        <color theme="1"/>
        <rFont val="Times New Roman"/>
        <family val="1"/>
      </rPr>
      <t>~9 total ng DNA!</t>
    </r>
    <r>
      <rPr>
        <sz val="10"/>
        <color theme="1"/>
        <rFont val="Times New Roman"/>
        <family val="1"/>
      </rPr>
      <t>)</t>
    </r>
  </si>
  <si>
    <r>
      <t>* note, loaded only 2 ul sample! (</t>
    </r>
    <r>
      <rPr>
        <b/>
        <sz val="10"/>
        <color theme="1"/>
        <rFont val="Times New Roman"/>
        <family val="1"/>
      </rPr>
      <t>~3 total ng DNA!)</t>
    </r>
  </si>
  <si>
    <t>~15 ng DNA</t>
  </si>
  <si>
    <t>UDP0014</t>
  </si>
  <si>
    <t>GAAGCGGCAC</t>
  </si>
  <si>
    <t>CGGCTCTACT</t>
  </si>
  <si>
    <t>UDP0089</t>
  </si>
  <si>
    <t>GTCCGTAAGC</t>
  </si>
  <si>
    <t>CGTGTATCTT</t>
  </si>
  <si>
    <t>UDP0003</t>
  </si>
  <si>
    <t>CGTCTCATAT</t>
  </si>
  <si>
    <t>TATAGTAGCT</t>
  </si>
  <si>
    <t>UDP0011</t>
  </si>
  <si>
    <t>CCGTATGTTC</t>
  </si>
  <si>
    <t>CATACACTGT</t>
  </si>
  <si>
    <t>UDP0019</t>
  </si>
  <si>
    <t>CCATCATTAG</t>
  </si>
  <si>
    <t>GGTTGCCTCT</t>
  </si>
  <si>
    <t>UDP0027</t>
  </si>
  <si>
    <t>TAAGCATCCA</t>
  </si>
  <si>
    <t>TCAATCCATT</t>
  </si>
  <si>
    <t>UDP0035</t>
  </si>
  <si>
    <t>GGTAACTCGC</t>
  </si>
  <si>
    <t>AAGTTGGTGA</t>
  </si>
  <si>
    <t>UDP0043</t>
  </si>
  <si>
    <t>CCATCTCGCC</t>
  </si>
  <si>
    <t>TTCTATGGTT</t>
  </si>
  <si>
    <t>UDP0051</t>
  </si>
  <si>
    <t>CCTGTCTGTC</t>
  </si>
  <si>
    <t>ACTGTTGTGA</t>
  </si>
  <si>
    <t>UDP0059</t>
  </si>
  <si>
    <t>CTGTTGGTCC</t>
  </si>
  <si>
    <t>ATAGACCGTT</t>
  </si>
  <si>
    <t>UDP0067</t>
  </si>
  <si>
    <t>AGGATGTGCT</t>
  </si>
  <si>
    <t>TTACAATTCC</t>
  </si>
  <si>
    <t>UDP0083</t>
  </si>
  <si>
    <t>TATGCCTTAC</t>
  </si>
  <si>
    <t>AGACACATTA</t>
  </si>
  <si>
    <t>UDP0091</t>
  </si>
  <si>
    <t>TCAGAAGGCG</t>
  </si>
  <si>
    <t>GGCCATCATA</t>
  </si>
  <si>
    <t>UDP0082</t>
  </si>
  <si>
    <t>ACCGTTACAA</t>
  </si>
  <si>
    <t>CTCATAGCGA</t>
  </si>
  <si>
    <t>UDP0018</t>
  </si>
  <si>
    <t>AGAGGCAACC</t>
  </si>
  <si>
    <t>CTAATGATGG</t>
  </si>
  <si>
    <t>UDP0026</t>
  </si>
  <si>
    <t>GGTTGCGAGG</t>
  </si>
  <si>
    <t>AATAGAGCAA</t>
  </si>
  <si>
    <t>UDP0034</t>
  </si>
  <si>
    <t>CAGCCGCGTA</t>
  </si>
  <si>
    <t>ACTAGCCGTG</t>
  </si>
  <si>
    <t>UDP0042</t>
  </si>
  <si>
    <t>GTCTAATGGC</t>
  </si>
  <si>
    <t>AGTGGTCAGG</t>
  </si>
  <si>
    <t>UDP0050</t>
  </si>
  <si>
    <t>GACACCATGT</t>
  </si>
  <si>
    <t>TCAACGTGTA</t>
  </si>
  <si>
    <t>UDP0058</t>
  </si>
  <si>
    <t>CTCGCTTCGG</t>
  </si>
  <si>
    <t>TACTAGTCAA</t>
  </si>
  <si>
    <t>UDP0066</t>
  </si>
  <si>
    <t>ATACCAACGC</t>
  </si>
  <si>
    <t>AATTGCTGCG</t>
  </si>
  <si>
    <t>UDP0074</t>
  </si>
  <si>
    <t>TTCATAAGGT</t>
  </si>
  <si>
    <t>TGTTAGAAGG</t>
  </si>
  <si>
    <t>UDP0010</t>
  </si>
  <si>
    <t>AGTCAGACGA</t>
  </si>
  <si>
    <t>ACCAGCGACA</t>
  </si>
  <si>
    <t>UDP0004</t>
  </si>
  <si>
    <t>ATTCCATAAG</t>
  </si>
  <si>
    <t>TGCCTGGTGG</t>
  </si>
  <si>
    <t>UDP0020</t>
  </si>
  <si>
    <t>GATAGGCCGA</t>
  </si>
  <si>
    <t>CGCACATGGC</t>
  </si>
  <si>
    <t>UDP0028</t>
  </si>
  <si>
    <t>ACCACGACAT</t>
  </si>
  <si>
    <t>TCGTATGCGG</t>
  </si>
  <si>
    <t>UDP0036</t>
  </si>
  <si>
    <t>ACCGGCCGTA</t>
  </si>
  <si>
    <t>TGGCAATATT</t>
  </si>
  <si>
    <t>UDP0044</t>
  </si>
  <si>
    <t>CTGCGAGCCA</t>
  </si>
  <si>
    <t>AATCCGGCCA</t>
  </si>
  <si>
    <t>UDP0052</t>
  </si>
  <si>
    <t>TGATGTAAGA</t>
  </si>
  <si>
    <t>GTGCGTCCTT</t>
  </si>
  <si>
    <t>UDP0060</t>
  </si>
  <si>
    <t>TTACCTGGAA</t>
  </si>
  <si>
    <t>ACAGTTCCAG</t>
  </si>
  <si>
    <t>UDP0068</t>
  </si>
  <si>
    <t>CACGGAACAA</t>
  </si>
  <si>
    <t>AACCTAGCAC</t>
  </si>
  <si>
    <t>UDP0076</t>
  </si>
  <si>
    <t>CTGACTCTAC</t>
  </si>
  <si>
    <t>ACGGCCGTCA</t>
  </si>
  <si>
    <t>UDP0084</t>
  </si>
  <si>
    <t>ACAAGTGGAC</t>
  </si>
  <si>
    <t>GCGCGATGTT</t>
  </si>
  <si>
    <t>UDP0005</t>
  </si>
  <si>
    <t>GACGAGATTA</t>
  </si>
  <si>
    <t>ACATTATCCT</t>
  </si>
  <si>
    <t>UDP0013</t>
  </si>
  <si>
    <t>CTTGCCATTA</t>
  </si>
  <si>
    <t>ATCACGAAGG</t>
  </si>
  <si>
    <t>UDP0021</t>
  </si>
  <si>
    <t>ATGGTTGACT</t>
  </si>
  <si>
    <t>GGCCTGTCCT</t>
  </si>
  <si>
    <t>UDP0029</t>
  </si>
  <si>
    <t>GCCGCACTCT</t>
  </si>
  <si>
    <t>TCCGACCTCG</t>
  </si>
  <si>
    <t>UDP0037</t>
  </si>
  <si>
    <t>TGTAATCGAC</t>
  </si>
  <si>
    <t>GATCACCGCG</t>
  </si>
  <si>
    <t>UDP0045</t>
  </si>
  <si>
    <t>CGTTATTCTA</t>
  </si>
  <si>
    <t>CCATAAGGTT</t>
  </si>
  <si>
    <t>UDP0053</t>
  </si>
  <si>
    <t>GGAATTGTAA</t>
  </si>
  <si>
    <t>AGCACATCCT</t>
  </si>
  <si>
    <t>UDP0061</t>
  </si>
  <si>
    <t>TGGCTAATCA</t>
  </si>
  <si>
    <t>AGGCATGTAG</t>
  </si>
  <si>
    <t>UDP0069</t>
  </si>
  <si>
    <t>TGGAGTACTT</t>
  </si>
  <si>
    <t>TCTGTGTGGA</t>
  </si>
  <si>
    <t>UDP0077</t>
  </si>
  <si>
    <t>TCTGGTATCC</t>
  </si>
  <si>
    <t>CGTTGCTTAC</t>
  </si>
  <si>
    <t>UDP0085</t>
  </si>
  <si>
    <t>TGGTACCTAA</t>
  </si>
  <si>
    <t>CATGAGTACT</t>
  </si>
  <si>
    <t>UDP0093</t>
  </si>
  <si>
    <t>ACATATCCAG</t>
  </si>
  <si>
    <t>TATGTGCAAT</t>
  </si>
  <si>
    <t>UDP0006</t>
  </si>
  <si>
    <t>AACATCGCGC</t>
  </si>
  <si>
    <t>GTCCACTTGT</t>
  </si>
  <si>
    <t>UDP0022</t>
  </si>
  <si>
    <t>TATTGCGCTC</t>
  </si>
  <si>
    <t>CTGTGTTAGG</t>
  </si>
  <si>
    <t>UDP0030</t>
  </si>
  <si>
    <t>CCACCAGGCA</t>
  </si>
  <si>
    <t>CTTATGGAAT</t>
  </si>
  <si>
    <t>UDP0038</t>
  </si>
  <si>
    <t>GTGCAGACAG</t>
  </si>
  <si>
    <t>TACCATCCGT</t>
  </si>
  <si>
    <t>UDP0046</t>
  </si>
  <si>
    <t>AGATCCATTA</t>
  </si>
  <si>
    <t>ATCTCTACCA</t>
  </si>
  <si>
    <t>UDP0054</t>
  </si>
  <si>
    <t>GCATAAGCTT</t>
  </si>
  <si>
    <t>TTCCGTCGCA</t>
  </si>
  <si>
    <t>UDP0062</t>
  </si>
  <si>
    <t>AACACTGTTA</t>
  </si>
  <si>
    <t>GCAAGTCTCA</t>
  </si>
  <si>
    <t>UDP0070</t>
  </si>
  <si>
    <t>GTATTGACGT</t>
  </si>
  <si>
    <t>GGAATTCCAA</t>
  </si>
  <si>
    <t>UDP0078</t>
  </si>
  <si>
    <t>CATTAGTGCG</t>
  </si>
  <si>
    <t>TGACTACATA</t>
  </si>
  <si>
    <t>UDP0086</t>
  </si>
  <si>
    <t>TTGGAATTCC</t>
  </si>
  <si>
    <t>ACGTCAATAC</t>
  </si>
  <si>
    <t>UDP0094</t>
  </si>
  <si>
    <t>TCATAGATTG</t>
  </si>
  <si>
    <t>GATTAAGGTG</t>
  </si>
  <si>
    <t>UDP0007</t>
  </si>
  <si>
    <t>CTAGTGCTCT</t>
  </si>
  <si>
    <t>TGGAACAGTA</t>
  </si>
  <si>
    <t>UDP0015</t>
  </si>
  <si>
    <t>TCCATTGCCG</t>
  </si>
  <si>
    <t>GAATGCACGA</t>
  </si>
  <si>
    <t>UDP0023</t>
  </si>
  <si>
    <t>ACGCCTTGTT</t>
  </si>
  <si>
    <t>TAAGGAACGT</t>
  </si>
  <si>
    <t>UDP0193</t>
  </si>
  <si>
    <t>TCTCATGATA</t>
  </si>
  <si>
    <t>AACACGTGGA</t>
  </si>
  <si>
    <t>UDP0201</t>
  </si>
  <si>
    <t>AACCGAGTTC</t>
  </si>
  <si>
    <t>GATCTCTGGA</t>
  </si>
  <si>
    <t>UDP0209</t>
  </si>
  <si>
    <t>GCTAGACTAT</t>
  </si>
  <si>
    <t>AATACGACAT</t>
  </si>
  <si>
    <t>UDP0217</t>
  </si>
  <si>
    <t>CACTATCAAC</t>
  </si>
  <si>
    <t>TCAGTTAATG</t>
  </si>
  <si>
    <t>UDP0225</t>
  </si>
  <si>
    <t>TAGTGGAAGC</t>
  </si>
  <si>
    <t>AGTACCTATA</t>
  </si>
  <si>
    <t>UDP0233</t>
  </si>
  <si>
    <t>TACAAGACTT</t>
  </si>
  <si>
    <t>CAGGTGTTCA</t>
  </si>
  <si>
    <t>UDP0241</t>
  </si>
  <si>
    <t>TGAACGCGGA</t>
  </si>
  <si>
    <t>CTTCGAAGGA</t>
  </si>
  <si>
    <t>UDP0249</t>
  </si>
  <si>
    <t>ATGTCCAGCA</t>
  </si>
  <si>
    <t>CAGCGGACAA</t>
  </si>
  <si>
    <t>UDP0257</t>
  </si>
  <si>
    <t>GTAACAATCT</t>
  </si>
  <si>
    <t>CTCTGTATAC</t>
  </si>
  <si>
    <t>UDP0265</t>
  </si>
  <si>
    <t>TACCGCCTCG</t>
  </si>
  <si>
    <t>CCTCGCAACC</t>
  </si>
  <si>
    <t>UDP0273</t>
  </si>
  <si>
    <t>CCAATGATAC</t>
  </si>
  <si>
    <t>GAGTGTGCCG</t>
  </si>
  <si>
    <t>UDP0281</t>
  </si>
  <si>
    <t>TATCACTCTG</t>
  </si>
  <si>
    <t>AACGTTACAT</t>
  </si>
  <si>
    <t>UDP0194</t>
  </si>
  <si>
    <t>CGAGGCCAAG</t>
  </si>
  <si>
    <t>GTGTTACCGG</t>
  </si>
  <si>
    <t>UDP0210</t>
  </si>
  <si>
    <t>AGCTACTATA</t>
  </si>
  <si>
    <t>GTTATATGGC</t>
  </si>
  <si>
    <t>UDP0218</t>
  </si>
  <si>
    <t>TTGCTCTATT</t>
  </si>
  <si>
    <t>GTGACCTTGA</t>
  </si>
  <si>
    <t>UDP0226</t>
  </si>
  <si>
    <t>CGCCATATCT</t>
  </si>
  <si>
    <t>GACCGGAGAT</t>
  </si>
  <si>
    <t>UDP0234</t>
  </si>
  <si>
    <t>CTGTGGTGAC</t>
  </si>
  <si>
    <t>GACAGACAGG</t>
  </si>
  <si>
    <t>UDP0242</t>
  </si>
  <si>
    <t>CCTGCAACCT</t>
  </si>
  <si>
    <t>GTAGAGTCAG</t>
  </si>
  <si>
    <t>UDP0250</t>
  </si>
  <si>
    <t>CAACGTTCGG</t>
  </si>
  <si>
    <t>GGATCCGCAT</t>
  </si>
  <si>
    <t>UDP0258</t>
  </si>
  <si>
    <t>CAGCGGTAGA</t>
  </si>
  <si>
    <t>GCAACAGGTG</t>
  </si>
  <si>
    <t>UDP0266</t>
  </si>
  <si>
    <t>CTGTTATATC</t>
  </si>
  <si>
    <t>GTATAGCTGT</t>
  </si>
  <si>
    <t>UDP0274</t>
  </si>
  <si>
    <t>GAGGCCTATT</t>
  </si>
  <si>
    <t>CTAGTCCGGA</t>
  </si>
  <si>
    <t>UDP0195</t>
  </si>
  <si>
    <t>TTCACGAGAC</t>
  </si>
  <si>
    <t>AGATTGTTAC</t>
  </si>
  <si>
    <t>UDP0203</t>
  </si>
  <si>
    <t>AGTATGCTAC</t>
  </si>
  <si>
    <t>TTAATAGACC</t>
  </si>
  <si>
    <t>UDP0211</t>
  </si>
  <si>
    <t>CCACCGGAGT</t>
  </si>
  <si>
    <t>GCCTGCCATG</t>
  </si>
  <si>
    <t>UDP0219</t>
  </si>
  <si>
    <t>TTACAGTTAG</t>
  </si>
  <si>
    <t>ACATGCATAT</t>
  </si>
  <si>
    <t>UDP0227</t>
  </si>
  <si>
    <t>GCTTCATATT</t>
  </si>
  <si>
    <t>CGTTCAGCCT</t>
  </si>
  <si>
    <t>UDP0235</t>
  </si>
  <si>
    <t>CTCCACTAAT</t>
  </si>
  <si>
    <t>TGTACTTGTT</t>
  </si>
  <si>
    <t>UDP0243</t>
  </si>
  <si>
    <t>TTCATGGTTC</t>
  </si>
  <si>
    <t>GACATTGTCA</t>
  </si>
  <si>
    <t>UDP0251</t>
  </si>
  <si>
    <t>GCGTATTAAT</t>
  </si>
  <si>
    <t>TGCGGTGTTG</t>
  </si>
  <si>
    <t>UDP0259</t>
  </si>
  <si>
    <t>TCATACCGTT</t>
  </si>
  <si>
    <t>GGTAACGCAG</t>
  </si>
  <si>
    <t>UDP0267</t>
  </si>
  <si>
    <t>TAACCGGCGA</t>
  </si>
  <si>
    <t>GCTACATTAG</t>
  </si>
  <si>
    <t>UDP0275</t>
  </si>
  <si>
    <t>AGCTAAGCGG</t>
  </si>
  <si>
    <t>ATTAATACGC</t>
  </si>
  <si>
    <t>UDP0283</t>
  </si>
  <si>
    <t>CCTGACCACT</t>
  </si>
  <si>
    <t>TCTTGGCTAT</t>
  </si>
  <si>
    <t>UDP0196</t>
  </si>
  <si>
    <t>GCGTGGATGG</t>
  </si>
  <si>
    <t>TTGACCAATG</t>
  </si>
  <si>
    <t>UDP0204</t>
  </si>
  <si>
    <t>GTAACTGAAG</t>
  </si>
  <si>
    <t>GGAGTCGCGA</t>
  </si>
  <si>
    <t>UDP0212</t>
  </si>
  <si>
    <t>CTTACCGCAC</t>
  </si>
  <si>
    <t>TAAGACCTAT</t>
  </si>
  <si>
    <t>UDP0220</t>
  </si>
  <si>
    <t>CTAAGTACGC</t>
  </si>
  <si>
    <t>AACATACCTA</t>
  </si>
  <si>
    <t>UDP0228</t>
  </si>
  <si>
    <t>ACTAGCGCTA</t>
  </si>
  <si>
    <t>TTACTTCCTC</t>
  </si>
  <si>
    <t>UDP0236</t>
  </si>
  <si>
    <t>ATAGTTAGCA</t>
  </si>
  <si>
    <t>CTCTAAGTAG</t>
  </si>
  <si>
    <t>UDP0244</t>
  </si>
  <si>
    <t>ATCCTCTCAA</t>
  </si>
  <si>
    <t>TCCGCAAGGC</t>
  </si>
  <si>
    <t>UDP0252</t>
  </si>
  <si>
    <t>GTTGTGACTA</t>
  </si>
  <si>
    <t>ACATAACGGA</t>
  </si>
  <si>
    <t>UDP0260</t>
  </si>
  <si>
    <t>GGCGCCATTG</t>
  </si>
  <si>
    <t>ACCGCGCAAT</t>
  </si>
  <si>
    <t>UDP0268</t>
  </si>
  <si>
    <t>AAGAGAGTCT</t>
  </si>
  <si>
    <t>TACGAATCTT</t>
  </si>
  <si>
    <t>UDP0276</t>
  </si>
  <si>
    <t>CTTCCTAGGA</t>
  </si>
  <si>
    <t>CCTAGAGTAT</t>
  </si>
  <si>
    <t>UDP0284</t>
  </si>
  <si>
    <t>AGCTGGAATG</t>
  </si>
  <si>
    <t>ACGGAATGCG</t>
  </si>
  <si>
    <t>UDP0197</t>
  </si>
  <si>
    <t>TCCTGGTTGT</t>
  </si>
  <si>
    <t>CTGACCGGCA</t>
  </si>
  <si>
    <t>UDP0205</t>
  </si>
  <si>
    <t>TCCTCGGACT</t>
  </si>
  <si>
    <t>AACGCCAGAG</t>
  </si>
  <si>
    <t>UDP0213</t>
  </si>
  <si>
    <t>TTAGGATATC</t>
  </si>
  <si>
    <t>TATACCATGG</t>
  </si>
  <si>
    <t>UDP0221</t>
  </si>
  <si>
    <t>TAGTTCGGTA</t>
  </si>
  <si>
    <t>CCATGTGTAG</t>
  </si>
  <si>
    <t>UDP0229</t>
  </si>
  <si>
    <t>GCTCTTAACT</t>
  </si>
  <si>
    <t>CACGTCCACC</t>
  </si>
  <si>
    <t>UDP0237</t>
  </si>
  <si>
    <t>ATAGGTCTTA</t>
  </si>
  <si>
    <t>GTCACCACAG</t>
  </si>
  <si>
    <t>UDP0245</t>
  </si>
  <si>
    <t>CACTAGACCA</t>
  </si>
  <si>
    <t>ACTGCCTTAT</t>
  </si>
  <si>
    <t>UDP0253</t>
  </si>
  <si>
    <t>TCTCAATACC</t>
  </si>
  <si>
    <t>GACGTTCGCG</t>
  </si>
  <si>
    <t>UDP0261</t>
  </si>
  <si>
    <t>AGCGAATTAG</t>
  </si>
  <si>
    <t>AGCCGGAACA</t>
  </si>
  <si>
    <t>UDP0269</t>
  </si>
  <si>
    <t>GTAGGCGAGC</t>
  </si>
  <si>
    <t>TAGGAGCGCA</t>
  </si>
  <si>
    <t>UDP0277</t>
  </si>
  <si>
    <t>CGATCTGTGA</t>
  </si>
  <si>
    <t>TAGGAAGACT</t>
  </si>
  <si>
    <t>UDP0285</t>
  </si>
  <si>
    <t>TGATAACGAG</t>
  </si>
  <si>
    <t>GTTCCGCAGG</t>
  </si>
  <si>
    <t>UDP0198</t>
  </si>
  <si>
    <t>TAATTCTGCT</t>
  </si>
  <si>
    <t>TCTCATCAAT</t>
  </si>
  <si>
    <t>UDP0214</t>
  </si>
  <si>
    <t>TTATACGCGA</t>
  </si>
  <si>
    <t>GCCGTCTGTT</t>
  </si>
  <si>
    <t>UDP0222</t>
  </si>
  <si>
    <t>CTATTACTAC</t>
  </si>
  <si>
    <t>GAGTCTCTCC</t>
  </si>
  <si>
    <t>UDP0246</t>
  </si>
  <si>
    <t>ATTATCCACT</t>
  </si>
  <si>
    <t>TACGCACGTA</t>
  </si>
  <si>
    <t>UDP0254</t>
  </si>
  <si>
    <t>AAGCATCTTG</t>
  </si>
  <si>
    <t>CATTCAACAA</t>
  </si>
  <si>
    <t>UDP0262</t>
  </si>
  <si>
    <t>TTAGACCATG</t>
  </si>
  <si>
    <t>TCCTAGGAAG</t>
  </si>
  <si>
    <t>UDP0270</t>
  </si>
  <si>
    <t>AACTTATCCT</t>
  </si>
  <si>
    <t>GTACTGGCGT</t>
  </si>
  <si>
    <t>UDP0278</t>
  </si>
  <si>
    <t>GTGGACAAGT</t>
  </si>
  <si>
    <t>CCGTGGCCTT</t>
  </si>
  <si>
    <t>UDP0199</t>
  </si>
  <si>
    <t>CGCACGACTG</t>
  </si>
  <si>
    <t>GGACCAACAG</t>
  </si>
  <si>
    <t>UDP0207</t>
  </si>
  <si>
    <t>GAATATGCGG</t>
  </si>
  <si>
    <t>ACGAGACTGA</t>
  </si>
  <si>
    <t>UDP0215</t>
  </si>
  <si>
    <t>CGCTTAGAAT</t>
  </si>
  <si>
    <t>CAGAGTGATA</t>
  </si>
  <si>
    <t>UDP0223</t>
  </si>
  <si>
    <t>TAGCATAACC</t>
  </si>
  <si>
    <t>GCTATGCGCA</t>
  </si>
  <si>
    <t>UDP0239</t>
  </si>
  <si>
    <t>AAGGAAGAGT</t>
  </si>
  <si>
    <t>CACGTTAGGC</t>
  </si>
  <si>
    <t>UDP0247</t>
  </si>
  <si>
    <t>ATGGCGTGCC</t>
  </si>
  <si>
    <t>CGCTTGAAGT</t>
  </si>
  <si>
    <t>UDP0255</t>
  </si>
  <si>
    <t>TCAGTCTCGT</t>
  </si>
  <si>
    <t>CACGGATTAT</t>
  </si>
  <si>
    <t>UDP0263</t>
  </si>
  <si>
    <t>CACACAGTAT</t>
  </si>
  <si>
    <t>TTGAGCCTAA</t>
  </si>
  <si>
    <t>UDP0271</t>
  </si>
  <si>
    <t>ATTATGTCTC</t>
  </si>
  <si>
    <t>AGTTAAGAGC</t>
  </si>
  <si>
    <t>UDP0287</t>
  </si>
  <si>
    <t>ATTGGCTTCT</t>
  </si>
  <si>
    <t>TGGCTCGCAG</t>
  </si>
  <si>
    <t>UDP0200</t>
  </si>
  <si>
    <t>GAGGTTAGAC</t>
  </si>
  <si>
    <t>AATGTATTGC</t>
  </si>
  <si>
    <t>UDP0224</t>
  </si>
  <si>
    <t>ACTCTATTGT</t>
  </si>
  <si>
    <t>ATCGCATATG</t>
  </si>
  <si>
    <t>UDP0232</t>
  </si>
  <si>
    <t>CAGTAATTAC</t>
  </si>
  <si>
    <t>CGAGGCGGTA</t>
  </si>
  <si>
    <t>UDP0240</t>
  </si>
  <si>
    <t>GGAAGGAGAC</t>
  </si>
  <si>
    <t>TGGTGAGTCT</t>
  </si>
  <si>
    <t>UDP0248</t>
  </si>
  <si>
    <t>TCCAGAGATC</t>
  </si>
  <si>
    <t>CTGCACTTCA</t>
  </si>
  <si>
    <t>UDP0264</t>
  </si>
  <si>
    <t>TCTTGTCGGC</t>
  </si>
  <si>
    <t>CCACCTGTGT</t>
  </si>
  <si>
    <t>UDP0280</t>
  </si>
  <si>
    <t>AGATTAAGTG</t>
  </si>
  <si>
    <t>CACCTCTTGG</t>
  </si>
  <si>
    <t>UDP0097</t>
  </si>
  <si>
    <t>TGCCGGTCAG</t>
  </si>
  <si>
    <t>CCTGATACAA</t>
  </si>
  <si>
    <t>UDP0105</t>
  </si>
  <si>
    <t>CAGCAATCGT</t>
  </si>
  <si>
    <t>TGTGATGTAT</t>
  </si>
  <si>
    <t>UDP0113</t>
  </si>
  <si>
    <t>GAATTACAAG</t>
  </si>
  <si>
    <t>ACCGGCTCAG</t>
  </si>
  <si>
    <t>UDP0129</t>
  </si>
  <si>
    <t>TCTAGGCGCG</t>
  </si>
  <si>
    <t>CGAAGGTTAA</t>
  </si>
  <si>
    <t>UDP0137</t>
  </si>
  <si>
    <t>CCGGTTCCTA</t>
  </si>
  <si>
    <t>TATATTCGAG</t>
  </si>
  <si>
    <t>UDP0145</t>
  </si>
  <si>
    <t>TATGATGGCC</t>
  </si>
  <si>
    <t>GATTGTCATA</t>
  </si>
  <si>
    <t>UDP0153</t>
  </si>
  <si>
    <t>CCACGCTGAA</t>
  </si>
  <si>
    <t>TATTCCTCAG</t>
  </si>
  <si>
    <t>UDP0161</t>
  </si>
  <si>
    <t>AATTCCATCT</t>
  </si>
  <si>
    <t>CTTCAGTTAC</t>
  </si>
  <si>
    <t>UDP0169</t>
  </si>
  <si>
    <t>ATGTTGTTGG</t>
  </si>
  <si>
    <t>CAATCTATGA</t>
  </si>
  <si>
    <t>UDP0177</t>
  </si>
  <si>
    <t>CTCGAATATA</t>
  </si>
  <si>
    <t>GAGATGTCGA</t>
  </si>
  <si>
    <t>UDP0185</t>
  </si>
  <si>
    <t>ACGGTCCAAC</t>
  </si>
  <si>
    <t>TCTTACATCA</t>
  </si>
  <si>
    <t>UDP0098</t>
  </si>
  <si>
    <t>CACTCAATTC</t>
  </si>
  <si>
    <t>TTAAGTTGTG</t>
  </si>
  <si>
    <t>UDP0106</t>
  </si>
  <si>
    <t>TTCTGTAGAA</t>
  </si>
  <si>
    <t>GAGCGCAATA</t>
  </si>
  <si>
    <t>UDP0114</t>
  </si>
  <si>
    <t>TAGAATTGGA</t>
  </si>
  <si>
    <t>GTTAATCTGA</t>
  </si>
  <si>
    <t>UDP0122</t>
  </si>
  <si>
    <t>GATATTGTGT</t>
  </si>
  <si>
    <t>ACCACACGGT</t>
  </si>
  <si>
    <t>UDP0130</t>
  </si>
  <si>
    <t>ATAGCCAAGA</t>
  </si>
  <si>
    <t>AGTGCCACTG</t>
  </si>
  <si>
    <t>UDP0138</t>
  </si>
  <si>
    <t>GGCCAATATT</t>
  </si>
  <si>
    <t>CGGTCCGATA</t>
  </si>
  <si>
    <t>UDP0146</t>
  </si>
  <si>
    <t>CGCAGCAATT</t>
  </si>
  <si>
    <t>ATTCCGCTAT</t>
  </si>
  <si>
    <t>UDP0154</t>
  </si>
  <si>
    <t>GTTCGGAGTT</t>
  </si>
  <si>
    <t>CGCCTTCTGA</t>
  </si>
  <si>
    <t>UDP0162</t>
  </si>
  <si>
    <t>TTAACGGTGT</t>
  </si>
  <si>
    <t>TCCTGACCGT</t>
  </si>
  <si>
    <t>UDP0170</t>
  </si>
  <si>
    <t>GCACCACCAA</t>
  </si>
  <si>
    <t>TGGTACTGAT</t>
  </si>
  <si>
    <t>UDP0178</t>
  </si>
  <si>
    <t>GATCGTCGCG</t>
  </si>
  <si>
    <t>CTGGATATGT</t>
  </si>
  <si>
    <t>UDP0186</t>
  </si>
  <si>
    <t>GTAACTTGGT</t>
  </si>
  <si>
    <t>CGCCATACCT</t>
  </si>
  <si>
    <t>UDP0099</t>
  </si>
  <si>
    <t>TCTCACACGC</t>
  </si>
  <si>
    <t>CGGACAGTGA</t>
  </si>
  <si>
    <t>UDP0107</t>
  </si>
  <si>
    <t>GAACGCAATA</t>
  </si>
  <si>
    <t>ATCTTACTGT</t>
  </si>
  <si>
    <t>UDP0115</t>
  </si>
  <si>
    <t>AGGCAGCTCT</t>
  </si>
  <si>
    <t>CGGCTAACGT</t>
  </si>
  <si>
    <t>UDP0123</t>
  </si>
  <si>
    <t>CGTACAGGAA</t>
  </si>
  <si>
    <t>TAGGTTCTCT</t>
  </si>
  <si>
    <t>UDP0131</t>
  </si>
  <si>
    <t>TTCGGTGTGA</t>
  </si>
  <si>
    <t>GAACAAGTAT</t>
  </si>
  <si>
    <t>UDP0139</t>
  </si>
  <si>
    <t>GAATACCTAT</t>
  </si>
  <si>
    <t>ACAATAGAGT</t>
  </si>
  <si>
    <t>UDP0147</t>
  </si>
  <si>
    <t>ACGTTCCTTA</t>
  </si>
  <si>
    <t>GACCGCTGTG</t>
  </si>
  <si>
    <t>UDP0155</t>
  </si>
  <si>
    <t>ATAGCGGAAT</t>
  </si>
  <si>
    <t>GCGCAGAGTA</t>
  </si>
  <si>
    <t>UDP0163</t>
  </si>
  <si>
    <t>ACTTGTTATC</t>
  </si>
  <si>
    <t>CGCGCCTAGA</t>
  </si>
  <si>
    <t>UDP0171</t>
  </si>
  <si>
    <t>AGGCGTTCGC</t>
  </si>
  <si>
    <t>TTCATCCAAC</t>
  </si>
  <si>
    <t>UDP0179</t>
  </si>
  <si>
    <t>TATCCGAGGC</t>
  </si>
  <si>
    <t>GGCCAATAAG</t>
  </si>
  <si>
    <t>UDP0187</t>
  </si>
  <si>
    <t>AGCGCCACAC</t>
  </si>
  <si>
    <t>CTAATGTCTT</t>
  </si>
  <si>
    <t>UDP0100</t>
  </si>
  <si>
    <t>TCAATGGAGA</t>
  </si>
  <si>
    <t>GCACTACAAC</t>
  </si>
  <si>
    <t>UDP0108</t>
  </si>
  <si>
    <t>AGTACTCATG</t>
  </si>
  <si>
    <t>ATGTCGTGGT</t>
  </si>
  <si>
    <t>UDP0116</t>
  </si>
  <si>
    <t>ATCGGCGAAG</t>
  </si>
  <si>
    <t>TCCAAGAATT</t>
  </si>
  <si>
    <t>UDP0124</t>
  </si>
  <si>
    <t>CTGCGTTACC</t>
  </si>
  <si>
    <t>TATGGCTCGA</t>
  </si>
  <si>
    <t>UDP0132</t>
  </si>
  <si>
    <t>ATGTAACGTT</t>
  </si>
  <si>
    <t>ACGATTGCTG</t>
  </si>
  <si>
    <t>UDP0140</t>
  </si>
  <si>
    <t>TACGTGAAGG</t>
  </si>
  <si>
    <t>CGGTTATTAG</t>
  </si>
  <si>
    <t>UDP0148</t>
  </si>
  <si>
    <t>CCGCGTATAG</t>
  </si>
  <si>
    <t>TAGGAACCGG</t>
  </si>
  <si>
    <t>UDP0156</t>
  </si>
  <si>
    <t>GCAATATTCA</t>
  </si>
  <si>
    <t>GGCGCCAATT</t>
  </si>
  <si>
    <t>UDP0172</t>
  </si>
  <si>
    <t>CCTCCGGTTG</t>
  </si>
  <si>
    <t>CATAACACCA</t>
  </si>
  <si>
    <t>UDP0180</t>
  </si>
  <si>
    <t>CGCTGTCTCA</t>
  </si>
  <si>
    <t>ATTACTCACC</t>
  </si>
  <si>
    <t>UDP0188</t>
  </si>
  <si>
    <t>TGCTACTGCC</t>
  </si>
  <si>
    <t>CAACCGGAGG</t>
  </si>
  <si>
    <t>UDP0133</t>
  </si>
  <si>
    <t>AACGAGGCCG</t>
  </si>
  <si>
    <t>ATACCTGGAT</t>
  </si>
  <si>
    <t>UDP0141</t>
  </si>
  <si>
    <t>CTTATTGGCC</t>
  </si>
  <si>
    <t>GATAACAAGT</t>
  </si>
  <si>
    <t>UDP0149</t>
  </si>
  <si>
    <t>GATTCTGAAT</t>
  </si>
  <si>
    <t>AGCGGTGGAC</t>
  </si>
  <si>
    <t>UDP0157</t>
  </si>
  <si>
    <t>CTAGATTGCG</t>
  </si>
  <si>
    <t>AGATATGGCG</t>
  </si>
  <si>
    <t>UDP0165</t>
  </si>
  <si>
    <t>TTAACCTTCG</t>
  </si>
  <si>
    <t>AGGCCAGACA</t>
  </si>
  <si>
    <t>UDP0173</t>
  </si>
  <si>
    <t>GTCCACCGCT</t>
  </si>
  <si>
    <t>TCCTATTAGC</t>
  </si>
  <si>
    <t>UDP0181</t>
  </si>
  <si>
    <t>AATGCGAACA</t>
  </si>
  <si>
    <t>AATTGGCGGA</t>
  </si>
  <si>
    <t>UDP0102</t>
  </si>
  <si>
    <t>ATGGCGCCTG</t>
  </si>
  <si>
    <t>TCCACGGCCT</t>
  </si>
  <si>
    <t>UDP0110</t>
  </si>
  <si>
    <t>TAATTAGCGT</t>
  </si>
  <si>
    <t>TGGTTAAGAA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</si>
</sst>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rgb="FF000000"/>
      <name val="Arial"/>
      <family val="2"/>
    </font>
    <font>
      <sz val="12"/>
      <color rgb="FF000000"/>
      <name val="Arial"/>
      <family val="2"/>
    </font>
    <font>
      <i/>
      <sz val="10"/>
      <color theme="1"/>
      <name val="Calibri"/>
      <family val="2"/>
      <scheme val="minor"/>
    </font>
    <font>
      <b/>
      <sz val="15"/>
      <color theme="1"/>
      <name val="Arial"/>
      <family val="2"/>
    </font>
    <font>
      <i/>
      <sz val="10"/>
      <color theme="1"/>
      <name val="Arial"/>
      <family val="2"/>
    </font>
    <font>
      <b/>
      <sz val="12"/>
      <color rgb="FF000000"/>
      <name val="Arial"/>
      <family val="2"/>
    </font>
    <font>
      <sz val="9"/>
      <color rgb="FF000000"/>
      <name val="&quot;Google Sans Mono&quot;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0"/>
      <color rgb="FF000000"/>
      <name val="Arial"/>
      <family val="2"/>
    </font>
    <font>
      <b/>
      <i/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4CCCC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theme="5" tint="0.79998168889431442"/>
        <bgColor rgb="FFF4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9" tint="0.79998168889431442"/>
        <bgColor rgb="FF00FF0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4" fontId="1" fillId="0" borderId="0" xfId="0" applyNumberFormat="1" applyFont="1" applyAlignment="1">
      <alignment horizontal="center"/>
    </xf>
    <xf numFmtId="4" fontId="1" fillId="2" borderId="0" xfId="0" applyNumberFormat="1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7" fillId="0" borderId="0" xfId="0" applyFont="1"/>
    <xf numFmtId="0" fontId="11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/>
    <xf numFmtId="0" fontId="12" fillId="2" borderId="0" xfId="0" applyFont="1" applyFill="1"/>
    <xf numFmtId="0" fontId="13" fillId="0" borderId="0" xfId="0" applyFont="1" applyAlignment="1">
      <alignment horizontal="left"/>
    </xf>
    <xf numFmtId="4" fontId="8" fillId="0" borderId="0" xfId="0" applyNumberFormat="1" applyFont="1" applyAlignment="1">
      <alignment horizontal="center"/>
    </xf>
    <xf numFmtId="4" fontId="14" fillId="2" borderId="0" xfId="0" applyNumberFormat="1" applyFont="1" applyFill="1" applyAlignment="1">
      <alignment horizontal="center"/>
    </xf>
    <xf numFmtId="4" fontId="15" fillId="2" borderId="0" xfId="0" applyNumberFormat="1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4" fontId="8" fillId="2" borderId="0" xfId="0" applyNumberFormat="1" applyFont="1" applyFill="1" applyAlignment="1">
      <alignment horizontal="center"/>
    </xf>
    <xf numFmtId="4" fontId="9" fillId="0" borderId="0" xfId="0" applyNumberFormat="1" applyFont="1" applyAlignment="1">
      <alignment horizontal="center"/>
    </xf>
    <xf numFmtId="0" fontId="16" fillId="4" borderId="0" xfId="0" applyFont="1" applyFill="1" applyAlignment="1">
      <alignment horizontal="left"/>
    </xf>
    <xf numFmtId="4" fontId="11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1" xfId="0" applyFont="1" applyBorder="1"/>
    <xf numFmtId="0" fontId="18" fillId="0" borderId="0" xfId="0" applyFont="1" applyAlignment="1">
      <alignment horizontal="left"/>
    </xf>
    <xf numFmtId="0" fontId="3" fillId="3" borderId="1" xfId="0" applyFont="1" applyFill="1" applyBorder="1"/>
    <xf numFmtId="0" fontId="17" fillId="0" borderId="0" xfId="0" applyFont="1" applyAlignment="1">
      <alignment horizontal="center"/>
    </xf>
    <xf numFmtId="0" fontId="17" fillId="0" borderId="0" xfId="0" applyFont="1"/>
    <xf numFmtId="4" fontId="19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4" fontId="4" fillId="0" borderId="0" xfId="0" applyNumberFormat="1" applyFont="1" applyAlignment="1">
      <alignment horizontal="center"/>
    </xf>
    <xf numFmtId="4" fontId="19" fillId="0" borderId="0" xfId="0" applyNumberFormat="1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4" fontId="20" fillId="2" borderId="0" xfId="0" applyNumberFormat="1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2" fontId="7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4" fontId="19" fillId="8" borderId="0" xfId="0" applyNumberFormat="1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4" fontId="1" fillId="8" borderId="0" xfId="0" applyNumberFormat="1" applyFont="1" applyFill="1" applyAlignment="1">
      <alignment horizontal="center"/>
    </xf>
    <xf numFmtId="4" fontId="4" fillId="7" borderId="0" xfId="0" applyNumberFormat="1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2" fontId="3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left"/>
    </xf>
    <xf numFmtId="4" fontId="2" fillId="7" borderId="0" xfId="0" applyNumberFormat="1" applyFont="1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4" fontId="1" fillId="7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4" fontId="2" fillId="9" borderId="0" xfId="0" applyNumberFormat="1" applyFont="1" applyFill="1" applyAlignment="1">
      <alignment horizontal="center"/>
    </xf>
    <xf numFmtId="0" fontId="1" fillId="9" borderId="1" xfId="0" applyFont="1" applyFill="1" applyBorder="1" applyAlignment="1">
      <alignment horizontal="center"/>
    </xf>
    <xf numFmtId="4" fontId="1" fillId="9" borderId="0" xfId="0" applyNumberFormat="1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0" xfId="0" applyFont="1" applyFill="1" applyAlignment="1">
      <alignment horizontal="left"/>
    </xf>
    <xf numFmtId="4" fontId="19" fillId="10" borderId="0" xfId="0" applyNumberFormat="1" applyFont="1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4" fontId="1" fillId="10" borderId="0" xfId="0" applyNumberFormat="1" applyFont="1" applyFill="1" applyAlignment="1">
      <alignment horizontal="center"/>
    </xf>
    <xf numFmtId="4" fontId="4" fillId="9" borderId="0" xfId="0" applyNumberFormat="1" applyFont="1" applyFill="1" applyAlignment="1">
      <alignment horizontal="center"/>
    </xf>
    <xf numFmtId="2" fontId="1" fillId="9" borderId="0" xfId="0" applyNumberFormat="1" applyFont="1" applyFill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11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2" fontId="1" fillId="11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2" fontId="3" fillId="12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left"/>
    </xf>
    <xf numFmtId="0" fontId="1" fillId="13" borderId="0" xfId="0" applyFont="1" applyFill="1" applyAlignment="1">
      <alignment horizontal="center"/>
    </xf>
    <xf numFmtId="0" fontId="1" fillId="11" borderId="1" xfId="0" applyFont="1" applyFill="1" applyBorder="1" applyAlignment="1">
      <alignment horizontal="left"/>
    </xf>
    <xf numFmtId="0" fontId="4" fillId="11" borderId="0" xfId="0" applyFont="1" applyFill="1" applyAlignment="1">
      <alignment horizontal="center"/>
    </xf>
    <xf numFmtId="4" fontId="1" fillId="11" borderId="0" xfId="0" applyNumberFormat="1" applyFont="1" applyFill="1" applyAlignment="1">
      <alignment horizontal="center"/>
    </xf>
    <xf numFmtId="4" fontId="1" fillId="12" borderId="0" xfId="0" applyNumberFormat="1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4" fillId="11" borderId="1" xfId="0" applyFont="1" applyFill="1" applyBorder="1" applyAlignment="1">
      <alignment horizontal="left"/>
    </xf>
    <xf numFmtId="0" fontId="8" fillId="11" borderId="0" xfId="0" applyFont="1" applyFill="1" applyAlignment="1">
      <alignment horizontal="center"/>
    </xf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17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3" fillId="11" borderId="1" xfId="0" applyFont="1" applyFill="1" applyBorder="1"/>
    <xf numFmtId="0" fontId="0" fillId="12" borderId="0" xfId="0" applyFill="1"/>
    <xf numFmtId="0" fontId="8" fillId="11" borderId="1" xfId="0" applyFont="1" applyFill="1" applyBorder="1" applyAlignment="1">
      <alignment horizontal="center"/>
    </xf>
    <xf numFmtId="0" fontId="17" fillId="11" borderId="0" xfId="0" applyFont="1" applyFill="1"/>
    <xf numFmtId="0" fontId="8" fillId="13" borderId="0" xfId="0" applyFont="1" applyFill="1" applyAlignment="1">
      <alignment horizontal="center"/>
    </xf>
    <xf numFmtId="0" fontId="8" fillId="11" borderId="1" xfId="0" applyFont="1" applyFill="1" applyBorder="1" applyAlignment="1">
      <alignment horizontal="left"/>
    </xf>
    <xf numFmtId="4" fontId="8" fillId="11" borderId="0" xfId="0" applyNumberFormat="1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0" fillId="0" borderId="0" xfId="0" quotePrefix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Fill="1" applyAlignment="1">
      <alignment horizontal="center"/>
    </xf>
    <xf numFmtId="0" fontId="2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E353-2C68-408C-8BE9-47AA933A1002}">
  <dimension ref="B3:C17"/>
  <sheetViews>
    <sheetView workbookViewId="0">
      <selection activeCell="B15" sqref="B15"/>
    </sheetView>
  </sheetViews>
  <sheetFormatPr defaultRowHeight="14.5"/>
  <sheetData>
    <row r="3" spans="2:3">
      <c r="B3" t="s">
        <v>403</v>
      </c>
    </row>
    <row r="4" spans="2:3">
      <c r="C4" t="s">
        <v>404</v>
      </c>
    </row>
    <row r="5" spans="2:3">
      <c r="C5" t="s">
        <v>405</v>
      </c>
    </row>
    <row r="6" spans="2:3">
      <c r="C6" t="s">
        <v>408</v>
      </c>
    </row>
    <row r="9" spans="2:3">
      <c r="B9" s="123" t="s">
        <v>400</v>
      </c>
    </row>
    <row r="11" spans="2:3">
      <c r="C11" t="s">
        <v>406</v>
      </c>
    </row>
    <row r="12" spans="2:3">
      <c r="C12" t="s">
        <v>401</v>
      </c>
    </row>
    <row r="13" spans="2:3">
      <c r="C13" t="s">
        <v>402</v>
      </c>
    </row>
    <row r="15" spans="2:3">
      <c r="B15" t="s">
        <v>409</v>
      </c>
    </row>
    <row r="17" spans="3:3">
      <c r="C17" t="s">
        <v>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65B-C84A-458D-BDB1-D8514C7CC60D}">
  <dimension ref="A1:W977"/>
  <sheetViews>
    <sheetView topLeftCell="A214" zoomScale="70" zoomScaleNormal="70" workbookViewId="0">
      <selection activeCell="C183" sqref="C183"/>
    </sheetView>
  </sheetViews>
  <sheetFormatPr defaultColWidth="12.6328125" defaultRowHeight="14.5"/>
  <cols>
    <col min="2" max="2" width="32.36328125" customWidth="1"/>
    <col min="3" max="4" width="12.6328125" style="93"/>
    <col min="5" max="5" width="19.7265625" customWidth="1"/>
    <col min="7" max="7" width="52.26953125" customWidth="1"/>
    <col min="8" max="8" width="22.7265625" customWidth="1"/>
    <col min="9" max="9" width="35.6328125" customWidth="1"/>
    <col min="10" max="10" width="17.36328125" customWidth="1"/>
    <col min="11" max="13" width="15.08984375" customWidth="1"/>
    <col min="14" max="14" width="12.26953125" customWidth="1"/>
    <col min="15" max="15" width="19.6328125" customWidth="1"/>
    <col min="16" max="16" width="24.90625" customWidth="1"/>
    <col min="17" max="17" width="21.08984375" customWidth="1"/>
    <col min="18" max="18" width="21.36328125" customWidth="1"/>
    <col min="19" max="19" width="16.7265625" customWidth="1"/>
    <col min="21" max="22" width="22.08984375" customWidth="1"/>
  </cols>
  <sheetData>
    <row r="1" spans="1:22" ht="18.75" customHeight="1">
      <c r="A1" s="15"/>
      <c r="B1" s="15"/>
      <c r="C1" s="16"/>
      <c r="D1" s="15"/>
      <c r="E1" s="15"/>
      <c r="F1" s="15"/>
      <c r="G1" s="17" t="s">
        <v>0</v>
      </c>
      <c r="H1" s="16"/>
      <c r="I1" s="16"/>
      <c r="J1" s="16"/>
      <c r="K1" s="16"/>
      <c r="L1" s="16"/>
      <c r="M1" s="16"/>
      <c r="N1" s="16"/>
      <c r="P1" s="18" t="s">
        <v>1</v>
      </c>
      <c r="Q1" s="19" t="s">
        <v>151</v>
      </c>
      <c r="S1" s="16"/>
      <c r="T1" s="20" t="s">
        <v>2</v>
      </c>
      <c r="U1" s="16"/>
      <c r="V1" s="16"/>
    </row>
    <row r="2" spans="1:22" ht="19.5" customHeight="1">
      <c r="A2" s="15" t="s">
        <v>3</v>
      </c>
      <c r="B2" s="15" t="s">
        <v>4</v>
      </c>
      <c r="C2" s="16" t="s">
        <v>5</v>
      </c>
      <c r="D2" s="15" t="s">
        <v>6</v>
      </c>
      <c r="E2" s="15" t="s">
        <v>213</v>
      </c>
      <c r="F2" s="15" t="s">
        <v>7</v>
      </c>
      <c r="G2" s="16" t="s">
        <v>8</v>
      </c>
      <c r="H2" s="16" t="s">
        <v>9</v>
      </c>
      <c r="I2" s="16" t="s">
        <v>10</v>
      </c>
      <c r="J2" s="16" t="s">
        <v>11</v>
      </c>
      <c r="K2" s="16" t="s">
        <v>152</v>
      </c>
      <c r="L2" s="16" t="s">
        <v>153</v>
      </c>
      <c r="M2" s="16" t="s">
        <v>154</v>
      </c>
      <c r="N2" s="16" t="s">
        <v>155</v>
      </c>
      <c r="O2" s="21" t="s">
        <v>156</v>
      </c>
      <c r="P2" s="22" t="s">
        <v>12</v>
      </c>
      <c r="Q2" s="16" t="s">
        <v>13</v>
      </c>
      <c r="R2" s="21" t="s">
        <v>14</v>
      </c>
      <c r="S2" s="21" t="s">
        <v>15</v>
      </c>
      <c r="T2" s="13" t="s">
        <v>157</v>
      </c>
      <c r="U2" s="13" t="s">
        <v>158</v>
      </c>
      <c r="V2" s="21" t="s">
        <v>16</v>
      </c>
    </row>
    <row r="3" spans="1:22">
      <c r="N3" s="14" t="s">
        <v>159</v>
      </c>
      <c r="P3" s="23"/>
      <c r="R3" s="24" t="s">
        <v>160</v>
      </c>
      <c r="T3" s="13" t="s">
        <v>161</v>
      </c>
      <c r="U3" s="13" t="s">
        <v>162</v>
      </c>
    </row>
    <row r="4" spans="1:22" ht="19">
      <c r="A4" s="25" t="s">
        <v>17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2" t="s">
        <v>163</v>
      </c>
      <c r="O4" s="26"/>
      <c r="P4" s="22"/>
      <c r="Q4" s="16"/>
      <c r="R4" s="27" t="s">
        <v>164</v>
      </c>
      <c r="S4" s="26"/>
      <c r="U4" s="16"/>
      <c r="V4" s="16"/>
    </row>
    <row r="5" spans="1:22" ht="15.5">
      <c r="A5" s="16" t="s">
        <v>18</v>
      </c>
      <c r="B5" s="16" t="s">
        <v>19</v>
      </c>
      <c r="C5" s="16" t="s">
        <v>20</v>
      </c>
      <c r="D5" s="16" t="s">
        <v>20</v>
      </c>
      <c r="E5" s="16" t="str">
        <f>_xlfn.CONCAT("F0_B",F5)</f>
        <v>F0_B1</v>
      </c>
      <c r="F5" s="16">
        <v>1</v>
      </c>
      <c r="G5" s="16" t="s">
        <v>21</v>
      </c>
      <c r="H5" s="16" t="s">
        <v>22</v>
      </c>
      <c r="I5" s="16" t="s">
        <v>17</v>
      </c>
      <c r="J5" s="16" t="s">
        <v>23</v>
      </c>
      <c r="K5" s="16">
        <v>1.44</v>
      </c>
      <c r="L5" s="16">
        <v>1.48</v>
      </c>
      <c r="M5" s="16">
        <f t="shared" ref="M5:M14" si="0">AVERAGE(K5:L5)</f>
        <v>1.46</v>
      </c>
      <c r="N5" s="16">
        <v>600</v>
      </c>
      <c r="O5" s="28">
        <f t="shared" ref="O5:O14" si="1">(M5/(N5*660))*1000000</f>
        <v>3.6868686868686869</v>
      </c>
      <c r="P5" s="29" t="s">
        <v>150</v>
      </c>
      <c r="Q5" s="30" t="s">
        <v>150</v>
      </c>
      <c r="R5" s="31">
        <v>10</v>
      </c>
      <c r="S5" s="32">
        <v>0</v>
      </c>
      <c r="T5" s="33"/>
      <c r="U5" s="16"/>
      <c r="V5" s="16">
        <f>R5*M5</f>
        <v>14.6</v>
      </c>
    </row>
    <row r="6" spans="1:22" ht="15.5">
      <c r="A6" s="16" t="s">
        <v>18</v>
      </c>
      <c r="B6" s="16" t="s">
        <v>19</v>
      </c>
      <c r="C6" s="16" t="s">
        <v>20</v>
      </c>
      <c r="D6" s="16" t="s">
        <v>20</v>
      </c>
      <c r="E6" s="16" t="str">
        <f>_xlfn.CONCAT("F0_B",F6)</f>
        <v>F0_B2</v>
      </c>
      <c r="F6" s="16">
        <v>2</v>
      </c>
      <c r="G6" s="16" t="s">
        <v>21</v>
      </c>
      <c r="H6" s="16" t="s">
        <v>24</v>
      </c>
      <c r="I6" s="16" t="s">
        <v>17</v>
      </c>
      <c r="J6" s="16" t="s">
        <v>25</v>
      </c>
      <c r="K6" s="16">
        <v>2.93</v>
      </c>
      <c r="L6" s="16">
        <v>2.83</v>
      </c>
      <c r="M6" s="16">
        <f t="shared" si="0"/>
        <v>2.88</v>
      </c>
      <c r="N6" s="16">
        <v>600</v>
      </c>
      <c r="O6" s="34">
        <f t="shared" si="1"/>
        <v>7.2727272727272725</v>
      </c>
      <c r="P6" s="22">
        <v>4</v>
      </c>
      <c r="Q6" s="16">
        <v>20</v>
      </c>
      <c r="R6" s="26">
        <f t="shared" ref="R6:R11" si="2">(P6*Q6)/O6</f>
        <v>11</v>
      </c>
      <c r="S6" s="26">
        <f t="shared" ref="S6:S11" si="3">Q6-R6</f>
        <v>9</v>
      </c>
      <c r="T6" s="33">
        <f t="shared" ref="T6:T11" si="4">((R6/(R6+S6)))</f>
        <v>0.55000000000000004</v>
      </c>
      <c r="U6" s="3">
        <f t="shared" ref="U6:U11" si="5">15/(R6*M6/Q6)</f>
        <v>9.4696969696969688</v>
      </c>
      <c r="V6" s="16">
        <f t="shared" ref="V6:V11" si="6">U6*((R6*M6)/20)</f>
        <v>15</v>
      </c>
    </row>
    <row r="7" spans="1:22" ht="15.5">
      <c r="A7" s="16" t="s">
        <v>18</v>
      </c>
      <c r="B7" s="16" t="s">
        <v>19</v>
      </c>
      <c r="C7" s="16" t="s">
        <v>20</v>
      </c>
      <c r="D7" s="16" t="s">
        <v>20</v>
      </c>
      <c r="E7" s="16" t="str">
        <f>_xlfn.CONCAT("F0_B",F7)</f>
        <v>F0_B3</v>
      </c>
      <c r="F7" s="16">
        <v>3</v>
      </c>
      <c r="G7" s="16" t="s">
        <v>21</v>
      </c>
      <c r="H7" s="16" t="s">
        <v>26</v>
      </c>
      <c r="I7" s="16" t="s">
        <v>17</v>
      </c>
      <c r="J7" s="16" t="s">
        <v>27</v>
      </c>
      <c r="K7" s="16">
        <v>0.18</v>
      </c>
      <c r="L7" s="16">
        <v>4.1500000000000004</v>
      </c>
      <c r="M7" s="16">
        <f t="shared" si="0"/>
        <v>2.165</v>
      </c>
      <c r="N7" s="16">
        <v>600</v>
      </c>
      <c r="O7" s="34">
        <f t="shared" si="1"/>
        <v>5.4671717171717171</v>
      </c>
      <c r="P7" s="22">
        <v>4</v>
      </c>
      <c r="Q7" s="16">
        <v>20</v>
      </c>
      <c r="R7" s="26">
        <f t="shared" si="2"/>
        <v>14.632794457274827</v>
      </c>
      <c r="S7" s="26">
        <f t="shared" si="3"/>
        <v>5.3672055427251735</v>
      </c>
      <c r="T7" s="33">
        <f t="shared" si="4"/>
        <v>0.73163972286374135</v>
      </c>
      <c r="U7" s="3">
        <f t="shared" si="5"/>
        <v>9.4696969696969688</v>
      </c>
      <c r="V7" s="16">
        <f t="shared" si="6"/>
        <v>15</v>
      </c>
    </row>
    <row r="8" spans="1:22" ht="15.5">
      <c r="A8" s="16" t="s">
        <v>18</v>
      </c>
      <c r="B8" s="16" t="s">
        <v>19</v>
      </c>
      <c r="C8" s="16" t="s">
        <v>20</v>
      </c>
      <c r="D8" s="16" t="s">
        <v>20</v>
      </c>
      <c r="E8" s="16" t="str">
        <f>_xlfn.CONCAT("F0_B",F8)</f>
        <v>F0_B4</v>
      </c>
      <c r="F8" s="16">
        <v>4</v>
      </c>
      <c r="G8" s="16" t="s">
        <v>21</v>
      </c>
      <c r="H8" s="16" t="s">
        <v>28</v>
      </c>
      <c r="I8" s="16" t="s">
        <v>17</v>
      </c>
      <c r="J8" s="16" t="s">
        <v>29</v>
      </c>
      <c r="K8" s="16">
        <v>2.37</v>
      </c>
      <c r="L8" s="16">
        <v>2.41</v>
      </c>
      <c r="M8" s="16">
        <f t="shared" si="0"/>
        <v>2.39</v>
      </c>
      <c r="N8" s="16">
        <v>600</v>
      </c>
      <c r="O8" s="34">
        <f t="shared" si="1"/>
        <v>6.0353535353535355</v>
      </c>
      <c r="P8" s="22">
        <v>4</v>
      </c>
      <c r="Q8" s="16">
        <v>20</v>
      </c>
      <c r="R8" s="26">
        <f t="shared" si="2"/>
        <v>13.255230125523012</v>
      </c>
      <c r="S8" s="26">
        <f t="shared" si="3"/>
        <v>6.7447698744769884</v>
      </c>
      <c r="T8" s="33">
        <f t="shared" si="4"/>
        <v>0.6627615062761506</v>
      </c>
      <c r="U8" s="3">
        <f t="shared" si="5"/>
        <v>9.4696969696969688</v>
      </c>
      <c r="V8" s="16">
        <f t="shared" si="6"/>
        <v>15</v>
      </c>
    </row>
    <row r="9" spans="1:22" ht="15.5">
      <c r="A9" s="16" t="s">
        <v>18</v>
      </c>
      <c r="B9" s="16" t="s">
        <v>19</v>
      </c>
      <c r="C9" s="16" t="s">
        <v>20</v>
      </c>
      <c r="D9" s="16" t="s">
        <v>20</v>
      </c>
      <c r="E9" s="16" t="str">
        <f>_xlfn.CONCAT("F0_B",F9)</f>
        <v>F0_B5</v>
      </c>
      <c r="F9" s="16">
        <v>5</v>
      </c>
      <c r="G9" s="16" t="s">
        <v>21</v>
      </c>
      <c r="H9" s="16" t="s">
        <v>30</v>
      </c>
      <c r="I9" s="16" t="s">
        <v>17</v>
      </c>
      <c r="J9" s="16" t="s">
        <v>31</v>
      </c>
      <c r="K9" s="16">
        <v>2.08</v>
      </c>
      <c r="L9" s="16">
        <v>2.04</v>
      </c>
      <c r="M9" s="16">
        <f t="shared" si="0"/>
        <v>2.06</v>
      </c>
      <c r="N9" s="16">
        <v>600</v>
      </c>
      <c r="O9" s="34">
        <f t="shared" si="1"/>
        <v>5.2020202020202024</v>
      </c>
      <c r="P9" s="22">
        <v>4</v>
      </c>
      <c r="Q9" s="16">
        <v>20</v>
      </c>
      <c r="R9" s="26">
        <f t="shared" si="2"/>
        <v>15.378640776699028</v>
      </c>
      <c r="S9" s="26">
        <f t="shared" si="3"/>
        <v>4.6213592233009724</v>
      </c>
      <c r="T9" s="33">
        <f t="shared" si="4"/>
        <v>0.76893203883495143</v>
      </c>
      <c r="U9" s="3">
        <f t="shared" si="5"/>
        <v>9.4696969696969706</v>
      </c>
      <c r="V9" s="16">
        <f t="shared" si="6"/>
        <v>15</v>
      </c>
    </row>
    <row r="10" spans="1:22" ht="15.5">
      <c r="A10" s="16" t="s">
        <v>18</v>
      </c>
      <c r="B10" s="16" t="s">
        <v>19</v>
      </c>
      <c r="C10" s="16" t="s">
        <v>20</v>
      </c>
      <c r="D10" s="16" t="s">
        <v>20</v>
      </c>
      <c r="E10" s="16" t="str">
        <f>_xlfn.CONCAT("F0_B",F10)</f>
        <v>F0_B6</v>
      </c>
      <c r="F10" s="16">
        <v>6</v>
      </c>
      <c r="G10" s="16" t="s">
        <v>21</v>
      </c>
      <c r="H10" s="16" t="s">
        <v>32</v>
      </c>
      <c r="I10" s="16" t="s">
        <v>17</v>
      </c>
      <c r="J10" s="16" t="s">
        <v>33</v>
      </c>
      <c r="K10" s="16">
        <v>2.78</v>
      </c>
      <c r="L10" s="16">
        <v>2.7</v>
      </c>
      <c r="M10" s="16">
        <f t="shared" si="0"/>
        <v>2.74</v>
      </c>
      <c r="N10" s="16">
        <v>600</v>
      </c>
      <c r="O10" s="34">
        <f t="shared" si="1"/>
        <v>6.9191919191919196</v>
      </c>
      <c r="P10" s="22">
        <v>4</v>
      </c>
      <c r="Q10" s="16">
        <v>20</v>
      </c>
      <c r="R10" s="26">
        <f t="shared" si="2"/>
        <v>11.562043795620438</v>
      </c>
      <c r="S10" s="26">
        <f t="shared" si="3"/>
        <v>8.437956204379562</v>
      </c>
      <c r="T10" s="33">
        <f t="shared" si="4"/>
        <v>0.5781021897810219</v>
      </c>
      <c r="U10" s="3">
        <f t="shared" si="5"/>
        <v>9.4696969696969688</v>
      </c>
      <c r="V10" s="16">
        <f t="shared" si="6"/>
        <v>15</v>
      </c>
    </row>
    <row r="11" spans="1:22" ht="15.5">
      <c r="A11" s="16" t="s">
        <v>18</v>
      </c>
      <c r="B11" s="16" t="s">
        <v>19</v>
      </c>
      <c r="C11" s="16" t="s">
        <v>20</v>
      </c>
      <c r="D11" s="16" t="s">
        <v>20</v>
      </c>
      <c r="E11" s="16" t="str">
        <f>_xlfn.CONCAT("F0_B",F11)</f>
        <v>F0_B7</v>
      </c>
      <c r="F11" s="16">
        <v>7</v>
      </c>
      <c r="G11" s="16" t="s">
        <v>21</v>
      </c>
      <c r="H11" s="16" t="s">
        <v>34</v>
      </c>
      <c r="I11" s="16" t="s">
        <v>17</v>
      </c>
      <c r="J11" s="16" t="s">
        <v>35</v>
      </c>
      <c r="K11" s="16">
        <v>1.81</v>
      </c>
      <c r="L11" s="16">
        <v>1.78</v>
      </c>
      <c r="M11" s="16">
        <f t="shared" si="0"/>
        <v>1.7949999999999999</v>
      </c>
      <c r="N11" s="16">
        <v>600</v>
      </c>
      <c r="O11" s="34">
        <f t="shared" si="1"/>
        <v>4.5328282828282829</v>
      </c>
      <c r="P11" s="22">
        <v>4</v>
      </c>
      <c r="Q11" s="16">
        <v>20</v>
      </c>
      <c r="R11" s="26">
        <f t="shared" si="2"/>
        <v>17.649025069637883</v>
      </c>
      <c r="S11" s="26">
        <f t="shared" si="3"/>
        <v>2.350974930362117</v>
      </c>
      <c r="T11" s="33">
        <f t="shared" si="4"/>
        <v>0.88245125348189413</v>
      </c>
      <c r="U11" s="3">
        <f t="shared" si="5"/>
        <v>9.4696969696969688</v>
      </c>
      <c r="V11" s="16">
        <f t="shared" si="6"/>
        <v>15</v>
      </c>
    </row>
    <row r="12" spans="1:22" ht="15.5">
      <c r="A12" s="16" t="s">
        <v>18</v>
      </c>
      <c r="B12" s="16" t="s">
        <v>19</v>
      </c>
      <c r="C12" s="16" t="s">
        <v>20</v>
      </c>
      <c r="D12" s="16" t="s">
        <v>20</v>
      </c>
      <c r="E12" s="16" t="str">
        <f>_xlfn.CONCAT("F0_B",F12)</f>
        <v>F0_B9</v>
      </c>
      <c r="F12" s="16">
        <v>9</v>
      </c>
      <c r="G12" s="16" t="s">
        <v>21</v>
      </c>
      <c r="H12" s="16" t="s">
        <v>36</v>
      </c>
      <c r="I12" s="16" t="s">
        <v>17</v>
      </c>
      <c r="J12" s="16" t="s">
        <v>37</v>
      </c>
      <c r="K12" s="16">
        <v>1.52</v>
      </c>
      <c r="L12" s="16">
        <v>1.5</v>
      </c>
      <c r="M12" s="16">
        <f t="shared" si="0"/>
        <v>1.51</v>
      </c>
      <c r="N12" s="16">
        <v>600</v>
      </c>
      <c r="O12" s="28">
        <f t="shared" si="1"/>
        <v>3.8131313131313131</v>
      </c>
      <c r="P12" s="29" t="s">
        <v>150</v>
      </c>
      <c r="Q12" s="30" t="s">
        <v>150</v>
      </c>
      <c r="R12" s="31">
        <v>10</v>
      </c>
      <c r="S12" s="32">
        <v>0</v>
      </c>
      <c r="T12" s="33"/>
      <c r="U12" s="16"/>
      <c r="V12" s="16">
        <f t="shared" ref="V12:V13" si="7">R12*M12</f>
        <v>15.1</v>
      </c>
    </row>
    <row r="13" spans="1:22" ht="15.5">
      <c r="A13" s="16" t="s">
        <v>18</v>
      </c>
      <c r="B13" s="16" t="s">
        <v>19</v>
      </c>
      <c r="C13" s="16" t="s">
        <v>20</v>
      </c>
      <c r="D13" s="16" t="s">
        <v>20</v>
      </c>
      <c r="E13" s="16" t="str">
        <f>_xlfn.CONCAT("F0_B",F13)</f>
        <v>F0_B10</v>
      </c>
      <c r="F13" s="16">
        <v>10</v>
      </c>
      <c r="G13" s="16" t="s">
        <v>21</v>
      </c>
      <c r="H13" s="16" t="s">
        <v>38</v>
      </c>
      <c r="I13" s="16" t="s">
        <v>17</v>
      </c>
      <c r="J13" s="16" t="s">
        <v>39</v>
      </c>
      <c r="K13" s="16">
        <v>1.01</v>
      </c>
      <c r="L13" s="16">
        <v>1</v>
      </c>
      <c r="M13" s="16">
        <f t="shared" si="0"/>
        <v>1.0049999999999999</v>
      </c>
      <c r="N13" s="16">
        <v>600</v>
      </c>
      <c r="O13" s="28">
        <f t="shared" si="1"/>
        <v>2.5378787878787876</v>
      </c>
      <c r="P13" s="29" t="s">
        <v>150</v>
      </c>
      <c r="Q13" s="30" t="s">
        <v>150</v>
      </c>
      <c r="R13" s="31">
        <v>15</v>
      </c>
      <c r="S13" s="32">
        <v>0</v>
      </c>
      <c r="T13" s="33"/>
      <c r="U13" s="16"/>
      <c r="V13" s="16">
        <f t="shared" si="7"/>
        <v>15.074999999999999</v>
      </c>
    </row>
    <row r="14" spans="1:22" ht="15.5">
      <c r="A14" s="16" t="s">
        <v>18</v>
      </c>
      <c r="B14" s="16" t="s">
        <v>19</v>
      </c>
      <c r="C14" s="16" t="s">
        <v>20</v>
      </c>
      <c r="D14" s="16" t="s">
        <v>20</v>
      </c>
      <c r="E14" s="16" t="str">
        <f>_xlfn.CONCAT("F0_B",F14)</f>
        <v>F0_B11</v>
      </c>
      <c r="F14" s="16">
        <v>11</v>
      </c>
      <c r="G14" s="16" t="s">
        <v>21</v>
      </c>
      <c r="H14" s="16" t="s">
        <v>40</v>
      </c>
      <c r="I14" s="16" t="s">
        <v>17</v>
      </c>
      <c r="J14" s="16" t="s">
        <v>41</v>
      </c>
      <c r="K14" s="16">
        <v>1.62</v>
      </c>
      <c r="L14" s="16">
        <v>1.57</v>
      </c>
      <c r="M14" s="16">
        <f t="shared" si="0"/>
        <v>1.5950000000000002</v>
      </c>
      <c r="N14" s="16">
        <v>600</v>
      </c>
      <c r="O14" s="34">
        <f t="shared" si="1"/>
        <v>4.0277777777777786</v>
      </c>
      <c r="P14" s="22">
        <v>4</v>
      </c>
      <c r="Q14" s="16">
        <v>20</v>
      </c>
      <c r="R14" s="26">
        <f>(P14*Q14)/O14</f>
        <v>19.862068965517238</v>
      </c>
      <c r="S14" s="26">
        <f>Q14-R14</f>
        <v>0.13793103448276156</v>
      </c>
      <c r="T14" s="33">
        <f>((R14/(R14+S14)))</f>
        <v>0.99310344827586194</v>
      </c>
      <c r="U14" s="3">
        <f>15/(R14*M14/Q14)</f>
        <v>9.4696969696969688</v>
      </c>
      <c r="V14" s="16">
        <f>U14*((R14*M14)/20)</f>
        <v>15</v>
      </c>
    </row>
    <row r="15" spans="1:22" s="115" customFormat="1" ht="15.5">
      <c r="A15" s="109" t="s">
        <v>18</v>
      </c>
      <c r="B15" s="109" t="s">
        <v>19</v>
      </c>
      <c r="C15" s="109" t="s">
        <v>20</v>
      </c>
      <c r="D15" s="95" t="s">
        <v>20</v>
      </c>
      <c r="E15" s="95" t="str">
        <f>_xlfn.CONCAT("F0_B",F15)</f>
        <v>F0_B12</v>
      </c>
      <c r="F15" s="109">
        <v>12</v>
      </c>
      <c r="G15" s="112" t="s">
        <v>42</v>
      </c>
      <c r="H15" s="117" t="s">
        <v>43</v>
      </c>
      <c r="I15" s="109" t="s">
        <v>17</v>
      </c>
      <c r="J15" s="109" t="s">
        <v>44</v>
      </c>
      <c r="K15" s="109" t="s">
        <v>45</v>
      </c>
      <c r="L15" s="109"/>
      <c r="M15" s="109"/>
      <c r="N15" s="109"/>
      <c r="O15" s="109"/>
      <c r="P15" s="116"/>
      <c r="Q15" s="109"/>
      <c r="R15" s="109"/>
      <c r="S15" s="109"/>
      <c r="T15" s="110"/>
      <c r="U15" s="109"/>
      <c r="V15" s="109"/>
    </row>
    <row r="16" spans="1:22" ht="15.5">
      <c r="A16" s="16" t="s">
        <v>18</v>
      </c>
      <c r="B16" s="16" t="s">
        <v>19</v>
      </c>
      <c r="C16" s="16" t="s">
        <v>20</v>
      </c>
      <c r="D16" s="16" t="s">
        <v>20</v>
      </c>
      <c r="E16" s="16" t="str">
        <f>_xlfn.CONCAT("F0_B",F16)</f>
        <v>F0_B13</v>
      </c>
      <c r="F16" s="16">
        <v>13</v>
      </c>
      <c r="G16" s="16" t="s">
        <v>21</v>
      </c>
      <c r="H16" s="16" t="s">
        <v>46</v>
      </c>
      <c r="I16" s="16" t="s">
        <v>17</v>
      </c>
      <c r="J16" s="16" t="s">
        <v>47</v>
      </c>
      <c r="K16" s="16">
        <v>1.19</v>
      </c>
      <c r="L16" s="16">
        <v>1.2</v>
      </c>
      <c r="M16" s="16">
        <f t="shared" ref="M16:M24" si="8">AVERAGE(K16:L16)</f>
        <v>1.1949999999999998</v>
      </c>
      <c r="N16" s="16">
        <v>600</v>
      </c>
      <c r="O16" s="28">
        <f t="shared" ref="O16:O24" si="9">(M16/(N16*660))*1000000</f>
        <v>3.0176767676767673</v>
      </c>
      <c r="P16" s="29" t="s">
        <v>150</v>
      </c>
      <c r="Q16" s="30" t="s">
        <v>150</v>
      </c>
      <c r="R16" s="31">
        <v>13</v>
      </c>
      <c r="S16" s="32">
        <v>0</v>
      </c>
      <c r="U16" s="16"/>
      <c r="V16" s="16">
        <f>R16*M16</f>
        <v>15.534999999999998</v>
      </c>
    </row>
    <row r="17" spans="1:22" ht="15.5">
      <c r="A17" s="16" t="s">
        <v>18</v>
      </c>
      <c r="B17" s="16" t="s">
        <v>19</v>
      </c>
      <c r="C17" s="16" t="s">
        <v>20</v>
      </c>
      <c r="D17" s="16" t="s">
        <v>20</v>
      </c>
      <c r="E17" s="16" t="str">
        <f>_xlfn.CONCAT("F0_B",F17)</f>
        <v>F0_B14</v>
      </c>
      <c r="F17" s="16">
        <v>14</v>
      </c>
      <c r="G17" s="16" t="s">
        <v>21</v>
      </c>
      <c r="H17" s="16" t="s">
        <v>48</v>
      </c>
      <c r="I17" s="16" t="s">
        <v>17</v>
      </c>
      <c r="J17" s="16" t="s">
        <v>49</v>
      </c>
      <c r="K17" s="16">
        <v>2.41</v>
      </c>
      <c r="L17" s="16">
        <v>2.39</v>
      </c>
      <c r="M17" s="16">
        <f t="shared" si="8"/>
        <v>2.4000000000000004</v>
      </c>
      <c r="N17" s="16">
        <v>600</v>
      </c>
      <c r="O17" s="34">
        <f t="shared" si="9"/>
        <v>6.0606060606060614</v>
      </c>
      <c r="P17" s="22">
        <v>4</v>
      </c>
      <c r="Q17" s="16">
        <v>20</v>
      </c>
      <c r="R17" s="26">
        <f t="shared" ref="R17:R18" si="10">(P17*Q17)/O17</f>
        <v>13.199999999999998</v>
      </c>
      <c r="S17" s="26">
        <f t="shared" ref="S17:S18" si="11">Q17-R17</f>
        <v>6.8000000000000025</v>
      </c>
      <c r="T17" s="33">
        <f t="shared" ref="T17:T18" si="12">((R17/(R17+S17)))</f>
        <v>0.65999999999999992</v>
      </c>
      <c r="U17" s="3">
        <f t="shared" ref="U17:U18" si="13">15/(R17*M17/Q17)</f>
        <v>9.4696969696969688</v>
      </c>
      <c r="V17" s="16">
        <f t="shared" ref="V17:V18" si="14">U17*((R17*M17)/20)</f>
        <v>15</v>
      </c>
    </row>
    <row r="18" spans="1:22" ht="15.5">
      <c r="A18" s="16" t="s">
        <v>18</v>
      </c>
      <c r="B18" s="16" t="s">
        <v>19</v>
      </c>
      <c r="C18" s="16" t="s">
        <v>20</v>
      </c>
      <c r="D18" s="16" t="s">
        <v>20</v>
      </c>
      <c r="E18" s="16" t="str">
        <f>_xlfn.CONCAT("F0_B",F18)</f>
        <v>F0_B15</v>
      </c>
      <c r="F18" s="16">
        <v>15</v>
      </c>
      <c r="G18" s="16" t="s">
        <v>21</v>
      </c>
      <c r="H18" s="16" t="s">
        <v>50</v>
      </c>
      <c r="I18" s="16" t="s">
        <v>17</v>
      </c>
      <c r="J18" s="16" t="s">
        <v>22</v>
      </c>
      <c r="K18" s="16">
        <v>1.78</v>
      </c>
      <c r="L18" s="16">
        <v>1.59</v>
      </c>
      <c r="M18" s="16">
        <f t="shared" si="8"/>
        <v>1.6850000000000001</v>
      </c>
      <c r="N18" s="16">
        <v>600</v>
      </c>
      <c r="O18" s="34">
        <f t="shared" si="9"/>
        <v>4.2550505050505052</v>
      </c>
      <c r="P18" s="22">
        <v>4</v>
      </c>
      <c r="Q18" s="16">
        <v>20</v>
      </c>
      <c r="R18" s="26">
        <f t="shared" si="10"/>
        <v>18.801186943620177</v>
      </c>
      <c r="S18" s="26">
        <f t="shared" si="11"/>
        <v>1.1988130563798229</v>
      </c>
      <c r="T18" s="33">
        <f t="shared" si="12"/>
        <v>0.94005934718100881</v>
      </c>
      <c r="U18" s="3">
        <f t="shared" si="13"/>
        <v>9.4696969696969688</v>
      </c>
      <c r="V18" s="16">
        <f t="shared" si="14"/>
        <v>15</v>
      </c>
    </row>
    <row r="19" spans="1:22" ht="15.5">
      <c r="A19" s="16" t="s">
        <v>18</v>
      </c>
      <c r="B19" s="16" t="s">
        <v>19</v>
      </c>
      <c r="C19" s="16" t="s">
        <v>20</v>
      </c>
      <c r="D19" s="16" t="s">
        <v>20</v>
      </c>
      <c r="E19" s="16" t="str">
        <f>_xlfn.CONCAT("F0_B",F19)</f>
        <v>F0_B16</v>
      </c>
      <c r="F19" s="16">
        <v>16</v>
      </c>
      <c r="G19" s="16" t="s">
        <v>21</v>
      </c>
      <c r="H19" s="16" t="s">
        <v>51</v>
      </c>
      <c r="I19" s="16" t="s">
        <v>17</v>
      </c>
      <c r="J19" s="16" t="s">
        <v>24</v>
      </c>
      <c r="K19" s="16">
        <v>1.02</v>
      </c>
      <c r="L19" s="16">
        <v>1.08</v>
      </c>
      <c r="M19" s="16">
        <f t="shared" si="8"/>
        <v>1.05</v>
      </c>
      <c r="N19" s="16">
        <v>600</v>
      </c>
      <c r="O19" s="28">
        <f t="shared" si="9"/>
        <v>2.6515151515151518</v>
      </c>
      <c r="P19" s="29" t="s">
        <v>150</v>
      </c>
      <c r="Q19" s="30" t="s">
        <v>150</v>
      </c>
      <c r="R19" s="31">
        <v>15</v>
      </c>
      <c r="S19" s="32">
        <v>0</v>
      </c>
      <c r="U19" s="16"/>
      <c r="V19" s="16">
        <f t="shared" ref="V19:V21" si="15">R19*M19</f>
        <v>15.75</v>
      </c>
    </row>
    <row r="20" spans="1:22" ht="15.5">
      <c r="A20" s="16" t="s">
        <v>18</v>
      </c>
      <c r="B20" s="16" t="s">
        <v>19</v>
      </c>
      <c r="C20" s="16" t="s">
        <v>20</v>
      </c>
      <c r="D20" s="16" t="s">
        <v>20</v>
      </c>
      <c r="E20" s="16" t="str">
        <f>_xlfn.CONCAT("F0_B",F20)</f>
        <v>F0_B17</v>
      </c>
      <c r="F20" s="16">
        <v>17</v>
      </c>
      <c r="G20" s="16" t="s">
        <v>21</v>
      </c>
      <c r="H20" s="16" t="s">
        <v>52</v>
      </c>
      <c r="I20" s="16" t="s">
        <v>17</v>
      </c>
      <c r="J20" s="16" t="s">
        <v>26</v>
      </c>
      <c r="K20" s="16">
        <v>1.61</v>
      </c>
      <c r="L20" s="16">
        <v>1.5</v>
      </c>
      <c r="M20" s="16">
        <f t="shared" si="8"/>
        <v>1.5550000000000002</v>
      </c>
      <c r="N20" s="16">
        <v>600</v>
      </c>
      <c r="O20" s="28">
        <f t="shared" si="9"/>
        <v>3.9267676767676774</v>
      </c>
      <c r="P20" s="29" t="s">
        <v>150</v>
      </c>
      <c r="Q20" s="30" t="s">
        <v>150</v>
      </c>
      <c r="R20" s="31">
        <v>10</v>
      </c>
      <c r="S20" s="32">
        <v>0</v>
      </c>
      <c r="U20" s="16"/>
      <c r="V20" s="16">
        <f t="shared" si="15"/>
        <v>15.55</v>
      </c>
    </row>
    <row r="21" spans="1:22" ht="15.5">
      <c r="A21" s="16" t="s">
        <v>18</v>
      </c>
      <c r="B21" s="16" t="s">
        <v>19</v>
      </c>
      <c r="C21" s="16" t="s">
        <v>20</v>
      </c>
      <c r="D21" s="16" t="s">
        <v>20</v>
      </c>
      <c r="E21" s="16" t="str">
        <f>_xlfn.CONCAT("F0_B",F21)</f>
        <v>F0_B18</v>
      </c>
      <c r="F21" s="16">
        <v>18</v>
      </c>
      <c r="G21" s="16" t="s">
        <v>21</v>
      </c>
      <c r="H21" s="16" t="s">
        <v>53</v>
      </c>
      <c r="I21" s="16" t="s">
        <v>17</v>
      </c>
      <c r="J21" s="16" t="s">
        <v>28</v>
      </c>
      <c r="K21" s="16">
        <v>1.07</v>
      </c>
      <c r="L21" s="16">
        <v>1.06</v>
      </c>
      <c r="M21" s="16">
        <f t="shared" si="8"/>
        <v>1.0649999999999999</v>
      </c>
      <c r="N21" s="16">
        <v>600</v>
      </c>
      <c r="O21" s="28">
        <f t="shared" si="9"/>
        <v>2.689393939393939</v>
      </c>
      <c r="P21" s="29" t="s">
        <v>150</v>
      </c>
      <c r="Q21" s="30" t="s">
        <v>150</v>
      </c>
      <c r="R21" s="31">
        <v>15</v>
      </c>
      <c r="S21" s="32">
        <v>0</v>
      </c>
      <c r="U21" s="16"/>
      <c r="V21" s="16">
        <f t="shared" si="15"/>
        <v>15.975</v>
      </c>
    </row>
    <row r="22" spans="1:22" ht="15.5">
      <c r="A22" s="16" t="s">
        <v>18</v>
      </c>
      <c r="B22" s="16" t="s">
        <v>19</v>
      </c>
      <c r="C22" s="16" t="s">
        <v>20</v>
      </c>
      <c r="D22" s="16" t="s">
        <v>20</v>
      </c>
      <c r="E22" s="16" t="str">
        <f>_xlfn.CONCAT("F0_B",F22)</f>
        <v>F0_B19</v>
      </c>
      <c r="F22" s="16">
        <v>19</v>
      </c>
      <c r="G22" s="16" t="s">
        <v>21</v>
      </c>
      <c r="H22" s="16" t="s">
        <v>54</v>
      </c>
      <c r="I22" s="16" t="s">
        <v>17</v>
      </c>
      <c r="J22" s="16" t="s">
        <v>30</v>
      </c>
      <c r="K22" s="16">
        <v>1.75</v>
      </c>
      <c r="L22" s="16">
        <v>1.69</v>
      </c>
      <c r="M22" s="16">
        <f t="shared" si="8"/>
        <v>1.72</v>
      </c>
      <c r="N22" s="16">
        <v>600</v>
      </c>
      <c r="O22" s="35">
        <f t="shared" si="9"/>
        <v>4.3434343434343434</v>
      </c>
      <c r="P22" s="22">
        <v>4</v>
      </c>
      <c r="Q22" s="16">
        <v>20</v>
      </c>
      <c r="R22" s="26">
        <f>(P22*Q22)/O22</f>
        <v>18.418604651162791</v>
      </c>
      <c r="S22" s="26">
        <f>Q22-R22</f>
        <v>1.5813953488372086</v>
      </c>
      <c r="T22" s="33">
        <f>((R22/(R22+S22)))</f>
        <v>0.92093023255813955</v>
      </c>
      <c r="U22" s="3">
        <f>15/(R22*M22/Q22)</f>
        <v>9.4696969696969688</v>
      </c>
      <c r="V22" s="16">
        <f>U22*((R22*M22)/20)</f>
        <v>15</v>
      </c>
    </row>
    <row r="23" spans="1:22" ht="15.5">
      <c r="A23" s="16" t="s">
        <v>18</v>
      </c>
      <c r="B23" s="16" t="s">
        <v>19</v>
      </c>
      <c r="C23" s="16" t="s">
        <v>20</v>
      </c>
      <c r="D23" s="16" t="s">
        <v>20</v>
      </c>
      <c r="E23" s="16" t="str">
        <f>_xlfn.CONCAT("F0_B",F23)</f>
        <v>F0_B20</v>
      </c>
      <c r="F23" s="16">
        <v>20</v>
      </c>
      <c r="G23" s="16" t="s">
        <v>21</v>
      </c>
      <c r="H23" s="16" t="s">
        <v>55</v>
      </c>
      <c r="I23" s="16" t="s">
        <v>17</v>
      </c>
      <c r="J23" s="16" t="s">
        <v>32</v>
      </c>
      <c r="K23" s="16">
        <v>1.38</v>
      </c>
      <c r="L23" s="16">
        <v>1.36</v>
      </c>
      <c r="M23" s="16">
        <f t="shared" si="8"/>
        <v>1.37</v>
      </c>
      <c r="N23" s="16">
        <v>600</v>
      </c>
      <c r="O23" s="28">
        <f t="shared" si="9"/>
        <v>3.4595959595959598</v>
      </c>
      <c r="P23" s="29" t="s">
        <v>150</v>
      </c>
      <c r="Q23" s="30" t="s">
        <v>150</v>
      </c>
      <c r="R23" s="31">
        <v>10</v>
      </c>
      <c r="S23" s="32">
        <v>0</v>
      </c>
      <c r="U23" s="16"/>
      <c r="V23" s="16">
        <f t="shared" ref="V23:V24" si="16">R23*M23</f>
        <v>13.700000000000001</v>
      </c>
    </row>
    <row r="24" spans="1:22" ht="15.5">
      <c r="A24" s="16" t="s">
        <v>18</v>
      </c>
      <c r="B24" s="16" t="s">
        <v>19</v>
      </c>
      <c r="C24" s="16" t="s">
        <v>20</v>
      </c>
      <c r="D24" s="16" t="s">
        <v>20</v>
      </c>
      <c r="E24" s="16" t="str">
        <f>_xlfn.CONCAT("F0_B",F24)</f>
        <v>F0_B21</v>
      </c>
      <c r="F24" s="16">
        <v>21</v>
      </c>
      <c r="G24" s="16" t="s">
        <v>21</v>
      </c>
      <c r="H24" s="16" t="s">
        <v>56</v>
      </c>
      <c r="I24" s="16" t="s">
        <v>17</v>
      </c>
      <c r="J24" s="16" t="s">
        <v>34</v>
      </c>
      <c r="K24" s="16">
        <v>1.41</v>
      </c>
      <c r="L24" s="16">
        <v>1.1399999999999999</v>
      </c>
      <c r="M24" s="16">
        <f t="shared" si="8"/>
        <v>1.2749999999999999</v>
      </c>
      <c r="N24" s="16">
        <v>600</v>
      </c>
      <c r="O24" s="28">
        <f t="shared" si="9"/>
        <v>3.2196969696969693</v>
      </c>
      <c r="P24" s="29" t="s">
        <v>150</v>
      </c>
      <c r="Q24" s="30" t="s">
        <v>150</v>
      </c>
      <c r="R24" s="31">
        <v>10</v>
      </c>
      <c r="S24" s="32">
        <v>0</v>
      </c>
      <c r="U24" s="16"/>
      <c r="V24" s="16">
        <f t="shared" si="16"/>
        <v>12.75</v>
      </c>
    </row>
    <row r="25" spans="1:22" s="115" customFormat="1" ht="15.5">
      <c r="A25" s="109" t="s">
        <v>18</v>
      </c>
      <c r="B25" s="109" t="s">
        <v>19</v>
      </c>
      <c r="C25" s="109" t="s">
        <v>20</v>
      </c>
      <c r="D25" s="95" t="s">
        <v>20</v>
      </c>
      <c r="E25" s="95" t="str">
        <f>_xlfn.CONCAT("F0_B",F25)</f>
        <v>F0_B22</v>
      </c>
      <c r="F25" s="109">
        <v>22</v>
      </c>
      <c r="G25" s="112" t="s">
        <v>42</v>
      </c>
      <c r="H25" s="117" t="s">
        <v>57</v>
      </c>
      <c r="I25" s="109" t="s">
        <v>17</v>
      </c>
      <c r="J25" s="109" t="s">
        <v>36</v>
      </c>
      <c r="K25" s="109" t="s">
        <v>45</v>
      </c>
      <c r="L25" s="109"/>
      <c r="M25" s="109"/>
      <c r="N25" s="109"/>
      <c r="O25" s="109"/>
      <c r="P25" s="116"/>
      <c r="Q25" s="109"/>
      <c r="R25" s="109"/>
      <c r="S25" s="109"/>
      <c r="T25" s="110"/>
      <c r="U25" s="109"/>
      <c r="V25" s="109"/>
    </row>
    <row r="26" spans="1:22" ht="15.5">
      <c r="A26" s="16" t="s">
        <v>18</v>
      </c>
      <c r="B26" s="16" t="s">
        <v>19</v>
      </c>
      <c r="C26" s="16" t="s">
        <v>20</v>
      </c>
      <c r="D26" s="16" t="s">
        <v>20</v>
      </c>
      <c r="E26" s="16" t="str">
        <f>_xlfn.CONCAT("F0_B",F26)</f>
        <v>F0_B23</v>
      </c>
      <c r="F26" s="16">
        <v>23</v>
      </c>
      <c r="G26" s="16" t="s">
        <v>21</v>
      </c>
      <c r="H26" s="16" t="s">
        <v>58</v>
      </c>
      <c r="I26" s="16" t="s">
        <v>17</v>
      </c>
      <c r="J26" s="16" t="s">
        <v>38</v>
      </c>
      <c r="K26" s="16">
        <v>1.37</v>
      </c>
      <c r="L26" s="16">
        <v>1.17</v>
      </c>
      <c r="M26" s="16">
        <f t="shared" ref="M26:M27" si="17">AVERAGE(K26:L26)</f>
        <v>1.27</v>
      </c>
      <c r="N26" s="16">
        <v>600</v>
      </c>
      <c r="O26" s="28">
        <f t="shared" ref="O26:O27" si="18">(M26/(N26*660))*1000000</f>
        <v>3.2070707070707072</v>
      </c>
      <c r="P26" s="29" t="s">
        <v>150</v>
      </c>
      <c r="Q26" s="30" t="s">
        <v>150</v>
      </c>
      <c r="R26" s="31">
        <v>10</v>
      </c>
      <c r="S26" s="32">
        <v>0</v>
      </c>
      <c r="U26" s="16"/>
      <c r="V26" s="16">
        <f t="shared" ref="V26:V27" si="19">R26*M26</f>
        <v>12.7</v>
      </c>
    </row>
    <row r="27" spans="1:22" ht="15.5">
      <c r="A27" s="16" t="s">
        <v>18</v>
      </c>
      <c r="B27" s="16" t="s">
        <v>19</v>
      </c>
      <c r="C27" s="16" t="s">
        <v>20</v>
      </c>
      <c r="D27" s="16" t="s">
        <v>20</v>
      </c>
      <c r="E27" s="16" t="str">
        <f>_xlfn.CONCAT("F0_B",F27)</f>
        <v>F0_B24</v>
      </c>
      <c r="F27" s="16">
        <v>24</v>
      </c>
      <c r="G27" s="16" t="s">
        <v>21</v>
      </c>
      <c r="H27" s="16" t="s">
        <v>59</v>
      </c>
      <c r="I27" s="16" t="s">
        <v>17</v>
      </c>
      <c r="J27" s="16" t="s">
        <v>40</v>
      </c>
      <c r="K27" s="16">
        <v>1.61</v>
      </c>
      <c r="L27" s="16">
        <v>1.54</v>
      </c>
      <c r="M27" s="16">
        <f t="shared" si="17"/>
        <v>1.5750000000000002</v>
      </c>
      <c r="N27" s="16">
        <v>600</v>
      </c>
      <c r="O27" s="28">
        <f t="shared" si="18"/>
        <v>3.9772727272727275</v>
      </c>
      <c r="P27" s="29" t="s">
        <v>150</v>
      </c>
      <c r="Q27" s="30" t="s">
        <v>150</v>
      </c>
      <c r="R27" s="31">
        <v>10</v>
      </c>
      <c r="S27" s="32">
        <v>0</v>
      </c>
      <c r="U27" s="16"/>
      <c r="V27" s="16">
        <f t="shared" si="19"/>
        <v>15.750000000000002</v>
      </c>
    </row>
    <row r="28" spans="1:22" s="115" customFormat="1" ht="15.5">
      <c r="A28" s="109" t="s">
        <v>18</v>
      </c>
      <c r="B28" s="109" t="s">
        <v>19</v>
      </c>
      <c r="C28" s="109" t="s">
        <v>20</v>
      </c>
      <c r="D28" s="95" t="s">
        <v>20</v>
      </c>
      <c r="E28" s="95" t="str">
        <f>_xlfn.CONCAT("F0_B",F28)</f>
        <v>F0_B25</v>
      </c>
      <c r="F28" s="109">
        <v>25</v>
      </c>
      <c r="G28" s="112" t="s">
        <v>42</v>
      </c>
      <c r="H28" s="117" t="s">
        <v>60</v>
      </c>
      <c r="I28" s="109" t="s">
        <v>17</v>
      </c>
      <c r="J28" s="109" t="s">
        <v>61</v>
      </c>
      <c r="K28" s="109" t="s">
        <v>45</v>
      </c>
      <c r="L28" s="109"/>
      <c r="M28" s="109"/>
      <c r="N28" s="109"/>
      <c r="O28" s="109"/>
      <c r="P28" s="116"/>
      <c r="Q28" s="109"/>
      <c r="R28" s="109"/>
      <c r="S28" s="109"/>
      <c r="T28" s="110"/>
      <c r="U28" s="109"/>
      <c r="V28" s="109"/>
    </row>
    <row r="29" spans="1:22" ht="15.5">
      <c r="A29" s="16" t="s">
        <v>18</v>
      </c>
      <c r="B29" s="16" t="s">
        <v>19</v>
      </c>
      <c r="C29" s="16" t="s">
        <v>20</v>
      </c>
      <c r="D29" s="16" t="s">
        <v>20</v>
      </c>
      <c r="E29" s="16" t="str">
        <f>_xlfn.CONCAT("F0_B",F29)</f>
        <v>F0_B26</v>
      </c>
      <c r="F29" s="16">
        <v>26</v>
      </c>
      <c r="G29" s="16" t="s">
        <v>21</v>
      </c>
      <c r="H29" s="16" t="s">
        <v>62</v>
      </c>
      <c r="I29" s="16" t="s">
        <v>17</v>
      </c>
      <c r="J29" s="16" t="s">
        <v>46</v>
      </c>
      <c r="K29" s="16">
        <v>2.15</v>
      </c>
      <c r="L29" s="16">
        <v>2.1800000000000002</v>
      </c>
      <c r="M29" s="16">
        <f t="shared" ref="M29:M30" si="20">AVERAGE(K29:L29)</f>
        <v>2.165</v>
      </c>
      <c r="N29" s="16">
        <v>600</v>
      </c>
      <c r="O29" s="34">
        <f t="shared" ref="O29:O30" si="21">(M29/(N29*660))*1000000</f>
        <v>5.4671717171717171</v>
      </c>
      <c r="P29" s="22">
        <v>4</v>
      </c>
      <c r="Q29" s="16">
        <v>20</v>
      </c>
      <c r="R29" s="26">
        <f t="shared" ref="R29:R30" si="22">(P29*Q29)/O29</f>
        <v>14.632794457274827</v>
      </c>
      <c r="S29" s="26">
        <f t="shared" ref="S29:S30" si="23">Q29-R29</f>
        <v>5.3672055427251735</v>
      </c>
      <c r="T29" s="33">
        <f t="shared" ref="T29:T30" si="24">((R29/(R29+S29)))</f>
        <v>0.73163972286374135</v>
      </c>
      <c r="U29" s="3">
        <f t="shared" ref="U29:U30" si="25">15/(R29*M29/Q29)</f>
        <v>9.4696969696969688</v>
      </c>
      <c r="V29" s="16">
        <f t="shared" ref="V29:V30" si="26">U29*((R29*M29)/20)</f>
        <v>15</v>
      </c>
    </row>
    <row r="30" spans="1:22" ht="15.5">
      <c r="A30" s="16" t="s">
        <v>18</v>
      </c>
      <c r="B30" s="16" t="s">
        <v>19</v>
      </c>
      <c r="C30" s="16" t="s">
        <v>20</v>
      </c>
      <c r="D30" s="16" t="s">
        <v>20</v>
      </c>
      <c r="E30" s="16" t="str">
        <f>_xlfn.CONCAT("F0_B",F30)</f>
        <v>F0_B27</v>
      </c>
      <c r="F30" s="16">
        <v>27</v>
      </c>
      <c r="G30" s="16" t="s">
        <v>21</v>
      </c>
      <c r="H30" s="16" t="s">
        <v>63</v>
      </c>
      <c r="I30" s="16" t="s">
        <v>17</v>
      </c>
      <c r="J30" s="16" t="s">
        <v>48</v>
      </c>
      <c r="K30" s="16">
        <v>2.08</v>
      </c>
      <c r="L30" s="16">
        <v>2.19</v>
      </c>
      <c r="M30" s="16">
        <f t="shared" si="20"/>
        <v>2.1349999999999998</v>
      </c>
      <c r="N30" s="16">
        <v>600</v>
      </c>
      <c r="O30" s="34">
        <f t="shared" si="21"/>
        <v>5.391414141414141</v>
      </c>
      <c r="P30" s="22">
        <v>4</v>
      </c>
      <c r="Q30" s="16">
        <v>20</v>
      </c>
      <c r="R30" s="26">
        <f t="shared" si="22"/>
        <v>14.8384074941452</v>
      </c>
      <c r="S30" s="26">
        <f t="shared" si="23"/>
        <v>5.1615925058548005</v>
      </c>
      <c r="T30" s="33">
        <f t="shared" si="24"/>
        <v>0.74192037470726002</v>
      </c>
      <c r="U30" s="3">
        <f t="shared" si="25"/>
        <v>9.4696969696969706</v>
      </c>
      <c r="V30" s="16">
        <f t="shared" si="26"/>
        <v>15</v>
      </c>
    </row>
    <row r="31" spans="1:22" ht="15.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22"/>
      <c r="Q31" s="16"/>
      <c r="R31" s="16"/>
      <c r="S31" s="16"/>
      <c r="U31" s="16"/>
      <c r="V31" s="16"/>
    </row>
    <row r="32" spans="1:22" ht="19">
      <c r="A32" s="25" t="s">
        <v>64</v>
      </c>
      <c r="B32" s="3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22"/>
      <c r="Q32" s="16"/>
      <c r="R32" s="16"/>
      <c r="S32" s="16"/>
      <c r="U32" s="16"/>
      <c r="V32" s="16"/>
    </row>
    <row r="33" spans="1:22" ht="15.5">
      <c r="A33" s="16" t="s">
        <v>65</v>
      </c>
      <c r="B33" s="16" t="s">
        <v>66</v>
      </c>
      <c r="C33" s="16">
        <v>8</v>
      </c>
      <c r="D33" s="16" t="s">
        <v>67</v>
      </c>
      <c r="E33" s="16" t="str">
        <f>_xlfn.CONCAT("F1_J",F33, "_pH",C33)</f>
        <v>F1_J6_pH8</v>
      </c>
      <c r="F33" s="16">
        <v>6</v>
      </c>
      <c r="G33" s="16" t="s">
        <v>21</v>
      </c>
      <c r="H33" s="16" t="s">
        <v>47</v>
      </c>
      <c r="I33" s="121" t="s">
        <v>68</v>
      </c>
      <c r="J33" s="122" t="s">
        <v>69</v>
      </c>
      <c r="K33" s="16">
        <v>6.43</v>
      </c>
      <c r="L33" s="16">
        <v>6.38</v>
      </c>
      <c r="M33" s="16">
        <f t="shared" ref="M33:M68" si="27">AVERAGE(K33:L33)</f>
        <v>6.4049999999999994</v>
      </c>
      <c r="N33" s="16">
        <v>600</v>
      </c>
      <c r="O33" s="34">
        <f t="shared" ref="O33:O68" si="28">(M33/(N33*660))*1000000</f>
        <v>16.174242424242422</v>
      </c>
      <c r="P33" s="22">
        <v>4</v>
      </c>
      <c r="Q33" s="16">
        <v>20</v>
      </c>
      <c r="R33" s="26">
        <f>(P33*Q33)/O33</f>
        <v>4.9461358313817341</v>
      </c>
      <c r="S33" s="26">
        <f>Q33-R33</f>
        <v>15.053864168618265</v>
      </c>
      <c r="T33" s="33">
        <f>((R33/(R33+S33)))</f>
        <v>0.24730679156908669</v>
      </c>
      <c r="U33" s="3">
        <f>15/(R33*M33/Q33)</f>
        <v>9.4696969696969688</v>
      </c>
      <c r="V33" s="16">
        <f>U33*((R33*M33)/20)</f>
        <v>15</v>
      </c>
    </row>
    <row r="34" spans="1:22" ht="15.5">
      <c r="A34" s="16" t="s">
        <v>65</v>
      </c>
      <c r="B34" s="16" t="s">
        <v>66</v>
      </c>
      <c r="C34" s="16">
        <v>8</v>
      </c>
      <c r="D34" s="16" t="s">
        <v>67</v>
      </c>
      <c r="E34" s="16" t="str">
        <f t="shared" ref="E34:E68" si="29">_xlfn.CONCAT("F1_J",F34, "_pH",C34)</f>
        <v>F1_J12_pH8</v>
      </c>
      <c r="F34" s="16">
        <v>12</v>
      </c>
      <c r="G34" s="16" t="s">
        <v>21</v>
      </c>
      <c r="H34" s="16" t="s">
        <v>70</v>
      </c>
      <c r="I34" s="16" t="s">
        <v>64</v>
      </c>
      <c r="J34" s="16" t="s">
        <v>23</v>
      </c>
      <c r="K34" s="16">
        <v>1.28</v>
      </c>
      <c r="L34" s="16">
        <v>1.1299999999999999</v>
      </c>
      <c r="M34" s="16">
        <f t="shared" si="27"/>
        <v>1.2050000000000001</v>
      </c>
      <c r="N34" s="16">
        <v>600</v>
      </c>
      <c r="O34" s="28">
        <f t="shared" si="28"/>
        <v>3.0429292929292933</v>
      </c>
      <c r="P34" s="29" t="s">
        <v>150</v>
      </c>
      <c r="Q34" s="30" t="s">
        <v>150</v>
      </c>
      <c r="R34" s="31">
        <v>10</v>
      </c>
      <c r="S34" s="32">
        <v>0</v>
      </c>
      <c r="U34" s="16"/>
      <c r="V34" s="16">
        <f>R34*M34</f>
        <v>12.05</v>
      </c>
    </row>
    <row r="35" spans="1:22" ht="15.5">
      <c r="A35" s="16" t="s">
        <v>65</v>
      </c>
      <c r="B35" s="16" t="s">
        <v>66</v>
      </c>
      <c r="C35" s="16">
        <v>8</v>
      </c>
      <c r="D35" s="16" t="s">
        <v>67</v>
      </c>
      <c r="E35" s="16" t="str">
        <f t="shared" si="29"/>
        <v>F1_J13_pH8</v>
      </c>
      <c r="F35" s="16">
        <v>13</v>
      </c>
      <c r="G35" s="16" t="s">
        <v>21</v>
      </c>
      <c r="H35" s="16" t="s">
        <v>71</v>
      </c>
      <c r="I35" s="16" t="s">
        <v>64</v>
      </c>
      <c r="J35" s="16" t="s">
        <v>25</v>
      </c>
      <c r="K35" s="16">
        <v>1.64</v>
      </c>
      <c r="L35" s="16">
        <v>1.61</v>
      </c>
      <c r="M35" s="16">
        <f t="shared" si="27"/>
        <v>1.625</v>
      </c>
      <c r="N35" s="16">
        <v>600</v>
      </c>
      <c r="O35" s="34">
        <f t="shared" si="28"/>
        <v>4.1035353535353529</v>
      </c>
      <c r="P35" s="22">
        <v>4</v>
      </c>
      <c r="Q35" s="16">
        <v>20</v>
      </c>
      <c r="R35" s="26">
        <f>(P35*Q35)/O35</f>
        <v>19.495384615384619</v>
      </c>
      <c r="S35" s="26">
        <f>Q35-R35</f>
        <v>0.50461538461538069</v>
      </c>
      <c r="T35" s="33">
        <f>((R35/(R35+S35)))</f>
        <v>0.97476923076923094</v>
      </c>
      <c r="U35" s="3">
        <f>15/(R35*M35/Q35)</f>
        <v>9.4696969696969671</v>
      </c>
      <c r="V35" s="16">
        <f>U35*((R35*M35)/20)</f>
        <v>14.999999999999998</v>
      </c>
    </row>
    <row r="36" spans="1:22" ht="15.5">
      <c r="A36" s="16" t="s">
        <v>65</v>
      </c>
      <c r="B36" s="16" t="s">
        <v>66</v>
      </c>
      <c r="C36" s="16">
        <v>8</v>
      </c>
      <c r="D36" s="16" t="s">
        <v>67</v>
      </c>
      <c r="E36" s="16" t="str">
        <f t="shared" si="29"/>
        <v>F1_J14_pH8</v>
      </c>
      <c r="F36" s="16">
        <v>14</v>
      </c>
      <c r="G36" s="16" t="s">
        <v>21</v>
      </c>
      <c r="H36" s="16" t="s">
        <v>72</v>
      </c>
      <c r="I36" s="16" t="s">
        <v>64</v>
      </c>
      <c r="J36" s="16" t="s">
        <v>27</v>
      </c>
      <c r="K36" s="16">
        <v>1.64</v>
      </c>
      <c r="L36" s="16">
        <v>1.45</v>
      </c>
      <c r="M36" s="16">
        <f t="shared" si="27"/>
        <v>1.5449999999999999</v>
      </c>
      <c r="N36" s="16">
        <v>600</v>
      </c>
      <c r="O36" s="28">
        <f t="shared" si="28"/>
        <v>3.9015151515151514</v>
      </c>
      <c r="P36" s="29" t="s">
        <v>150</v>
      </c>
      <c r="Q36" s="30" t="s">
        <v>150</v>
      </c>
      <c r="R36" s="31">
        <v>10</v>
      </c>
      <c r="S36" s="32">
        <v>0</v>
      </c>
      <c r="U36" s="16"/>
      <c r="V36" s="16">
        <f>R36*M36</f>
        <v>15.45</v>
      </c>
    </row>
    <row r="37" spans="1:22" ht="15.5">
      <c r="A37" s="16" t="s">
        <v>65</v>
      </c>
      <c r="B37" s="16" t="s">
        <v>66</v>
      </c>
      <c r="C37" s="16">
        <v>8</v>
      </c>
      <c r="D37" s="16" t="s">
        <v>73</v>
      </c>
      <c r="E37" s="16" t="str">
        <f t="shared" si="29"/>
        <v>F1_J111_pH8</v>
      </c>
      <c r="F37" s="16">
        <v>111</v>
      </c>
      <c r="G37" s="16" t="s">
        <v>21</v>
      </c>
      <c r="H37" s="16" t="s">
        <v>74</v>
      </c>
      <c r="I37" s="16" t="s">
        <v>64</v>
      </c>
      <c r="J37" s="16" t="s">
        <v>29</v>
      </c>
      <c r="K37" s="16">
        <v>1.94</v>
      </c>
      <c r="L37" s="16">
        <v>1.85</v>
      </c>
      <c r="M37" s="16">
        <f t="shared" si="27"/>
        <v>1.895</v>
      </c>
      <c r="N37" s="16">
        <v>600</v>
      </c>
      <c r="O37" s="34">
        <f t="shared" si="28"/>
        <v>4.7853535353535355</v>
      </c>
      <c r="P37" s="22">
        <v>4</v>
      </c>
      <c r="Q37" s="16">
        <v>20</v>
      </c>
      <c r="R37" s="26">
        <f t="shared" ref="R37:R38" si="30">(P37*Q37)/O37</f>
        <v>16.717678100263853</v>
      </c>
      <c r="S37" s="26">
        <f t="shared" ref="S37:S38" si="31">Q37-R37</f>
        <v>3.2823218997361465</v>
      </c>
      <c r="T37" s="33">
        <f t="shared" ref="T37:T38" si="32">((R37/(R37+S37)))</f>
        <v>0.83588390501319265</v>
      </c>
      <c r="U37" s="3">
        <f t="shared" ref="U37:U38" si="33">15/(R37*M37/Q37)</f>
        <v>9.4696969696969688</v>
      </c>
      <c r="V37" s="16">
        <f t="shared" ref="V37:V38" si="34">U37*((R37*M37)/20)</f>
        <v>15</v>
      </c>
    </row>
    <row r="38" spans="1:22" ht="15.5">
      <c r="A38" s="16" t="s">
        <v>65</v>
      </c>
      <c r="B38" s="16" t="s">
        <v>66</v>
      </c>
      <c r="C38" s="16">
        <v>8</v>
      </c>
      <c r="D38" s="16" t="s">
        <v>73</v>
      </c>
      <c r="E38" s="16" t="str">
        <f t="shared" si="29"/>
        <v>F1_J112_pH8</v>
      </c>
      <c r="F38" s="16">
        <v>112</v>
      </c>
      <c r="G38" s="16" t="s">
        <v>21</v>
      </c>
      <c r="H38" s="16" t="s">
        <v>75</v>
      </c>
      <c r="I38" s="16" t="s">
        <v>64</v>
      </c>
      <c r="J38" s="16" t="s">
        <v>31</v>
      </c>
      <c r="K38" s="16">
        <v>1.53</v>
      </c>
      <c r="L38" s="16">
        <v>1.72</v>
      </c>
      <c r="M38" s="16">
        <f t="shared" si="27"/>
        <v>1.625</v>
      </c>
      <c r="N38" s="16">
        <v>600</v>
      </c>
      <c r="O38" s="34">
        <f t="shared" si="28"/>
        <v>4.1035353535353529</v>
      </c>
      <c r="P38" s="22">
        <v>4</v>
      </c>
      <c r="Q38" s="16">
        <v>20</v>
      </c>
      <c r="R38" s="26">
        <f t="shared" si="30"/>
        <v>19.495384615384619</v>
      </c>
      <c r="S38" s="26">
        <f t="shared" si="31"/>
        <v>0.50461538461538069</v>
      </c>
      <c r="T38" s="33">
        <f t="shared" si="32"/>
        <v>0.97476923076923094</v>
      </c>
      <c r="U38" s="3">
        <f t="shared" si="33"/>
        <v>9.4696969696969671</v>
      </c>
      <c r="V38" s="16">
        <f t="shared" si="34"/>
        <v>14.999999999999998</v>
      </c>
    </row>
    <row r="39" spans="1:22" ht="15.5">
      <c r="A39" s="16" t="s">
        <v>65</v>
      </c>
      <c r="B39" s="16" t="s">
        <v>66</v>
      </c>
      <c r="C39" s="16">
        <v>8</v>
      </c>
      <c r="D39" s="16" t="s">
        <v>73</v>
      </c>
      <c r="E39" s="16" t="str">
        <f t="shared" si="29"/>
        <v>F1_J113_pH8</v>
      </c>
      <c r="F39" s="16">
        <v>113</v>
      </c>
      <c r="G39" s="16" t="s">
        <v>21</v>
      </c>
      <c r="H39" s="16" t="s">
        <v>76</v>
      </c>
      <c r="I39" s="16" t="s">
        <v>64</v>
      </c>
      <c r="J39" s="16" t="s">
        <v>33</v>
      </c>
      <c r="K39" s="16">
        <v>1.66</v>
      </c>
      <c r="L39" s="16">
        <v>1.46</v>
      </c>
      <c r="M39" s="16">
        <f t="shared" si="27"/>
        <v>1.56</v>
      </c>
      <c r="N39" s="16">
        <v>600</v>
      </c>
      <c r="O39" s="28">
        <f t="shared" si="28"/>
        <v>3.9393939393939399</v>
      </c>
      <c r="P39" s="29" t="s">
        <v>150</v>
      </c>
      <c r="Q39" s="30" t="s">
        <v>150</v>
      </c>
      <c r="R39" s="31">
        <v>10</v>
      </c>
      <c r="S39" s="32">
        <v>0</v>
      </c>
      <c r="U39" s="16"/>
      <c r="V39" s="16">
        <f>R39*M39</f>
        <v>15.600000000000001</v>
      </c>
    </row>
    <row r="40" spans="1:22" ht="15.5">
      <c r="A40" s="16" t="s">
        <v>65</v>
      </c>
      <c r="B40" s="16" t="s">
        <v>66</v>
      </c>
      <c r="C40" s="16">
        <v>8</v>
      </c>
      <c r="D40" s="16" t="s">
        <v>73</v>
      </c>
      <c r="E40" s="16" t="str">
        <f t="shared" si="29"/>
        <v>F1_J114_pH8</v>
      </c>
      <c r="F40" s="16">
        <v>114</v>
      </c>
      <c r="G40" s="16" t="s">
        <v>21</v>
      </c>
      <c r="H40" s="16" t="s">
        <v>77</v>
      </c>
      <c r="I40" s="16" t="s">
        <v>64</v>
      </c>
      <c r="J40" s="16" t="s">
        <v>35</v>
      </c>
      <c r="K40" s="16">
        <v>1.92</v>
      </c>
      <c r="L40" s="16">
        <v>1.82</v>
      </c>
      <c r="M40" s="16">
        <f t="shared" si="27"/>
        <v>1.87</v>
      </c>
      <c r="N40" s="16">
        <v>600</v>
      </c>
      <c r="O40" s="34">
        <f t="shared" si="28"/>
        <v>4.7222222222222223</v>
      </c>
      <c r="P40" s="22">
        <v>4</v>
      </c>
      <c r="Q40" s="16">
        <v>20</v>
      </c>
      <c r="R40" s="26">
        <f t="shared" ref="R40:R44" si="35">(P40*Q40)/O40</f>
        <v>16.941176470588236</v>
      </c>
      <c r="S40" s="26">
        <f t="shared" ref="S40:S44" si="36">Q40-R40</f>
        <v>3.0588235294117645</v>
      </c>
      <c r="T40" s="33">
        <f t="shared" ref="T40:T44" si="37">((R40/(R40+S40)))</f>
        <v>0.84705882352941175</v>
      </c>
      <c r="U40" s="3">
        <f t="shared" ref="U40:U44" si="38">15/(R40*M40/Q40)</f>
        <v>9.4696969696969688</v>
      </c>
      <c r="V40" s="16">
        <f t="shared" ref="V40:V44" si="39">U40*((R40*M40)/20)</f>
        <v>15</v>
      </c>
    </row>
    <row r="41" spans="1:22" ht="15.5">
      <c r="A41" s="16" t="s">
        <v>65</v>
      </c>
      <c r="B41" s="16" t="s">
        <v>66</v>
      </c>
      <c r="C41" s="16">
        <v>8</v>
      </c>
      <c r="D41" s="16" t="s">
        <v>78</v>
      </c>
      <c r="E41" s="16" t="str">
        <f t="shared" si="29"/>
        <v>F1_J161_pH8</v>
      </c>
      <c r="F41" s="16">
        <v>161</v>
      </c>
      <c r="G41" s="16" t="s">
        <v>21</v>
      </c>
      <c r="H41" s="16" t="s">
        <v>79</v>
      </c>
      <c r="I41" s="16" t="s">
        <v>64</v>
      </c>
      <c r="J41" s="16" t="s">
        <v>37</v>
      </c>
      <c r="K41" s="16">
        <v>2.41</v>
      </c>
      <c r="L41" s="16">
        <v>2.4500000000000002</v>
      </c>
      <c r="M41" s="16">
        <f t="shared" si="27"/>
        <v>2.4300000000000002</v>
      </c>
      <c r="N41" s="16">
        <v>600</v>
      </c>
      <c r="O41" s="34">
        <f t="shared" si="28"/>
        <v>6.1363636363636367</v>
      </c>
      <c r="P41" s="22">
        <v>4</v>
      </c>
      <c r="Q41" s="16">
        <v>20</v>
      </c>
      <c r="R41" s="26">
        <f t="shared" si="35"/>
        <v>13.037037037037036</v>
      </c>
      <c r="S41" s="26">
        <f t="shared" si="36"/>
        <v>6.9629629629629637</v>
      </c>
      <c r="T41" s="33">
        <f t="shared" si="37"/>
        <v>0.65185185185185179</v>
      </c>
      <c r="U41" s="3">
        <f t="shared" si="38"/>
        <v>9.4696969696969688</v>
      </c>
      <c r="V41" s="16">
        <f t="shared" si="39"/>
        <v>15</v>
      </c>
    </row>
    <row r="42" spans="1:22" ht="15.5">
      <c r="A42" s="16" t="s">
        <v>65</v>
      </c>
      <c r="B42" s="16" t="s">
        <v>66</v>
      </c>
      <c r="C42" s="16">
        <v>8</v>
      </c>
      <c r="D42" s="16" t="s">
        <v>78</v>
      </c>
      <c r="E42" s="16" t="str">
        <f t="shared" si="29"/>
        <v>F1_J163_pH8</v>
      </c>
      <c r="F42" s="16">
        <v>163</v>
      </c>
      <c r="G42" s="16" t="s">
        <v>21</v>
      </c>
      <c r="H42" s="16" t="s">
        <v>80</v>
      </c>
      <c r="I42" s="16" t="s">
        <v>64</v>
      </c>
      <c r="J42" s="16" t="s">
        <v>41</v>
      </c>
      <c r="K42" s="16">
        <v>2.36</v>
      </c>
      <c r="L42" s="16">
        <v>2.36</v>
      </c>
      <c r="M42" s="16">
        <f t="shared" si="27"/>
        <v>2.36</v>
      </c>
      <c r="N42" s="16">
        <v>600</v>
      </c>
      <c r="O42" s="34">
        <f t="shared" si="28"/>
        <v>5.9595959595959593</v>
      </c>
      <c r="P42" s="22">
        <v>4</v>
      </c>
      <c r="Q42" s="16">
        <v>20</v>
      </c>
      <c r="R42" s="26">
        <f t="shared" si="35"/>
        <v>13.423728813559322</v>
      </c>
      <c r="S42" s="26">
        <f t="shared" si="36"/>
        <v>6.5762711864406782</v>
      </c>
      <c r="T42" s="33">
        <f t="shared" si="37"/>
        <v>0.67118644067796607</v>
      </c>
      <c r="U42" s="3">
        <f t="shared" si="38"/>
        <v>9.4696969696969706</v>
      </c>
      <c r="V42" s="16">
        <f t="shared" si="39"/>
        <v>15</v>
      </c>
    </row>
    <row r="43" spans="1:22" ht="15.5">
      <c r="A43" s="16" t="s">
        <v>65</v>
      </c>
      <c r="B43" s="16" t="s">
        <v>66</v>
      </c>
      <c r="C43" s="16">
        <v>8</v>
      </c>
      <c r="D43" s="16" t="s">
        <v>78</v>
      </c>
      <c r="E43" s="16" t="str">
        <f t="shared" si="29"/>
        <v>F1_J164_pH8</v>
      </c>
      <c r="F43" s="16">
        <v>164</v>
      </c>
      <c r="G43" s="16" t="s">
        <v>21</v>
      </c>
      <c r="H43" s="16" t="s">
        <v>81</v>
      </c>
      <c r="I43" s="16" t="s">
        <v>64</v>
      </c>
      <c r="J43" s="16" t="s">
        <v>44</v>
      </c>
      <c r="K43" s="16">
        <v>2.96</v>
      </c>
      <c r="L43" s="16">
        <v>3.38</v>
      </c>
      <c r="M43" s="16">
        <f t="shared" si="27"/>
        <v>3.17</v>
      </c>
      <c r="N43" s="16">
        <v>600</v>
      </c>
      <c r="O43" s="34">
        <f t="shared" si="28"/>
        <v>8.0050505050505052</v>
      </c>
      <c r="P43" s="22">
        <v>4</v>
      </c>
      <c r="Q43" s="16">
        <v>20</v>
      </c>
      <c r="R43" s="26">
        <f t="shared" si="35"/>
        <v>9.9936908517350158</v>
      </c>
      <c r="S43" s="26">
        <f t="shared" si="36"/>
        <v>10.006309148264984</v>
      </c>
      <c r="T43" s="33">
        <f t="shared" si="37"/>
        <v>0.49968454258675077</v>
      </c>
      <c r="U43" s="3">
        <f t="shared" si="38"/>
        <v>9.4696969696969688</v>
      </c>
      <c r="V43" s="16">
        <f t="shared" si="39"/>
        <v>15</v>
      </c>
    </row>
    <row r="44" spans="1:22" ht="15.5">
      <c r="A44" s="16" t="s">
        <v>65</v>
      </c>
      <c r="B44" s="16" t="s">
        <v>66</v>
      </c>
      <c r="C44" s="16">
        <v>7.5</v>
      </c>
      <c r="D44" s="16" t="s">
        <v>67</v>
      </c>
      <c r="E44" s="16" t="str">
        <f t="shared" si="29"/>
        <v>F1_J211_pH7.5</v>
      </c>
      <c r="F44" s="16">
        <v>211</v>
      </c>
      <c r="G44" s="16" t="s">
        <v>21</v>
      </c>
      <c r="H44" s="16" t="s">
        <v>82</v>
      </c>
      <c r="I44" s="16" t="s">
        <v>64</v>
      </c>
      <c r="J44" s="16" t="s">
        <v>47</v>
      </c>
      <c r="K44" s="16">
        <v>2.25</v>
      </c>
      <c r="L44" s="16">
        <v>2</v>
      </c>
      <c r="M44" s="16">
        <f t="shared" si="27"/>
        <v>2.125</v>
      </c>
      <c r="N44" s="16">
        <v>600</v>
      </c>
      <c r="O44" s="34">
        <f t="shared" si="28"/>
        <v>5.3661616161616168</v>
      </c>
      <c r="P44" s="22">
        <v>4</v>
      </c>
      <c r="Q44" s="16">
        <v>20</v>
      </c>
      <c r="R44" s="26">
        <f t="shared" si="35"/>
        <v>14.908235294117645</v>
      </c>
      <c r="S44" s="26">
        <f t="shared" si="36"/>
        <v>5.0917647058823547</v>
      </c>
      <c r="T44" s="33">
        <f t="shared" si="37"/>
        <v>0.74541176470588222</v>
      </c>
      <c r="U44" s="3">
        <f t="shared" si="38"/>
        <v>9.4696969696969706</v>
      </c>
      <c r="V44" s="16">
        <f t="shared" si="39"/>
        <v>15</v>
      </c>
    </row>
    <row r="45" spans="1:22" ht="15.5">
      <c r="A45" s="16" t="s">
        <v>65</v>
      </c>
      <c r="B45" s="16" t="s">
        <v>66</v>
      </c>
      <c r="C45" s="16">
        <v>7.5</v>
      </c>
      <c r="D45" s="16" t="s">
        <v>67</v>
      </c>
      <c r="E45" s="16" t="str">
        <f t="shared" si="29"/>
        <v>F1_J212_pH7.5</v>
      </c>
      <c r="F45" s="16">
        <v>212</v>
      </c>
      <c r="G45" s="16" t="s">
        <v>21</v>
      </c>
      <c r="H45" s="16" t="s">
        <v>83</v>
      </c>
      <c r="I45" s="16" t="s">
        <v>64</v>
      </c>
      <c r="J45" s="16" t="s">
        <v>49</v>
      </c>
      <c r="K45" s="16">
        <v>1.26</v>
      </c>
      <c r="L45" s="16">
        <v>1.1399999999999999</v>
      </c>
      <c r="M45" s="16">
        <f t="shared" si="27"/>
        <v>1.2</v>
      </c>
      <c r="N45" s="16">
        <v>600</v>
      </c>
      <c r="O45" s="28">
        <f t="shared" si="28"/>
        <v>3.0303030303030303</v>
      </c>
      <c r="P45" s="29" t="s">
        <v>150</v>
      </c>
      <c r="Q45" s="30" t="s">
        <v>150</v>
      </c>
      <c r="R45" s="31">
        <v>10</v>
      </c>
      <c r="S45" s="32">
        <v>0</v>
      </c>
      <c r="U45" s="16"/>
      <c r="V45" s="16">
        <f>R45*M45</f>
        <v>12</v>
      </c>
    </row>
    <row r="46" spans="1:22" ht="15.5">
      <c r="A46" s="16" t="s">
        <v>65</v>
      </c>
      <c r="B46" s="16" t="s">
        <v>66</v>
      </c>
      <c r="C46" s="16">
        <v>7.5</v>
      </c>
      <c r="D46" s="16" t="s">
        <v>73</v>
      </c>
      <c r="E46" s="16" t="str">
        <f t="shared" si="29"/>
        <v>F1_J311_pH7.5</v>
      </c>
      <c r="F46" s="16">
        <v>311</v>
      </c>
      <c r="G46" s="16" t="s">
        <v>21</v>
      </c>
      <c r="H46" s="16" t="s">
        <v>84</v>
      </c>
      <c r="I46" s="16" t="s">
        <v>64</v>
      </c>
      <c r="J46" s="16" t="s">
        <v>22</v>
      </c>
      <c r="K46" s="16">
        <v>2.2999999999999998</v>
      </c>
      <c r="L46" s="16">
        <v>1.95</v>
      </c>
      <c r="M46" s="16">
        <f t="shared" si="27"/>
        <v>2.125</v>
      </c>
      <c r="N46" s="16">
        <v>600</v>
      </c>
      <c r="O46" s="34">
        <f t="shared" si="28"/>
        <v>5.3661616161616168</v>
      </c>
      <c r="P46" s="22">
        <v>4</v>
      </c>
      <c r="Q46" s="16">
        <v>20</v>
      </c>
      <c r="R46" s="26">
        <f>(P46*Q46)/O46</f>
        <v>14.908235294117645</v>
      </c>
      <c r="S46" s="26">
        <f>Q46-R46</f>
        <v>5.0917647058823547</v>
      </c>
      <c r="T46" s="33">
        <f>((R46/(R46+S46)))</f>
        <v>0.74541176470588222</v>
      </c>
      <c r="U46" s="3">
        <f>15/(R46*M46/Q46)</f>
        <v>9.4696969696969706</v>
      </c>
      <c r="V46" s="16">
        <f>U46*((R46*M46)/20)</f>
        <v>15</v>
      </c>
    </row>
    <row r="47" spans="1:22" ht="15.5">
      <c r="A47" s="16" t="s">
        <v>65</v>
      </c>
      <c r="B47" s="16" t="s">
        <v>66</v>
      </c>
      <c r="C47" s="16">
        <v>7.5</v>
      </c>
      <c r="D47" s="16" t="s">
        <v>73</v>
      </c>
      <c r="E47" s="16" t="str">
        <f t="shared" si="29"/>
        <v>F1_J312_pH7.5</v>
      </c>
      <c r="F47" s="16">
        <v>312</v>
      </c>
      <c r="G47" s="16" t="s">
        <v>21</v>
      </c>
      <c r="H47" s="16" t="s">
        <v>85</v>
      </c>
      <c r="I47" s="16" t="s">
        <v>64</v>
      </c>
      <c r="J47" s="16" t="s">
        <v>24</v>
      </c>
      <c r="K47" s="16">
        <v>1.18</v>
      </c>
      <c r="L47" s="16">
        <v>1.05</v>
      </c>
      <c r="M47" s="16">
        <f t="shared" si="27"/>
        <v>1.115</v>
      </c>
      <c r="N47" s="16">
        <v>600</v>
      </c>
      <c r="O47" s="28">
        <f t="shared" si="28"/>
        <v>2.8156565656565657</v>
      </c>
      <c r="P47" s="29" t="s">
        <v>150</v>
      </c>
      <c r="Q47" s="30" t="s">
        <v>150</v>
      </c>
      <c r="R47" s="31">
        <v>10</v>
      </c>
      <c r="S47" s="32">
        <v>0</v>
      </c>
      <c r="U47" s="16"/>
      <c r="V47" s="16">
        <f>R47*M47</f>
        <v>11.15</v>
      </c>
    </row>
    <row r="48" spans="1:22" ht="15.5">
      <c r="A48" s="16" t="s">
        <v>65</v>
      </c>
      <c r="B48" s="16" t="s">
        <v>66</v>
      </c>
      <c r="C48" s="16">
        <v>7.5</v>
      </c>
      <c r="D48" s="16" t="s">
        <v>73</v>
      </c>
      <c r="E48" s="16" t="str">
        <f t="shared" si="29"/>
        <v>F1_J313_pH7.5</v>
      </c>
      <c r="F48" s="16">
        <v>313</v>
      </c>
      <c r="G48" s="16" t="s">
        <v>21</v>
      </c>
      <c r="H48" s="16" t="s">
        <v>86</v>
      </c>
      <c r="I48" s="16" t="s">
        <v>64</v>
      </c>
      <c r="J48" s="16" t="s">
        <v>26</v>
      </c>
      <c r="K48" s="16">
        <v>1.9</v>
      </c>
      <c r="L48" s="16">
        <v>1.86</v>
      </c>
      <c r="M48" s="16">
        <f t="shared" si="27"/>
        <v>1.88</v>
      </c>
      <c r="N48" s="16">
        <v>600</v>
      </c>
      <c r="O48" s="34">
        <f t="shared" si="28"/>
        <v>4.7474747474747474</v>
      </c>
      <c r="P48" s="22">
        <v>4</v>
      </c>
      <c r="Q48" s="16">
        <v>20</v>
      </c>
      <c r="R48" s="26">
        <f t="shared" ref="R48:R49" si="40">(P48*Q48)/O48</f>
        <v>16.851063829787233</v>
      </c>
      <c r="S48" s="26">
        <f t="shared" ref="S48:S49" si="41">Q48-R48</f>
        <v>3.1489361702127674</v>
      </c>
      <c r="T48" s="33">
        <f t="shared" ref="T48:T49" si="42">((R48/(R48+S48)))</f>
        <v>0.84255319148936159</v>
      </c>
      <c r="U48" s="3">
        <f t="shared" ref="U48:U49" si="43">15/(R48*M48/Q48)</f>
        <v>9.4696969696969706</v>
      </c>
      <c r="V48" s="16">
        <f t="shared" ref="V48:V49" si="44">U48*((R48*M48)/20)</f>
        <v>15</v>
      </c>
    </row>
    <row r="49" spans="1:22" ht="15.5">
      <c r="A49" s="16" t="s">
        <v>65</v>
      </c>
      <c r="B49" s="16" t="s">
        <v>66</v>
      </c>
      <c r="C49" s="16">
        <v>7.5</v>
      </c>
      <c r="D49" s="16" t="s">
        <v>73</v>
      </c>
      <c r="E49" s="16" t="str">
        <f t="shared" si="29"/>
        <v>F1_J314_pH7.5</v>
      </c>
      <c r="F49" s="16">
        <v>314</v>
      </c>
      <c r="G49" s="16" t="s">
        <v>21</v>
      </c>
      <c r="H49" s="16" t="s">
        <v>87</v>
      </c>
      <c r="I49" s="16" t="s">
        <v>64</v>
      </c>
      <c r="J49" s="16" t="s">
        <v>28</v>
      </c>
      <c r="K49" s="16">
        <v>1.93</v>
      </c>
      <c r="L49" s="16">
        <v>1.95</v>
      </c>
      <c r="M49" s="16">
        <f t="shared" si="27"/>
        <v>1.94</v>
      </c>
      <c r="N49" s="16">
        <v>600</v>
      </c>
      <c r="O49" s="34">
        <f t="shared" si="28"/>
        <v>4.8989898989898988</v>
      </c>
      <c r="P49" s="22">
        <v>4</v>
      </c>
      <c r="Q49" s="16">
        <v>20</v>
      </c>
      <c r="R49" s="26">
        <f t="shared" si="40"/>
        <v>16.329896907216497</v>
      </c>
      <c r="S49" s="26">
        <f t="shared" si="41"/>
        <v>3.6701030927835028</v>
      </c>
      <c r="T49" s="33">
        <f t="shared" si="42"/>
        <v>0.81649484536082484</v>
      </c>
      <c r="U49" s="3">
        <f t="shared" si="43"/>
        <v>9.4696969696969688</v>
      </c>
      <c r="V49" s="16">
        <f t="shared" si="44"/>
        <v>15</v>
      </c>
    </row>
    <row r="50" spans="1:22" ht="15.5">
      <c r="A50" s="16" t="s">
        <v>65</v>
      </c>
      <c r="B50" s="16" t="s">
        <v>66</v>
      </c>
      <c r="C50" s="16">
        <v>7.5</v>
      </c>
      <c r="D50" s="16" t="s">
        <v>78</v>
      </c>
      <c r="E50" s="16" t="str">
        <f t="shared" si="29"/>
        <v>F1_J361_pH7.5</v>
      </c>
      <c r="F50" s="16">
        <v>361</v>
      </c>
      <c r="G50" s="16" t="s">
        <v>21</v>
      </c>
      <c r="H50" s="16" t="s">
        <v>88</v>
      </c>
      <c r="I50" s="16" t="s">
        <v>64</v>
      </c>
      <c r="J50" s="16" t="s">
        <v>30</v>
      </c>
      <c r="K50" s="16">
        <v>1.51</v>
      </c>
      <c r="L50" s="16">
        <v>1.39</v>
      </c>
      <c r="M50" s="16">
        <f t="shared" si="27"/>
        <v>1.45</v>
      </c>
      <c r="N50" s="16">
        <v>600</v>
      </c>
      <c r="O50" s="28">
        <f t="shared" si="28"/>
        <v>3.6616161616161618</v>
      </c>
      <c r="P50" s="29" t="s">
        <v>150</v>
      </c>
      <c r="Q50" s="30" t="s">
        <v>150</v>
      </c>
      <c r="R50" s="31">
        <v>10</v>
      </c>
      <c r="S50" s="32">
        <v>0</v>
      </c>
      <c r="U50" s="16"/>
      <c r="V50" s="16">
        <f t="shared" ref="V50:V52" si="45">R50*M50</f>
        <v>14.5</v>
      </c>
    </row>
    <row r="51" spans="1:22" ht="15.5">
      <c r="A51" s="16" t="s">
        <v>65</v>
      </c>
      <c r="B51" s="16" t="s">
        <v>66</v>
      </c>
      <c r="C51" s="16">
        <v>7.5</v>
      </c>
      <c r="D51" s="16" t="s">
        <v>78</v>
      </c>
      <c r="E51" s="16" t="str">
        <f t="shared" si="29"/>
        <v>F1_J362_pH7.5</v>
      </c>
      <c r="F51" s="16">
        <v>362</v>
      </c>
      <c r="G51" s="16" t="s">
        <v>21</v>
      </c>
      <c r="H51" s="16" t="s">
        <v>89</v>
      </c>
      <c r="I51" s="16" t="s">
        <v>64</v>
      </c>
      <c r="J51" s="16" t="s">
        <v>32</v>
      </c>
      <c r="K51" s="16">
        <v>1.1100000000000001</v>
      </c>
      <c r="L51" s="16">
        <v>1.03</v>
      </c>
      <c r="M51" s="16">
        <f t="shared" si="27"/>
        <v>1.07</v>
      </c>
      <c r="N51" s="16">
        <v>600</v>
      </c>
      <c r="O51" s="28">
        <f t="shared" si="28"/>
        <v>2.702020202020202</v>
      </c>
      <c r="P51" s="29" t="s">
        <v>150</v>
      </c>
      <c r="Q51" s="30" t="s">
        <v>150</v>
      </c>
      <c r="R51" s="31">
        <v>15</v>
      </c>
      <c r="S51" s="32">
        <v>0</v>
      </c>
      <c r="U51" s="16"/>
      <c r="V51" s="16">
        <f t="shared" si="45"/>
        <v>16.05</v>
      </c>
    </row>
    <row r="52" spans="1:22" ht="15.5">
      <c r="A52" s="16" t="s">
        <v>65</v>
      </c>
      <c r="B52" s="16" t="s">
        <v>66</v>
      </c>
      <c r="C52" s="16">
        <v>7.5</v>
      </c>
      <c r="D52" s="16" t="s">
        <v>78</v>
      </c>
      <c r="E52" s="16" t="str">
        <f t="shared" si="29"/>
        <v>F1_J363_pH7.5</v>
      </c>
      <c r="F52" s="16">
        <v>363</v>
      </c>
      <c r="G52" s="16" t="s">
        <v>21</v>
      </c>
      <c r="H52" s="16" t="s">
        <v>89</v>
      </c>
      <c r="I52" s="16" t="s">
        <v>64</v>
      </c>
      <c r="J52" s="16" t="s">
        <v>34</v>
      </c>
      <c r="K52" s="16">
        <v>1.29</v>
      </c>
      <c r="L52" s="16">
        <v>1.18</v>
      </c>
      <c r="M52" s="16">
        <f t="shared" si="27"/>
        <v>1.2349999999999999</v>
      </c>
      <c r="N52" s="16">
        <v>600</v>
      </c>
      <c r="O52" s="28">
        <f t="shared" si="28"/>
        <v>3.1186868686868685</v>
      </c>
      <c r="P52" s="29" t="s">
        <v>150</v>
      </c>
      <c r="Q52" s="30" t="s">
        <v>150</v>
      </c>
      <c r="R52" s="31">
        <v>10</v>
      </c>
      <c r="S52" s="32">
        <v>0</v>
      </c>
      <c r="U52" s="16"/>
      <c r="V52" s="16">
        <f t="shared" si="45"/>
        <v>12.349999999999998</v>
      </c>
    </row>
    <row r="53" spans="1:22" ht="15.5">
      <c r="A53" s="16" t="s">
        <v>65</v>
      </c>
      <c r="B53" s="16" t="s">
        <v>66</v>
      </c>
      <c r="C53" s="16">
        <v>7.5</v>
      </c>
      <c r="D53" s="16" t="s">
        <v>78</v>
      </c>
      <c r="E53" s="16" t="str">
        <f t="shared" si="29"/>
        <v>F1_J364_pH7.5</v>
      </c>
      <c r="F53" s="16">
        <v>364</v>
      </c>
      <c r="G53" s="16" t="s">
        <v>21</v>
      </c>
      <c r="H53" s="16" t="s">
        <v>90</v>
      </c>
      <c r="I53" s="16" t="s">
        <v>64</v>
      </c>
      <c r="J53" s="16" t="s">
        <v>36</v>
      </c>
      <c r="K53" s="16">
        <v>5.69</v>
      </c>
      <c r="L53" s="16">
        <v>5.39</v>
      </c>
      <c r="M53" s="16">
        <f t="shared" si="27"/>
        <v>5.54</v>
      </c>
      <c r="N53" s="16">
        <v>600</v>
      </c>
      <c r="O53" s="34">
        <f t="shared" si="28"/>
        <v>13.98989898989899</v>
      </c>
      <c r="P53" s="22">
        <v>4</v>
      </c>
      <c r="Q53" s="16">
        <v>20</v>
      </c>
      <c r="R53" s="26">
        <f t="shared" ref="R53:R68" si="46">(P53*Q53)/O53</f>
        <v>5.7184115523465708</v>
      </c>
      <c r="S53" s="26">
        <f t="shared" ref="S53:S68" si="47">Q53-R53</f>
        <v>14.28158844765343</v>
      </c>
      <c r="T53" s="33">
        <f t="shared" ref="T53:T68" si="48">((R53/(R53+S53)))</f>
        <v>0.28592057761732853</v>
      </c>
      <c r="U53" s="3">
        <f t="shared" ref="U53:U68" si="49">15/(R53*M53/Q53)</f>
        <v>9.4696969696969688</v>
      </c>
      <c r="V53" s="16">
        <f t="shared" ref="V53:V68" si="50">U53*((R53*M53)/20)</f>
        <v>15</v>
      </c>
    </row>
    <row r="54" spans="1:22" ht="15.5">
      <c r="A54" s="16" t="s">
        <v>65</v>
      </c>
      <c r="B54" s="16" t="s">
        <v>66</v>
      </c>
      <c r="C54" s="16">
        <v>8</v>
      </c>
      <c r="D54" s="16" t="s">
        <v>67</v>
      </c>
      <c r="E54" s="16" t="str">
        <f t="shared" si="29"/>
        <v>F1_J16_pH8</v>
      </c>
      <c r="F54" s="16">
        <v>16</v>
      </c>
      <c r="G54" s="16" t="s">
        <v>21</v>
      </c>
      <c r="H54" s="16" t="s">
        <v>91</v>
      </c>
      <c r="I54" s="16" t="s">
        <v>64</v>
      </c>
      <c r="J54" s="16" t="s">
        <v>38</v>
      </c>
      <c r="K54" s="16">
        <v>2.34</v>
      </c>
      <c r="L54" s="16">
        <v>2.77</v>
      </c>
      <c r="M54" s="16">
        <f t="shared" si="27"/>
        <v>2.5549999999999997</v>
      </c>
      <c r="N54" s="16">
        <v>600</v>
      </c>
      <c r="O54" s="34">
        <f t="shared" si="28"/>
        <v>6.4520202020202015</v>
      </c>
      <c r="P54" s="22">
        <v>4</v>
      </c>
      <c r="Q54" s="16">
        <v>20</v>
      </c>
      <c r="R54" s="26">
        <f t="shared" si="46"/>
        <v>12.39921722113503</v>
      </c>
      <c r="S54" s="26">
        <f t="shared" si="47"/>
        <v>7.6007827788649696</v>
      </c>
      <c r="T54" s="33">
        <f t="shared" si="48"/>
        <v>0.61996086105675152</v>
      </c>
      <c r="U54" s="3">
        <f t="shared" si="49"/>
        <v>9.4696969696969688</v>
      </c>
      <c r="V54" s="16">
        <f t="shared" si="50"/>
        <v>15</v>
      </c>
    </row>
    <row r="55" spans="1:22" ht="15.5">
      <c r="A55" s="16" t="s">
        <v>65</v>
      </c>
      <c r="B55" s="16" t="s">
        <v>66</v>
      </c>
      <c r="C55" s="16">
        <v>8</v>
      </c>
      <c r="D55" s="16" t="s">
        <v>67</v>
      </c>
      <c r="E55" s="16" t="str">
        <f t="shared" si="29"/>
        <v>F1_J17_pH8</v>
      </c>
      <c r="F55" s="16">
        <v>17</v>
      </c>
      <c r="G55" s="16" t="s">
        <v>21</v>
      </c>
      <c r="H55" s="16" t="s">
        <v>92</v>
      </c>
      <c r="I55" s="16" t="s">
        <v>64</v>
      </c>
      <c r="J55" s="16" t="s">
        <v>40</v>
      </c>
      <c r="K55" s="16">
        <v>3.21</v>
      </c>
      <c r="L55" s="16">
        <v>3.06</v>
      </c>
      <c r="M55" s="16">
        <f t="shared" si="27"/>
        <v>3.1349999999999998</v>
      </c>
      <c r="N55" s="16">
        <v>600</v>
      </c>
      <c r="O55" s="34">
        <f t="shared" si="28"/>
        <v>7.916666666666667</v>
      </c>
      <c r="P55" s="22">
        <v>4</v>
      </c>
      <c r="Q55" s="16">
        <v>20</v>
      </c>
      <c r="R55" s="26">
        <f t="shared" si="46"/>
        <v>10.105263157894736</v>
      </c>
      <c r="S55" s="26">
        <f t="shared" si="47"/>
        <v>9.8947368421052637</v>
      </c>
      <c r="T55" s="33">
        <f t="shared" si="48"/>
        <v>0.50526315789473686</v>
      </c>
      <c r="U55" s="3">
        <f t="shared" si="49"/>
        <v>9.4696969696969706</v>
      </c>
      <c r="V55" s="16">
        <f t="shared" si="50"/>
        <v>15</v>
      </c>
    </row>
    <row r="56" spans="1:22" ht="15.5">
      <c r="A56" s="16" t="s">
        <v>65</v>
      </c>
      <c r="B56" s="16" t="s">
        <v>66</v>
      </c>
      <c r="C56" s="16">
        <v>8</v>
      </c>
      <c r="D56" s="16" t="s">
        <v>67</v>
      </c>
      <c r="E56" s="16" t="str">
        <f t="shared" si="29"/>
        <v>F1_J18_pH8</v>
      </c>
      <c r="F56" s="16">
        <v>18</v>
      </c>
      <c r="G56" s="16" t="s">
        <v>21</v>
      </c>
      <c r="H56" s="16" t="s">
        <v>93</v>
      </c>
      <c r="I56" s="16" t="s">
        <v>64</v>
      </c>
      <c r="J56" s="16" t="s">
        <v>61</v>
      </c>
      <c r="K56" s="16">
        <v>4.78</v>
      </c>
      <c r="L56" s="16">
        <v>4.58</v>
      </c>
      <c r="M56" s="16">
        <f t="shared" si="27"/>
        <v>4.68</v>
      </c>
      <c r="N56" s="16">
        <v>600</v>
      </c>
      <c r="O56" s="34">
        <f t="shared" si="28"/>
        <v>11.818181818181817</v>
      </c>
      <c r="P56" s="22">
        <v>4</v>
      </c>
      <c r="Q56" s="16">
        <v>20</v>
      </c>
      <c r="R56" s="26">
        <f t="shared" si="46"/>
        <v>6.7692307692307701</v>
      </c>
      <c r="S56" s="26">
        <f t="shared" si="47"/>
        <v>13.23076923076923</v>
      </c>
      <c r="T56" s="33">
        <f t="shared" si="48"/>
        <v>0.33846153846153848</v>
      </c>
      <c r="U56" s="3">
        <f t="shared" si="49"/>
        <v>9.4696969696969688</v>
      </c>
      <c r="V56" s="16">
        <f t="shared" si="50"/>
        <v>15</v>
      </c>
    </row>
    <row r="57" spans="1:22" ht="15.5">
      <c r="A57" s="16" t="s">
        <v>65</v>
      </c>
      <c r="B57" s="16" t="s">
        <v>66</v>
      </c>
      <c r="C57" s="16">
        <v>8</v>
      </c>
      <c r="D57" s="16" t="s">
        <v>94</v>
      </c>
      <c r="E57" s="16" t="str">
        <f t="shared" si="29"/>
        <v>F1_J65_pH8</v>
      </c>
      <c r="F57" s="16">
        <v>65</v>
      </c>
      <c r="G57" s="16" t="s">
        <v>21</v>
      </c>
      <c r="H57" s="16" t="s">
        <v>95</v>
      </c>
      <c r="I57" s="16" t="s">
        <v>64</v>
      </c>
      <c r="J57" s="16" t="s">
        <v>46</v>
      </c>
      <c r="K57" s="16">
        <v>2.12</v>
      </c>
      <c r="L57" s="16">
        <v>1.9</v>
      </c>
      <c r="M57" s="16">
        <f t="shared" si="27"/>
        <v>2.0099999999999998</v>
      </c>
      <c r="N57" s="16">
        <v>600</v>
      </c>
      <c r="O57" s="34">
        <f t="shared" si="28"/>
        <v>5.0757575757575752</v>
      </c>
      <c r="P57" s="22">
        <v>4</v>
      </c>
      <c r="Q57" s="16">
        <v>20</v>
      </c>
      <c r="R57" s="26">
        <f t="shared" si="46"/>
        <v>15.761194029850747</v>
      </c>
      <c r="S57" s="26">
        <f t="shared" si="47"/>
        <v>4.2388059701492526</v>
      </c>
      <c r="T57" s="33">
        <f t="shared" si="48"/>
        <v>0.78805970149253735</v>
      </c>
      <c r="U57" s="3">
        <f t="shared" si="49"/>
        <v>9.4696969696969688</v>
      </c>
      <c r="V57" s="16">
        <f t="shared" si="50"/>
        <v>15</v>
      </c>
    </row>
    <row r="58" spans="1:22" ht="15.5">
      <c r="A58" s="16" t="s">
        <v>65</v>
      </c>
      <c r="B58" s="16" t="s">
        <v>66</v>
      </c>
      <c r="C58" s="16">
        <v>8</v>
      </c>
      <c r="D58" s="16" t="s">
        <v>94</v>
      </c>
      <c r="E58" s="16" t="str">
        <f t="shared" si="29"/>
        <v>F1_J66_pH8</v>
      </c>
      <c r="F58" s="16">
        <v>66</v>
      </c>
      <c r="G58" s="16" t="s">
        <v>21</v>
      </c>
      <c r="H58" s="16" t="s">
        <v>96</v>
      </c>
      <c r="I58" s="16" t="s">
        <v>64</v>
      </c>
      <c r="J58" s="16" t="s">
        <v>48</v>
      </c>
      <c r="K58" s="16">
        <v>1.96</v>
      </c>
      <c r="L58" s="16">
        <v>1.9</v>
      </c>
      <c r="M58" s="16">
        <f t="shared" si="27"/>
        <v>1.93</v>
      </c>
      <c r="N58" s="16">
        <v>600</v>
      </c>
      <c r="O58" s="34">
        <f t="shared" si="28"/>
        <v>4.8737373737373737</v>
      </c>
      <c r="P58" s="22">
        <v>4</v>
      </c>
      <c r="Q58" s="16">
        <v>20</v>
      </c>
      <c r="R58" s="26">
        <f t="shared" si="46"/>
        <v>16.414507772020727</v>
      </c>
      <c r="S58" s="26">
        <f t="shared" si="47"/>
        <v>3.5854922279792731</v>
      </c>
      <c r="T58" s="33">
        <f t="shared" si="48"/>
        <v>0.82072538860103639</v>
      </c>
      <c r="U58" s="3">
        <f t="shared" si="49"/>
        <v>9.4696969696969688</v>
      </c>
      <c r="V58" s="16">
        <f t="shared" si="50"/>
        <v>15</v>
      </c>
    </row>
    <row r="59" spans="1:22" ht="15.5">
      <c r="A59" s="16" t="s">
        <v>65</v>
      </c>
      <c r="B59" s="16" t="s">
        <v>66</v>
      </c>
      <c r="C59" s="16">
        <v>8</v>
      </c>
      <c r="D59" s="16" t="s">
        <v>94</v>
      </c>
      <c r="E59" s="16" t="str">
        <f t="shared" si="29"/>
        <v>F1_J67_pH8</v>
      </c>
      <c r="F59" s="16">
        <v>67</v>
      </c>
      <c r="G59" s="16" t="s">
        <v>21</v>
      </c>
      <c r="H59" s="16" t="s">
        <v>97</v>
      </c>
      <c r="I59" s="16" t="s">
        <v>64</v>
      </c>
      <c r="J59" s="16" t="s">
        <v>50</v>
      </c>
      <c r="K59" s="16">
        <v>2.5299999999999998</v>
      </c>
      <c r="L59" s="16">
        <v>2.37</v>
      </c>
      <c r="M59" s="16">
        <f t="shared" si="27"/>
        <v>2.4500000000000002</v>
      </c>
      <c r="N59" s="16">
        <v>600</v>
      </c>
      <c r="O59" s="34">
        <f t="shared" si="28"/>
        <v>6.1868686868686877</v>
      </c>
      <c r="P59" s="22">
        <v>4</v>
      </c>
      <c r="Q59" s="16">
        <v>20</v>
      </c>
      <c r="R59" s="26">
        <f t="shared" si="46"/>
        <v>12.930612244897958</v>
      </c>
      <c r="S59" s="26">
        <f t="shared" si="47"/>
        <v>7.0693877551020421</v>
      </c>
      <c r="T59" s="33">
        <f t="shared" si="48"/>
        <v>0.64653061224489794</v>
      </c>
      <c r="U59" s="3">
        <f t="shared" si="49"/>
        <v>9.4696969696969688</v>
      </c>
      <c r="V59" s="16">
        <f t="shared" si="50"/>
        <v>15</v>
      </c>
    </row>
    <row r="60" spans="1:22" ht="15.5">
      <c r="A60" s="16" t="s">
        <v>65</v>
      </c>
      <c r="B60" s="16" t="s">
        <v>66</v>
      </c>
      <c r="C60" s="16">
        <v>8</v>
      </c>
      <c r="D60" s="16" t="s">
        <v>94</v>
      </c>
      <c r="E60" s="16" t="str">
        <f t="shared" si="29"/>
        <v>F1_J68_pH8</v>
      </c>
      <c r="F60" s="16">
        <v>68</v>
      </c>
      <c r="G60" s="16" t="s">
        <v>21</v>
      </c>
      <c r="H60" s="16" t="s">
        <v>98</v>
      </c>
      <c r="I60" s="16" t="s">
        <v>64</v>
      </c>
      <c r="J60" s="16" t="s">
        <v>51</v>
      </c>
      <c r="K60" s="16">
        <v>2.12</v>
      </c>
      <c r="L60" s="16">
        <v>1.88</v>
      </c>
      <c r="M60" s="16">
        <f t="shared" si="27"/>
        <v>2</v>
      </c>
      <c r="N60" s="16">
        <v>600</v>
      </c>
      <c r="O60" s="34">
        <f t="shared" si="28"/>
        <v>5.0505050505050511</v>
      </c>
      <c r="P60" s="22">
        <v>4</v>
      </c>
      <c r="Q60" s="16">
        <v>20</v>
      </c>
      <c r="R60" s="26">
        <f t="shared" si="46"/>
        <v>15.839999999999998</v>
      </c>
      <c r="S60" s="26">
        <f t="shared" si="47"/>
        <v>4.1600000000000019</v>
      </c>
      <c r="T60" s="33">
        <f t="shared" si="48"/>
        <v>0.79199999999999993</v>
      </c>
      <c r="U60" s="3">
        <f t="shared" si="49"/>
        <v>9.4696969696969706</v>
      </c>
      <c r="V60" s="16">
        <f t="shared" si="50"/>
        <v>15</v>
      </c>
    </row>
    <row r="61" spans="1:22" ht="15.5">
      <c r="A61" s="16" t="s">
        <v>65</v>
      </c>
      <c r="B61" s="16" t="s">
        <v>66</v>
      </c>
      <c r="C61" s="16">
        <v>7.5</v>
      </c>
      <c r="D61" s="16" t="s">
        <v>94</v>
      </c>
      <c r="E61" s="16" t="str">
        <f t="shared" si="29"/>
        <v>F1_J261_pH7.5</v>
      </c>
      <c r="F61" s="16">
        <v>261</v>
      </c>
      <c r="G61" s="16" t="s">
        <v>21</v>
      </c>
      <c r="H61" s="16" t="s">
        <v>99</v>
      </c>
      <c r="I61" s="16" t="s">
        <v>64</v>
      </c>
      <c r="J61" s="16" t="s">
        <v>52</v>
      </c>
      <c r="K61" s="16">
        <v>2.82</v>
      </c>
      <c r="L61" s="16">
        <v>2.67</v>
      </c>
      <c r="M61" s="16">
        <f t="shared" si="27"/>
        <v>2.7450000000000001</v>
      </c>
      <c r="N61" s="16">
        <v>600</v>
      </c>
      <c r="O61" s="34">
        <f t="shared" si="28"/>
        <v>6.9318181818181825</v>
      </c>
      <c r="P61" s="22">
        <v>4</v>
      </c>
      <c r="Q61" s="16">
        <v>20</v>
      </c>
      <c r="R61" s="26">
        <f t="shared" si="46"/>
        <v>11.540983606557376</v>
      </c>
      <c r="S61" s="26">
        <f t="shared" si="47"/>
        <v>8.4590163934426243</v>
      </c>
      <c r="T61" s="33">
        <f t="shared" si="48"/>
        <v>0.57704918032786878</v>
      </c>
      <c r="U61" s="3">
        <f t="shared" si="49"/>
        <v>9.4696969696969706</v>
      </c>
      <c r="V61" s="16">
        <f t="shared" si="50"/>
        <v>15</v>
      </c>
    </row>
    <row r="62" spans="1:22" ht="15.5">
      <c r="A62" s="16" t="s">
        <v>65</v>
      </c>
      <c r="B62" s="16" t="s">
        <v>66</v>
      </c>
      <c r="C62" s="16">
        <v>7.5</v>
      </c>
      <c r="D62" s="16" t="s">
        <v>94</v>
      </c>
      <c r="E62" s="16" t="str">
        <f t="shared" si="29"/>
        <v>F1_J262_pH7.5</v>
      </c>
      <c r="F62" s="16">
        <v>262</v>
      </c>
      <c r="G62" s="16" t="s">
        <v>21</v>
      </c>
      <c r="H62" s="16" t="s">
        <v>100</v>
      </c>
      <c r="I62" s="16" t="s">
        <v>64</v>
      </c>
      <c r="J62" s="16" t="s">
        <v>53</v>
      </c>
      <c r="K62" s="16">
        <v>2.57</v>
      </c>
      <c r="L62" s="16">
        <v>2.5099999999999998</v>
      </c>
      <c r="M62" s="16">
        <f t="shared" si="27"/>
        <v>2.54</v>
      </c>
      <c r="N62" s="16">
        <v>600</v>
      </c>
      <c r="O62" s="34">
        <f t="shared" si="28"/>
        <v>6.4141414141414144</v>
      </c>
      <c r="P62" s="22">
        <v>4</v>
      </c>
      <c r="Q62" s="16">
        <v>20</v>
      </c>
      <c r="R62" s="26">
        <f t="shared" si="46"/>
        <v>12.472440944881889</v>
      </c>
      <c r="S62" s="26">
        <f t="shared" si="47"/>
        <v>7.5275590551181111</v>
      </c>
      <c r="T62" s="33">
        <f t="shared" si="48"/>
        <v>0.62362204724409442</v>
      </c>
      <c r="U62" s="3">
        <f t="shared" si="49"/>
        <v>9.4696969696969688</v>
      </c>
      <c r="V62" s="16">
        <f t="shared" si="50"/>
        <v>15</v>
      </c>
    </row>
    <row r="63" spans="1:22" ht="15.5">
      <c r="A63" s="16" t="s">
        <v>65</v>
      </c>
      <c r="B63" s="16" t="s">
        <v>66</v>
      </c>
      <c r="C63" s="16">
        <v>7.5</v>
      </c>
      <c r="D63" s="16" t="s">
        <v>94</v>
      </c>
      <c r="E63" s="16" t="str">
        <f t="shared" si="29"/>
        <v>F1_J263_pH7.5</v>
      </c>
      <c r="F63" s="16">
        <v>263</v>
      </c>
      <c r="G63" s="16" t="s">
        <v>21</v>
      </c>
      <c r="H63" s="16" t="s">
        <v>101</v>
      </c>
      <c r="I63" s="16" t="s">
        <v>64</v>
      </c>
      <c r="J63" s="16" t="s">
        <v>54</v>
      </c>
      <c r="K63" s="16">
        <v>3.39</v>
      </c>
      <c r="L63" s="16">
        <v>2.87</v>
      </c>
      <c r="M63" s="16">
        <f t="shared" si="27"/>
        <v>3.13</v>
      </c>
      <c r="N63" s="16">
        <v>600</v>
      </c>
      <c r="O63" s="34">
        <f t="shared" si="28"/>
        <v>7.9040404040404031</v>
      </c>
      <c r="P63" s="22">
        <v>4</v>
      </c>
      <c r="Q63" s="16">
        <v>20</v>
      </c>
      <c r="R63" s="26">
        <f t="shared" si="46"/>
        <v>10.121405750798724</v>
      </c>
      <c r="S63" s="26">
        <f t="shared" si="47"/>
        <v>9.8785942492012762</v>
      </c>
      <c r="T63" s="33">
        <f t="shared" si="48"/>
        <v>0.50607028753993621</v>
      </c>
      <c r="U63" s="3">
        <f t="shared" si="49"/>
        <v>9.4696969696969688</v>
      </c>
      <c r="V63" s="16">
        <f t="shared" si="50"/>
        <v>15</v>
      </c>
    </row>
    <row r="64" spans="1:22" ht="15.5">
      <c r="A64" s="16" t="s">
        <v>65</v>
      </c>
      <c r="B64" s="16" t="s">
        <v>66</v>
      </c>
      <c r="C64" s="16">
        <v>7.5</v>
      </c>
      <c r="D64" s="16" t="s">
        <v>94</v>
      </c>
      <c r="E64" s="16" t="str">
        <f t="shared" si="29"/>
        <v>F1_J264_pH7.5</v>
      </c>
      <c r="F64" s="16">
        <v>264</v>
      </c>
      <c r="G64" s="16" t="s">
        <v>21</v>
      </c>
      <c r="H64" s="16" t="s">
        <v>102</v>
      </c>
      <c r="I64" s="16" t="s">
        <v>64</v>
      </c>
      <c r="J64" s="16" t="s">
        <v>55</v>
      </c>
      <c r="K64" s="16">
        <v>2.78</v>
      </c>
      <c r="L64" s="16">
        <v>2.59</v>
      </c>
      <c r="M64" s="16">
        <f t="shared" si="27"/>
        <v>2.6849999999999996</v>
      </c>
      <c r="N64" s="16">
        <v>600</v>
      </c>
      <c r="O64" s="34">
        <f t="shared" si="28"/>
        <v>6.7803030303030294</v>
      </c>
      <c r="P64" s="22">
        <v>4</v>
      </c>
      <c r="Q64" s="16">
        <v>20</v>
      </c>
      <c r="R64" s="26">
        <f t="shared" si="46"/>
        <v>11.798882681564248</v>
      </c>
      <c r="S64" s="26">
        <f t="shared" si="47"/>
        <v>8.2011173184357524</v>
      </c>
      <c r="T64" s="33">
        <f t="shared" si="48"/>
        <v>0.58994413407821233</v>
      </c>
      <c r="U64" s="3">
        <f t="shared" si="49"/>
        <v>9.4696969696969688</v>
      </c>
      <c r="V64" s="16">
        <f t="shared" si="50"/>
        <v>15</v>
      </c>
    </row>
    <row r="65" spans="1:22" ht="15.5">
      <c r="A65" s="16" t="s">
        <v>65</v>
      </c>
      <c r="B65" s="16" t="s">
        <v>66</v>
      </c>
      <c r="C65" s="16">
        <v>8</v>
      </c>
      <c r="D65" s="16" t="s">
        <v>94</v>
      </c>
      <c r="E65" s="16" t="str">
        <f t="shared" si="29"/>
        <v>F1_J69_pH8</v>
      </c>
      <c r="F65" s="16">
        <v>69</v>
      </c>
      <c r="G65" s="16" t="s">
        <v>21</v>
      </c>
      <c r="H65" s="16" t="s">
        <v>103</v>
      </c>
      <c r="I65" s="16" t="s">
        <v>64</v>
      </c>
      <c r="J65" s="16" t="s">
        <v>56</v>
      </c>
      <c r="K65" s="16">
        <v>2.8</v>
      </c>
      <c r="L65" s="16">
        <v>3.38</v>
      </c>
      <c r="M65" s="16">
        <f t="shared" si="27"/>
        <v>3.09</v>
      </c>
      <c r="N65" s="16">
        <v>600</v>
      </c>
      <c r="O65" s="34">
        <f t="shared" si="28"/>
        <v>7.8030303030303028</v>
      </c>
      <c r="P65" s="22">
        <v>4</v>
      </c>
      <c r="Q65" s="16">
        <v>20</v>
      </c>
      <c r="R65" s="26">
        <f t="shared" si="46"/>
        <v>10.25242718446602</v>
      </c>
      <c r="S65" s="26">
        <f t="shared" si="47"/>
        <v>9.7475728155339798</v>
      </c>
      <c r="T65" s="33">
        <f t="shared" si="48"/>
        <v>0.51262135922330099</v>
      </c>
      <c r="U65" s="3">
        <f t="shared" si="49"/>
        <v>9.4696969696969688</v>
      </c>
      <c r="V65" s="16">
        <f t="shared" si="50"/>
        <v>15</v>
      </c>
    </row>
    <row r="66" spans="1:22" ht="15.5">
      <c r="A66" s="16" t="s">
        <v>65</v>
      </c>
      <c r="B66" s="16" t="s">
        <v>66</v>
      </c>
      <c r="C66" s="16">
        <v>8</v>
      </c>
      <c r="D66" s="16" t="s">
        <v>94</v>
      </c>
      <c r="E66" s="16" t="str">
        <f t="shared" si="29"/>
        <v>F1_J70_pH8</v>
      </c>
      <c r="F66" s="16">
        <v>70</v>
      </c>
      <c r="G66" s="16" t="s">
        <v>21</v>
      </c>
      <c r="H66" s="16" t="s">
        <v>104</v>
      </c>
      <c r="I66" s="16" t="s">
        <v>64</v>
      </c>
      <c r="J66" s="16" t="s">
        <v>105</v>
      </c>
      <c r="K66" s="16">
        <v>1.91</v>
      </c>
      <c r="L66" s="16">
        <v>1.72</v>
      </c>
      <c r="M66" s="16">
        <f t="shared" si="27"/>
        <v>1.8149999999999999</v>
      </c>
      <c r="N66" s="16">
        <v>600</v>
      </c>
      <c r="O66" s="34">
        <f t="shared" si="28"/>
        <v>4.583333333333333</v>
      </c>
      <c r="P66" s="22">
        <v>4</v>
      </c>
      <c r="Q66" s="16">
        <v>20</v>
      </c>
      <c r="R66" s="26">
        <f t="shared" si="46"/>
        <v>17.454545454545457</v>
      </c>
      <c r="S66" s="26">
        <f t="shared" si="47"/>
        <v>2.5454545454545432</v>
      </c>
      <c r="T66" s="33">
        <f t="shared" si="48"/>
        <v>0.8727272727272728</v>
      </c>
      <c r="U66" s="3">
        <f t="shared" si="49"/>
        <v>9.4696969696969688</v>
      </c>
      <c r="V66" s="16">
        <f t="shared" si="50"/>
        <v>15</v>
      </c>
    </row>
    <row r="67" spans="1:22" ht="15.5">
      <c r="A67" s="16" t="s">
        <v>65</v>
      </c>
      <c r="B67" s="16" t="s">
        <v>66</v>
      </c>
      <c r="C67" s="16">
        <v>8</v>
      </c>
      <c r="D67" s="16" t="s">
        <v>94</v>
      </c>
      <c r="E67" s="16" t="str">
        <f t="shared" si="29"/>
        <v>F1_J71_pH8</v>
      </c>
      <c r="F67" s="16">
        <v>71</v>
      </c>
      <c r="G67" s="16" t="s">
        <v>21</v>
      </c>
      <c r="H67" s="16" t="s">
        <v>106</v>
      </c>
      <c r="I67" s="16" t="s">
        <v>64</v>
      </c>
      <c r="J67" s="16" t="s">
        <v>58</v>
      </c>
      <c r="K67" s="16">
        <v>3.13</v>
      </c>
      <c r="L67" s="16">
        <v>2.8</v>
      </c>
      <c r="M67" s="16">
        <f t="shared" si="27"/>
        <v>2.9649999999999999</v>
      </c>
      <c r="N67" s="16">
        <v>600</v>
      </c>
      <c r="O67" s="34">
        <f t="shared" si="28"/>
        <v>7.487373737373737</v>
      </c>
      <c r="P67" s="22">
        <v>4</v>
      </c>
      <c r="Q67" s="16">
        <v>20</v>
      </c>
      <c r="R67" s="26">
        <f t="shared" si="46"/>
        <v>10.684654300168635</v>
      </c>
      <c r="S67" s="26">
        <f t="shared" si="47"/>
        <v>9.3153456998313651</v>
      </c>
      <c r="T67" s="33">
        <f t="shared" si="48"/>
        <v>0.53423271500843172</v>
      </c>
      <c r="U67" s="3">
        <f t="shared" si="49"/>
        <v>9.4696969696969688</v>
      </c>
      <c r="V67" s="16">
        <f t="shared" si="50"/>
        <v>15</v>
      </c>
    </row>
    <row r="68" spans="1:22" ht="15.5">
      <c r="A68" s="16" t="s">
        <v>65</v>
      </c>
      <c r="B68" s="16" t="s">
        <v>66</v>
      </c>
      <c r="C68" s="16">
        <v>7.5</v>
      </c>
      <c r="D68" s="16" t="s">
        <v>78</v>
      </c>
      <c r="E68" s="16" t="str">
        <f t="shared" si="29"/>
        <v>F1_J372_pH7.5</v>
      </c>
      <c r="F68" s="16">
        <v>372</v>
      </c>
      <c r="G68" s="16" t="s">
        <v>21</v>
      </c>
      <c r="H68" s="16" t="s">
        <v>107</v>
      </c>
      <c r="I68" s="16" t="s">
        <v>64</v>
      </c>
      <c r="J68" s="16" t="s">
        <v>59</v>
      </c>
      <c r="K68" s="16">
        <v>3.4</v>
      </c>
      <c r="L68" s="16">
        <v>3.36</v>
      </c>
      <c r="M68" s="16">
        <f t="shared" si="27"/>
        <v>3.38</v>
      </c>
      <c r="N68" s="16">
        <v>600</v>
      </c>
      <c r="O68" s="34">
        <f t="shared" si="28"/>
        <v>8.5353535353535346</v>
      </c>
      <c r="P68" s="22">
        <v>4</v>
      </c>
      <c r="Q68" s="16">
        <v>20</v>
      </c>
      <c r="R68" s="26">
        <f t="shared" si="46"/>
        <v>9.3727810650887591</v>
      </c>
      <c r="S68" s="26">
        <f t="shared" si="47"/>
        <v>10.627218934911241</v>
      </c>
      <c r="T68" s="33">
        <f t="shared" si="48"/>
        <v>0.46863905325443794</v>
      </c>
      <c r="U68" s="3">
        <f t="shared" si="49"/>
        <v>9.4696969696969688</v>
      </c>
      <c r="V68" s="16">
        <f t="shared" si="50"/>
        <v>15</v>
      </c>
    </row>
    <row r="69" spans="1:22">
      <c r="P69" s="23"/>
    </row>
    <row r="70" spans="1:22">
      <c r="P70" s="23"/>
    </row>
    <row r="71" spans="1:22" ht="19">
      <c r="A71" s="25" t="s">
        <v>108</v>
      </c>
      <c r="P71" s="23"/>
    </row>
    <row r="72" spans="1:22" ht="15.5">
      <c r="A72" s="16" t="s">
        <v>65</v>
      </c>
      <c r="B72" s="16" t="s">
        <v>66</v>
      </c>
      <c r="C72" s="16">
        <v>8</v>
      </c>
      <c r="D72" s="16" t="s">
        <v>73</v>
      </c>
      <c r="E72" s="16" t="str">
        <f t="shared" ref="E72:E91" si="51">_xlfn.CONCAT("F1_J",F72, "_pH",C72)</f>
        <v>F1_J105_pH8</v>
      </c>
      <c r="F72" s="16">
        <v>105</v>
      </c>
      <c r="G72" s="16" t="s">
        <v>109</v>
      </c>
      <c r="H72" s="16" t="s">
        <v>23</v>
      </c>
      <c r="I72" s="16" t="s">
        <v>108</v>
      </c>
      <c r="J72" s="16" t="s">
        <v>23</v>
      </c>
      <c r="K72" s="16">
        <v>1.93</v>
      </c>
      <c r="L72" s="16">
        <v>1.97</v>
      </c>
      <c r="M72" s="16">
        <f t="shared" ref="M72:M91" si="52">AVERAGE(K72:L72)</f>
        <v>1.95</v>
      </c>
      <c r="N72" s="16">
        <v>600</v>
      </c>
      <c r="O72" s="34">
        <f t="shared" ref="O72:O91" si="53">(M72/(N72*660))*1000000</f>
        <v>4.9242424242424239</v>
      </c>
      <c r="P72" s="22">
        <v>4</v>
      </c>
      <c r="Q72" s="16">
        <v>20</v>
      </c>
      <c r="R72" s="26">
        <f t="shared" ref="R72:R91" si="54">(P72*Q72)/O72</f>
        <v>16.246153846153849</v>
      </c>
      <c r="S72" s="26">
        <f t="shared" ref="S72:S91" si="55">Q72-R72</f>
        <v>3.7538461538461512</v>
      </c>
      <c r="T72" s="33">
        <f t="shared" ref="T72:T91" si="56">((R72/(R72+S72)))</f>
        <v>0.8123076923076924</v>
      </c>
      <c r="U72" s="3">
        <f t="shared" ref="U72:U91" si="57">15/(R72*M72/Q72)</f>
        <v>9.4696969696969688</v>
      </c>
      <c r="V72" s="16">
        <f t="shared" ref="V72:V91" si="58">U72*((R72*M72)/20)</f>
        <v>15</v>
      </c>
    </row>
    <row r="73" spans="1:22" ht="15.5">
      <c r="A73" s="16" t="s">
        <v>65</v>
      </c>
      <c r="B73" s="16" t="s">
        <v>66</v>
      </c>
      <c r="C73" s="16">
        <v>8</v>
      </c>
      <c r="D73" s="16" t="s">
        <v>73</v>
      </c>
      <c r="E73" s="16" t="str">
        <f t="shared" si="51"/>
        <v>F1_J106_pH8</v>
      </c>
      <c r="F73" s="16">
        <v>106</v>
      </c>
      <c r="G73" s="16" t="s">
        <v>109</v>
      </c>
      <c r="H73" s="16" t="s">
        <v>25</v>
      </c>
      <c r="I73" s="16" t="s">
        <v>108</v>
      </c>
      <c r="J73" s="16" t="s">
        <v>25</v>
      </c>
      <c r="K73" s="16">
        <v>4.37</v>
      </c>
      <c r="L73" s="16">
        <v>4.2300000000000004</v>
      </c>
      <c r="M73" s="16">
        <f t="shared" si="52"/>
        <v>4.3000000000000007</v>
      </c>
      <c r="N73" s="16">
        <v>600</v>
      </c>
      <c r="O73" s="34">
        <f t="shared" si="53"/>
        <v>10.85858585858586</v>
      </c>
      <c r="P73" s="22">
        <v>4</v>
      </c>
      <c r="Q73" s="16">
        <v>20</v>
      </c>
      <c r="R73" s="26">
        <f t="shared" si="54"/>
        <v>7.3674418604651155</v>
      </c>
      <c r="S73" s="26">
        <f t="shared" si="55"/>
        <v>12.632558139534884</v>
      </c>
      <c r="T73" s="33">
        <f t="shared" si="56"/>
        <v>0.3683720930232558</v>
      </c>
      <c r="U73" s="3">
        <f t="shared" si="57"/>
        <v>9.4696969696969688</v>
      </c>
      <c r="V73" s="16">
        <f t="shared" si="58"/>
        <v>15</v>
      </c>
    </row>
    <row r="74" spans="1:22" ht="15.5">
      <c r="A74" s="16" t="s">
        <v>65</v>
      </c>
      <c r="B74" s="16" t="s">
        <v>66</v>
      </c>
      <c r="C74" s="16">
        <v>8</v>
      </c>
      <c r="D74" s="16" t="s">
        <v>73</v>
      </c>
      <c r="E74" s="16" t="str">
        <f t="shared" si="51"/>
        <v>F1_J110_pH8</v>
      </c>
      <c r="F74" s="16">
        <v>110</v>
      </c>
      <c r="G74" s="16" t="s">
        <v>109</v>
      </c>
      <c r="H74" s="16" t="s">
        <v>27</v>
      </c>
      <c r="I74" s="16" t="s">
        <v>108</v>
      </c>
      <c r="J74" s="16" t="s">
        <v>27</v>
      </c>
      <c r="K74" s="16">
        <v>2.34</v>
      </c>
      <c r="L74" s="16">
        <v>2.3199999999999998</v>
      </c>
      <c r="M74" s="16">
        <f t="shared" si="52"/>
        <v>2.33</v>
      </c>
      <c r="N74" s="16">
        <v>600</v>
      </c>
      <c r="O74" s="34">
        <f t="shared" si="53"/>
        <v>5.8838383838383841</v>
      </c>
      <c r="P74" s="22">
        <v>4</v>
      </c>
      <c r="Q74" s="16">
        <v>20</v>
      </c>
      <c r="R74" s="26">
        <f t="shared" si="54"/>
        <v>13.59656652360515</v>
      </c>
      <c r="S74" s="26">
        <f t="shared" si="55"/>
        <v>6.4034334763948504</v>
      </c>
      <c r="T74" s="33">
        <f t="shared" si="56"/>
        <v>0.67982832618025746</v>
      </c>
      <c r="U74" s="3">
        <f t="shared" si="57"/>
        <v>9.4696969696969688</v>
      </c>
      <c r="V74" s="16">
        <f t="shared" si="58"/>
        <v>15</v>
      </c>
    </row>
    <row r="75" spans="1:22" ht="15.5">
      <c r="A75" s="16" t="s">
        <v>65</v>
      </c>
      <c r="B75" s="16" t="s">
        <v>66</v>
      </c>
      <c r="C75" s="16">
        <v>8</v>
      </c>
      <c r="D75" s="16" t="s">
        <v>78</v>
      </c>
      <c r="E75" s="16" t="str">
        <f t="shared" si="51"/>
        <v>F1_J157_pH8</v>
      </c>
      <c r="F75" s="16">
        <v>157</v>
      </c>
      <c r="G75" s="16" t="s">
        <v>109</v>
      </c>
      <c r="H75" s="16" t="s">
        <v>29</v>
      </c>
      <c r="I75" s="16" t="s">
        <v>108</v>
      </c>
      <c r="J75" s="16" t="s">
        <v>29</v>
      </c>
      <c r="K75" s="16">
        <v>3.07</v>
      </c>
      <c r="L75" s="16">
        <v>3.06</v>
      </c>
      <c r="M75" s="16">
        <f t="shared" si="52"/>
        <v>3.0649999999999999</v>
      </c>
      <c r="N75" s="16">
        <v>600</v>
      </c>
      <c r="O75" s="34">
        <f t="shared" si="53"/>
        <v>7.7398989898989887</v>
      </c>
      <c r="P75" s="22">
        <v>4</v>
      </c>
      <c r="Q75" s="16">
        <v>20</v>
      </c>
      <c r="R75" s="26">
        <f t="shared" si="54"/>
        <v>10.336052202283852</v>
      </c>
      <c r="S75" s="26">
        <f t="shared" si="55"/>
        <v>9.6639477977161476</v>
      </c>
      <c r="T75" s="33">
        <f t="shared" si="56"/>
        <v>0.5168026101141926</v>
      </c>
      <c r="U75" s="3">
        <f t="shared" si="57"/>
        <v>9.4696969696969671</v>
      </c>
      <c r="V75" s="16">
        <f t="shared" si="58"/>
        <v>14.999999999999998</v>
      </c>
    </row>
    <row r="76" spans="1:22" ht="15.5">
      <c r="A76" s="16" t="s">
        <v>65</v>
      </c>
      <c r="B76" s="16" t="s">
        <v>66</v>
      </c>
      <c r="C76" s="16">
        <v>8</v>
      </c>
      <c r="D76" s="16" t="s">
        <v>78</v>
      </c>
      <c r="E76" s="16" t="str">
        <f t="shared" si="51"/>
        <v>F1_J158_pH8</v>
      </c>
      <c r="F76" s="16">
        <v>158</v>
      </c>
      <c r="G76" s="16" t="s">
        <v>109</v>
      </c>
      <c r="H76" s="16" t="s">
        <v>31</v>
      </c>
      <c r="I76" s="16" t="s">
        <v>108</v>
      </c>
      <c r="J76" s="16" t="s">
        <v>31</v>
      </c>
      <c r="K76" s="16">
        <v>2.91</v>
      </c>
      <c r="L76" s="16">
        <v>2.78</v>
      </c>
      <c r="M76" s="16">
        <f t="shared" si="52"/>
        <v>2.8449999999999998</v>
      </c>
      <c r="N76" s="16">
        <v>600</v>
      </c>
      <c r="O76" s="34">
        <f t="shared" si="53"/>
        <v>7.1843434343434334</v>
      </c>
      <c r="P76" s="22">
        <v>4</v>
      </c>
      <c r="Q76" s="16">
        <v>20</v>
      </c>
      <c r="R76" s="26">
        <f t="shared" si="54"/>
        <v>11.135325131810195</v>
      </c>
      <c r="S76" s="26">
        <f t="shared" si="55"/>
        <v>8.8646748681898053</v>
      </c>
      <c r="T76" s="33">
        <f t="shared" si="56"/>
        <v>0.55676625659050971</v>
      </c>
      <c r="U76" s="3">
        <f t="shared" si="57"/>
        <v>9.4696969696969688</v>
      </c>
      <c r="V76" s="16">
        <f t="shared" si="58"/>
        <v>15</v>
      </c>
    </row>
    <row r="77" spans="1:22" ht="15.5">
      <c r="A77" s="16" t="s">
        <v>65</v>
      </c>
      <c r="B77" s="16" t="s">
        <v>66</v>
      </c>
      <c r="C77" s="16">
        <v>8</v>
      </c>
      <c r="D77" s="16" t="s">
        <v>78</v>
      </c>
      <c r="E77" s="16" t="str">
        <f t="shared" si="51"/>
        <v>F1_J160_pH8</v>
      </c>
      <c r="F77" s="16">
        <v>160</v>
      </c>
      <c r="G77" s="16" t="s">
        <v>109</v>
      </c>
      <c r="H77" s="16" t="s">
        <v>33</v>
      </c>
      <c r="I77" s="16" t="s">
        <v>108</v>
      </c>
      <c r="J77" s="16" t="s">
        <v>33</v>
      </c>
      <c r="K77" s="16">
        <v>2.89</v>
      </c>
      <c r="L77" s="16">
        <v>3.36</v>
      </c>
      <c r="M77" s="16">
        <f t="shared" si="52"/>
        <v>3.125</v>
      </c>
      <c r="N77" s="16">
        <v>600</v>
      </c>
      <c r="O77" s="34">
        <f t="shared" si="53"/>
        <v>7.891414141414141</v>
      </c>
      <c r="P77" s="22">
        <v>4</v>
      </c>
      <c r="Q77" s="16">
        <v>20</v>
      </c>
      <c r="R77" s="26">
        <f t="shared" si="54"/>
        <v>10.137600000000001</v>
      </c>
      <c r="S77" s="26">
        <f t="shared" si="55"/>
        <v>9.8623999999999992</v>
      </c>
      <c r="T77" s="33">
        <f t="shared" si="56"/>
        <v>0.50688</v>
      </c>
      <c r="U77" s="3">
        <f t="shared" si="57"/>
        <v>9.4696969696969688</v>
      </c>
      <c r="V77" s="16">
        <f t="shared" si="58"/>
        <v>15</v>
      </c>
    </row>
    <row r="78" spans="1:22" ht="15.5">
      <c r="A78" s="16" t="s">
        <v>65</v>
      </c>
      <c r="B78" s="16" t="s">
        <v>66</v>
      </c>
      <c r="C78" s="16">
        <v>8</v>
      </c>
      <c r="D78" s="16" t="s">
        <v>78</v>
      </c>
      <c r="E78" s="16" t="str">
        <f t="shared" si="51"/>
        <v>F1_J162_pH8</v>
      </c>
      <c r="F78" s="16">
        <v>162</v>
      </c>
      <c r="G78" s="16" t="s">
        <v>109</v>
      </c>
      <c r="H78" s="16" t="s">
        <v>35</v>
      </c>
      <c r="I78" s="16" t="s">
        <v>108</v>
      </c>
      <c r="J78" s="16" t="s">
        <v>35</v>
      </c>
      <c r="K78" s="16">
        <v>6.07</v>
      </c>
      <c r="L78" s="16">
        <v>6.05</v>
      </c>
      <c r="M78" s="16">
        <f t="shared" si="52"/>
        <v>6.0600000000000005</v>
      </c>
      <c r="N78" s="16">
        <v>600</v>
      </c>
      <c r="O78" s="34">
        <f t="shared" si="53"/>
        <v>15.303030303030303</v>
      </c>
      <c r="P78" s="22">
        <v>4</v>
      </c>
      <c r="Q78" s="16">
        <v>20</v>
      </c>
      <c r="R78" s="26">
        <f t="shared" si="54"/>
        <v>5.2277227722772279</v>
      </c>
      <c r="S78" s="26">
        <f t="shared" si="55"/>
        <v>14.772277227722771</v>
      </c>
      <c r="T78" s="33">
        <f t="shared" si="56"/>
        <v>0.2613861386138614</v>
      </c>
      <c r="U78" s="3">
        <f t="shared" si="57"/>
        <v>9.4696969696969688</v>
      </c>
      <c r="V78" s="16">
        <f t="shared" si="58"/>
        <v>15</v>
      </c>
    </row>
    <row r="79" spans="1:22" ht="15.5">
      <c r="A79" s="16" t="s">
        <v>65</v>
      </c>
      <c r="B79" s="16" t="s">
        <v>66</v>
      </c>
      <c r="C79" s="16">
        <v>7.5</v>
      </c>
      <c r="D79" s="16" t="s">
        <v>67</v>
      </c>
      <c r="E79" s="16" t="str">
        <f t="shared" si="51"/>
        <v>F1_J205_pH7.5</v>
      </c>
      <c r="F79" s="16">
        <v>205</v>
      </c>
      <c r="G79" s="16" t="s">
        <v>109</v>
      </c>
      <c r="H79" s="16" t="s">
        <v>37</v>
      </c>
      <c r="I79" s="16" t="s">
        <v>108</v>
      </c>
      <c r="J79" s="16" t="s">
        <v>37</v>
      </c>
      <c r="K79" s="16">
        <v>4.13</v>
      </c>
      <c r="L79" s="16">
        <v>4.12</v>
      </c>
      <c r="M79" s="16">
        <f t="shared" si="52"/>
        <v>4.125</v>
      </c>
      <c r="N79" s="16">
        <v>600</v>
      </c>
      <c r="O79" s="34">
        <f t="shared" si="53"/>
        <v>10.416666666666666</v>
      </c>
      <c r="P79" s="22">
        <v>4</v>
      </c>
      <c r="Q79" s="16">
        <v>20</v>
      </c>
      <c r="R79" s="26">
        <f t="shared" si="54"/>
        <v>7.6800000000000006</v>
      </c>
      <c r="S79" s="26">
        <f t="shared" si="55"/>
        <v>12.32</v>
      </c>
      <c r="T79" s="33">
        <f t="shared" si="56"/>
        <v>0.38400000000000001</v>
      </c>
      <c r="U79" s="3">
        <f t="shared" si="57"/>
        <v>9.4696969696969688</v>
      </c>
      <c r="V79" s="16">
        <f t="shared" si="58"/>
        <v>15</v>
      </c>
    </row>
    <row r="80" spans="1:22" ht="15.5">
      <c r="A80" s="16" t="s">
        <v>65</v>
      </c>
      <c r="B80" s="16" t="s">
        <v>66</v>
      </c>
      <c r="C80" s="16">
        <v>7.5</v>
      </c>
      <c r="D80" s="16" t="s">
        <v>67</v>
      </c>
      <c r="E80" s="16" t="str">
        <f t="shared" si="51"/>
        <v>F1_J206_pH7.5</v>
      </c>
      <c r="F80" s="16">
        <v>206</v>
      </c>
      <c r="G80" s="16" t="s">
        <v>109</v>
      </c>
      <c r="H80" s="16" t="s">
        <v>39</v>
      </c>
      <c r="I80" s="16" t="s">
        <v>108</v>
      </c>
      <c r="J80" s="16" t="s">
        <v>39</v>
      </c>
      <c r="K80" s="16">
        <v>2.7</v>
      </c>
      <c r="L80" s="16">
        <v>2.67</v>
      </c>
      <c r="M80" s="16">
        <f t="shared" si="52"/>
        <v>2.6850000000000001</v>
      </c>
      <c r="N80" s="16">
        <v>600</v>
      </c>
      <c r="O80" s="34">
        <f t="shared" si="53"/>
        <v>6.7803030303030303</v>
      </c>
      <c r="P80" s="22">
        <v>4</v>
      </c>
      <c r="Q80" s="16">
        <v>20</v>
      </c>
      <c r="R80" s="26">
        <f t="shared" si="54"/>
        <v>11.798882681564246</v>
      </c>
      <c r="S80" s="26">
        <f t="shared" si="55"/>
        <v>8.2011173184357542</v>
      </c>
      <c r="T80" s="33">
        <f t="shared" si="56"/>
        <v>0.58994413407821233</v>
      </c>
      <c r="U80" s="3">
        <f t="shared" si="57"/>
        <v>9.4696969696969688</v>
      </c>
      <c r="V80" s="16">
        <f t="shared" si="58"/>
        <v>15</v>
      </c>
    </row>
    <row r="81" spans="1:22" ht="15.5">
      <c r="A81" s="16" t="s">
        <v>65</v>
      </c>
      <c r="B81" s="16" t="s">
        <v>66</v>
      </c>
      <c r="C81" s="16">
        <v>7.5</v>
      </c>
      <c r="D81" s="16" t="s">
        <v>67</v>
      </c>
      <c r="E81" s="16" t="str">
        <f t="shared" si="51"/>
        <v>F1_J207_pH7.5</v>
      </c>
      <c r="F81" s="16">
        <v>207</v>
      </c>
      <c r="G81" s="16" t="s">
        <v>109</v>
      </c>
      <c r="H81" s="16" t="s">
        <v>41</v>
      </c>
      <c r="I81" s="16" t="s">
        <v>108</v>
      </c>
      <c r="J81" s="16" t="s">
        <v>41</v>
      </c>
      <c r="K81" s="16">
        <v>1.77</v>
      </c>
      <c r="L81" s="16">
        <v>1.87</v>
      </c>
      <c r="M81" s="16">
        <f t="shared" si="52"/>
        <v>1.82</v>
      </c>
      <c r="N81" s="16">
        <v>600</v>
      </c>
      <c r="O81" s="34">
        <f t="shared" si="53"/>
        <v>4.595959595959596</v>
      </c>
      <c r="P81" s="22">
        <v>4</v>
      </c>
      <c r="Q81" s="16">
        <v>20</v>
      </c>
      <c r="R81" s="26">
        <f t="shared" si="54"/>
        <v>17.406593406593405</v>
      </c>
      <c r="S81" s="26">
        <f t="shared" si="55"/>
        <v>2.5934065934065949</v>
      </c>
      <c r="T81" s="33">
        <f t="shared" si="56"/>
        <v>0.87032967032967024</v>
      </c>
      <c r="U81" s="3">
        <f t="shared" si="57"/>
        <v>9.4696969696969688</v>
      </c>
      <c r="V81" s="16">
        <f t="shared" si="58"/>
        <v>15</v>
      </c>
    </row>
    <row r="82" spans="1:22" ht="15.5">
      <c r="A82" s="16" t="s">
        <v>65</v>
      </c>
      <c r="B82" s="16" t="s">
        <v>66</v>
      </c>
      <c r="C82" s="16">
        <v>7.5</v>
      </c>
      <c r="D82" s="16" t="s">
        <v>67</v>
      </c>
      <c r="E82" s="16" t="str">
        <f t="shared" si="51"/>
        <v>F1_J209_pH7.5</v>
      </c>
      <c r="F82" s="16">
        <v>209</v>
      </c>
      <c r="G82" s="16" t="s">
        <v>109</v>
      </c>
      <c r="H82" s="16" t="s">
        <v>44</v>
      </c>
      <c r="I82" s="16" t="s">
        <v>108</v>
      </c>
      <c r="J82" s="16" t="s">
        <v>44</v>
      </c>
      <c r="K82" s="16">
        <v>5.18</v>
      </c>
      <c r="L82" s="16">
        <v>5.17</v>
      </c>
      <c r="M82" s="16">
        <f t="shared" si="52"/>
        <v>5.1749999999999998</v>
      </c>
      <c r="N82" s="16">
        <v>600</v>
      </c>
      <c r="O82" s="34">
        <f t="shared" si="53"/>
        <v>13.068181818181818</v>
      </c>
      <c r="P82" s="22">
        <v>4</v>
      </c>
      <c r="Q82" s="16">
        <v>20</v>
      </c>
      <c r="R82" s="26">
        <f t="shared" si="54"/>
        <v>6.1217391304347828</v>
      </c>
      <c r="S82" s="26">
        <f t="shared" si="55"/>
        <v>13.878260869565217</v>
      </c>
      <c r="T82" s="33">
        <f t="shared" si="56"/>
        <v>0.30608695652173912</v>
      </c>
      <c r="U82" s="3">
        <f t="shared" si="57"/>
        <v>9.4696969696969688</v>
      </c>
      <c r="V82" s="16">
        <f t="shared" si="58"/>
        <v>15</v>
      </c>
    </row>
    <row r="83" spans="1:22" ht="15.5">
      <c r="A83" s="16" t="s">
        <v>65</v>
      </c>
      <c r="B83" s="16" t="s">
        <v>66</v>
      </c>
      <c r="C83" s="16">
        <v>7.5</v>
      </c>
      <c r="D83" s="16" t="s">
        <v>67</v>
      </c>
      <c r="E83" s="16" t="str">
        <f t="shared" si="51"/>
        <v>F1_J210_pH7.5</v>
      </c>
      <c r="F83" s="16">
        <v>210</v>
      </c>
      <c r="G83" s="16" t="s">
        <v>109</v>
      </c>
      <c r="H83" s="16" t="s">
        <v>47</v>
      </c>
      <c r="I83" s="16" t="s">
        <v>108</v>
      </c>
      <c r="J83" s="16" t="s">
        <v>47</v>
      </c>
      <c r="K83" s="16">
        <v>1.67</v>
      </c>
      <c r="L83" s="16">
        <v>1.77</v>
      </c>
      <c r="M83" s="16">
        <f t="shared" si="52"/>
        <v>1.72</v>
      </c>
      <c r="N83" s="16">
        <v>600</v>
      </c>
      <c r="O83" s="34">
        <f t="shared" si="53"/>
        <v>4.3434343434343434</v>
      </c>
      <c r="P83" s="22">
        <v>4</v>
      </c>
      <c r="Q83" s="16">
        <v>20</v>
      </c>
      <c r="R83" s="26">
        <f t="shared" si="54"/>
        <v>18.418604651162791</v>
      </c>
      <c r="S83" s="26">
        <f t="shared" si="55"/>
        <v>1.5813953488372086</v>
      </c>
      <c r="T83" s="33">
        <f t="shared" si="56"/>
        <v>0.92093023255813955</v>
      </c>
      <c r="U83" s="3">
        <f t="shared" si="57"/>
        <v>9.4696969696969688</v>
      </c>
      <c r="V83" s="16">
        <f t="shared" si="58"/>
        <v>15</v>
      </c>
    </row>
    <row r="84" spans="1:22" ht="15.5">
      <c r="A84" s="16" t="s">
        <v>65</v>
      </c>
      <c r="B84" s="16" t="s">
        <v>66</v>
      </c>
      <c r="C84" s="16">
        <v>7.5</v>
      </c>
      <c r="D84" s="16" t="s">
        <v>94</v>
      </c>
      <c r="E84" s="16" t="str">
        <f t="shared" si="51"/>
        <v>F1_J256_pH7.5</v>
      </c>
      <c r="F84" s="16">
        <v>256</v>
      </c>
      <c r="G84" s="16" t="s">
        <v>109</v>
      </c>
      <c r="H84" s="16" t="s">
        <v>49</v>
      </c>
      <c r="I84" s="16" t="s">
        <v>108</v>
      </c>
      <c r="J84" s="16" t="s">
        <v>49</v>
      </c>
      <c r="K84" s="16">
        <v>8.32</v>
      </c>
      <c r="L84" s="16">
        <v>8.3000000000000007</v>
      </c>
      <c r="M84" s="16">
        <f t="shared" si="52"/>
        <v>8.31</v>
      </c>
      <c r="N84" s="16">
        <v>600</v>
      </c>
      <c r="O84" s="34">
        <f t="shared" si="53"/>
        <v>20.984848484848488</v>
      </c>
      <c r="P84" s="22">
        <v>4</v>
      </c>
      <c r="Q84" s="16">
        <v>20</v>
      </c>
      <c r="R84" s="26">
        <f t="shared" si="54"/>
        <v>3.8122743682310465</v>
      </c>
      <c r="S84" s="26">
        <f t="shared" si="55"/>
        <v>16.187725631768952</v>
      </c>
      <c r="T84" s="33">
        <f t="shared" si="56"/>
        <v>0.19061371841155234</v>
      </c>
      <c r="U84" s="3">
        <f t="shared" si="57"/>
        <v>9.4696969696969688</v>
      </c>
      <c r="V84" s="16">
        <f t="shared" si="58"/>
        <v>15</v>
      </c>
    </row>
    <row r="85" spans="1:22" ht="15.5">
      <c r="A85" s="16" t="s">
        <v>65</v>
      </c>
      <c r="B85" s="16" t="s">
        <v>66</v>
      </c>
      <c r="C85" s="16">
        <v>7.5</v>
      </c>
      <c r="D85" s="16" t="s">
        <v>94</v>
      </c>
      <c r="E85" s="16" t="str">
        <f t="shared" si="51"/>
        <v>F1_J257_pH7.5</v>
      </c>
      <c r="F85" s="16">
        <v>257</v>
      </c>
      <c r="G85" s="16" t="s">
        <v>109</v>
      </c>
      <c r="H85" s="16" t="s">
        <v>22</v>
      </c>
      <c r="I85" s="16" t="s">
        <v>108</v>
      </c>
      <c r="J85" s="16" t="s">
        <v>22</v>
      </c>
      <c r="K85" s="16">
        <v>5.86</v>
      </c>
      <c r="L85" s="16">
        <v>5.84</v>
      </c>
      <c r="M85" s="16">
        <f t="shared" si="52"/>
        <v>5.85</v>
      </c>
      <c r="N85" s="16">
        <v>600</v>
      </c>
      <c r="O85" s="34">
        <f t="shared" si="53"/>
        <v>14.772727272727273</v>
      </c>
      <c r="P85" s="22">
        <v>4</v>
      </c>
      <c r="Q85" s="16">
        <v>20</v>
      </c>
      <c r="R85" s="26">
        <f t="shared" si="54"/>
        <v>5.4153846153846148</v>
      </c>
      <c r="S85" s="26">
        <f t="shared" si="55"/>
        <v>14.584615384615386</v>
      </c>
      <c r="T85" s="33">
        <f t="shared" si="56"/>
        <v>0.27076923076923076</v>
      </c>
      <c r="U85" s="3">
        <f t="shared" si="57"/>
        <v>9.4696969696969706</v>
      </c>
      <c r="V85" s="16">
        <f t="shared" si="58"/>
        <v>15</v>
      </c>
    </row>
    <row r="86" spans="1:22" ht="15.5">
      <c r="A86" s="16" t="s">
        <v>65</v>
      </c>
      <c r="B86" s="16" t="s">
        <v>66</v>
      </c>
      <c r="C86" s="16">
        <v>7.5</v>
      </c>
      <c r="D86" s="16" t="s">
        <v>94</v>
      </c>
      <c r="E86" s="16" t="str">
        <f t="shared" si="51"/>
        <v>F1_J258_pH7.5</v>
      </c>
      <c r="F86" s="16">
        <v>258</v>
      </c>
      <c r="G86" s="16" t="s">
        <v>109</v>
      </c>
      <c r="H86" s="16" t="s">
        <v>24</v>
      </c>
      <c r="I86" s="16" t="s">
        <v>108</v>
      </c>
      <c r="J86" s="16" t="s">
        <v>24</v>
      </c>
      <c r="K86" s="16">
        <v>7.91</v>
      </c>
      <c r="L86" s="16">
        <v>7.88</v>
      </c>
      <c r="M86" s="16">
        <f t="shared" si="52"/>
        <v>7.8949999999999996</v>
      </c>
      <c r="N86" s="16">
        <v>600</v>
      </c>
      <c r="O86" s="34">
        <f t="shared" si="53"/>
        <v>19.936868686868685</v>
      </c>
      <c r="P86" s="22">
        <v>4</v>
      </c>
      <c r="Q86" s="16">
        <v>20</v>
      </c>
      <c r="R86" s="26">
        <f t="shared" si="54"/>
        <v>4.0126662444585186</v>
      </c>
      <c r="S86" s="26">
        <f t="shared" si="55"/>
        <v>15.987333755541481</v>
      </c>
      <c r="T86" s="33">
        <f t="shared" si="56"/>
        <v>0.20063331222292594</v>
      </c>
      <c r="U86" s="3">
        <f t="shared" si="57"/>
        <v>9.4696969696969688</v>
      </c>
      <c r="V86" s="16">
        <f t="shared" si="58"/>
        <v>15</v>
      </c>
    </row>
    <row r="87" spans="1:22" ht="15.5">
      <c r="A87" s="16" t="s">
        <v>65</v>
      </c>
      <c r="B87" s="16" t="s">
        <v>66</v>
      </c>
      <c r="C87" s="16">
        <v>7.5</v>
      </c>
      <c r="D87" s="16" t="s">
        <v>73</v>
      </c>
      <c r="E87" s="16" t="str">
        <f t="shared" si="51"/>
        <v>F1_J306_pH7.5</v>
      </c>
      <c r="F87" s="16">
        <v>306</v>
      </c>
      <c r="G87" s="16" t="s">
        <v>109</v>
      </c>
      <c r="H87" s="16" t="s">
        <v>26</v>
      </c>
      <c r="I87" s="16" t="s">
        <v>108</v>
      </c>
      <c r="J87" s="16" t="s">
        <v>26</v>
      </c>
      <c r="K87" s="16">
        <v>9.9700000000000006</v>
      </c>
      <c r="L87" s="16">
        <v>10.199999999999999</v>
      </c>
      <c r="M87" s="16">
        <f t="shared" si="52"/>
        <v>10.085000000000001</v>
      </c>
      <c r="N87" s="16">
        <v>600</v>
      </c>
      <c r="O87" s="34">
        <f t="shared" si="53"/>
        <v>25.46717171717172</v>
      </c>
      <c r="P87" s="22">
        <v>4</v>
      </c>
      <c r="Q87" s="16">
        <v>20</v>
      </c>
      <c r="R87" s="26">
        <f t="shared" si="54"/>
        <v>3.1412989588497764</v>
      </c>
      <c r="S87" s="26">
        <f t="shared" si="55"/>
        <v>16.858701041150223</v>
      </c>
      <c r="T87" s="33">
        <f t="shared" si="56"/>
        <v>0.15706494794248882</v>
      </c>
      <c r="U87" s="3">
        <f t="shared" si="57"/>
        <v>9.4696969696969706</v>
      </c>
      <c r="V87" s="16">
        <f t="shared" si="58"/>
        <v>15</v>
      </c>
    </row>
    <row r="88" spans="1:22" ht="15.5">
      <c r="A88" s="16" t="s">
        <v>65</v>
      </c>
      <c r="B88" s="16" t="s">
        <v>66</v>
      </c>
      <c r="C88" s="16">
        <v>7.5</v>
      </c>
      <c r="D88" s="16" t="s">
        <v>73</v>
      </c>
      <c r="E88" s="16" t="str">
        <f t="shared" si="51"/>
        <v>F1_J307_pH7.5</v>
      </c>
      <c r="F88" s="16">
        <v>307</v>
      </c>
      <c r="G88" s="16" t="s">
        <v>109</v>
      </c>
      <c r="H88" s="16" t="s">
        <v>28</v>
      </c>
      <c r="I88" s="16" t="s">
        <v>108</v>
      </c>
      <c r="J88" s="16" t="s">
        <v>28</v>
      </c>
      <c r="K88" s="16">
        <v>7.81</v>
      </c>
      <c r="L88" s="16">
        <v>7.91</v>
      </c>
      <c r="M88" s="16">
        <f t="shared" si="52"/>
        <v>7.8599999999999994</v>
      </c>
      <c r="N88" s="16">
        <v>600</v>
      </c>
      <c r="O88" s="34">
        <f t="shared" si="53"/>
        <v>19.848484848484848</v>
      </c>
      <c r="P88" s="22">
        <v>4</v>
      </c>
      <c r="Q88" s="16">
        <v>20</v>
      </c>
      <c r="R88" s="26">
        <f t="shared" si="54"/>
        <v>4.0305343511450387</v>
      </c>
      <c r="S88" s="26">
        <f t="shared" si="55"/>
        <v>15.96946564885496</v>
      </c>
      <c r="T88" s="33">
        <f t="shared" si="56"/>
        <v>0.20152671755725193</v>
      </c>
      <c r="U88" s="3">
        <f t="shared" si="57"/>
        <v>9.4696969696969688</v>
      </c>
      <c r="V88" s="16">
        <f t="shared" si="58"/>
        <v>15</v>
      </c>
    </row>
    <row r="89" spans="1:22" ht="15.5">
      <c r="A89" s="16" t="s">
        <v>65</v>
      </c>
      <c r="B89" s="16" t="s">
        <v>66</v>
      </c>
      <c r="C89" s="16">
        <v>7.5</v>
      </c>
      <c r="D89" s="16" t="s">
        <v>73</v>
      </c>
      <c r="E89" s="16" t="str">
        <f t="shared" si="51"/>
        <v>F1_J308_pH7.5</v>
      </c>
      <c r="F89" s="16">
        <v>308</v>
      </c>
      <c r="G89" s="16" t="s">
        <v>109</v>
      </c>
      <c r="H89" s="16" t="s">
        <v>30</v>
      </c>
      <c r="I89" s="16" t="s">
        <v>108</v>
      </c>
      <c r="J89" s="16" t="s">
        <v>30</v>
      </c>
      <c r="K89" s="16">
        <v>8.51</v>
      </c>
      <c r="L89" s="16">
        <v>8.57</v>
      </c>
      <c r="M89" s="16">
        <f t="shared" si="52"/>
        <v>8.5399999999999991</v>
      </c>
      <c r="N89" s="16">
        <v>600</v>
      </c>
      <c r="O89" s="34">
        <f t="shared" si="53"/>
        <v>21.565656565656564</v>
      </c>
      <c r="P89" s="22">
        <v>4</v>
      </c>
      <c r="Q89" s="16">
        <v>20</v>
      </c>
      <c r="R89" s="26">
        <f t="shared" si="54"/>
        <v>3.7096018735362999</v>
      </c>
      <c r="S89" s="26">
        <f t="shared" si="55"/>
        <v>16.2903981264637</v>
      </c>
      <c r="T89" s="33">
        <f t="shared" si="56"/>
        <v>0.18548009367681501</v>
      </c>
      <c r="U89" s="3">
        <f t="shared" si="57"/>
        <v>9.4696969696969706</v>
      </c>
      <c r="V89" s="16">
        <f t="shared" si="58"/>
        <v>15</v>
      </c>
    </row>
    <row r="90" spans="1:22" ht="15.5">
      <c r="A90" s="16" t="s">
        <v>65</v>
      </c>
      <c r="B90" s="16" t="s">
        <v>66</v>
      </c>
      <c r="C90" s="16">
        <v>7.5</v>
      </c>
      <c r="D90" s="16" t="s">
        <v>78</v>
      </c>
      <c r="E90" s="16" t="str">
        <f t="shared" si="51"/>
        <v>F1_J354_pH7.5</v>
      </c>
      <c r="F90" s="16">
        <v>354</v>
      </c>
      <c r="G90" s="16" t="s">
        <v>109</v>
      </c>
      <c r="H90" s="16" t="s">
        <v>32</v>
      </c>
      <c r="I90" s="16" t="s">
        <v>108</v>
      </c>
      <c r="J90" s="16" t="s">
        <v>32</v>
      </c>
      <c r="K90" s="16">
        <v>6.11</v>
      </c>
      <c r="L90" s="16">
        <v>6.08</v>
      </c>
      <c r="M90" s="16">
        <f t="shared" si="52"/>
        <v>6.0950000000000006</v>
      </c>
      <c r="N90" s="16">
        <v>600</v>
      </c>
      <c r="O90" s="34">
        <f t="shared" si="53"/>
        <v>15.391414141414144</v>
      </c>
      <c r="P90" s="22">
        <v>4</v>
      </c>
      <c r="Q90" s="16">
        <v>20</v>
      </c>
      <c r="R90" s="26">
        <f t="shared" si="54"/>
        <v>5.1977030352748148</v>
      </c>
      <c r="S90" s="26">
        <f t="shared" si="55"/>
        <v>14.802296964725185</v>
      </c>
      <c r="T90" s="33">
        <f t="shared" si="56"/>
        <v>0.25988515176374072</v>
      </c>
      <c r="U90" s="3">
        <f t="shared" si="57"/>
        <v>9.4696969696969688</v>
      </c>
      <c r="V90" s="16">
        <f t="shared" si="58"/>
        <v>15</v>
      </c>
    </row>
    <row r="91" spans="1:22" ht="15.5">
      <c r="A91" s="16" t="s">
        <v>65</v>
      </c>
      <c r="B91" s="16" t="s">
        <v>66</v>
      </c>
      <c r="C91" s="16">
        <v>7.5</v>
      </c>
      <c r="D91" s="16" t="s">
        <v>78</v>
      </c>
      <c r="E91" s="16" t="str">
        <f t="shared" si="51"/>
        <v>F1_J355_pH7.5</v>
      </c>
      <c r="F91" s="16">
        <v>355</v>
      </c>
      <c r="G91" s="16" t="s">
        <v>109</v>
      </c>
      <c r="H91" s="16" t="s">
        <v>34</v>
      </c>
      <c r="I91" s="16" t="s">
        <v>108</v>
      </c>
      <c r="J91" s="16" t="s">
        <v>34</v>
      </c>
      <c r="K91" s="16">
        <v>4.37</v>
      </c>
      <c r="L91" s="16">
        <v>4.38</v>
      </c>
      <c r="M91" s="16">
        <f t="shared" si="52"/>
        <v>4.375</v>
      </c>
      <c r="N91" s="16">
        <v>600</v>
      </c>
      <c r="O91" s="34">
        <f t="shared" si="53"/>
        <v>11.047979797979798</v>
      </c>
      <c r="P91" s="22">
        <v>4</v>
      </c>
      <c r="Q91" s="16">
        <v>20</v>
      </c>
      <c r="R91" s="26">
        <f t="shared" si="54"/>
        <v>7.2411428571428571</v>
      </c>
      <c r="S91" s="26">
        <f t="shared" si="55"/>
        <v>12.758857142857142</v>
      </c>
      <c r="T91" s="33">
        <f t="shared" si="56"/>
        <v>0.36205714285714286</v>
      </c>
      <c r="U91" s="3">
        <f t="shared" si="57"/>
        <v>9.4696969696969688</v>
      </c>
      <c r="V91" s="16">
        <f t="shared" si="58"/>
        <v>15</v>
      </c>
    </row>
    <row r="92" spans="1:22">
      <c r="P92" s="23"/>
    </row>
    <row r="93" spans="1:22">
      <c r="P93" s="23"/>
    </row>
    <row r="94" spans="1:22" ht="19">
      <c r="A94" s="25" t="s">
        <v>110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34"/>
      <c r="P94" s="22"/>
      <c r="Q94" s="16"/>
      <c r="R94" s="26"/>
      <c r="S94" s="26"/>
      <c r="U94" s="16"/>
      <c r="V94" s="16"/>
    </row>
    <row r="95" spans="1:22" ht="15.5">
      <c r="A95" s="16" t="s">
        <v>111</v>
      </c>
      <c r="B95" s="16" t="s">
        <v>19</v>
      </c>
      <c r="C95" s="16">
        <v>7.5</v>
      </c>
      <c r="D95" s="16" t="s">
        <v>20</v>
      </c>
      <c r="E95" s="16" t="str">
        <f>_xlfn.CONCAT("F1_B",F95, "_pH",C95)</f>
        <v>F1_B1_pH7.5</v>
      </c>
      <c r="F95" s="16">
        <v>1</v>
      </c>
      <c r="G95" s="16" t="s">
        <v>112</v>
      </c>
      <c r="H95" s="16" t="s">
        <v>36</v>
      </c>
      <c r="I95" s="16" t="s">
        <v>110</v>
      </c>
      <c r="J95" s="16" t="s">
        <v>23</v>
      </c>
      <c r="K95" s="16">
        <v>19.7</v>
      </c>
      <c r="L95" s="16">
        <v>19.2</v>
      </c>
      <c r="M95" s="16">
        <f t="shared" ref="M95:M97" si="59">AVERAGE(K95:L95)</f>
        <v>19.45</v>
      </c>
      <c r="N95" s="16">
        <v>600</v>
      </c>
      <c r="O95" s="34">
        <f t="shared" ref="O95:O97" si="60">(M95/(N95*660))*1000000</f>
        <v>49.116161616161619</v>
      </c>
      <c r="P95" s="22">
        <v>4</v>
      </c>
      <c r="Q95" s="16">
        <v>20</v>
      </c>
      <c r="R95" s="26">
        <f t="shared" ref="R95:R97" si="61">(P95*Q95)/O95</f>
        <v>1.6287917737789201</v>
      </c>
      <c r="S95" s="26">
        <f t="shared" ref="S95:S97" si="62">Q95-R95</f>
        <v>18.371208226221079</v>
      </c>
      <c r="T95" s="33">
        <f t="shared" ref="T95:T97" si="63">((R95/(R95+S95)))</f>
        <v>8.1439588688946005E-2</v>
      </c>
      <c r="U95" s="3">
        <f t="shared" ref="U95:U97" si="64">15/(R95*M95/Q95)</f>
        <v>9.4696969696969706</v>
      </c>
      <c r="V95" s="16">
        <f t="shared" ref="V95:V97" si="65">U95*((R95*M95)/20)</f>
        <v>15</v>
      </c>
    </row>
    <row r="96" spans="1:22" ht="15.5">
      <c r="A96" s="16" t="s">
        <v>111</v>
      </c>
      <c r="B96" s="16" t="s">
        <v>19</v>
      </c>
      <c r="C96" s="16">
        <v>7.5</v>
      </c>
      <c r="D96" s="16" t="s">
        <v>20</v>
      </c>
      <c r="E96" s="16" t="str">
        <f t="shared" ref="E96:E136" si="66">_xlfn.CONCAT("F1_B",F96, "_pH",C96)</f>
        <v>F1_B3_pH7.5</v>
      </c>
      <c r="F96" s="16">
        <v>3</v>
      </c>
      <c r="G96" s="16" t="s">
        <v>112</v>
      </c>
      <c r="H96" s="16" t="s">
        <v>38</v>
      </c>
      <c r="I96" s="16" t="s">
        <v>110</v>
      </c>
      <c r="J96" s="16" t="s">
        <v>25</v>
      </c>
      <c r="K96" s="16">
        <v>23.9</v>
      </c>
      <c r="L96" s="16">
        <v>22.3</v>
      </c>
      <c r="M96" s="16">
        <f t="shared" si="59"/>
        <v>23.1</v>
      </c>
      <c r="N96" s="16">
        <v>600</v>
      </c>
      <c r="O96" s="34">
        <f t="shared" si="60"/>
        <v>58.333333333333343</v>
      </c>
      <c r="P96" s="22">
        <v>4</v>
      </c>
      <c r="Q96" s="16">
        <v>20</v>
      </c>
      <c r="R96" s="26">
        <f t="shared" si="61"/>
        <v>1.3714285714285712</v>
      </c>
      <c r="S96" s="26">
        <f t="shared" si="62"/>
        <v>18.62857142857143</v>
      </c>
      <c r="T96" s="33">
        <f t="shared" si="63"/>
        <v>6.8571428571428561E-2</v>
      </c>
      <c r="U96" s="3">
        <f t="shared" si="64"/>
        <v>9.4696969696969706</v>
      </c>
      <c r="V96" s="16">
        <f t="shared" si="65"/>
        <v>15</v>
      </c>
    </row>
    <row r="97" spans="1:22" ht="15.5">
      <c r="A97" s="16" t="s">
        <v>111</v>
      </c>
      <c r="B97" s="16" t="s">
        <v>19</v>
      </c>
      <c r="C97" s="16">
        <v>7.5</v>
      </c>
      <c r="D97" s="16" t="s">
        <v>20</v>
      </c>
      <c r="E97" s="16" t="str">
        <f t="shared" si="66"/>
        <v>F1_B4_pH7.5</v>
      </c>
      <c r="F97" s="16">
        <v>4</v>
      </c>
      <c r="G97" s="16" t="s">
        <v>112</v>
      </c>
      <c r="H97" s="16" t="s">
        <v>40</v>
      </c>
      <c r="I97" s="16" t="s">
        <v>110</v>
      </c>
      <c r="J97" s="16" t="s">
        <v>27</v>
      </c>
      <c r="K97" s="16">
        <v>26.5</v>
      </c>
      <c r="L97" s="16">
        <v>24.7</v>
      </c>
      <c r="M97" s="16">
        <f t="shared" si="59"/>
        <v>25.6</v>
      </c>
      <c r="N97" s="16">
        <v>600</v>
      </c>
      <c r="O97" s="34">
        <f t="shared" si="60"/>
        <v>64.646464646464651</v>
      </c>
      <c r="P97" s="22">
        <v>4</v>
      </c>
      <c r="Q97" s="16">
        <v>20</v>
      </c>
      <c r="R97" s="26">
        <f t="shared" si="61"/>
        <v>1.2374999999999998</v>
      </c>
      <c r="S97" s="26">
        <f t="shared" si="62"/>
        <v>18.762499999999999</v>
      </c>
      <c r="T97" s="33">
        <f t="shared" si="63"/>
        <v>6.1874999999999993E-2</v>
      </c>
      <c r="U97" s="3">
        <f t="shared" si="64"/>
        <v>9.4696969696969706</v>
      </c>
      <c r="V97" s="16">
        <f t="shared" si="65"/>
        <v>15</v>
      </c>
    </row>
    <row r="98" spans="1:22" s="115" customFormat="1" ht="15.5">
      <c r="A98" s="109" t="s">
        <v>111</v>
      </c>
      <c r="B98" s="109" t="s">
        <v>19</v>
      </c>
      <c r="C98" s="109">
        <v>7.5</v>
      </c>
      <c r="D98" s="109" t="s">
        <v>20</v>
      </c>
      <c r="E98" s="95" t="str">
        <f t="shared" si="66"/>
        <v>F1_B6_pH7.5</v>
      </c>
      <c r="F98" s="109">
        <v>6</v>
      </c>
      <c r="G98" s="109" t="s">
        <v>112</v>
      </c>
      <c r="H98" s="109" t="s">
        <v>61</v>
      </c>
      <c r="I98" s="109" t="s">
        <v>110</v>
      </c>
      <c r="J98" s="109" t="s">
        <v>29</v>
      </c>
      <c r="K98" s="109" t="s">
        <v>45</v>
      </c>
      <c r="L98" s="109"/>
      <c r="M98" s="109"/>
      <c r="N98" s="109">
        <v>600</v>
      </c>
      <c r="O98" s="109"/>
      <c r="P98" s="116"/>
      <c r="Q98" s="109"/>
      <c r="R98" s="109"/>
      <c r="S98" s="109"/>
      <c r="T98" s="110"/>
      <c r="U98" s="109"/>
      <c r="V98" s="109"/>
    </row>
    <row r="99" spans="1:22" ht="15.5">
      <c r="A99" s="16" t="s">
        <v>111</v>
      </c>
      <c r="B99" s="16" t="s">
        <v>19</v>
      </c>
      <c r="C99" s="16">
        <v>7.5</v>
      </c>
      <c r="D99" s="16" t="s">
        <v>20</v>
      </c>
      <c r="E99" s="16" t="str">
        <f t="shared" si="66"/>
        <v>F1_B7_pH7.5</v>
      </c>
      <c r="F99" s="16">
        <v>7</v>
      </c>
      <c r="G99" s="16" t="s">
        <v>112</v>
      </c>
      <c r="H99" s="16" t="s">
        <v>46</v>
      </c>
      <c r="I99" s="16" t="s">
        <v>110</v>
      </c>
      <c r="J99" s="16" t="s">
        <v>31</v>
      </c>
      <c r="K99" s="16">
        <v>19.5</v>
      </c>
      <c r="L99" s="16">
        <v>18.3</v>
      </c>
      <c r="M99" s="16">
        <f t="shared" ref="M99:M114" si="67">AVERAGE(K99:L99)</f>
        <v>18.899999999999999</v>
      </c>
      <c r="N99" s="16">
        <v>600</v>
      </c>
      <c r="O99" s="34">
        <f t="shared" ref="O99:O114" si="68">(M99/(N99*660))*1000000</f>
        <v>47.727272727272727</v>
      </c>
      <c r="P99" s="22">
        <v>4</v>
      </c>
      <c r="Q99" s="16">
        <v>20</v>
      </c>
      <c r="R99" s="26">
        <f t="shared" ref="R99:R108" si="69">(P99*Q99)/O99</f>
        <v>1.6761904761904762</v>
      </c>
      <c r="S99" s="26">
        <f t="shared" ref="S99:S108" si="70">Q99-R99</f>
        <v>18.323809523809523</v>
      </c>
      <c r="T99" s="33">
        <f t="shared" ref="T99:T108" si="71">((R99/(R99+S99)))</f>
        <v>8.3809523809523806E-2</v>
      </c>
      <c r="U99" s="3">
        <f t="shared" ref="U99:U108" si="72">15/(R99*M99/Q99)</f>
        <v>9.4696969696969688</v>
      </c>
      <c r="V99" s="16">
        <f t="shared" ref="V99:V108" si="73">U99*((R99*M99)/20)</f>
        <v>15</v>
      </c>
    </row>
    <row r="100" spans="1:22" ht="15.5">
      <c r="A100" s="16" t="s">
        <v>111</v>
      </c>
      <c r="B100" s="16" t="s">
        <v>19</v>
      </c>
      <c r="C100" s="16">
        <v>7.5</v>
      </c>
      <c r="D100" s="16" t="s">
        <v>20</v>
      </c>
      <c r="E100" s="16" t="str">
        <f t="shared" si="66"/>
        <v>F1_B8_pH7.5</v>
      </c>
      <c r="F100" s="16">
        <v>8</v>
      </c>
      <c r="G100" s="16" t="s">
        <v>112</v>
      </c>
      <c r="H100" s="16" t="s">
        <v>48</v>
      </c>
      <c r="I100" s="16" t="s">
        <v>110</v>
      </c>
      <c r="J100" s="16" t="s">
        <v>33</v>
      </c>
      <c r="K100" s="16">
        <v>21.8</v>
      </c>
      <c r="L100" s="16">
        <v>20.6</v>
      </c>
      <c r="M100" s="16">
        <f t="shared" si="67"/>
        <v>21.200000000000003</v>
      </c>
      <c r="N100" s="16">
        <v>600</v>
      </c>
      <c r="O100" s="34">
        <f t="shared" si="68"/>
        <v>53.535353535353543</v>
      </c>
      <c r="P100" s="22">
        <v>4</v>
      </c>
      <c r="Q100" s="16">
        <v>20</v>
      </c>
      <c r="R100" s="26">
        <f t="shared" si="69"/>
        <v>1.4943396226415091</v>
      </c>
      <c r="S100" s="26">
        <f t="shared" si="70"/>
        <v>18.505660377358492</v>
      </c>
      <c r="T100" s="33">
        <f t="shared" si="71"/>
        <v>7.471698113207545E-2</v>
      </c>
      <c r="U100" s="3">
        <f t="shared" si="72"/>
        <v>9.4696969696969706</v>
      </c>
      <c r="V100" s="16">
        <f t="shared" si="73"/>
        <v>15</v>
      </c>
    </row>
    <row r="101" spans="1:22" ht="15.5">
      <c r="A101" s="16" t="s">
        <v>111</v>
      </c>
      <c r="B101" s="16" t="s">
        <v>19</v>
      </c>
      <c r="C101" s="16">
        <v>7.5</v>
      </c>
      <c r="D101" s="16" t="s">
        <v>20</v>
      </c>
      <c r="E101" s="16" t="str">
        <f t="shared" si="66"/>
        <v>F1_B9_pH7.5</v>
      </c>
      <c r="F101" s="16">
        <v>9</v>
      </c>
      <c r="G101" s="16" t="s">
        <v>112</v>
      </c>
      <c r="H101" s="16" t="s">
        <v>50</v>
      </c>
      <c r="I101" s="16" t="s">
        <v>110</v>
      </c>
      <c r="J101" s="16" t="s">
        <v>35</v>
      </c>
      <c r="K101" s="16">
        <v>20.5</v>
      </c>
      <c r="L101" s="16">
        <v>19.600000000000001</v>
      </c>
      <c r="M101" s="16">
        <f t="shared" si="67"/>
        <v>20.05</v>
      </c>
      <c r="N101" s="16">
        <v>600</v>
      </c>
      <c r="O101" s="34">
        <f t="shared" si="68"/>
        <v>50.631313131313135</v>
      </c>
      <c r="P101" s="22">
        <v>4</v>
      </c>
      <c r="Q101" s="16">
        <v>20</v>
      </c>
      <c r="R101" s="26">
        <f t="shared" si="69"/>
        <v>1.5800498753117205</v>
      </c>
      <c r="S101" s="26">
        <f t="shared" si="70"/>
        <v>18.419950124688281</v>
      </c>
      <c r="T101" s="33">
        <f t="shared" si="71"/>
        <v>7.9002493765586018E-2</v>
      </c>
      <c r="U101" s="3">
        <f t="shared" si="72"/>
        <v>9.4696969696969706</v>
      </c>
      <c r="V101" s="16">
        <f t="shared" si="73"/>
        <v>15</v>
      </c>
    </row>
    <row r="102" spans="1:22" ht="15.5">
      <c r="A102" s="16" t="s">
        <v>111</v>
      </c>
      <c r="B102" s="16" t="s">
        <v>19</v>
      </c>
      <c r="C102" s="16">
        <v>7.5</v>
      </c>
      <c r="D102" s="16" t="s">
        <v>20</v>
      </c>
      <c r="E102" s="16" t="str">
        <f t="shared" si="66"/>
        <v>F1_B11_pH7.5</v>
      </c>
      <c r="F102" s="16">
        <v>11</v>
      </c>
      <c r="G102" s="16" t="s">
        <v>112</v>
      </c>
      <c r="H102" s="16" t="s">
        <v>51</v>
      </c>
      <c r="I102" s="16" t="s">
        <v>110</v>
      </c>
      <c r="J102" s="16" t="s">
        <v>37</v>
      </c>
      <c r="K102" s="16">
        <v>25.7</v>
      </c>
      <c r="L102" s="16">
        <v>23.6</v>
      </c>
      <c r="M102" s="16">
        <f t="shared" si="67"/>
        <v>24.65</v>
      </c>
      <c r="N102" s="16">
        <v>600</v>
      </c>
      <c r="O102" s="34">
        <f t="shared" si="68"/>
        <v>62.247474747474747</v>
      </c>
      <c r="P102" s="22">
        <v>4</v>
      </c>
      <c r="Q102" s="16">
        <v>20</v>
      </c>
      <c r="R102" s="26">
        <f t="shared" si="69"/>
        <v>1.2851926977687627</v>
      </c>
      <c r="S102" s="26">
        <f t="shared" si="70"/>
        <v>18.714807302231236</v>
      </c>
      <c r="T102" s="33">
        <f t="shared" si="71"/>
        <v>6.4259634888438139E-2</v>
      </c>
      <c r="U102" s="3">
        <f t="shared" si="72"/>
        <v>9.4696969696969706</v>
      </c>
      <c r="V102" s="16">
        <f t="shared" si="73"/>
        <v>15</v>
      </c>
    </row>
    <row r="103" spans="1:22" ht="15.5">
      <c r="A103" s="16" t="s">
        <v>111</v>
      </c>
      <c r="B103" s="16" t="s">
        <v>19</v>
      </c>
      <c r="C103" s="16">
        <v>7.5</v>
      </c>
      <c r="D103" s="16" t="s">
        <v>20</v>
      </c>
      <c r="E103" s="16" t="str">
        <f t="shared" si="66"/>
        <v>F1_B12_pH7.5</v>
      </c>
      <c r="F103" s="16">
        <v>12</v>
      </c>
      <c r="G103" s="16" t="s">
        <v>112</v>
      </c>
      <c r="H103" s="16" t="s">
        <v>52</v>
      </c>
      <c r="I103" s="16" t="s">
        <v>110</v>
      </c>
      <c r="J103" s="16" t="s">
        <v>39</v>
      </c>
      <c r="K103" s="16">
        <v>35.299999999999997</v>
      </c>
      <c r="L103" s="16">
        <v>33.200000000000003</v>
      </c>
      <c r="M103" s="16">
        <f t="shared" si="67"/>
        <v>34.25</v>
      </c>
      <c r="N103" s="16">
        <v>600</v>
      </c>
      <c r="O103" s="34">
        <f t="shared" si="68"/>
        <v>86.48989898989899</v>
      </c>
      <c r="P103" s="22">
        <v>4</v>
      </c>
      <c r="Q103" s="16">
        <v>20</v>
      </c>
      <c r="R103" s="26">
        <f t="shared" si="69"/>
        <v>0.92496350364963509</v>
      </c>
      <c r="S103" s="26">
        <f t="shared" si="70"/>
        <v>19.075036496350364</v>
      </c>
      <c r="T103" s="33">
        <f t="shared" si="71"/>
        <v>4.6248175182481754E-2</v>
      </c>
      <c r="U103" s="3">
        <f t="shared" si="72"/>
        <v>9.4696969696969688</v>
      </c>
      <c r="V103" s="16">
        <f t="shared" si="73"/>
        <v>15</v>
      </c>
    </row>
    <row r="104" spans="1:22" ht="15.5">
      <c r="A104" s="16" t="s">
        <v>111</v>
      </c>
      <c r="B104" s="16" t="s">
        <v>19</v>
      </c>
      <c r="C104" s="16">
        <v>7.5</v>
      </c>
      <c r="D104" s="16" t="s">
        <v>20</v>
      </c>
      <c r="E104" s="16" t="str">
        <f t="shared" si="66"/>
        <v>F1_B13_pH7.5</v>
      </c>
      <c r="F104" s="16">
        <v>13</v>
      </c>
      <c r="G104" s="16" t="s">
        <v>112</v>
      </c>
      <c r="H104" s="16" t="s">
        <v>53</v>
      </c>
      <c r="I104" s="16" t="s">
        <v>110</v>
      </c>
      <c r="J104" s="16" t="s">
        <v>41</v>
      </c>
      <c r="K104" s="16">
        <v>21.4</v>
      </c>
      <c r="L104" s="16">
        <v>21.3</v>
      </c>
      <c r="M104" s="16">
        <f t="shared" si="67"/>
        <v>21.35</v>
      </c>
      <c r="N104" s="16">
        <v>600</v>
      </c>
      <c r="O104" s="34">
        <f t="shared" si="68"/>
        <v>53.914141414141419</v>
      </c>
      <c r="P104" s="22">
        <v>4</v>
      </c>
      <c r="Q104" s="16">
        <v>20</v>
      </c>
      <c r="R104" s="26">
        <f t="shared" si="69"/>
        <v>1.4838407494145198</v>
      </c>
      <c r="S104" s="26">
        <f t="shared" si="70"/>
        <v>18.516159250585481</v>
      </c>
      <c r="T104" s="33">
        <f t="shared" si="71"/>
        <v>7.4192037470725988E-2</v>
      </c>
      <c r="U104" s="3">
        <f t="shared" si="72"/>
        <v>9.4696969696969688</v>
      </c>
      <c r="V104" s="16">
        <f t="shared" si="73"/>
        <v>15</v>
      </c>
    </row>
    <row r="105" spans="1:22" ht="15.5">
      <c r="A105" s="16" t="s">
        <v>111</v>
      </c>
      <c r="B105" s="16" t="s">
        <v>19</v>
      </c>
      <c r="C105" s="16">
        <v>7.5</v>
      </c>
      <c r="D105" s="16" t="s">
        <v>20</v>
      </c>
      <c r="E105" s="16" t="str">
        <f t="shared" si="66"/>
        <v>F1_B14_pH7.5</v>
      </c>
      <c r="F105" s="16">
        <v>14</v>
      </c>
      <c r="G105" s="16" t="s">
        <v>112</v>
      </c>
      <c r="H105" s="16" t="s">
        <v>54</v>
      </c>
      <c r="I105" s="16" t="s">
        <v>110</v>
      </c>
      <c r="J105" s="16" t="s">
        <v>44</v>
      </c>
      <c r="K105" s="16">
        <v>1.98</v>
      </c>
      <c r="L105" s="16">
        <v>2.37</v>
      </c>
      <c r="M105" s="16">
        <f t="shared" si="67"/>
        <v>2.1749999999999998</v>
      </c>
      <c r="N105" s="16">
        <v>600</v>
      </c>
      <c r="O105" s="34">
        <f t="shared" si="68"/>
        <v>5.4924242424242422</v>
      </c>
      <c r="P105" s="22">
        <v>4</v>
      </c>
      <c r="Q105" s="16">
        <v>20</v>
      </c>
      <c r="R105" s="26">
        <f t="shared" si="69"/>
        <v>14.565517241379311</v>
      </c>
      <c r="S105" s="26">
        <f t="shared" si="70"/>
        <v>5.434482758620689</v>
      </c>
      <c r="T105" s="33">
        <f t="shared" si="71"/>
        <v>0.72827586206896555</v>
      </c>
      <c r="U105" s="3">
        <f t="shared" si="72"/>
        <v>9.4696969696969688</v>
      </c>
      <c r="V105" s="16">
        <f t="shared" si="73"/>
        <v>15</v>
      </c>
    </row>
    <row r="106" spans="1:22" ht="15.5">
      <c r="A106" s="16" t="s">
        <v>111</v>
      </c>
      <c r="B106" s="16" t="s">
        <v>19</v>
      </c>
      <c r="C106" s="16">
        <v>7.5</v>
      </c>
      <c r="D106" s="16" t="s">
        <v>20</v>
      </c>
      <c r="E106" s="16" t="str">
        <f t="shared" si="66"/>
        <v>F1_B15_pH7.5</v>
      </c>
      <c r="F106" s="16">
        <v>15</v>
      </c>
      <c r="G106" s="16" t="s">
        <v>112</v>
      </c>
      <c r="H106" s="16" t="s">
        <v>55</v>
      </c>
      <c r="I106" s="16" t="s">
        <v>110</v>
      </c>
      <c r="J106" s="16" t="s">
        <v>47</v>
      </c>
      <c r="K106" s="16">
        <v>2.2000000000000002</v>
      </c>
      <c r="L106" s="16">
        <v>2.0499999999999998</v>
      </c>
      <c r="M106" s="16">
        <f t="shared" si="67"/>
        <v>2.125</v>
      </c>
      <c r="N106" s="16">
        <v>600</v>
      </c>
      <c r="O106" s="34">
        <f t="shared" si="68"/>
        <v>5.3661616161616168</v>
      </c>
      <c r="P106" s="22">
        <v>4</v>
      </c>
      <c r="Q106" s="16">
        <v>20</v>
      </c>
      <c r="R106" s="26">
        <f t="shared" si="69"/>
        <v>14.908235294117645</v>
      </c>
      <c r="S106" s="26">
        <f t="shared" si="70"/>
        <v>5.0917647058823547</v>
      </c>
      <c r="T106" s="33">
        <f t="shared" si="71"/>
        <v>0.74541176470588222</v>
      </c>
      <c r="U106" s="3">
        <f t="shared" si="72"/>
        <v>9.4696969696969706</v>
      </c>
      <c r="V106" s="16">
        <f t="shared" si="73"/>
        <v>15</v>
      </c>
    </row>
    <row r="107" spans="1:22" ht="15.5">
      <c r="A107" s="16" t="s">
        <v>111</v>
      </c>
      <c r="B107" s="16" t="s">
        <v>19</v>
      </c>
      <c r="C107" s="16">
        <v>7.5</v>
      </c>
      <c r="D107" s="16" t="s">
        <v>20</v>
      </c>
      <c r="E107" s="16" t="str">
        <f t="shared" si="66"/>
        <v>F1_B16_pH7.5</v>
      </c>
      <c r="F107" s="16">
        <v>16</v>
      </c>
      <c r="G107" s="16" t="s">
        <v>112</v>
      </c>
      <c r="H107" s="16" t="s">
        <v>56</v>
      </c>
      <c r="I107" s="16" t="s">
        <v>110</v>
      </c>
      <c r="J107" s="16" t="s">
        <v>49</v>
      </c>
      <c r="K107" s="16">
        <v>15.4</v>
      </c>
      <c r="L107" s="16">
        <v>15</v>
      </c>
      <c r="M107" s="16">
        <f t="shared" si="67"/>
        <v>15.2</v>
      </c>
      <c r="N107" s="16">
        <v>600</v>
      </c>
      <c r="O107" s="34">
        <f t="shared" si="68"/>
        <v>38.383838383838381</v>
      </c>
      <c r="P107" s="22">
        <v>4</v>
      </c>
      <c r="Q107" s="16">
        <v>20</v>
      </c>
      <c r="R107" s="26">
        <f t="shared" si="69"/>
        <v>2.0842105263157897</v>
      </c>
      <c r="S107" s="26">
        <f t="shared" si="70"/>
        <v>17.91578947368421</v>
      </c>
      <c r="T107" s="33">
        <f t="shared" si="71"/>
        <v>0.10421052631578949</v>
      </c>
      <c r="U107" s="3">
        <f t="shared" si="72"/>
        <v>9.4696969696969688</v>
      </c>
      <c r="V107" s="16">
        <f t="shared" si="73"/>
        <v>15</v>
      </c>
    </row>
    <row r="108" spans="1:22" ht="15.5">
      <c r="A108" s="16" t="s">
        <v>111</v>
      </c>
      <c r="B108" s="16" t="s">
        <v>19</v>
      </c>
      <c r="C108" s="16">
        <v>7.5</v>
      </c>
      <c r="D108" s="16" t="s">
        <v>20</v>
      </c>
      <c r="E108" s="16" t="str">
        <f t="shared" si="66"/>
        <v>F1_B17_pH7.5</v>
      </c>
      <c r="F108" s="16">
        <v>17</v>
      </c>
      <c r="G108" s="16" t="s">
        <v>112</v>
      </c>
      <c r="H108" s="16" t="s">
        <v>105</v>
      </c>
      <c r="I108" s="16" t="s">
        <v>110</v>
      </c>
      <c r="J108" s="16" t="s">
        <v>22</v>
      </c>
      <c r="K108" s="16">
        <v>18.3</v>
      </c>
      <c r="L108" s="16">
        <v>17.899999999999999</v>
      </c>
      <c r="M108" s="16">
        <f t="shared" si="67"/>
        <v>18.100000000000001</v>
      </c>
      <c r="N108" s="16">
        <v>600</v>
      </c>
      <c r="O108" s="34">
        <f t="shared" si="68"/>
        <v>45.707070707070713</v>
      </c>
      <c r="P108" s="22">
        <v>4</v>
      </c>
      <c r="Q108" s="16">
        <v>20</v>
      </c>
      <c r="R108" s="26">
        <f t="shared" si="69"/>
        <v>1.7502762430939225</v>
      </c>
      <c r="S108" s="26">
        <f t="shared" si="70"/>
        <v>18.249723756906079</v>
      </c>
      <c r="T108" s="33">
        <f t="shared" si="71"/>
        <v>8.7513812154696127E-2</v>
      </c>
      <c r="U108" s="3">
        <f t="shared" si="72"/>
        <v>9.4696969696969688</v>
      </c>
      <c r="V108" s="16">
        <f t="shared" si="73"/>
        <v>15</v>
      </c>
    </row>
    <row r="109" spans="1:22" ht="15.5">
      <c r="A109" s="16" t="s">
        <v>111</v>
      </c>
      <c r="B109" s="16" t="s">
        <v>19</v>
      </c>
      <c r="C109" s="16">
        <v>7.5</v>
      </c>
      <c r="D109" s="16" t="s">
        <v>20</v>
      </c>
      <c r="E109" s="16" t="str">
        <f t="shared" si="66"/>
        <v>F1_B18_pH7.5</v>
      </c>
      <c r="F109" s="16">
        <v>18</v>
      </c>
      <c r="G109" s="16" t="s">
        <v>112</v>
      </c>
      <c r="H109" s="16" t="s">
        <v>58</v>
      </c>
      <c r="I109" s="16" t="s">
        <v>110</v>
      </c>
      <c r="J109" s="16" t="s">
        <v>24</v>
      </c>
      <c r="K109" s="16">
        <v>1.1499999999999999</v>
      </c>
      <c r="L109" s="16">
        <v>1.05</v>
      </c>
      <c r="M109" s="16">
        <f t="shared" si="67"/>
        <v>1.1000000000000001</v>
      </c>
      <c r="N109" s="16">
        <v>600</v>
      </c>
      <c r="O109" s="28">
        <f t="shared" si="68"/>
        <v>2.7777777777777781</v>
      </c>
      <c r="P109" s="29" t="s">
        <v>150</v>
      </c>
      <c r="Q109" s="30" t="s">
        <v>150</v>
      </c>
      <c r="R109" s="31">
        <v>15</v>
      </c>
      <c r="S109" s="32">
        <v>0</v>
      </c>
      <c r="U109" s="16"/>
      <c r="V109" s="16">
        <f>R109*M109</f>
        <v>16.5</v>
      </c>
    </row>
    <row r="110" spans="1:22" ht="15.5">
      <c r="A110" s="16" t="s">
        <v>111</v>
      </c>
      <c r="B110" s="16" t="s">
        <v>19</v>
      </c>
      <c r="C110" s="16">
        <v>7.5</v>
      </c>
      <c r="D110" s="16" t="s">
        <v>20</v>
      </c>
      <c r="E110" s="16" t="str">
        <f t="shared" si="66"/>
        <v>F1_B20_pH7.5</v>
      </c>
      <c r="F110" s="16">
        <v>20</v>
      </c>
      <c r="G110" s="16" t="s">
        <v>112</v>
      </c>
      <c r="H110" s="16" t="s">
        <v>59</v>
      </c>
      <c r="I110" s="16" t="s">
        <v>110</v>
      </c>
      <c r="J110" s="16" t="s">
        <v>26</v>
      </c>
      <c r="K110" s="16">
        <v>12.6</v>
      </c>
      <c r="L110" s="16">
        <v>12.2</v>
      </c>
      <c r="M110" s="16">
        <f t="shared" si="67"/>
        <v>12.399999999999999</v>
      </c>
      <c r="N110" s="16">
        <v>600</v>
      </c>
      <c r="O110" s="34">
        <f t="shared" si="68"/>
        <v>31.313131313131311</v>
      </c>
      <c r="P110" s="22">
        <v>4</v>
      </c>
      <c r="Q110" s="16">
        <v>20</v>
      </c>
      <c r="R110" s="26">
        <f t="shared" ref="R110:R114" si="74">(P110*Q110)/O110</f>
        <v>2.5548387096774197</v>
      </c>
      <c r="S110" s="26">
        <f t="shared" ref="S110:S114" si="75">Q110-R110</f>
        <v>17.445161290322581</v>
      </c>
      <c r="T110" s="33">
        <f t="shared" ref="T110:T114" si="76">((R110/(R110+S110)))</f>
        <v>0.12774193548387097</v>
      </c>
      <c r="U110" s="3">
        <f t="shared" ref="U110:U114" si="77">15/(R110*M110/Q110)</f>
        <v>9.4696969696969688</v>
      </c>
      <c r="V110" s="16">
        <f t="shared" ref="V110:V114" si="78">U110*((R110*M110)/20)</f>
        <v>15</v>
      </c>
    </row>
    <row r="111" spans="1:22" ht="15.5">
      <c r="A111" s="16" t="s">
        <v>111</v>
      </c>
      <c r="B111" s="16" t="s">
        <v>19</v>
      </c>
      <c r="C111" s="16">
        <v>7.5</v>
      </c>
      <c r="D111" s="16" t="s">
        <v>20</v>
      </c>
      <c r="E111" s="16" t="str">
        <f t="shared" si="66"/>
        <v>F1_B21_pH7.5</v>
      </c>
      <c r="F111" s="16">
        <v>21</v>
      </c>
      <c r="G111" s="16" t="s">
        <v>112</v>
      </c>
      <c r="H111" s="16" t="s">
        <v>62</v>
      </c>
      <c r="I111" s="16" t="s">
        <v>110</v>
      </c>
      <c r="J111" s="16" t="s">
        <v>28</v>
      </c>
      <c r="K111" s="16">
        <v>20.3</v>
      </c>
      <c r="L111" s="16">
        <v>19.600000000000001</v>
      </c>
      <c r="M111" s="16">
        <f t="shared" si="67"/>
        <v>19.950000000000003</v>
      </c>
      <c r="N111" s="16">
        <v>600</v>
      </c>
      <c r="O111" s="34">
        <f t="shared" si="68"/>
        <v>50.378787878787882</v>
      </c>
      <c r="P111" s="22">
        <v>4</v>
      </c>
      <c r="Q111" s="16">
        <v>20</v>
      </c>
      <c r="R111" s="26">
        <f t="shared" si="74"/>
        <v>1.58796992481203</v>
      </c>
      <c r="S111" s="26">
        <f t="shared" si="75"/>
        <v>18.412030075187971</v>
      </c>
      <c r="T111" s="33">
        <f t="shared" si="76"/>
        <v>7.9398496240601496E-2</v>
      </c>
      <c r="U111" s="3">
        <f t="shared" si="77"/>
        <v>9.4696969696969688</v>
      </c>
      <c r="V111" s="16">
        <f t="shared" si="78"/>
        <v>15</v>
      </c>
    </row>
    <row r="112" spans="1:22" ht="15.5">
      <c r="A112" s="16" t="s">
        <v>111</v>
      </c>
      <c r="B112" s="16" t="s">
        <v>19</v>
      </c>
      <c r="C112" s="16">
        <v>7.5</v>
      </c>
      <c r="D112" s="16" t="s">
        <v>20</v>
      </c>
      <c r="E112" s="16" t="str">
        <f t="shared" si="66"/>
        <v>F1_B22_pH7.5</v>
      </c>
      <c r="F112" s="16">
        <v>22</v>
      </c>
      <c r="G112" s="16" t="s">
        <v>112</v>
      </c>
      <c r="H112" s="16" t="s">
        <v>113</v>
      </c>
      <c r="I112" s="16" t="s">
        <v>110</v>
      </c>
      <c r="J112" s="16" t="s">
        <v>30</v>
      </c>
      <c r="K112" s="16">
        <v>18.600000000000001</v>
      </c>
      <c r="L112" s="16">
        <v>17.8</v>
      </c>
      <c r="M112" s="16">
        <f t="shared" si="67"/>
        <v>18.200000000000003</v>
      </c>
      <c r="N112" s="16">
        <v>600</v>
      </c>
      <c r="O112" s="34">
        <f t="shared" si="68"/>
        <v>45.959595959595966</v>
      </c>
      <c r="P112" s="22">
        <v>4</v>
      </c>
      <c r="Q112" s="16">
        <v>20</v>
      </c>
      <c r="R112" s="26">
        <f t="shared" si="74"/>
        <v>1.7406593406593405</v>
      </c>
      <c r="S112" s="26">
        <f t="shared" si="75"/>
        <v>18.259340659340658</v>
      </c>
      <c r="T112" s="33">
        <f t="shared" si="76"/>
        <v>8.7032967032967021E-2</v>
      </c>
      <c r="U112" s="3">
        <f t="shared" si="77"/>
        <v>9.4696969696969688</v>
      </c>
      <c r="V112" s="16">
        <f t="shared" si="78"/>
        <v>15</v>
      </c>
    </row>
    <row r="113" spans="1:22" ht="15.5">
      <c r="A113" s="16" t="s">
        <v>111</v>
      </c>
      <c r="B113" s="16" t="s">
        <v>19</v>
      </c>
      <c r="C113" s="16">
        <v>7.5</v>
      </c>
      <c r="D113" s="16" t="s">
        <v>20</v>
      </c>
      <c r="E113" s="16" t="str">
        <f t="shared" si="66"/>
        <v>F1_B23_pH7.5</v>
      </c>
      <c r="F113" s="16">
        <v>23</v>
      </c>
      <c r="G113" s="16" t="s">
        <v>112</v>
      </c>
      <c r="H113" s="16" t="s">
        <v>63</v>
      </c>
      <c r="I113" s="16" t="s">
        <v>110</v>
      </c>
      <c r="J113" s="16" t="s">
        <v>32</v>
      </c>
      <c r="K113" s="16">
        <v>18.3</v>
      </c>
      <c r="L113" s="16">
        <v>17.3</v>
      </c>
      <c r="M113" s="16">
        <f t="shared" si="67"/>
        <v>17.8</v>
      </c>
      <c r="N113" s="16">
        <v>600</v>
      </c>
      <c r="O113" s="34">
        <f t="shared" si="68"/>
        <v>44.949494949494948</v>
      </c>
      <c r="P113" s="22">
        <v>4</v>
      </c>
      <c r="Q113" s="16">
        <v>20</v>
      </c>
      <c r="R113" s="26">
        <f t="shared" si="74"/>
        <v>1.7797752808988765</v>
      </c>
      <c r="S113" s="26">
        <f t="shared" si="75"/>
        <v>18.220224719101125</v>
      </c>
      <c r="T113" s="33">
        <f t="shared" si="76"/>
        <v>8.8988764044943824E-2</v>
      </c>
      <c r="U113" s="3">
        <f t="shared" si="77"/>
        <v>9.4696969696969688</v>
      </c>
      <c r="V113" s="16">
        <f t="shared" si="78"/>
        <v>15</v>
      </c>
    </row>
    <row r="114" spans="1:22" ht="15.5">
      <c r="A114" s="16" t="s">
        <v>111</v>
      </c>
      <c r="B114" s="16" t="s">
        <v>19</v>
      </c>
      <c r="C114" s="16">
        <v>7.5</v>
      </c>
      <c r="D114" s="16" t="s">
        <v>20</v>
      </c>
      <c r="E114" s="16" t="str">
        <f t="shared" si="66"/>
        <v>F1_B30_pH7.5</v>
      </c>
      <c r="F114" s="16">
        <v>30</v>
      </c>
      <c r="G114" s="16" t="s">
        <v>112</v>
      </c>
      <c r="H114" s="16" t="s">
        <v>70</v>
      </c>
      <c r="I114" s="16" t="s">
        <v>110</v>
      </c>
      <c r="J114" s="16" t="s">
        <v>34</v>
      </c>
      <c r="K114" s="16">
        <v>22.3</v>
      </c>
      <c r="L114" s="16">
        <v>19.2</v>
      </c>
      <c r="M114" s="16">
        <f t="shared" si="67"/>
        <v>20.75</v>
      </c>
      <c r="N114" s="16">
        <v>600</v>
      </c>
      <c r="O114" s="34">
        <f t="shared" si="68"/>
        <v>52.398989898989903</v>
      </c>
      <c r="P114" s="22">
        <v>4</v>
      </c>
      <c r="Q114" s="16">
        <v>20</v>
      </c>
      <c r="R114" s="26">
        <f t="shared" si="74"/>
        <v>1.5267469879518072</v>
      </c>
      <c r="S114" s="26">
        <f t="shared" si="75"/>
        <v>18.473253012048193</v>
      </c>
      <c r="T114" s="33">
        <f t="shared" si="76"/>
        <v>7.6337349397590362E-2</v>
      </c>
      <c r="U114" s="3">
        <f t="shared" si="77"/>
        <v>9.4696969696969688</v>
      </c>
      <c r="V114" s="16">
        <f t="shared" si="78"/>
        <v>15</v>
      </c>
    </row>
    <row r="115" spans="1:22" ht="15.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26"/>
      <c r="P115" s="22"/>
      <c r="Q115" s="16"/>
      <c r="R115" s="26"/>
      <c r="S115" s="26"/>
      <c r="U115" s="16"/>
      <c r="V115" s="16"/>
    </row>
    <row r="116" spans="1:22" ht="15.5">
      <c r="A116" s="16" t="s">
        <v>111</v>
      </c>
      <c r="B116" s="16" t="s">
        <v>19</v>
      </c>
      <c r="C116" s="16">
        <v>8</v>
      </c>
      <c r="D116" s="16" t="s">
        <v>20</v>
      </c>
      <c r="E116" s="16" t="str">
        <f t="shared" si="66"/>
        <v>F1_B1_pH8</v>
      </c>
      <c r="F116" s="16">
        <v>1</v>
      </c>
      <c r="G116" s="16" t="s">
        <v>112</v>
      </c>
      <c r="H116" s="16" t="s">
        <v>71</v>
      </c>
      <c r="I116" s="16" t="s">
        <v>110</v>
      </c>
      <c r="J116" s="16" t="s">
        <v>36</v>
      </c>
      <c r="K116" s="16">
        <v>17.2</v>
      </c>
      <c r="L116" s="16">
        <v>16.399999999999999</v>
      </c>
      <c r="M116" s="16">
        <f t="shared" ref="M116:M136" si="79">AVERAGE(K116:L116)</f>
        <v>16.799999999999997</v>
      </c>
      <c r="N116" s="16">
        <v>600</v>
      </c>
      <c r="O116" s="34">
        <f t="shared" ref="O116:O136" si="80">(M116/(N116*660))*1000000</f>
        <v>42.424242424242415</v>
      </c>
      <c r="P116" s="22">
        <v>4</v>
      </c>
      <c r="Q116" s="16">
        <v>20</v>
      </c>
      <c r="R116" s="26">
        <f t="shared" ref="R116:R136" si="81">(P116*Q116)/O116</f>
        <v>1.8857142857142861</v>
      </c>
      <c r="S116" s="26">
        <f t="shared" ref="S116:S136" si="82">Q116-R116</f>
        <v>18.114285714285714</v>
      </c>
      <c r="T116" s="33">
        <f t="shared" ref="T116:T136" si="83">((R116/(R116+S116)))</f>
        <v>9.4285714285714306E-2</v>
      </c>
      <c r="U116" s="3">
        <f t="shared" ref="U116:U136" si="84">15/(R116*M116/Q116)</f>
        <v>9.4696969696969688</v>
      </c>
      <c r="V116" s="16">
        <f t="shared" ref="V116:V136" si="85">U116*((R116*M116)/20)</f>
        <v>15</v>
      </c>
    </row>
    <row r="117" spans="1:22" ht="15.5">
      <c r="A117" s="16" t="s">
        <v>111</v>
      </c>
      <c r="B117" s="16" t="s">
        <v>19</v>
      </c>
      <c r="C117" s="16">
        <v>8</v>
      </c>
      <c r="D117" s="16" t="s">
        <v>20</v>
      </c>
      <c r="E117" s="16" t="str">
        <f t="shared" si="66"/>
        <v>F1_B2_pH8</v>
      </c>
      <c r="F117" s="16">
        <v>2</v>
      </c>
      <c r="G117" s="16" t="s">
        <v>112</v>
      </c>
      <c r="H117" s="16" t="s">
        <v>72</v>
      </c>
      <c r="I117" s="16" t="s">
        <v>110</v>
      </c>
      <c r="J117" s="16" t="s">
        <v>38</v>
      </c>
      <c r="K117" s="16">
        <v>13.6</v>
      </c>
      <c r="L117" s="16">
        <v>12.9</v>
      </c>
      <c r="M117" s="16">
        <f t="shared" si="79"/>
        <v>13.25</v>
      </c>
      <c r="N117" s="16">
        <v>600</v>
      </c>
      <c r="O117" s="34">
        <f t="shared" si="80"/>
        <v>33.459595959595966</v>
      </c>
      <c r="P117" s="22">
        <v>4</v>
      </c>
      <c r="Q117" s="16">
        <v>20</v>
      </c>
      <c r="R117" s="26">
        <f t="shared" si="81"/>
        <v>2.3909433962264148</v>
      </c>
      <c r="S117" s="26">
        <f t="shared" si="82"/>
        <v>17.609056603773585</v>
      </c>
      <c r="T117" s="33">
        <f t="shared" si="83"/>
        <v>0.11954716981132074</v>
      </c>
      <c r="U117" s="3">
        <f t="shared" si="84"/>
        <v>9.4696969696969706</v>
      </c>
      <c r="V117" s="16">
        <f t="shared" si="85"/>
        <v>15</v>
      </c>
    </row>
    <row r="118" spans="1:22" ht="15.5">
      <c r="A118" s="16" t="s">
        <v>111</v>
      </c>
      <c r="B118" s="16" t="s">
        <v>19</v>
      </c>
      <c r="C118" s="16">
        <v>8</v>
      </c>
      <c r="D118" s="16" t="s">
        <v>20</v>
      </c>
      <c r="E118" s="16" t="str">
        <f t="shared" si="66"/>
        <v>F1_B3_pH8</v>
      </c>
      <c r="F118" s="16">
        <v>3</v>
      </c>
      <c r="G118" s="16" t="s">
        <v>112</v>
      </c>
      <c r="H118" s="16" t="s">
        <v>74</v>
      </c>
      <c r="I118" s="16" t="s">
        <v>110</v>
      </c>
      <c r="J118" s="16" t="s">
        <v>40</v>
      </c>
      <c r="K118" s="16">
        <v>18.399999999999999</v>
      </c>
      <c r="L118" s="16">
        <v>17.5</v>
      </c>
      <c r="M118" s="16">
        <f t="shared" si="79"/>
        <v>17.95</v>
      </c>
      <c r="N118" s="16">
        <v>600</v>
      </c>
      <c r="O118" s="34">
        <f t="shared" si="80"/>
        <v>45.328282828282823</v>
      </c>
      <c r="P118" s="22">
        <v>4</v>
      </c>
      <c r="Q118" s="16">
        <v>20</v>
      </c>
      <c r="R118" s="26">
        <f t="shared" si="81"/>
        <v>1.7649025069637885</v>
      </c>
      <c r="S118" s="26">
        <f t="shared" si="82"/>
        <v>18.235097493036211</v>
      </c>
      <c r="T118" s="33">
        <f t="shared" si="83"/>
        <v>8.8245125348189429E-2</v>
      </c>
      <c r="U118" s="3">
        <f t="shared" si="84"/>
        <v>9.4696969696969688</v>
      </c>
      <c r="V118" s="16">
        <f t="shared" si="85"/>
        <v>15</v>
      </c>
    </row>
    <row r="119" spans="1:22" ht="15.5">
      <c r="A119" s="16" t="s">
        <v>111</v>
      </c>
      <c r="B119" s="16" t="s">
        <v>19</v>
      </c>
      <c r="C119" s="16">
        <v>8</v>
      </c>
      <c r="D119" s="16" t="s">
        <v>20</v>
      </c>
      <c r="E119" s="16" t="str">
        <f t="shared" si="66"/>
        <v>F1_B4_pH8</v>
      </c>
      <c r="F119" s="16">
        <v>4</v>
      </c>
      <c r="G119" s="16" t="s">
        <v>112</v>
      </c>
      <c r="H119" s="16" t="s">
        <v>75</v>
      </c>
      <c r="I119" s="16" t="s">
        <v>110</v>
      </c>
      <c r="J119" s="16" t="s">
        <v>61</v>
      </c>
      <c r="K119" s="16">
        <v>18.899999999999999</v>
      </c>
      <c r="L119" s="16">
        <v>18.5</v>
      </c>
      <c r="M119" s="16">
        <f t="shared" si="79"/>
        <v>18.7</v>
      </c>
      <c r="N119" s="16">
        <v>600</v>
      </c>
      <c r="O119" s="34">
        <f t="shared" si="80"/>
        <v>47.222222222222221</v>
      </c>
      <c r="P119" s="22">
        <v>4</v>
      </c>
      <c r="Q119" s="16">
        <v>20</v>
      </c>
      <c r="R119" s="26">
        <f t="shared" si="81"/>
        <v>1.6941176470588235</v>
      </c>
      <c r="S119" s="26">
        <f t="shared" si="82"/>
        <v>18.305882352941175</v>
      </c>
      <c r="T119" s="33">
        <f t="shared" si="83"/>
        <v>8.4705882352941173E-2</v>
      </c>
      <c r="U119" s="3">
        <f t="shared" si="84"/>
        <v>9.4696969696969688</v>
      </c>
      <c r="V119" s="16">
        <f t="shared" si="85"/>
        <v>15</v>
      </c>
    </row>
    <row r="120" spans="1:22" ht="15.5">
      <c r="A120" s="16" t="s">
        <v>111</v>
      </c>
      <c r="B120" s="16" t="s">
        <v>19</v>
      </c>
      <c r="C120" s="16">
        <v>8</v>
      </c>
      <c r="D120" s="16" t="s">
        <v>20</v>
      </c>
      <c r="E120" s="16" t="str">
        <f t="shared" si="66"/>
        <v>F1_B5_pH8</v>
      </c>
      <c r="F120" s="16">
        <v>5</v>
      </c>
      <c r="G120" s="16" t="s">
        <v>112</v>
      </c>
      <c r="H120" s="16" t="s">
        <v>76</v>
      </c>
      <c r="I120" s="16" t="s">
        <v>110</v>
      </c>
      <c r="J120" s="16" t="s">
        <v>46</v>
      </c>
      <c r="K120" s="16">
        <v>16.2</v>
      </c>
      <c r="L120" s="16">
        <v>15.2</v>
      </c>
      <c r="M120" s="16">
        <f t="shared" si="79"/>
        <v>15.7</v>
      </c>
      <c r="N120" s="16">
        <v>600</v>
      </c>
      <c r="O120" s="34">
        <f t="shared" si="80"/>
        <v>39.646464646464651</v>
      </c>
      <c r="P120" s="22">
        <v>4</v>
      </c>
      <c r="Q120" s="16">
        <v>20</v>
      </c>
      <c r="R120" s="26">
        <f t="shared" si="81"/>
        <v>2.0178343949044586</v>
      </c>
      <c r="S120" s="26">
        <f t="shared" si="82"/>
        <v>17.982165605095542</v>
      </c>
      <c r="T120" s="33">
        <f t="shared" si="83"/>
        <v>0.10089171974522293</v>
      </c>
      <c r="U120" s="3">
        <f t="shared" si="84"/>
        <v>9.4696969696969688</v>
      </c>
      <c r="V120" s="16">
        <f t="shared" si="85"/>
        <v>15</v>
      </c>
    </row>
    <row r="121" spans="1:22" ht="15.5">
      <c r="A121" s="16" t="s">
        <v>111</v>
      </c>
      <c r="B121" s="16" t="s">
        <v>19</v>
      </c>
      <c r="C121" s="16">
        <v>8</v>
      </c>
      <c r="D121" s="16" t="s">
        <v>20</v>
      </c>
      <c r="E121" s="16" t="str">
        <f t="shared" si="66"/>
        <v>F1_B6_pH8</v>
      </c>
      <c r="F121" s="16">
        <v>6</v>
      </c>
      <c r="G121" s="16" t="s">
        <v>112</v>
      </c>
      <c r="H121" s="16" t="s">
        <v>77</v>
      </c>
      <c r="I121" s="16" t="s">
        <v>110</v>
      </c>
      <c r="J121" s="16" t="s">
        <v>48</v>
      </c>
      <c r="K121" s="16">
        <v>13.8</v>
      </c>
      <c r="L121" s="16">
        <v>13.2</v>
      </c>
      <c r="M121" s="16">
        <f t="shared" si="79"/>
        <v>13.5</v>
      </c>
      <c r="N121" s="16">
        <v>600</v>
      </c>
      <c r="O121" s="34">
        <f t="shared" si="80"/>
        <v>34.090909090909093</v>
      </c>
      <c r="P121" s="22">
        <v>4</v>
      </c>
      <c r="Q121" s="16">
        <v>20</v>
      </c>
      <c r="R121" s="26">
        <f t="shared" si="81"/>
        <v>2.3466666666666667</v>
      </c>
      <c r="S121" s="26">
        <f t="shared" si="82"/>
        <v>17.653333333333332</v>
      </c>
      <c r="T121" s="33">
        <f t="shared" si="83"/>
        <v>0.11733333333333333</v>
      </c>
      <c r="U121" s="3">
        <f t="shared" si="84"/>
        <v>9.4696969696969688</v>
      </c>
      <c r="V121" s="16">
        <f t="shared" si="85"/>
        <v>15</v>
      </c>
    </row>
    <row r="122" spans="1:22" ht="15.5">
      <c r="A122" s="16" t="s">
        <v>111</v>
      </c>
      <c r="B122" s="16" t="s">
        <v>19</v>
      </c>
      <c r="C122" s="16">
        <v>8</v>
      </c>
      <c r="D122" s="16" t="s">
        <v>20</v>
      </c>
      <c r="E122" s="16" t="str">
        <f t="shared" si="66"/>
        <v>F1_B7_pH8</v>
      </c>
      <c r="F122" s="16">
        <v>7</v>
      </c>
      <c r="G122" s="16" t="s">
        <v>112</v>
      </c>
      <c r="H122" s="16" t="s">
        <v>79</v>
      </c>
      <c r="I122" s="16" t="s">
        <v>110</v>
      </c>
      <c r="J122" s="16" t="s">
        <v>50</v>
      </c>
      <c r="K122" s="16">
        <v>12.6</v>
      </c>
      <c r="L122" s="16">
        <v>12.1</v>
      </c>
      <c r="M122" s="16">
        <f t="shared" si="79"/>
        <v>12.35</v>
      </c>
      <c r="N122" s="16">
        <v>600</v>
      </c>
      <c r="O122" s="34">
        <f t="shared" si="80"/>
        <v>31.186868686868685</v>
      </c>
      <c r="P122" s="22">
        <v>4</v>
      </c>
      <c r="Q122" s="16">
        <v>20</v>
      </c>
      <c r="R122" s="26">
        <f t="shared" si="81"/>
        <v>2.5651821862348179</v>
      </c>
      <c r="S122" s="26">
        <f t="shared" si="82"/>
        <v>17.434817813765182</v>
      </c>
      <c r="T122" s="33">
        <f t="shared" si="83"/>
        <v>0.12825910931174089</v>
      </c>
      <c r="U122" s="3">
        <f t="shared" si="84"/>
        <v>9.4696969696969688</v>
      </c>
      <c r="V122" s="16">
        <f t="shared" si="85"/>
        <v>15</v>
      </c>
    </row>
    <row r="123" spans="1:22" ht="15.5">
      <c r="A123" s="16" t="s">
        <v>111</v>
      </c>
      <c r="B123" s="16" t="s">
        <v>19</v>
      </c>
      <c r="C123" s="16">
        <v>8</v>
      </c>
      <c r="D123" s="16" t="s">
        <v>20</v>
      </c>
      <c r="E123" s="16" t="str">
        <f t="shared" si="66"/>
        <v>F1_B8_pH8</v>
      </c>
      <c r="F123" s="16">
        <v>8</v>
      </c>
      <c r="G123" s="16" t="s">
        <v>112</v>
      </c>
      <c r="H123" s="16" t="s">
        <v>114</v>
      </c>
      <c r="I123" s="16" t="s">
        <v>110</v>
      </c>
      <c r="J123" s="16" t="s">
        <v>51</v>
      </c>
      <c r="K123" s="16">
        <v>14.2</v>
      </c>
      <c r="L123" s="16">
        <v>13.3</v>
      </c>
      <c r="M123" s="16">
        <f t="shared" si="79"/>
        <v>13.75</v>
      </c>
      <c r="N123" s="16">
        <v>600</v>
      </c>
      <c r="O123" s="34">
        <f t="shared" si="80"/>
        <v>34.722222222222221</v>
      </c>
      <c r="P123" s="22">
        <v>4</v>
      </c>
      <c r="Q123" s="16">
        <v>20</v>
      </c>
      <c r="R123" s="26">
        <f t="shared" si="81"/>
        <v>2.3040000000000003</v>
      </c>
      <c r="S123" s="26">
        <f t="shared" si="82"/>
        <v>17.695999999999998</v>
      </c>
      <c r="T123" s="33">
        <f t="shared" si="83"/>
        <v>0.11520000000000001</v>
      </c>
      <c r="U123" s="3">
        <f t="shared" si="84"/>
        <v>9.4696969696969688</v>
      </c>
      <c r="V123" s="16">
        <f t="shared" si="85"/>
        <v>15</v>
      </c>
    </row>
    <row r="124" spans="1:22" ht="15.5">
      <c r="A124" s="16" t="s">
        <v>111</v>
      </c>
      <c r="B124" s="16" t="s">
        <v>19</v>
      </c>
      <c r="C124" s="16">
        <v>8</v>
      </c>
      <c r="D124" s="16" t="s">
        <v>20</v>
      </c>
      <c r="E124" s="16" t="str">
        <f t="shared" si="66"/>
        <v>F1_B9_pH8</v>
      </c>
      <c r="F124" s="16">
        <v>9</v>
      </c>
      <c r="G124" s="16" t="s">
        <v>112</v>
      </c>
      <c r="H124" s="16" t="s">
        <v>80</v>
      </c>
      <c r="I124" s="16" t="s">
        <v>110</v>
      </c>
      <c r="J124" s="16" t="s">
        <v>52</v>
      </c>
      <c r="K124" s="16">
        <v>13.9</v>
      </c>
      <c r="L124" s="16">
        <v>13.8</v>
      </c>
      <c r="M124" s="16">
        <f t="shared" si="79"/>
        <v>13.850000000000001</v>
      </c>
      <c r="N124" s="16">
        <v>600</v>
      </c>
      <c r="O124" s="34">
        <f t="shared" si="80"/>
        <v>34.974747474747474</v>
      </c>
      <c r="P124" s="22">
        <v>4</v>
      </c>
      <c r="Q124" s="16">
        <v>20</v>
      </c>
      <c r="R124" s="26">
        <f t="shared" si="81"/>
        <v>2.2873646209386282</v>
      </c>
      <c r="S124" s="26">
        <f t="shared" si="82"/>
        <v>17.712635379061371</v>
      </c>
      <c r="T124" s="33">
        <f t="shared" si="83"/>
        <v>0.11436823104693142</v>
      </c>
      <c r="U124" s="3">
        <f t="shared" si="84"/>
        <v>9.4696969696969688</v>
      </c>
      <c r="V124" s="16">
        <f t="shared" si="85"/>
        <v>15</v>
      </c>
    </row>
    <row r="125" spans="1:22" ht="15.5">
      <c r="A125" s="16" t="s">
        <v>111</v>
      </c>
      <c r="B125" s="16" t="s">
        <v>19</v>
      </c>
      <c r="C125" s="16">
        <v>8</v>
      </c>
      <c r="D125" s="16" t="s">
        <v>20</v>
      </c>
      <c r="E125" s="16" t="str">
        <f t="shared" si="66"/>
        <v>F1_B10_pH8</v>
      </c>
      <c r="F125" s="16">
        <v>10</v>
      </c>
      <c r="G125" s="16" t="s">
        <v>112</v>
      </c>
      <c r="H125" s="16" t="s">
        <v>81</v>
      </c>
      <c r="I125" s="16" t="s">
        <v>110</v>
      </c>
      <c r="J125" s="16" t="s">
        <v>53</v>
      </c>
      <c r="K125" s="16">
        <v>15.1</v>
      </c>
      <c r="L125" s="16">
        <v>14.6</v>
      </c>
      <c r="M125" s="16">
        <f t="shared" si="79"/>
        <v>14.85</v>
      </c>
      <c r="N125" s="16">
        <v>600</v>
      </c>
      <c r="O125" s="34">
        <f t="shared" si="80"/>
        <v>37.5</v>
      </c>
      <c r="P125" s="22">
        <v>4</v>
      </c>
      <c r="Q125" s="16">
        <v>20</v>
      </c>
      <c r="R125" s="26">
        <f t="shared" si="81"/>
        <v>2.1333333333333333</v>
      </c>
      <c r="S125" s="26">
        <f t="shared" si="82"/>
        <v>17.866666666666667</v>
      </c>
      <c r="T125" s="33">
        <f t="shared" si="83"/>
        <v>0.10666666666666666</v>
      </c>
      <c r="U125" s="3">
        <f t="shared" si="84"/>
        <v>9.4696969696969688</v>
      </c>
      <c r="V125" s="16">
        <f t="shared" si="85"/>
        <v>15</v>
      </c>
    </row>
    <row r="126" spans="1:22" ht="15.5">
      <c r="A126" s="16" t="s">
        <v>111</v>
      </c>
      <c r="B126" s="16" t="s">
        <v>19</v>
      </c>
      <c r="C126" s="16">
        <v>8</v>
      </c>
      <c r="D126" s="16" t="s">
        <v>20</v>
      </c>
      <c r="E126" s="16" t="str">
        <f t="shared" si="66"/>
        <v>F1_B11_pH8</v>
      </c>
      <c r="F126" s="16">
        <v>11</v>
      </c>
      <c r="G126" s="16" t="s">
        <v>112</v>
      </c>
      <c r="H126" s="16" t="s">
        <v>82</v>
      </c>
      <c r="I126" s="16" t="s">
        <v>110</v>
      </c>
      <c r="J126" s="16" t="s">
        <v>54</v>
      </c>
      <c r="K126" s="16">
        <v>16.7</v>
      </c>
      <c r="L126" s="16">
        <v>15.7</v>
      </c>
      <c r="M126" s="16">
        <f t="shared" si="79"/>
        <v>16.2</v>
      </c>
      <c r="N126" s="16">
        <v>600</v>
      </c>
      <c r="O126" s="34">
        <f t="shared" si="80"/>
        <v>40.909090909090907</v>
      </c>
      <c r="P126" s="22">
        <v>4</v>
      </c>
      <c r="Q126" s="16">
        <v>20</v>
      </c>
      <c r="R126" s="26">
        <f t="shared" si="81"/>
        <v>1.9555555555555557</v>
      </c>
      <c r="S126" s="26">
        <f t="shared" si="82"/>
        <v>18.044444444444444</v>
      </c>
      <c r="T126" s="33">
        <f t="shared" si="83"/>
        <v>9.7777777777777783E-2</v>
      </c>
      <c r="U126" s="3">
        <f t="shared" si="84"/>
        <v>9.4696969696969688</v>
      </c>
      <c r="V126" s="16">
        <f t="shared" si="85"/>
        <v>15</v>
      </c>
    </row>
    <row r="127" spans="1:22" ht="15.5">
      <c r="A127" s="16" t="s">
        <v>111</v>
      </c>
      <c r="B127" s="16" t="s">
        <v>19</v>
      </c>
      <c r="C127" s="16">
        <v>8</v>
      </c>
      <c r="D127" s="16" t="s">
        <v>20</v>
      </c>
      <c r="E127" s="16" t="str">
        <f t="shared" si="66"/>
        <v>F1_B12_pH8</v>
      </c>
      <c r="F127" s="16">
        <v>12</v>
      </c>
      <c r="G127" s="16" t="s">
        <v>112</v>
      </c>
      <c r="H127" s="16" t="s">
        <v>83</v>
      </c>
      <c r="I127" s="16" t="s">
        <v>110</v>
      </c>
      <c r="J127" s="16" t="s">
        <v>55</v>
      </c>
      <c r="K127" s="16">
        <v>13</v>
      </c>
      <c r="L127" s="16">
        <v>12.5</v>
      </c>
      <c r="M127" s="16">
        <f t="shared" si="79"/>
        <v>12.75</v>
      </c>
      <c r="N127" s="16">
        <v>600</v>
      </c>
      <c r="O127" s="34">
        <f t="shared" si="80"/>
        <v>32.196969696969695</v>
      </c>
      <c r="P127" s="22">
        <v>4</v>
      </c>
      <c r="Q127" s="16">
        <v>20</v>
      </c>
      <c r="R127" s="26">
        <f t="shared" si="81"/>
        <v>2.4847058823529413</v>
      </c>
      <c r="S127" s="26">
        <f t="shared" si="82"/>
        <v>17.515294117647059</v>
      </c>
      <c r="T127" s="33">
        <f t="shared" si="83"/>
        <v>0.12423529411764707</v>
      </c>
      <c r="U127" s="3">
        <f t="shared" si="84"/>
        <v>9.4696969696969688</v>
      </c>
      <c r="V127" s="16">
        <f t="shared" si="85"/>
        <v>15</v>
      </c>
    </row>
    <row r="128" spans="1:22" ht="15.5">
      <c r="A128" s="16" t="s">
        <v>111</v>
      </c>
      <c r="B128" s="16" t="s">
        <v>19</v>
      </c>
      <c r="C128" s="16">
        <v>8</v>
      </c>
      <c r="D128" s="16" t="s">
        <v>20</v>
      </c>
      <c r="E128" s="16" t="str">
        <f t="shared" si="66"/>
        <v>F1_B13_pH8</v>
      </c>
      <c r="F128" s="16">
        <v>13</v>
      </c>
      <c r="G128" s="16" t="s">
        <v>112</v>
      </c>
      <c r="H128" s="16" t="s">
        <v>84</v>
      </c>
      <c r="I128" s="16" t="s">
        <v>110</v>
      </c>
      <c r="J128" s="16" t="s">
        <v>56</v>
      </c>
      <c r="K128" s="16">
        <v>18.8</v>
      </c>
      <c r="L128" s="16">
        <v>17.7</v>
      </c>
      <c r="M128" s="16">
        <f t="shared" si="79"/>
        <v>18.25</v>
      </c>
      <c r="N128" s="16">
        <v>600</v>
      </c>
      <c r="O128" s="34">
        <f t="shared" si="80"/>
        <v>46.085858585858588</v>
      </c>
      <c r="P128" s="22">
        <v>4</v>
      </c>
      <c r="Q128" s="16">
        <v>20</v>
      </c>
      <c r="R128" s="26">
        <f t="shared" si="81"/>
        <v>1.735890410958904</v>
      </c>
      <c r="S128" s="26">
        <f t="shared" si="82"/>
        <v>18.264109589041094</v>
      </c>
      <c r="T128" s="33">
        <f t="shared" si="83"/>
        <v>8.6794520547945203E-2</v>
      </c>
      <c r="U128" s="3">
        <f t="shared" si="84"/>
        <v>9.4696969696969706</v>
      </c>
      <c r="V128" s="16">
        <f t="shared" si="85"/>
        <v>15</v>
      </c>
    </row>
    <row r="129" spans="1:22" ht="15.5">
      <c r="A129" s="16" t="s">
        <v>111</v>
      </c>
      <c r="B129" s="16" t="s">
        <v>19</v>
      </c>
      <c r="C129" s="16">
        <v>8</v>
      </c>
      <c r="D129" s="16" t="s">
        <v>20</v>
      </c>
      <c r="E129" s="16" t="str">
        <f t="shared" si="66"/>
        <v>F1_B14_pH8</v>
      </c>
      <c r="F129" s="16">
        <v>14</v>
      </c>
      <c r="G129" s="16" t="s">
        <v>112</v>
      </c>
      <c r="H129" s="16" t="s">
        <v>85</v>
      </c>
      <c r="I129" s="16" t="s">
        <v>110</v>
      </c>
      <c r="J129" s="16" t="s">
        <v>105</v>
      </c>
      <c r="K129" s="16">
        <v>19.2</v>
      </c>
      <c r="L129" s="16">
        <v>18.399999999999999</v>
      </c>
      <c r="M129" s="16">
        <f t="shared" si="79"/>
        <v>18.799999999999997</v>
      </c>
      <c r="N129" s="16">
        <v>600</v>
      </c>
      <c r="O129" s="34">
        <f t="shared" si="80"/>
        <v>47.474747474747467</v>
      </c>
      <c r="P129" s="22">
        <v>4</v>
      </c>
      <c r="Q129" s="16">
        <v>20</v>
      </c>
      <c r="R129" s="26">
        <f t="shared" si="81"/>
        <v>1.6851063829787236</v>
      </c>
      <c r="S129" s="26">
        <f t="shared" si="82"/>
        <v>18.314893617021276</v>
      </c>
      <c r="T129" s="33">
        <f t="shared" si="83"/>
        <v>8.4255319148936178E-2</v>
      </c>
      <c r="U129" s="3">
        <f t="shared" si="84"/>
        <v>9.4696969696969688</v>
      </c>
      <c r="V129" s="16">
        <f t="shared" si="85"/>
        <v>15</v>
      </c>
    </row>
    <row r="130" spans="1:22" ht="15.5">
      <c r="A130" s="16" t="s">
        <v>111</v>
      </c>
      <c r="B130" s="16" t="s">
        <v>19</v>
      </c>
      <c r="C130" s="16">
        <v>8</v>
      </c>
      <c r="D130" s="16" t="s">
        <v>20</v>
      </c>
      <c r="E130" s="16" t="str">
        <f t="shared" si="66"/>
        <v>F1_B15_pH8</v>
      </c>
      <c r="F130" s="16">
        <v>15</v>
      </c>
      <c r="G130" s="16" t="s">
        <v>112</v>
      </c>
      <c r="H130" s="16" t="s">
        <v>86</v>
      </c>
      <c r="I130" s="16" t="s">
        <v>110</v>
      </c>
      <c r="J130" s="16" t="s">
        <v>58</v>
      </c>
      <c r="K130" s="16">
        <v>17.3</v>
      </c>
      <c r="L130" s="16">
        <v>16.399999999999999</v>
      </c>
      <c r="M130" s="16">
        <f t="shared" si="79"/>
        <v>16.850000000000001</v>
      </c>
      <c r="N130" s="16">
        <v>600</v>
      </c>
      <c r="O130" s="34">
        <f t="shared" si="80"/>
        <v>42.550505050505059</v>
      </c>
      <c r="P130" s="22">
        <v>4</v>
      </c>
      <c r="Q130" s="16">
        <v>20</v>
      </c>
      <c r="R130" s="26">
        <f t="shared" si="81"/>
        <v>1.8801186943620174</v>
      </c>
      <c r="S130" s="26">
        <f t="shared" si="82"/>
        <v>18.119881305637982</v>
      </c>
      <c r="T130" s="33">
        <f t="shared" si="83"/>
        <v>9.400593471810087E-2</v>
      </c>
      <c r="U130" s="3">
        <f t="shared" si="84"/>
        <v>9.4696969696969706</v>
      </c>
      <c r="V130" s="16">
        <f t="shared" si="85"/>
        <v>15</v>
      </c>
    </row>
    <row r="131" spans="1:22" ht="15.5">
      <c r="A131" s="16" t="s">
        <v>111</v>
      </c>
      <c r="B131" s="16" t="s">
        <v>19</v>
      </c>
      <c r="C131" s="16">
        <v>8</v>
      </c>
      <c r="D131" s="16" t="s">
        <v>20</v>
      </c>
      <c r="E131" s="16" t="str">
        <f t="shared" si="66"/>
        <v>F1_B16_pH8</v>
      </c>
      <c r="F131" s="16">
        <v>16</v>
      </c>
      <c r="G131" s="16" t="s">
        <v>112</v>
      </c>
      <c r="H131" s="16" t="s">
        <v>87</v>
      </c>
      <c r="I131" s="16" t="s">
        <v>110</v>
      </c>
      <c r="J131" s="16" t="s">
        <v>59</v>
      </c>
      <c r="K131" s="16">
        <v>16</v>
      </c>
      <c r="L131" s="16">
        <v>15.1</v>
      </c>
      <c r="M131" s="16">
        <f t="shared" si="79"/>
        <v>15.55</v>
      </c>
      <c r="N131" s="16">
        <v>600</v>
      </c>
      <c r="O131" s="34">
        <f t="shared" si="80"/>
        <v>39.267676767676775</v>
      </c>
      <c r="P131" s="22">
        <v>4</v>
      </c>
      <c r="Q131" s="16">
        <v>20</v>
      </c>
      <c r="R131" s="26">
        <f t="shared" si="81"/>
        <v>2.0372990353697746</v>
      </c>
      <c r="S131" s="26">
        <f t="shared" si="82"/>
        <v>17.962700964630226</v>
      </c>
      <c r="T131" s="33">
        <f t="shared" si="83"/>
        <v>0.10186495176848873</v>
      </c>
      <c r="U131" s="3">
        <f t="shared" si="84"/>
        <v>9.4696969696969706</v>
      </c>
      <c r="V131" s="16">
        <f t="shared" si="85"/>
        <v>15</v>
      </c>
    </row>
    <row r="132" spans="1:22" ht="15.5">
      <c r="A132" s="16" t="s">
        <v>111</v>
      </c>
      <c r="B132" s="16" t="s">
        <v>19</v>
      </c>
      <c r="C132" s="16">
        <v>8</v>
      </c>
      <c r="D132" s="16" t="s">
        <v>20</v>
      </c>
      <c r="E132" s="16" t="str">
        <f t="shared" si="66"/>
        <v>F1_B18_pH8</v>
      </c>
      <c r="F132" s="16">
        <v>18</v>
      </c>
      <c r="G132" s="16" t="s">
        <v>112</v>
      </c>
      <c r="H132" s="16" t="s">
        <v>88</v>
      </c>
      <c r="I132" s="16" t="s">
        <v>110</v>
      </c>
      <c r="J132" s="16" t="s">
        <v>62</v>
      </c>
      <c r="K132" s="16">
        <v>18.399999999999999</v>
      </c>
      <c r="L132" s="16">
        <v>17.8</v>
      </c>
      <c r="M132" s="16">
        <f t="shared" si="79"/>
        <v>18.100000000000001</v>
      </c>
      <c r="N132" s="16">
        <v>600</v>
      </c>
      <c r="O132" s="34">
        <f t="shared" si="80"/>
        <v>45.707070707070713</v>
      </c>
      <c r="P132" s="22">
        <v>4</v>
      </c>
      <c r="Q132" s="16">
        <v>20</v>
      </c>
      <c r="R132" s="26">
        <f t="shared" si="81"/>
        <v>1.7502762430939225</v>
      </c>
      <c r="S132" s="26">
        <f t="shared" si="82"/>
        <v>18.249723756906079</v>
      </c>
      <c r="T132" s="33">
        <f t="shared" si="83"/>
        <v>8.7513812154696127E-2</v>
      </c>
      <c r="U132" s="3">
        <f t="shared" si="84"/>
        <v>9.4696969696969688</v>
      </c>
      <c r="V132" s="16">
        <f t="shared" si="85"/>
        <v>15</v>
      </c>
    </row>
    <row r="133" spans="1:22" ht="15.5">
      <c r="A133" s="16" t="s">
        <v>111</v>
      </c>
      <c r="B133" s="16" t="s">
        <v>19</v>
      </c>
      <c r="C133" s="16">
        <v>8</v>
      </c>
      <c r="D133" s="16" t="s">
        <v>20</v>
      </c>
      <c r="E133" s="16" t="str">
        <f t="shared" si="66"/>
        <v>F1_B20_pH8</v>
      </c>
      <c r="F133" s="16">
        <v>20</v>
      </c>
      <c r="G133" s="16" t="s">
        <v>112</v>
      </c>
      <c r="H133" s="16" t="s">
        <v>89</v>
      </c>
      <c r="I133" s="16" t="s">
        <v>110</v>
      </c>
      <c r="J133" s="16" t="s">
        <v>113</v>
      </c>
      <c r="K133" s="16">
        <v>13.3</v>
      </c>
      <c r="L133" s="16">
        <v>12.6</v>
      </c>
      <c r="M133" s="16">
        <f t="shared" si="79"/>
        <v>12.95</v>
      </c>
      <c r="N133" s="16">
        <v>600</v>
      </c>
      <c r="O133" s="34">
        <f t="shared" si="80"/>
        <v>32.702020202020201</v>
      </c>
      <c r="P133" s="22">
        <v>4</v>
      </c>
      <c r="Q133" s="16">
        <v>20</v>
      </c>
      <c r="R133" s="26">
        <f t="shared" si="81"/>
        <v>2.4463320463320466</v>
      </c>
      <c r="S133" s="26">
        <f t="shared" si="82"/>
        <v>17.553667953667954</v>
      </c>
      <c r="T133" s="33">
        <f t="shared" si="83"/>
        <v>0.12231660231660232</v>
      </c>
      <c r="U133" s="3">
        <f t="shared" si="84"/>
        <v>9.4696969696969688</v>
      </c>
      <c r="V133" s="16">
        <f t="shared" si="85"/>
        <v>15</v>
      </c>
    </row>
    <row r="134" spans="1:22" ht="15.5">
      <c r="A134" s="16" t="s">
        <v>111</v>
      </c>
      <c r="B134" s="16" t="s">
        <v>19</v>
      </c>
      <c r="C134" s="16">
        <v>8</v>
      </c>
      <c r="D134" s="16" t="s">
        <v>20</v>
      </c>
      <c r="E134" s="16" t="str">
        <f t="shared" si="66"/>
        <v>F1_B21_pH8</v>
      </c>
      <c r="F134" s="16">
        <v>21</v>
      </c>
      <c r="G134" s="16" t="s">
        <v>112</v>
      </c>
      <c r="H134" s="16" t="s">
        <v>115</v>
      </c>
      <c r="I134" s="16" t="s">
        <v>110</v>
      </c>
      <c r="J134" s="16" t="s">
        <v>63</v>
      </c>
      <c r="K134" s="16">
        <v>13.9</v>
      </c>
      <c r="L134" s="16">
        <v>14.7</v>
      </c>
      <c r="M134" s="16">
        <f t="shared" si="79"/>
        <v>14.3</v>
      </c>
      <c r="N134" s="16">
        <v>600</v>
      </c>
      <c r="O134" s="34">
        <f t="shared" si="80"/>
        <v>36.111111111111114</v>
      </c>
      <c r="P134" s="22">
        <v>4</v>
      </c>
      <c r="Q134" s="16">
        <v>20</v>
      </c>
      <c r="R134" s="26">
        <f t="shared" si="81"/>
        <v>2.2153846153846151</v>
      </c>
      <c r="S134" s="26">
        <f t="shared" si="82"/>
        <v>17.784615384615385</v>
      </c>
      <c r="T134" s="33">
        <f t="shared" si="83"/>
        <v>0.11076923076923076</v>
      </c>
      <c r="U134" s="3">
        <f t="shared" si="84"/>
        <v>9.4696969696969706</v>
      </c>
      <c r="V134" s="16">
        <f t="shared" si="85"/>
        <v>15</v>
      </c>
    </row>
    <row r="135" spans="1:22" ht="15.5">
      <c r="A135" s="16" t="s">
        <v>111</v>
      </c>
      <c r="B135" s="16" t="s">
        <v>19</v>
      </c>
      <c r="C135" s="16">
        <v>8</v>
      </c>
      <c r="D135" s="16" t="s">
        <v>20</v>
      </c>
      <c r="E135" s="16" t="str">
        <f t="shared" si="66"/>
        <v>F1_B24_pH8</v>
      </c>
      <c r="F135" s="16">
        <v>24</v>
      </c>
      <c r="G135" s="16" t="s">
        <v>112</v>
      </c>
      <c r="H135" s="16" t="s">
        <v>90</v>
      </c>
      <c r="I135" s="16" t="s">
        <v>110</v>
      </c>
      <c r="J135" s="16" t="s">
        <v>70</v>
      </c>
      <c r="K135" s="16">
        <v>14.6</v>
      </c>
      <c r="L135" s="16">
        <v>13.4</v>
      </c>
      <c r="M135" s="16">
        <f t="shared" si="79"/>
        <v>14</v>
      </c>
      <c r="N135" s="16">
        <v>600</v>
      </c>
      <c r="O135" s="34">
        <f t="shared" si="80"/>
        <v>35.353535353535349</v>
      </c>
      <c r="P135" s="22">
        <v>4</v>
      </c>
      <c r="Q135" s="16">
        <v>20</v>
      </c>
      <c r="R135" s="26">
        <f t="shared" si="81"/>
        <v>2.2628571428571433</v>
      </c>
      <c r="S135" s="26">
        <f t="shared" si="82"/>
        <v>17.737142857142857</v>
      </c>
      <c r="T135" s="33">
        <f t="shared" si="83"/>
        <v>0.11314285714285717</v>
      </c>
      <c r="U135" s="3">
        <f t="shared" si="84"/>
        <v>9.4696969696969671</v>
      </c>
      <c r="V135" s="16">
        <f t="shared" si="85"/>
        <v>14.999999999999998</v>
      </c>
    </row>
    <row r="136" spans="1:22" ht="15.5">
      <c r="A136" s="16" t="s">
        <v>111</v>
      </c>
      <c r="B136" s="16" t="s">
        <v>19</v>
      </c>
      <c r="C136" s="16">
        <v>8</v>
      </c>
      <c r="D136" s="16" t="s">
        <v>20</v>
      </c>
      <c r="E136" s="16" t="str">
        <f t="shared" si="66"/>
        <v>F1_B25_pH8</v>
      </c>
      <c r="F136" s="16">
        <v>25</v>
      </c>
      <c r="G136" s="16" t="s">
        <v>112</v>
      </c>
      <c r="H136" s="16" t="s">
        <v>91</v>
      </c>
      <c r="I136" s="16" t="s">
        <v>110</v>
      </c>
      <c r="J136" s="16" t="s">
        <v>71</v>
      </c>
      <c r="K136" s="16">
        <v>26.6</v>
      </c>
      <c r="L136" s="16">
        <v>25.2</v>
      </c>
      <c r="M136" s="16">
        <f t="shared" si="79"/>
        <v>25.9</v>
      </c>
      <c r="N136" s="16">
        <v>600</v>
      </c>
      <c r="O136" s="34">
        <f t="shared" si="80"/>
        <v>65.404040404040401</v>
      </c>
      <c r="P136" s="22">
        <v>4</v>
      </c>
      <c r="Q136" s="16">
        <v>20</v>
      </c>
      <c r="R136" s="26">
        <f t="shared" si="81"/>
        <v>1.2231660231660233</v>
      </c>
      <c r="S136" s="26">
        <f t="shared" si="82"/>
        <v>18.776833976833977</v>
      </c>
      <c r="T136" s="33">
        <f t="shared" si="83"/>
        <v>6.1158301158301162E-2</v>
      </c>
      <c r="U136" s="3">
        <f t="shared" si="84"/>
        <v>9.4696969696969688</v>
      </c>
      <c r="V136" s="16">
        <f t="shared" si="85"/>
        <v>15</v>
      </c>
    </row>
    <row r="137" spans="1:22">
      <c r="P137" s="23"/>
    </row>
    <row r="138" spans="1:22">
      <c r="P138" s="23"/>
    </row>
    <row r="139" spans="1:22" ht="19">
      <c r="A139" s="25" t="s">
        <v>116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22"/>
      <c r="Q139" s="16"/>
      <c r="R139" s="16"/>
      <c r="S139" s="16"/>
      <c r="U139" s="16"/>
      <c r="V139" s="16"/>
    </row>
    <row r="140" spans="1:22" s="115" customFormat="1" ht="15.5">
      <c r="A140" s="109" t="s">
        <v>117</v>
      </c>
      <c r="B140" s="109" t="s">
        <v>66</v>
      </c>
      <c r="C140" s="109">
        <v>7.5</v>
      </c>
      <c r="D140" s="109" t="s">
        <v>67</v>
      </c>
      <c r="E140" s="95" t="str">
        <f>_xlfn.CONCAT("F2_J",F140, "_pH",C140)</f>
        <v>F2_J1_pH7.5</v>
      </c>
      <c r="F140" s="109">
        <v>1</v>
      </c>
      <c r="G140" s="95" t="s">
        <v>118</v>
      </c>
      <c r="H140" s="109" t="s">
        <v>92</v>
      </c>
      <c r="I140" s="109" t="s">
        <v>116</v>
      </c>
      <c r="J140" s="109" t="s">
        <v>23</v>
      </c>
      <c r="K140" s="109" t="s">
        <v>45</v>
      </c>
      <c r="L140" s="109"/>
      <c r="M140" s="109"/>
      <c r="N140" s="109"/>
      <c r="O140" s="109"/>
      <c r="P140" s="116"/>
      <c r="Q140" s="109"/>
      <c r="R140" s="109"/>
      <c r="S140" s="109"/>
      <c r="T140" s="110"/>
      <c r="U140" s="109"/>
      <c r="V140" s="109"/>
    </row>
    <row r="141" spans="1:22" ht="15.5">
      <c r="A141" s="16" t="s">
        <v>117</v>
      </c>
      <c r="B141" s="16" t="s">
        <v>66</v>
      </c>
      <c r="C141" s="16">
        <v>7.5</v>
      </c>
      <c r="D141" s="16" t="s">
        <v>67</v>
      </c>
      <c r="E141" s="16" t="str">
        <f t="shared" ref="E141:E182" si="86">_xlfn.CONCAT("F2_J",F141, "_pH",C141)</f>
        <v>F2_J2_pH7.5</v>
      </c>
      <c r="F141" s="16">
        <v>2</v>
      </c>
      <c r="G141" s="16" t="s">
        <v>118</v>
      </c>
      <c r="H141" s="16" t="s">
        <v>93</v>
      </c>
      <c r="I141" s="16" t="s">
        <v>116</v>
      </c>
      <c r="J141" s="16" t="s">
        <v>25</v>
      </c>
      <c r="K141" s="16">
        <v>13.3</v>
      </c>
      <c r="L141" s="16">
        <v>13.3</v>
      </c>
      <c r="M141" s="16">
        <f t="shared" ref="M141:M142" si="87">AVERAGE(K141:L141)</f>
        <v>13.3</v>
      </c>
      <c r="N141" s="16">
        <v>600</v>
      </c>
      <c r="O141" s="34">
        <f t="shared" ref="O141:O142" si="88">(M141/(N141*660))*1000000</f>
        <v>33.585858585858588</v>
      </c>
      <c r="P141" s="22">
        <v>4</v>
      </c>
      <c r="Q141" s="16">
        <v>20</v>
      </c>
      <c r="R141" s="26">
        <f t="shared" ref="R141:R142" si="89">(P141*Q141)/O141</f>
        <v>2.3819548872180452</v>
      </c>
      <c r="S141" s="26">
        <f t="shared" ref="S141:S142" si="90">Q141-R141</f>
        <v>17.618045112781957</v>
      </c>
      <c r="T141" s="33">
        <f t="shared" ref="T141:T142" si="91">((R141/(R141+S141)))</f>
        <v>0.11909774436090226</v>
      </c>
      <c r="U141" s="3">
        <f t="shared" ref="U141:U142" si="92">15/(R141*M141/Q141)</f>
        <v>9.4696969696969688</v>
      </c>
      <c r="V141" s="16">
        <f t="shared" ref="V141:V142" si="93">U141*((R141*M141)/20)</f>
        <v>15</v>
      </c>
    </row>
    <row r="142" spans="1:22" ht="15.5">
      <c r="A142" s="16" t="s">
        <v>117</v>
      </c>
      <c r="B142" s="16" t="s">
        <v>66</v>
      </c>
      <c r="C142" s="16">
        <v>7.5</v>
      </c>
      <c r="D142" s="16" t="s">
        <v>67</v>
      </c>
      <c r="E142" s="16" t="str">
        <f t="shared" si="86"/>
        <v>F2_J3_pH7.5</v>
      </c>
      <c r="F142" s="16">
        <v>3</v>
      </c>
      <c r="G142" s="16" t="s">
        <v>118</v>
      </c>
      <c r="H142" s="16" t="s">
        <v>95</v>
      </c>
      <c r="I142" s="16" t="s">
        <v>116</v>
      </c>
      <c r="J142" s="16" t="s">
        <v>27</v>
      </c>
      <c r="K142" s="16">
        <v>7.64</v>
      </c>
      <c r="L142" s="16">
        <v>7.69</v>
      </c>
      <c r="M142" s="16">
        <f t="shared" si="87"/>
        <v>7.665</v>
      </c>
      <c r="N142" s="16">
        <v>600</v>
      </c>
      <c r="O142" s="34">
        <f t="shared" si="88"/>
        <v>19.356060606060606</v>
      </c>
      <c r="P142" s="22">
        <v>4</v>
      </c>
      <c r="Q142" s="16">
        <v>20</v>
      </c>
      <c r="R142" s="26">
        <f t="shared" si="89"/>
        <v>4.1330724070450096</v>
      </c>
      <c r="S142" s="26">
        <f t="shared" si="90"/>
        <v>15.86692759295499</v>
      </c>
      <c r="T142" s="33">
        <f t="shared" si="91"/>
        <v>0.20665362035225049</v>
      </c>
      <c r="U142" s="3">
        <f t="shared" si="92"/>
        <v>9.4696969696969688</v>
      </c>
      <c r="V142" s="16">
        <f t="shared" si="93"/>
        <v>15</v>
      </c>
    </row>
    <row r="143" spans="1:22" s="115" customFormat="1" ht="15.5">
      <c r="A143" s="109" t="s">
        <v>117</v>
      </c>
      <c r="B143" s="109" t="s">
        <v>66</v>
      </c>
      <c r="C143" s="109">
        <v>7.5</v>
      </c>
      <c r="D143" s="109" t="s">
        <v>67</v>
      </c>
      <c r="E143" s="95" t="str">
        <f t="shared" si="86"/>
        <v>F2_J4_pH7.5</v>
      </c>
      <c r="F143" s="109">
        <v>4</v>
      </c>
      <c r="G143" s="109" t="s">
        <v>118</v>
      </c>
      <c r="H143" s="109" t="s">
        <v>96</v>
      </c>
      <c r="I143" s="109" t="s">
        <v>116</v>
      </c>
      <c r="J143" s="109" t="s">
        <v>29</v>
      </c>
      <c r="K143" s="109" t="s">
        <v>45</v>
      </c>
      <c r="L143" s="109"/>
      <c r="M143" s="109"/>
      <c r="N143" s="109"/>
      <c r="O143" s="109"/>
      <c r="P143" s="116"/>
      <c r="Q143" s="109"/>
      <c r="R143" s="109"/>
      <c r="S143" s="109"/>
      <c r="T143" s="110"/>
      <c r="U143" s="109"/>
      <c r="V143" s="109"/>
    </row>
    <row r="144" spans="1:22" s="115" customFormat="1" ht="15.5">
      <c r="A144" s="109" t="s">
        <v>117</v>
      </c>
      <c r="B144" s="109" t="s">
        <v>66</v>
      </c>
      <c r="C144" s="109">
        <v>7.5</v>
      </c>
      <c r="D144" s="109" t="s">
        <v>94</v>
      </c>
      <c r="E144" s="95" t="str">
        <f t="shared" si="86"/>
        <v>F2_J21_pH7.5</v>
      </c>
      <c r="F144" s="109">
        <v>21</v>
      </c>
      <c r="G144" s="109" t="s">
        <v>118</v>
      </c>
      <c r="H144" s="109" t="s">
        <v>97</v>
      </c>
      <c r="I144" s="109" t="s">
        <v>116</v>
      </c>
      <c r="J144" s="109" t="s">
        <v>31</v>
      </c>
      <c r="K144" s="109" t="s">
        <v>45</v>
      </c>
      <c r="L144" s="109"/>
      <c r="M144" s="109"/>
      <c r="N144" s="109"/>
      <c r="O144" s="109"/>
      <c r="P144" s="116"/>
      <c r="Q144" s="109"/>
      <c r="R144" s="109"/>
      <c r="S144" s="109"/>
      <c r="T144" s="110"/>
      <c r="U144" s="109"/>
      <c r="V144" s="109"/>
    </row>
    <row r="145" spans="1:22" ht="15.5">
      <c r="A145" s="16" t="s">
        <v>117</v>
      </c>
      <c r="B145" s="16" t="s">
        <v>66</v>
      </c>
      <c r="C145" s="16">
        <v>7.5</v>
      </c>
      <c r="D145" s="16" t="s">
        <v>94</v>
      </c>
      <c r="E145" s="16" t="str">
        <f t="shared" si="86"/>
        <v>F2_J22_pH7.5</v>
      </c>
      <c r="F145" s="16">
        <v>22</v>
      </c>
      <c r="G145" s="16" t="s">
        <v>118</v>
      </c>
      <c r="H145" s="16" t="s">
        <v>98</v>
      </c>
      <c r="I145" s="16" t="s">
        <v>116</v>
      </c>
      <c r="J145" s="16" t="s">
        <v>33</v>
      </c>
      <c r="K145" s="16">
        <v>18.7</v>
      </c>
      <c r="L145" s="16">
        <v>18.600000000000001</v>
      </c>
      <c r="M145" s="16">
        <f t="shared" ref="M145:M149" si="94">AVERAGE(K145:L145)</f>
        <v>18.649999999999999</v>
      </c>
      <c r="N145" s="16">
        <v>600</v>
      </c>
      <c r="O145" s="34">
        <f t="shared" ref="O145:O149" si="95">(M145/(N145*660))*1000000</f>
        <v>47.095959595959592</v>
      </c>
      <c r="P145" s="22">
        <v>4</v>
      </c>
      <c r="Q145" s="16">
        <v>20</v>
      </c>
      <c r="R145" s="26">
        <f t="shared" ref="R145:R148" si="96">(P145*Q145)/O145</f>
        <v>1.6986595174262735</v>
      </c>
      <c r="S145" s="26">
        <f t="shared" ref="S145:S148" si="97">Q145-R145</f>
        <v>18.301340482573728</v>
      </c>
      <c r="T145" s="33">
        <f t="shared" ref="T145:T148" si="98">((R145/(R145+S145)))</f>
        <v>8.4932975871313682E-2</v>
      </c>
      <c r="U145" s="3">
        <f t="shared" ref="U145:U148" si="99">15/(R145*M145/Q145)</f>
        <v>9.4696969696969688</v>
      </c>
      <c r="V145" s="16">
        <f t="shared" ref="V145:V148" si="100">U145*((R145*M145)/20)</f>
        <v>15</v>
      </c>
    </row>
    <row r="146" spans="1:22" ht="15.5">
      <c r="A146" s="16" t="s">
        <v>117</v>
      </c>
      <c r="B146" s="16" t="s">
        <v>66</v>
      </c>
      <c r="C146" s="16">
        <v>7.5</v>
      </c>
      <c r="D146" s="16" t="s">
        <v>94</v>
      </c>
      <c r="E146" s="16" t="str">
        <f t="shared" si="86"/>
        <v>F2_J23_pH7.5</v>
      </c>
      <c r="F146" s="16">
        <v>23</v>
      </c>
      <c r="G146" s="16" t="s">
        <v>118</v>
      </c>
      <c r="H146" s="16" t="s">
        <v>99</v>
      </c>
      <c r="I146" s="16" t="s">
        <v>116</v>
      </c>
      <c r="J146" s="16" t="s">
        <v>35</v>
      </c>
      <c r="K146" s="16">
        <v>10.1</v>
      </c>
      <c r="L146" s="16">
        <v>10.1</v>
      </c>
      <c r="M146" s="16">
        <f t="shared" si="94"/>
        <v>10.1</v>
      </c>
      <c r="N146" s="16">
        <v>600</v>
      </c>
      <c r="O146" s="34">
        <f t="shared" si="95"/>
        <v>25.505050505050505</v>
      </c>
      <c r="P146" s="22">
        <v>4</v>
      </c>
      <c r="Q146" s="16">
        <v>20</v>
      </c>
      <c r="R146" s="26">
        <f t="shared" si="96"/>
        <v>3.1366336633663368</v>
      </c>
      <c r="S146" s="26">
        <f t="shared" si="97"/>
        <v>16.863366336633664</v>
      </c>
      <c r="T146" s="33">
        <f t="shared" si="98"/>
        <v>0.15683168316831683</v>
      </c>
      <c r="U146" s="3">
        <f t="shared" si="99"/>
        <v>9.4696969696969688</v>
      </c>
      <c r="V146" s="16">
        <f t="shared" si="100"/>
        <v>15</v>
      </c>
    </row>
    <row r="147" spans="1:22" ht="15.5">
      <c r="A147" s="16" t="s">
        <v>117</v>
      </c>
      <c r="B147" s="16" t="s">
        <v>66</v>
      </c>
      <c r="C147" s="16">
        <v>7.5</v>
      </c>
      <c r="D147" s="16" t="s">
        <v>73</v>
      </c>
      <c r="E147" s="16" t="str">
        <f t="shared" si="86"/>
        <v>F2_J41_pH7.5</v>
      </c>
      <c r="F147" s="16">
        <v>41</v>
      </c>
      <c r="G147" s="16" t="s">
        <v>118</v>
      </c>
      <c r="H147" s="16" t="s">
        <v>100</v>
      </c>
      <c r="I147" s="16" t="s">
        <v>116</v>
      </c>
      <c r="J147" s="16" t="s">
        <v>37</v>
      </c>
      <c r="K147" s="16">
        <v>6.97</v>
      </c>
      <c r="L147" s="16">
        <v>7.07</v>
      </c>
      <c r="M147" s="16">
        <f t="shared" si="94"/>
        <v>7.02</v>
      </c>
      <c r="N147" s="16">
        <v>600</v>
      </c>
      <c r="O147" s="34">
        <f t="shared" si="95"/>
        <v>17.727272727272727</v>
      </c>
      <c r="P147" s="22">
        <v>4</v>
      </c>
      <c r="Q147" s="16">
        <v>20</v>
      </c>
      <c r="R147" s="26">
        <f t="shared" si="96"/>
        <v>4.5128205128205128</v>
      </c>
      <c r="S147" s="26">
        <f t="shared" si="97"/>
        <v>15.487179487179487</v>
      </c>
      <c r="T147" s="33">
        <f t="shared" si="98"/>
        <v>0.22564102564102564</v>
      </c>
      <c r="U147" s="3">
        <f t="shared" si="99"/>
        <v>9.4696969696969706</v>
      </c>
      <c r="V147" s="16">
        <f t="shared" si="100"/>
        <v>15</v>
      </c>
    </row>
    <row r="148" spans="1:22" ht="15.5">
      <c r="A148" s="16" t="s">
        <v>117</v>
      </c>
      <c r="B148" s="16" t="s">
        <v>66</v>
      </c>
      <c r="C148" s="16">
        <v>7.5</v>
      </c>
      <c r="D148" s="16" t="s">
        <v>73</v>
      </c>
      <c r="E148" s="16" t="str">
        <f t="shared" si="86"/>
        <v>F2_J42_pH7.5</v>
      </c>
      <c r="F148" s="16">
        <v>42</v>
      </c>
      <c r="G148" s="16" t="s">
        <v>118</v>
      </c>
      <c r="H148" s="16" t="s">
        <v>101</v>
      </c>
      <c r="I148" s="16" t="s">
        <v>116</v>
      </c>
      <c r="J148" s="16" t="s">
        <v>39</v>
      </c>
      <c r="K148" s="16">
        <v>10.5</v>
      </c>
      <c r="L148" s="16">
        <v>10.5</v>
      </c>
      <c r="M148" s="16">
        <f t="shared" si="94"/>
        <v>10.5</v>
      </c>
      <c r="N148" s="16">
        <v>600</v>
      </c>
      <c r="O148" s="34">
        <f t="shared" si="95"/>
        <v>26.515151515151516</v>
      </c>
      <c r="P148" s="22">
        <v>4</v>
      </c>
      <c r="Q148" s="16">
        <v>20</v>
      </c>
      <c r="R148" s="26">
        <f t="shared" si="96"/>
        <v>3.0171428571428569</v>
      </c>
      <c r="S148" s="26">
        <f t="shared" si="97"/>
        <v>16.982857142857142</v>
      </c>
      <c r="T148" s="33">
        <f t="shared" si="98"/>
        <v>0.15085714285714286</v>
      </c>
      <c r="U148" s="3">
        <f t="shared" si="99"/>
        <v>9.4696969696969706</v>
      </c>
      <c r="V148" s="16">
        <f t="shared" si="100"/>
        <v>15</v>
      </c>
    </row>
    <row r="149" spans="1:22" ht="15.5">
      <c r="A149" s="16" t="s">
        <v>117</v>
      </c>
      <c r="B149" s="16" t="s">
        <v>66</v>
      </c>
      <c r="C149" s="16">
        <v>7.5</v>
      </c>
      <c r="D149" s="16" t="s">
        <v>73</v>
      </c>
      <c r="E149" s="16" t="str">
        <f t="shared" si="86"/>
        <v>F2_J43_pH7.5</v>
      </c>
      <c r="F149" s="16">
        <v>43</v>
      </c>
      <c r="G149" s="16" t="s">
        <v>118</v>
      </c>
      <c r="H149" s="16" t="s">
        <v>102</v>
      </c>
      <c r="I149" s="16" t="s">
        <v>116</v>
      </c>
      <c r="J149" s="16" t="s">
        <v>41</v>
      </c>
      <c r="K149" s="16">
        <v>1.18</v>
      </c>
      <c r="L149" s="16">
        <v>1.28</v>
      </c>
      <c r="M149" s="16">
        <f t="shared" si="94"/>
        <v>1.23</v>
      </c>
      <c r="N149" s="16">
        <v>600</v>
      </c>
      <c r="O149" s="28">
        <f t="shared" si="95"/>
        <v>3.106060606060606</v>
      </c>
      <c r="P149" s="29" t="s">
        <v>150</v>
      </c>
      <c r="Q149" s="30" t="s">
        <v>150</v>
      </c>
      <c r="R149" s="31">
        <v>10</v>
      </c>
      <c r="S149" s="32">
        <v>0</v>
      </c>
      <c r="U149" s="16"/>
      <c r="V149" s="16">
        <f>R149*M149</f>
        <v>12.3</v>
      </c>
    </row>
    <row r="150" spans="1:22" s="115" customFormat="1" ht="15.5">
      <c r="A150" s="109" t="s">
        <v>117</v>
      </c>
      <c r="B150" s="109" t="s">
        <v>66</v>
      </c>
      <c r="C150" s="109">
        <v>7.5</v>
      </c>
      <c r="D150" s="109" t="s">
        <v>73</v>
      </c>
      <c r="E150" s="95" t="str">
        <f t="shared" si="86"/>
        <v>F2_J44_pH7.5</v>
      </c>
      <c r="F150" s="109">
        <v>44</v>
      </c>
      <c r="G150" s="109" t="s">
        <v>118</v>
      </c>
      <c r="H150" s="109" t="s">
        <v>103</v>
      </c>
      <c r="I150" s="109" t="s">
        <v>116</v>
      </c>
      <c r="J150" s="109" t="s">
        <v>44</v>
      </c>
      <c r="K150" s="109" t="s">
        <v>45</v>
      </c>
      <c r="L150" s="109"/>
      <c r="M150" s="109"/>
      <c r="N150" s="109"/>
      <c r="O150" s="109"/>
      <c r="P150" s="116"/>
      <c r="Q150" s="109"/>
      <c r="R150" s="109"/>
      <c r="S150" s="109"/>
      <c r="T150" s="110"/>
      <c r="U150" s="109"/>
      <c r="V150" s="109"/>
    </row>
    <row r="151" spans="1:22" ht="15.5">
      <c r="A151" s="16" t="s">
        <v>117</v>
      </c>
      <c r="B151" s="16" t="s">
        <v>66</v>
      </c>
      <c r="C151" s="16">
        <v>7.5</v>
      </c>
      <c r="D151" s="16" t="s">
        <v>78</v>
      </c>
      <c r="E151" s="16" t="str">
        <f t="shared" si="86"/>
        <v>F2_J61_pH7.5</v>
      </c>
      <c r="F151" s="16">
        <v>61</v>
      </c>
      <c r="G151" s="16" t="s">
        <v>118</v>
      </c>
      <c r="H151" s="16" t="s">
        <v>104</v>
      </c>
      <c r="I151" s="16" t="s">
        <v>116</v>
      </c>
      <c r="J151" s="16" t="s">
        <v>47</v>
      </c>
      <c r="K151" s="16">
        <v>12.4</v>
      </c>
      <c r="L151" s="16">
        <v>12.6</v>
      </c>
      <c r="M151" s="16">
        <f t="shared" ref="M151:M154" si="101">AVERAGE(K151:L151)</f>
        <v>12.5</v>
      </c>
      <c r="N151" s="16">
        <v>600</v>
      </c>
      <c r="O151" s="34">
        <f t="shared" ref="O151:O154" si="102">(M151/(N151*660))*1000000</f>
        <v>31.565656565656564</v>
      </c>
      <c r="P151" s="22">
        <v>4</v>
      </c>
      <c r="Q151" s="16">
        <v>20</v>
      </c>
      <c r="R151" s="26">
        <f t="shared" ref="R151:R154" si="103">(P151*Q151)/O151</f>
        <v>2.5344000000000002</v>
      </c>
      <c r="S151" s="26">
        <f t="shared" ref="S151:S154" si="104">Q151-R151</f>
        <v>17.465599999999998</v>
      </c>
      <c r="T151" s="33">
        <f t="shared" ref="T151:T154" si="105">((R151/(R151+S151)))</f>
        <v>0.12672</v>
      </c>
      <c r="U151" s="3">
        <f t="shared" ref="U151:U154" si="106">15/(R151*M151/Q151)</f>
        <v>9.4696969696969688</v>
      </c>
      <c r="V151" s="16">
        <f t="shared" ref="V151:V154" si="107">U151*((R151*M151)/20)</f>
        <v>15</v>
      </c>
    </row>
    <row r="152" spans="1:22" ht="15.5">
      <c r="A152" s="16" t="s">
        <v>117</v>
      </c>
      <c r="B152" s="16" t="s">
        <v>66</v>
      </c>
      <c r="C152" s="16">
        <v>7.5</v>
      </c>
      <c r="D152" s="16" t="s">
        <v>78</v>
      </c>
      <c r="E152" s="16" t="str">
        <f t="shared" si="86"/>
        <v>F2_J62_pH7.5</v>
      </c>
      <c r="F152" s="16">
        <v>62</v>
      </c>
      <c r="G152" s="16" t="s">
        <v>118</v>
      </c>
      <c r="H152" s="16" t="s">
        <v>106</v>
      </c>
      <c r="I152" s="16" t="s">
        <v>116</v>
      </c>
      <c r="J152" s="16" t="s">
        <v>49</v>
      </c>
      <c r="K152" s="16">
        <v>7.94</v>
      </c>
      <c r="L152" s="16">
        <v>7.74</v>
      </c>
      <c r="M152" s="16">
        <f t="shared" si="101"/>
        <v>7.84</v>
      </c>
      <c r="N152" s="16">
        <v>600</v>
      </c>
      <c r="O152" s="34">
        <f t="shared" si="102"/>
        <v>19.797979797979796</v>
      </c>
      <c r="P152" s="22">
        <v>4</v>
      </c>
      <c r="Q152" s="16">
        <v>20</v>
      </c>
      <c r="R152" s="26">
        <f t="shared" si="103"/>
        <v>4.0408163265306127</v>
      </c>
      <c r="S152" s="26">
        <f t="shared" si="104"/>
        <v>15.959183673469386</v>
      </c>
      <c r="T152" s="33">
        <f t="shared" si="105"/>
        <v>0.20204081632653065</v>
      </c>
      <c r="U152" s="3">
        <f t="shared" si="106"/>
        <v>9.4696969696969688</v>
      </c>
      <c r="V152" s="16">
        <f t="shared" si="107"/>
        <v>15</v>
      </c>
    </row>
    <row r="153" spans="1:22" ht="15.5">
      <c r="A153" s="16" t="s">
        <v>117</v>
      </c>
      <c r="B153" s="16" t="s">
        <v>66</v>
      </c>
      <c r="C153" s="16">
        <v>7.5</v>
      </c>
      <c r="D153" s="16" t="s">
        <v>78</v>
      </c>
      <c r="E153" s="16" t="str">
        <f t="shared" si="86"/>
        <v>F2_J63_pH7.5</v>
      </c>
      <c r="F153" s="16">
        <v>63</v>
      </c>
      <c r="G153" s="16" t="s">
        <v>118</v>
      </c>
      <c r="H153" s="16" t="s">
        <v>107</v>
      </c>
      <c r="I153" s="16" t="s">
        <v>116</v>
      </c>
      <c r="J153" s="16" t="s">
        <v>22</v>
      </c>
      <c r="K153" s="16">
        <v>1.83</v>
      </c>
      <c r="L153" s="16">
        <v>1.79</v>
      </c>
      <c r="M153" s="16">
        <f t="shared" si="101"/>
        <v>1.81</v>
      </c>
      <c r="N153" s="16">
        <v>600</v>
      </c>
      <c r="O153" s="34">
        <f t="shared" si="102"/>
        <v>4.5707070707070709</v>
      </c>
      <c r="P153" s="22">
        <v>4</v>
      </c>
      <c r="Q153" s="16">
        <v>20</v>
      </c>
      <c r="R153" s="26">
        <f t="shared" si="103"/>
        <v>17.502762430939224</v>
      </c>
      <c r="S153" s="26">
        <f t="shared" si="104"/>
        <v>2.4972375690607755</v>
      </c>
      <c r="T153" s="33">
        <f t="shared" si="105"/>
        <v>0.87513812154696125</v>
      </c>
      <c r="U153" s="3">
        <f t="shared" si="106"/>
        <v>9.4696969696969706</v>
      </c>
      <c r="V153" s="16">
        <f t="shared" si="107"/>
        <v>15</v>
      </c>
    </row>
    <row r="154" spans="1:22" ht="15.5">
      <c r="A154" s="16" t="s">
        <v>117</v>
      </c>
      <c r="B154" s="16" t="s">
        <v>66</v>
      </c>
      <c r="C154" s="16">
        <v>7.5</v>
      </c>
      <c r="D154" s="16" t="s">
        <v>78</v>
      </c>
      <c r="E154" s="16" t="str">
        <f t="shared" si="86"/>
        <v>F2_J64_pH7.5</v>
      </c>
      <c r="F154" s="16">
        <v>64</v>
      </c>
      <c r="G154" s="16" t="s">
        <v>118</v>
      </c>
      <c r="H154" s="16" t="s">
        <v>119</v>
      </c>
      <c r="I154" s="16" t="s">
        <v>116</v>
      </c>
      <c r="J154" s="16" t="s">
        <v>24</v>
      </c>
      <c r="K154" s="16">
        <v>7.8</v>
      </c>
      <c r="L154" s="16">
        <v>7.59</v>
      </c>
      <c r="M154" s="16">
        <f t="shared" si="101"/>
        <v>7.6950000000000003</v>
      </c>
      <c r="N154" s="16">
        <v>600</v>
      </c>
      <c r="O154" s="34">
        <f t="shared" si="102"/>
        <v>19.431818181818183</v>
      </c>
      <c r="P154" s="22">
        <v>4</v>
      </c>
      <c r="Q154" s="16">
        <v>20</v>
      </c>
      <c r="R154" s="26">
        <f t="shared" si="103"/>
        <v>4.1169590643274852</v>
      </c>
      <c r="S154" s="26">
        <f t="shared" si="104"/>
        <v>15.883040935672515</v>
      </c>
      <c r="T154" s="33">
        <f t="shared" si="105"/>
        <v>0.20584795321637425</v>
      </c>
      <c r="U154" s="3">
        <f t="shared" si="106"/>
        <v>9.4696969696969688</v>
      </c>
      <c r="V154" s="16">
        <f t="shared" si="107"/>
        <v>15</v>
      </c>
    </row>
    <row r="155" spans="1:22" s="115" customFormat="1" ht="15.5">
      <c r="A155" s="109" t="s">
        <v>117</v>
      </c>
      <c r="B155" s="109" t="s">
        <v>66</v>
      </c>
      <c r="C155" s="109">
        <v>8</v>
      </c>
      <c r="D155" s="109" t="s">
        <v>67</v>
      </c>
      <c r="E155" s="95" t="str">
        <f t="shared" si="86"/>
        <v>F2_J81_pH8</v>
      </c>
      <c r="F155" s="109">
        <v>81</v>
      </c>
      <c r="G155" s="109" t="s">
        <v>118</v>
      </c>
      <c r="H155" s="109" t="s">
        <v>120</v>
      </c>
      <c r="I155" s="109" t="s">
        <v>116</v>
      </c>
      <c r="J155" s="109" t="s">
        <v>26</v>
      </c>
      <c r="K155" s="109" t="s">
        <v>45</v>
      </c>
      <c r="L155" s="109"/>
      <c r="M155" s="109"/>
      <c r="N155" s="109"/>
      <c r="O155" s="109"/>
      <c r="P155" s="116"/>
      <c r="Q155" s="109"/>
      <c r="R155" s="109"/>
      <c r="S155" s="109"/>
      <c r="T155" s="110"/>
      <c r="U155" s="109"/>
      <c r="V155" s="109"/>
    </row>
    <row r="156" spans="1:22" ht="15.5">
      <c r="A156" s="16" t="s">
        <v>117</v>
      </c>
      <c r="B156" s="16" t="s">
        <v>66</v>
      </c>
      <c r="C156" s="16">
        <v>8</v>
      </c>
      <c r="D156" s="16" t="s">
        <v>67</v>
      </c>
      <c r="E156" s="16" t="str">
        <f t="shared" si="86"/>
        <v>F2_J82_pH8</v>
      </c>
      <c r="F156" s="16">
        <v>82</v>
      </c>
      <c r="G156" s="16" t="s">
        <v>118</v>
      </c>
      <c r="H156" s="16" t="s">
        <v>121</v>
      </c>
      <c r="I156" s="16" t="s">
        <v>116</v>
      </c>
      <c r="J156" s="16" t="s">
        <v>28</v>
      </c>
      <c r="K156" s="16">
        <v>5.03</v>
      </c>
      <c r="L156" s="16">
        <v>5.07</v>
      </c>
      <c r="M156" s="16">
        <f t="shared" ref="M156:M160" si="108">AVERAGE(K156:L156)</f>
        <v>5.0500000000000007</v>
      </c>
      <c r="N156" s="16">
        <v>600</v>
      </c>
      <c r="O156" s="34">
        <f t="shared" ref="O156:O160" si="109">(M156/(N156*660))*1000000</f>
        <v>12.752525252525254</v>
      </c>
      <c r="P156" s="22">
        <v>4</v>
      </c>
      <c r="Q156" s="16">
        <v>20</v>
      </c>
      <c r="R156" s="26">
        <f t="shared" ref="R156:R160" si="110">(P156*Q156)/O156</f>
        <v>6.2732673267326726</v>
      </c>
      <c r="S156" s="26">
        <f t="shared" ref="S156:S160" si="111">Q156-R156</f>
        <v>13.726732673267328</v>
      </c>
      <c r="T156" s="33">
        <f t="shared" ref="T156:T160" si="112">((R156/(R156+S156)))</f>
        <v>0.31366336633663361</v>
      </c>
      <c r="U156" s="3">
        <f t="shared" ref="U156:U160" si="113">15/(R156*M156/Q156)</f>
        <v>9.4696969696969688</v>
      </c>
      <c r="V156" s="16">
        <f t="shared" ref="V156:V160" si="114">U156*((R156*M156)/20)</f>
        <v>15</v>
      </c>
    </row>
    <row r="157" spans="1:22" ht="15.5">
      <c r="A157" s="16" t="s">
        <v>117</v>
      </c>
      <c r="B157" s="16" t="s">
        <v>66</v>
      </c>
      <c r="C157" s="16">
        <v>8</v>
      </c>
      <c r="D157" s="16" t="s">
        <v>67</v>
      </c>
      <c r="E157" s="16" t="str">
        <f t="shared" si="86"/>
        <v>F2_J83_pH8</v>
      </c>
      <c r="F157" s="16">
        <v>83</v>
      </c>
      <c r="G157" s="16" t="s">
        <v>118</v>
      </c>
      <c r="H157" s="16" t="s">
        <v>122</v>
      </c>
      <c r="I157" s="16" t="s">
        <v>116</v>
      </c>
      <c r="J157" s="16" t="s">
        <v>30</v>
      </c>
      <c r="K157" s="16">
        <v>3.72</v>
      </c>
      <c r="L157" s="16">
        <v>3.65</v>
      </c>
      <c r="M157" s="16">
        <f t="shared" si="108"/>
        <v>3.6850000000000001</v>
      </c>
      <c r="N157" s="16">
        <v>600</v>
      </c>
      <c r="O157" s="34">
        <f t="shared" si="109"/>
        <v>9.3055555555555554</v>
      </c>
      <c r="P157" s="22">
        <v>4</v>
      </c>
      <c r="Q157" s="16">
        <v>20</v>
      </c>
      <c r="R157" s="26">
        <f t="shared" si="110"/>
        <v>8.5970149253731343</v>
      </c>
      <c r="S157" s="26">
        <f t="shared" si="111"/>
        <v>11.402985074626866</v>
      </c>
      <c r="T157" s="33">
        <f t="shared" si="112"/>
        <v>0.42985074626865671</v>
      </c>
      <c r="U157" s="3">
        <f t="shared" si="113"/>
        <v>9.4696969696969688</v>
      </c>
      <c r="V157" s="16">
        <f t="shared" si="114"/>
        <v>15</v>
      </c>
    </row>
    <row r="158" spans="1:22" ht="15.5">
      <c r="A158" s="16" t="s">
        <v>117</v>
      </c>
      <c r="B158" s="16" t="s">
        <v>66</v>
      </c>
      <c r="C158" s="16">
        <v>8</v>
      </c>
      <c r="D158" s="16" t="s">
        <v>94</v>
      </c>
      <c r="E158" s="16" t="str">
        <f t="shared" si="86"/>
        <v>F2_J102_pH8</v>
      </c>
      <c r="F158" s="16">
        <v>102</v>
      </c>
      <c r="G158" s="16" t="s">
        <v>118</v>
      </c>
      <c r="H158" s="16" t="s">
        <v>123</v>
      </c>
      <c r="I158" s="16" t="s">
        <v>116</v>
      </c>
      <c r="J158" s="16" t="s">
        <v>32</v>
      </c>
      <c r="K158" s="16">
        <v>6.97</v>
      </c>
      <c r="L158" s="16">
        <v>6.81</v>
      </c>
      <c r="M158" s="16">
        <f t="shared" si="108"/>
        <v>6.89</v>
      </c>
      <c r="N158" s="16">
        <v>600</v>
      </c>
      <c r="O158" s="34">
        <f t="shared" si="109"/>
        <v>17.3989898989899</v>
      </c>
      <c r="P158" s="22">
        <v>4</v>
      </c>
      <c r="Q158" s="16">
        <v>20</v>
      </c>
      <c r="R158" s="26">
        <f t="shared" si="110"/>
        <v>4.5979680696661829</v>
      </c>
      <c r="S158" s="26">
        <f t="shared" si="111"/>
        <v>15.402031930333816</v>
      </c>
      <c r="T158" s="33">
        <f t="shared" si="112"/>
        <v>0.22989840348330914</v>
      </c>
      <c r="U158" s="3">
        <f t="shared" si="113"/>
        <v>9.4696969696969688</v>
      </c>
      <c r="V158" s="16">
        <f t="shared" si="114"/>
        <v>15</v>
      </c>
    </row>
    <row r="159" spans="1:22" ht="15.5">
      <c r="A159" s="16" t="s">
        <v>117</v>
      </c>
      <c r="B159" s="16" t="s">
        <v>66</v>
      </c>
      <c r="C159" s="16">
        <v>8</v>
      </c>
      <c r="D159" s="16" t="s">
        <v>94</v>
      </c>
      <c r="E159" s="16" t="str">
        <f t="shared" si="86"/>
        <v>F2_J104_pH8</v>
      </c>
      <c r="F159" s="16">
        <v>104</v>
      </c>
      <c r="G159" s="16" t="s">
        <v>118</v>
      </c>
      <c r="H159" s="16" t="s">
        <v>124</v>
      </c>
      <c r="I159" s="16" t="s">
        <v>116</v>
      </c>
      <c r="J159" s="16" t="s">
        <v>34</v>
      </c>
      <c r="K159" s="16">
        <v>4.9400000000000004</v>
      </c>
      <c r="L159" s="16">
        <v>4.8</v>
      </c>
      <c r="M159" s="16">
        <f t="shared" si="108"/>
        <v>4.87</v>
      </c>
      <c r="N159" s="16">
        <v>600</v>
      </c>
      <c r="O159" s="34">
        <f t="shared" si="109"/>
        <v>12.297979797979798</v>
      </c>
      <c r="P159" s="22">
        <v>4</v>
      </c>
      <c r="Q159" s="16">
        <v>20</v>
      </c>
      <c r="R159" s="26">
        <f t="shared" si="110"/>
        <v>6.5051334702258732</v>
      </c>
      <c r="S159" s="26">
        <f t="shared" si="111"/>
        <v>13.494866529774127</v>
      </c>
      <c r="T159" s="33">
        <f t="shared" si="112"/>
        <v>0.32525667351129367</v>
      </c>
      <c r="U159" s="3">
        <f t="shared" si="113"/>
        <v>9.4696969696969688</v>
      </c>
      <c r="V159" s="16">
        <f t="shared" si="114"/>
        <v>15</v>
      </c>
    </row>
    <row r="160" spans="1:22" ht="15.5">
      <c r="A160" s="16" t="s">
        <v>117</v>
      </c>
      <c r="B160" s="16" t="s">
        <v>66</v>
      </c>
      <c r="C160" s="16">
        <v>8</v>
      </c>
      <c r="D160" s="16" t="s">
        <v>94</v>
      </c>
      <c r="E160" s="16" t="str">
        <f t="shared" si="86"/>
        <v>F2_J105_pH8</v>
      </c>
      <c r="F160" s="16">
        <v>105</v>
      </c>
      <c r="G160" s="16" t="s">
        <v>118</v>
      </c>
      <c r="H160" s="16" t="s">
        <v>125</v>
      </c>
      <c r="I160" s="16" t="s">
        <v>116</v>
      </c>
      <c r="J160" s="16" t="s">
        <v>36</v>
      </c>
      <c r="K160" s="16">
        <v>6.27</v>
      </c>
      <c r="L160" s="16">
        <v>6.2</v>
      </c>
      <c r="M160" s="16">
        <f t="shared" si="108"/>
        <v>6.2349999999999994</v>
      </c>
      <c r="N160" s="16">
        <v>600</v>
      </c>
      <c r="O160" s="34">
        <f t="shared" si="109"/>
        <v>15.744949494949493</v>
      </c>
      <c r="P160" s="22">
        <v>4</v>
      </c>
      <c r="Q160" s="16">
        <v>20</v>
      </c>
      <c r="R160" s="26">
        <f t="shared" si="110"/>
        <v>5.0809943865276672</v>
      </c>
      <c r="S160" s="26">
        <f t="shared" si="111"/>
        <v>14.919005613472333</v>
      </c>
      <c r="T160" s="33">
        <f t="shared" si="112"/>
        <v>0.25404971932638337</v>
      </c>
      <c r="U160" s="3">
        <f t="shared" si="113"/>
        <v>9.4696969696969688</v>
      </c>
      <c r="V160" s="16">
        <f t="shared" si="114"/>
        <v>15</v>
      </c>
    </row>
    <row r="161" spans="1:22" s="115" customFormat="1" ht="15.5">
      <c r="A161" s="109" t="s">
        <v>117</v>
      </c>
      <c r="B161" s="109" t="s">
        <v>66</v>
      </c>
      <c r="C161" s="109">
        <v>8</v>
      </c>
      <c r="D161" s="109" t="s">
        <v>94</v>
      </c>
      <c r="E161" s="95" t="str">
        <f t="shared" si="86"/>
        <v>F2_J106_pH8</v>
      </c>
      <c r="F161" s="109">
        <v>106</v>
      </c>
      <c r="G161" s="109" t="s">
        <v>118</v>
      </c>
      <c r="H161" s="109" t="s">
        <v>126</v>
      </c>
      <c r="I161" s="109" t="s">
        <v>116</v>
      </c>
      <c r="J161" s="109" t="s">
        <v>38</v>
      </c>
      <c r="K161" s="109" t="s">
        <v>45</v>
      </c>
      <c r="L161" s="109"/>
      <c r="M161" s="109"/>
      <c r="N161" s="109"/>
      <c r="O161" s="109"/>
      <c r="P161" s="116"/>
      <c r="Q161" s="109"/>
      <c r="R161" s="109"/>
      <c r="S161" s="109"/>
      <c r="T161" s="110"/>
      <c r="U161" s="109"/>
      <c r="V161" s="109"/>
    </row>
    <row r="162" spans="1:22" ht="15.5">
      <c r="A162" s="16" t="s">
        <v>117</v>
      </c>
      <c r="B162" s="16" t="s">
        <v>66</v>
      </c>
      <c r="C162" s="16">
        <v>8</v>
      </c>
      <c r="D162" s="16" t="s">
        <v>73</v>
      </c>
      <c r="E162" s="16" t="str">
        <f t="shared" si="86"/>
        <v>F2_J122_pH8</v>
      </c>
      <c r="F162" s="16">
        <v>122</v>
      </c>
      <c r="G162" s="16" t="s">
        <v>118</v>
      </c>
      <c r="H162" s="16" t="s">
        <v>127</v>
      </c>
      <c r="I162" s="16" t="s">
        <v>116</v>
      </c>
      <c r="J162" s="16" t="s">
        <v>40</v>
      </c>
      <c r="K162" s="16">
        <v>8.76</v>
      </c>
      <c r="L162" s="16">
        <v>8.6300000000000008</v>
      </c>
      <c r="M162" s="16">
        <f t="shared" ref="M162:M169" si="115">AVERAGE(K162:L162)</f>
        <v>8.6950000000000003</v>
      </c>
      <c r="N162" s="16">
        <v>600</v>
      </c>
      <c r="O162" s="34">
        <f t="shared" ref="O162:O169" si="116">(M162/(N162*660))*1000000</f>
        <v>21.957070707070709</v>
      </c>
      <c r="P162" s="22">
        <v>4</v>
      </c>
      <c r="Q162" s="16">
        <v>20</v>
      </c>
      <c r="R162" s="26">
        <f t="shared" ref="R162:R163" si="117">(P162*Q162)/O162</f>
        <v>3.6434732604945368</v>
      </c>
      <c r="S162" s="26">
        <f t="shared" ref="S162:S163" si="118">Q162-R162</f>
        <v>16.356526739505462</v>
      </c>
      <c r="T162" s="33">
        <f t="shared" ref="T162:T163" si="119">((R162/(R162+S162)))</f>
        <v>0.18217366302472685</v>
      </c>
      <c r="U162" s="3">
        <f t="shared" ref="U162:U163" si="120">15/(R162*M162/Q162)</f>
        <v>9.4696969696969688</v>
      </c>
      <c r="V162" s="16">
        <f t="shared" ref="V162:V163" si="121">U162*((R162*M162)/20)</f>
        <v>15</v>
      </c>
    </row>
    <row r="163" spans="1:22" ht="15.5">
      <c r="A163" s="16" t="s">
        <v>117</v>
      </c>
      <c r="B163" s="16" t="s">
        <v>66</v>
      </c>
      <c r="C163" s="16">
        <v>8</v>
      </c>
      <c r="D163" s="16" t="s">
        <v>73</v>
      </c>
      <c r="E163" s="16" t="str">
        <f t="shared" si="86"/>
        <v>F2_J123_pH8</v>
      </c>
      <c r="F163" s="16">
        <v>123</v>
      </c>
      <c r="G163" s="16" t="s">
        <v>118</v>
      </c>
      <c r="H163" s="16" t="s">
        <v>128</v>
      </c>
      <c r="I163" s="16" t="s">
        <v>116</v>
      </c>
      <c r="J163" s="16" t="s">
        <v>61</v>
      </c>
      <c r="K163" s="16">
        <v>15.1</v>
      </c>
      <c r="L163" s="16">
        <v>14.4</v>
      </c>
      <c r="M163" s="16">
        <f t="shared" si="115"/>
        <v>14.75</v>
      </c>
      <c r="N163" s="16">
        <v>600</v>
      </c>
      <c r="O163" s="34">
        <f t="shared" si="116"/>
        <v>37.247474747474747</v>
      </c>
      <c r="P163" s="22">
        <v>4</v>
      </c>
      <c r="Q163" s="16">
        <v>20</v>
      </c>
      <c r="R163" s="26">
        <f t="shared" si="117"/>
        <v>2.1477966101694914</v>
      </c>
      <c r="S163" s="26">
        <f t="shared" si="118"/>
        <v>17.852203389830507</v>
      </c>
      <c r="T163" s="33">
        <f t="shared" si="119"/>
        <v>0.10738983050847457</v>
      </c>
      <c r="U163" s="3">
        <f t="shared" si="120"/>
        <v>9.4696969696969688</v>
      </c>
      <c r="V163" s="16">
        <f t="shared" si="121"/>
        <v>15</v>
      </c>
    </row>
    <row r="164" spans="1:22" ht="15.5">
      <c r="A164" s="16" t="s">
        <v>117</v>
      </c>
      <c r="B164" s="16" t="s">
        <v>66</v>
      </c>
      <c r="C164" s="16">
        <v>8</v>
      </c>
      <c r="D164" s="16" t="s">
        <v>73</v>
      </c>
      <c r="E164" s="16" t="str">
        <f t="shared" si="86"/>
        <v>F2_J124_pH8</v>
      </c>
      <c r="F164" s="16">
        <v>124</v>
      </c>
      <c r="G164" s="16" t="s">
        <v>118</v>
      </c>
      <c r="H164" s="16" t="s">
        <v>129</v>
      </c>
      <c r="I164" s="16" t="s">
        <v>116</v>
      </c>
      <c r="J164" s="16" t="s">
        <v>46</v>
      </c>
      <c r="K164" s="16">
        <v>1.43</v>
      </c>
      <c r="L164" s="16" t="s">
        <v>20</v>
      </c>
      <c r="M164" s="16">
        <f t="shared" si="115"/>
        <v>1.43</v>
      </c>
      <c r="N164" s="16">
        <v>600</v>
      </c>
      <c r="O164" s="28">
        <f t="shared" si="116"/>
        <v>3.6111111111111112</v>
      </c>
      <c r="P164" s="29" t="s">
        <v>150</v>
      </c>
      <c r="Q164" s="30" t="s">
        <v>150</v>
      </c>
      <c r="R164" s="31">
        <v>10</v>
      </c>
      <c r="S164" s="32">
        <v>0</v>
      </c>
      <c r="U164" s="16"/>
      <c r="V164" s="16">
        <f>R164*M164</f>
        <v>14.299999999999999</v>
      </c>
    </row>
    <row r="165" spans="1:22" ht="15.5">
      <c r="A165" s="16" t="s">
        <v>117</v>
      </c>
      <c r="B165" s="16" t="s">
        <v>66</v>
      </c>
      <c r="C165" s="16">
        <v>8</v>
      </c>
      <c r="D165" s="16" t="s">
        <v>78</v>
      </c>
      <c r="E165" s="16" t="str">
        <f t="shared" si="86"/>
        <v>F2_J141_pH8</v>
      </c>
      <c r="F165" s="16">
        <v>141</v>
      </c>
      <c r="G165" s="16" t="s">
        <v>118</v>
      </c>
      <c r="H165" s="16" t="s">
        <v>130</v>
      </c>
      <c r="I165" s="16" t="s">
        <v>116</v>
      </c>
      <c r="J165" s="16" t="s">
        <v>48</v>
      </c>
      <c r="K165" s="16">
        <v>3.56</v>
      </c>
      <c r="L165" s="16" t="s">
        <v>20</v>
      </c>
      <c r="M165" s="16">
        <f t="shared" si="115"/>
        <v>3.56</v>
      </c>
      <c r="N165" s="16">
        <v>600</v>
      </c>
      <c r="O165" s="34">
        <f t="shared" si="116"/>
        <v>8.9898989898989914</v>
      </c>
      <c r="P165" s="22">
        <v>4</v>
      </c>
      <c r="Q165" s="16">
        <v>20</v>
      </c>
      <c r="R165" s="26">
        <f t="shared" ref="R165:R168" si="122">(P165*Q165)/O165</f>
        <v>8.8988764044943807</v>
      </c>
      <c r="S165" s="26">
        <f t="shared" ref="S165:S168" si="123">Q165-R165</f>
        <v>11.101123595505619</v>
      </c>
      <c r="T165" s="33">
        <f t="shared" ref="T165:T168" si="124">((R165/(R165+S165)))</f>
        <v>0.44494382022471901</v>
      </c>
      <c r="U165" s="3">
        <f t="shared" ref="U165:U168" si="125">15/(R165*M165/Q165)</f>
        <v>9.4696969696969706</v>
      </c>
      <c r="V165" s="16">
        <f t="shared" ref="V165:V168" si="126">U165*((R165*M165)/20)</f>
        <v>15</v>
      </c>
    </row>
    <row r="166" spans="1:22" ht="15.5">
      <c r="A166" s="16" t="s">
        <v>117</v>
      </c>
      <c r="B166" s="16" t="s">
        <v>66</v>
      </c>
      <c r="C166" s="16">
        <v>8</v>
      </c>
      <c r="D166" s="16" t="s">
        <v>78</v>
      </c>
      <c r="E166" s="16" t="str">
        <f t="shared" si="86"/>
        <v>F2_J142_pH8</v>
      </c>
      <c r="F166" s="16">
        <v>142</v>
      </c>
      <c r="G166" s="16" t="s">
        <v>118</v>
      </c>
      <c r="H166" s="16" t="s">
        <v>131</v>
      </c>
      <c r="I166" s="16" t="s">
        <v>116</v>
      </c>
      <c r="J166" s="16" t="s">
        <v>50</v>
      </c>
      <c r="K166" s="16">
        <v>11.4</v>
      </c>
      <c r="L166" s="16">
        <v>13.6</v>
      </c>
      <c r="M166" s="16">
        <f t="shared" si="115"/>
        <v>12.5</v>
      </c>
      <c r="N166" s="16">
        <v>600</v>
      </c>
      <c r="O166" s="34">
        <f t="shared" si="116"/>
        <v>31.565656565656564</v>
      </c>
      <c r="P166" s="22">
        <v>4</v>
      </c>
      <c r="Q166" s="16">
        <v>20</v>
      </c>
      <c r="R166" s="26">
        <f t="shared" si="122"/>
        <v>2.5344000000000002</v>
      </c>
      <c r="S166" s="26">
        <f t="shared" si="123"/>
        <v>17.465599999999998</v>
      </c>
      <c r="T166" s="33">
        <f t="shared" si="124"/>
        <v>0.12672</v>
      </c>
      <c r="U166" s="3">
        <f t="shared" si="125"/>
        <v>9.4696969696969688</v>
      </c>
      <c r="V166" s="16">
        <f t="shared" si="126"/>
        <v>15</v>
      </c>
    </row>
    <row r="167" spans="1:22" ht="15.5">
      <c r="A167" s="16" t="s">
        <v>117</v>
      </c>
      <c r="B167" s="16" t="s">
        <v>66</v>
      </c>
      <c r="C167" s="16">
        <v>8</v>
      </c>
      <c r="D167" s="16" t="s">
        <v>78</v>
      </c>
      <c r="E167" s="16" t="str">
        <f t="shared" si="86"/>
        <v>F2_J143_pH8</v>
      </c>
      <c r="F167" s="16">
        <v>143</v>
      </c>
      <c r="G167" s="16" t="s">
        <v>118</v>
      </c>
      <c r="H167" s="16" t="s">
        <v>132</v>
      </c>
      <c r="I167" s="16" t="s">
        <v>116</v>
      </c>
      <c r="J167" s="16" t="s">
        <v>51</v>
      </c>
      <c r="K167" s="16">
        <v>2.5499999999999998</v>
      </c>
      <c r="L167" s="16">
        <v>2.48</v>
      </c>
      <c r="M167" s="16">
        <f t="shared" si="115"/>
        <v>2.5149999999999997</v>
      </c>
      <c r="N167" s="16">
        <v>600</v>
      </c>
      <c r="O167" s="34">
        <f t="shared" si="116"/>
        <v>6.3510101010101003</v>
      </c>
      <c r="P167" s="22">
        <v>4</v>
      </c>
      <c r="Q167" s="16">
        <v>20</v>
      </c>
      <c r="R167" s="26">
        <f t="shared" si="122"/>
        <v>12.596421471172963</v>
      </c>
      <c r="S167" s="26">
        <f t="shared" si="123"/>
        <v>7.4035785288270368</v>
      </c>
      <c r="T167" s="33">
        <f t="shared" si="124"/>
        <v>0.62982107355864814</v>
      </c>
      <c r="U167" s="3">
        <f t="shared" si="125"/>
        <v>9.4696969696969688</v>
      </c>
      <c r="V167" s="16">
        <f t="shared" si="126"/>
        <v>15</v>
      </c>
    </row>
    <row r="168" spans="1:22" ht="15.5">
      <c r="A168" s="16" t="s">
        <v>117</v>
      </c>
      <c r="B168" s="16" t="s">
        <v>66</v>
      </c>
      <c r="C168" s="16">
        <v>8</v>
      </c>
      <c r="D168" s="16" t="s">
        <v>78</v>
      </c>
      <c r="E168" s="16" t="str">
        <f t="shared" si="86"/>
        <v>F2_J144_pH8</v>
      </c>
      <c r="F168" s="16">
        <v>144</v>
      </c>
      <c r="G168" s="16" t="s">
        <v>118</v>
      </c>
      <c r="H168" s="16" t="s">
        <v>133</v>
      </c>
      <c r="I168" s="16" t="s">
        <v>116</v>
      </c>
      <c r="J168" s="16" t="s">
        <v>52</v>
      </c>
      <c r="K168" s="16">
        <v>10.6</v>
      </c>
      <c r="L168" s="16">
        <v>10.1</v>
      </c>
      <c r="M168" s="16">
        <f t="shared" si="115"/>
        <v>10.35</v>
      </c>
      <c r="N168" s="16">
        <v>600</v>
      </c>
      <c r="O168" s="34">
        <f t="shared" si="116"/>
        <v>26.136363636363637</v>
      </c>
      <c r="P168" s="22">
        <v>4</v>
      </c>
      <c r="Q168" s="16">
        <v>20</v>
      </c>
      <c r="R168" s="26">
        <f t="shared" si="122"/>
        <v>3.0608695652173914</v>
      </c>
      <c r="S168" s="26">
        <f t="shared" si="123"/>
        <v>16.939130434782609</v>
      </c>
      <c r="T168" s="33">
        <f t="shared" si="124"/>
        <v>0.15304347826086956</v>
      </c>
      <c r="U168" s="3">
        <f t="shared" si="125"/>
        <v>9.4696969696969688</v>
      </c>
      <c r="V168" s="16">
        <f t="shared" si="126"/>
        <v>15</v>
      </c>
    </row>
    <row r="169" spans="1:22" ht="15.5">
      <c r="A169" s="16" t="s">
        <v>117</v>
      </c>
      <c r="B169" s="16" t="s">
        <v>66</v>
      </c>
      <c r="C169" s="16">
        <v>7</v>
      </c>
      <c r="D169" s="16" t="s">
        <v>67</v>
      </c>
      <c r="E169" s="16" t="str">
        <f t="shared" si="86"/>
        <v>F2_J161_pH7</v>
      </c>
      <c r="F169" s="16">
        <v>161</v>
      </c>
      <c r="G169" s="16" t="s">
        <v>118</v>
      </c>
      <c r="H169" s="16" t="s">
        <v>134</v>
      </c>
      <c r="I169" s="16" t="s">
        <v>116</v>
      </c>
      <c r="J169" s="16" t="s">
        <v>53</v>
      </c>
      <c r="K169" s="16">
        <v>1.36</v>
      </c>
      <c r="L169" s="16">
        <v>1.3</v>
      </c>
      <c r="M169" s="16">
        <f t="shared" si="115"/>
        <v>1.33</v>
      </c>
      <c r="N169" s="16">
        <v>600</v>
      </c>
      <c r="O169" s="28">
        <f t="shared" si="116"/>
        <v>3.358585858585859</v>
      </c>
      <c r="P169" s="29" t="s">
        <v>150</v>
      </c>
      <c r="Q169" s="30" t="s">
        <v>150</v>
      </c>
      <c r="R169" s="31">
        <v>10</v>
      </c>
      <c r="S169" s="32">
        <v>0</v>
      </c>
      <c r="U169" s="16"/>
      <c r="V169" s="16">
        <f>R169*M169</f>
        <v>13.3</v>
      </c>
    </row>
    <row r="170" spans="1:22" s="115" customFormat="1" ht="15.5">
      <c r="A170" s="109" t="s">
        <v>117</v>
      </c>
      <c r="B170" s="109" t="s">
        <v>66</v>
      </c>
      <c r="C170" s="109">
        <v>7</v>
      </c>
      <c r="D170" s="109" t="s">
        <v>67</v>
      </c>
      <c r="E170" s="95" t="str">
        <f t="shared" si="86"/>
        <v>F2_J162_pH7</v>
      </c>
      <c r="F170" s="109">
        <v>162</v>
      </c>
      <c r="G170" s="109" t="s">
        <v>118</v>
      </c>
      <c r="H170" s="109" t="s">
        <v>135</v>
      </c>
      <c r="I170" s="109" t="s">
        <v>116</v>
      </c>
      <c r="J170" s="109" t="s">
        <v>54</v>
      </c>
      <c r="K170" s="109" t="s">
        <v>45</v>
      </c>
      <c r="L170" s="113"/>
      <c r="M170" s="109"/>
      <c r="N170" s="109"/>
      <c r="O170" s="109"/>
      <c r="P170" s="116"/>
      <c r="Q170" s="109"/>
      <c r="R170" s="109"/>
      <c r="S170" s="109"/>
      <c r="T170" s="110"/>
      <c r="U170" s="109"/>
      <c r="V170" s="109"/>
    </row>
    <row r="171" spans="1:22" ht="15.5">
      <c r="A171" s="16" t="s">
        <v>117</v>
      </c>
      <c r="B171" s="16" t="s">
        <v>66</v>
      </c>
      <c r="C171" s="16">
        <v>7</v>
      </c>
      <c r="D171" s="16" t="s">
        <v>67</v>
      </c>
      <c r="E171" s="16" t="str">
        <f t="shared" si="86"/>
        <v>F2_J163_pH7</v>
      </c>
      <c r="F171" s="16">
        <v>163</v>
      </c>
      <c r="G171" s="16" t="s">
        <v>118</v>
      </c>
      <c r="H171" s="16" t="s">
        <v>136</v>
      </c>
      <c r="I171" s="16" t="s">
        <v>116</v>
      </c>
      <c r="J171" s="16" t="s">
        <v>55</v>
      </c>
      <c r="K171" s="16">
        <v>11</v>
      </c>
      <c r="L171" s="16">
        <v>10.6</v>
      </c>
      <c r="M171" s="16">
        <f>AVERAGE(K171:L171)</f>
        <v>10.8</v>
      </c>
      <c r="N171" s="16">
        <v>600</v>
      </c>
      <c r="O171" s="34">
        <f>(M171/(N171*660))*1000000</f>
        <v>27.272727272727273</v>
      </c>
      <c r="P171" s="22">
        <v>4</v>
      </c>
      <c r="Q171" s="16">
        <v>20</v>
      </c>
      <c r="R171" s="26">
        <f>(P171*Q171)/O171</f>
        <v>2.9333333333333331</v>
      </c>
      <c r="S171" s="26">
        <f>Q171-R171</f>
        <v>17.066666666666666</v>
      </c>
      <c r="T171" s="33">
        <f>((R171/(R171+S171)))</f>
        <v>0.14666666666666667</v>
      </c>
      <c r="U171" s="3">
        <f>15/(R171*M171/Q171)</f>
        <v>9.4696969696969688</v>
      </c>
      <c r="V171" s="16">
        <f>U171*((R171*M171)/20)</f>
        <v>15</v>
      </c>
    </row>
    <row r="172" spans="1:22" s="115" customFormat="1" ht="15.5">
      <c r="A172" s="109" t="s">
        <v>117</v>
      </c>
      <c r="B172" s="109" t="s">
        <v>66</v>
      </c>
      <c r="C172" s="109">
        <v>7</v>
      </c>
      <c r="D172" s="109" t="s">
        <v>94</v>
      </c>
      <c r="E172" s="95" t="str">
        <f t="shared" si="86"/>
        <v>F2_J181_pH7</v>
      </c>
      <c r="F172" s="109">
        <v>181</v>
      </c>
      <c r="G172" s="109" t="s">
        <v>118</v>
      </c>
      <c r="H172" s="109" t="s">
        <v>137</v>
      </c>
      <c r="I172" s="109" t="s">
        <v>116</v>
      </c>
      <c r="J172" s="109" t="s">
        <v>56</v>
      </c>
      <c r="K172" s="109" t="s">
        <v>45</v>
      </c>
      <c r="L172" s="113"/>
      <c r="M172" s="109"/>
      <c r="N172" s="109"/>
      <c r="O172" s="109"/>
      <c r="P172" s="116"/>
      <c r="Q172" s="109"/>
      <c r="R172" s="109"/>
      <c r="S172" s="109"/>
      <c r="T172" s="110"/>
      <c r="U172" s="109"/>
      <c r="V172" s="109"/>
    </row>
    <row r="173" spans="1:22" ht="15.5">
      <c r="A173" s="16" t="s">
        <v>117</v>
      </c>
      <c r="B173" s="16" t="s">
        <v>66</v>
      </c>
      <c r="C173" s="16">
        <v>7</v>
      </c>
      <c r="D173" s="16" t="s">
        <v>94</v>
      </c>
      <c r="E173" s="16" t="str">
        <f t="shared" si="86"/>
        <v>F2_J182_pH7</v>
      </c>
      <c r="F173" s="16">
        <v>182</v>
      </c>
      <c r="G173" s="16" t="s">
        <v>118</v>
      </c>
      <c r="H173" s="16" t="s">
        <v>138</v>
      </c>
      <c r="I173" s="16" t="s">
        <v>116</v>
      </c>
      <c r="J173" s="16" t="s">
        <v>105</v>
      </c>
      <c r="K173" s="16">
        <v>15.9</v>
      </c>
      <c r="L173" s="16">
        <v>15.2</v>
      </c>
      <c r="M173" s="16">
        <f t="shared" ref="M173:M177" si="127">AVERAGE(K173:L173)</f>
        <v>15.55</v>
      </c>
      <c r="N173" s="16">
        <v>600</v>
      </c>
      <c r="O173" s="34">
        <f>(M173/(N173*660))*1000000</f>
        <v>39.267676767676775</v>
      </c>
      <c r="P173" s="22">
        <v>4</v>
      </c>
      <c r="Q173" s="16">
        <v>20</v>
      </c>
      <c r="R173" s="26">
        <f>(P173*Q173)/O173</f>
        <v>2.0372990353697746</v>
      </c>
      <c r="S173" s="26">
        <f>Q173-R173</f>
        <v>17.962700964630226</v>
      </c>
      <c r="T173" s="33">
        <f>((R173/(R173+S173)))</f>
        <v>0.10186495176848873</v>
      </c>
      <c r="U173" s="3">
        <f>15/(R173*M173/Q173)</f>
        <v>9.4696969696969706</v>
      </c>
      <c r="V173" s="16">
        <f>U173*((R173*M173)/20)</f>
        <v>15</v>
      </c>
    </row>
    <row r="174" spans="1:22" s="115" customFormat="1" ht="15.5">
      <c r="A174" s="109" t="s">
        <v>117</v>
      </c>
      <c r="B174" s="109" t="s">
        <v>66</v>
      </c>
      <c r="C174" s="109">
        <v>7</v>
      </c>
      <c r="D174" s="109" t="s">
        <v>94</v>
      </c>
      <c r="E174" s="95" t="str">
        <f t="shared" si="86"/>
        <v>F2_J183_pH7</v>
      </c>
      <c r="F174" s="109">
        <v>183</v>
      </c>
      <c r="G174" s="109" t="s">
        <v>118</v>
      </c>
      <c r="H174" s="109" t="s">
        <v>139</v>
      </c>
      <c r="I174" s="109" t="s">
        <v>116</v>
      </c>
      <c r="J174" s="109" t="s">
        <v>58</v>
      </c>
      <c r="K174" s="109">
        <v>1.18</v>
      </c>
      <c r="L174" s="109">
        <v>1.1299999999999999</v>
      </c>
      <c r="M174" s="109">
        <f t="shared" si="127"/>
        <v>1.1549999999999998</v>
      </c>
      <c r="N174" s="109">
        <v>600</v>
      </c>
      <c r="O174" s="118">
        <v>2.92</v>
      </c>
      <c r="P174" s="119" t="s">
        <v>140</v>
      </c>
      <c r="Q174" s="113"/>
      <c r="R174" s="120"/>
      <c r="S174" s="120"/>
      <c r="T174" s="110"/>
      <c r="U174" s="109"/>
      <c r="V174" s="109"/>
    </row>
    <row r="175" spans="1:22" ht="15.5">
      <c r="A175" s="16" t="s">
        <v>117</v>
      </c>
      <c r="B175" s="16" t="s">
        <v>66</v>
      </c>
      <c r="C175" s="16">
        <v>7</v>
      </c>
      <c r="D175" s="16" t="s">
        <v>94</v>
      </c>
      <c r="E175" s="16" t="str">
        <f t="shared" si="86"/>
        <v>F2_J184_pH7</v>
      </c>
      <c r="F175" s="16">
        <v>184</v>
      </c>
      <c r="G175" s="16" t="s">
        <v>141</v>
      </c>
      <c r="H175" s="16" t="s">
        <v>23</v>
      </c>
      <c r="I175" s="16" t="s">
        <v>116</v>
      </c>
      <c r="J175" s="16" t="s">
        <v>59</v>
      </c>
      <c r="K175" s="16">
        <v>1.94</v>
      </c>
      <c r="L175" s="16">
        <v>1.93</v>
      </c>
      <c r="M175" s="16">
        <f t="shared" si="127"/>
        <v>1.9350000000000001</v>
      </c>
      <c r="N175" s="16">
        <v>600</v>
      </c>
      <c r="O175" s="34">
        <f t="shared" ref="O175:O177" si="128">(M175/(N175*660))*1000000</f>
        <v>4.8863636363636367</v>
      </c>
      <c r="P175" s="22">
        <v>4</v>
      </c>
      <c r="Q175" s="16">
        <v>20</v>
      </c>
      <c r="R175" s="26">
        <f>(P175*Q175)/O175</f>
        <v>16.372093023255815</v>
      </c>
      <c r="S175" s="26">
        <f>Q175-R175</f>
        <v>3.6279069767441854</v>
      </c>
      <c r="T175" s="33">
        <f>((R175/(R175+S175)))</f>
        <v>0.81860465116279069</v>
      </c>
      <c r="U175" s="3">
        <f>15/(R175*M175/Q175)</f>
        <v>9.4696969696969688</v>
      </c>
      <c r="V175" s="16">
        <f>U175*((R175*M175)/20)</f>
        <v>15</v>
      </c>
    </row>
    <row r="176" spans="1:22" ht="15.5">
      <c r="A176" s="16" t="s">
        <v>117</v>
      </c>
      <c r="B176" s="16" t="s">
        <v>66</v>
      </c>
      <c r="C176" s="16">
        <v>7</v>
      </c>
      <c r="D176" s="16" t="s">
        <v>73</v>
      </c>
      <c r="E176" s="16" t="str">
        <f t="shared" si="86"/>
        <v>F2_J201_pH7</v>
      </c>
      <c r="F176" s="16">
        <v>201</v>
      </c>
      <c r="G176" s="16" t="s">
        <v>141</v>
      </c>
      <c r="H176" s="16" t="s">
        <v>25</v>
      </c>
      <c r="I176" s="16" t="s">
        <v>116</v>
      </c>
      <c r="J176" s="16" t="s">
        <v>62</v>
      </c>
      <c r="K176" s="16">
        <v>1.24</v>
      </c>
      <c r="L176" s="16">
        <v>1.23</v>
      </c>
      <c r="M176" s="16">
        <f t="shared" si="127"/>
        <v>1.2349999999999999</v>
      </c>
      <c r="N176" s="16">
        <v>600</v>
      </c>
      <c r="O176" s="28">
        <f t="shared" si="128"/>
        <v>3.1186868686868685</v>
      </c>
      <c r="P176" s="29" t="s">
        <v>150</v>
      </c>
      <c r="Q176" s="30" t="s">
        <v>150</v>
      </c>
      <c r="R176" s="31">
        <v>10</v>
      </c>
      <c r="S176" s="32">
        <v>0</v>
      </c>
      <c r="U176" s="16"/>
      <c r="V176" s="16">
        <f>R176*M176</f>
        <v>12.349999999999998</v>
      </c>
    </row>
    <row r="177" spans="1:22" ht="15.5">
      <c r="A177" s="16" t="s">
        <v>117</v>
      </c>
      <c r="B177" s="16" t="s">
        <v>66</v>
      </c>
      <c r="C177" s="16">
        <v>7</v>
      </c>
      <c r="D177" s="16" t="s">
        <v>73</v>
      </c>
      <c r="E177" s="16" t="str">
        <f t="shared" si="86"/>
        <v>F2_J202_pH7</v>
      </c>
      <c r="F177" s="16">
        <v>202</v>
      </c>
      <c r="G177" s="16" t="s">
        <v>141</v>
      </c>
      <c r="H177" s="16" t="s">
        <v>27</v>
      </c>
      <c r="I177" s="16" t="s">
        <v>116</v>
      </c>
      <c r="J177" s="16" t="s">
        <v>113</v>
      </c>
      <c r="K177" s="16">
        <v>12.3</v>
      </c>
      <c r="L177" s="16">
        <v>11.9</v>
      </c>
      <c r="M177" s="16">
        <f t="shared" si="127"/>
        <v>12.100000000000001</v>
      </c>
      <c r="N177" s="16">
        <v>600</v>
      </c>
      <c r="O177" s="34">
        <f t="shared" si="128"/>
        <v>30.555555555555561</v>
      </c>
      <c r="P177" s="22">
        <v>4</v>
      </c>
      <c r="Q177" s="16">
        <v>20</v>
      </c>
      <c r="R177" s="26">
        <f>(P177*Q177)/O177</f>
        <v>2.6181818181818177</v>
      </c>
      <c r="S177" s="26">
        <f>Q177-R177</f>
        <v>17.381818181818183</v>
      </c>
      <c r="T177" s="33">
        <f>((R177/(R177+S177)))</f>
        <v>0.13090909090909089</v>
      </c>
      <c r="U177" s="3">
        <f>15/(R177*M177/Q177)</f>
        <v>9.4696969696969688</v>
      </c>
      <c r="V177" s="16">
        <f>U177*((R177*M177)/20)</f>
        <v>15</v>
      </c>
    </row>
    <row r="178" spans="1:22" s="115" customFormat="1" ht="15.5">
      <c r="A178" s="109" t="s">
        <v>117</v>
      </c>
      <c r="B178" s="109" t="s">
        <v>66</v>
      </c>
      <c r="C178" s="109">
        <v>7</v>
      </c>
      <c r="D178" s="109" t="s">
        <v>73</v>
      </c>
      <c r="E178" s="95" t="str">
        <f t="shared" si="86"/>
        <v>F2_J203_pH7</v>
      </c>
      <c r="F178" s="109">
        <v>203</v>
      </c>
      <c r="G178" s="109" t="s">
        <v>141</v>
      </c>
      <c r="H178" s="109" t="s">
        <v>29</v>
      </c>
      <c r="I178" s="109" t="s">
        <v>116</v>
      </c>
      <c r="J178" s="109" t="s">
        <v>63</v>
      </c>
      <c r="K178" s="109" t="s">
        <v>45</v>
      </c>
      <c r="L178" s="109"/>
      <c r="M178" s="109"/>
      <c r="N178" s="109"/>
      <c r="O178" s="109"/>
      <c r="P178" s="116"/>
      <c r="Q178" s="109"/>
      <c r="R178" s="109"/>
      <c r="S178" s="109"/>
      <c r="T178" s="110"/>
      <c r="U178" s="109"/>
      <c r="V178" s="109"/>
    </row>
    <row r="179" spans="1:22" ht="15.5">
      <c r="A179" s="16" t="s">
        <v>117</v>
      </c>
      <c r="B179" s="16" t="s">
        <v>66</v>
      </c>
      <c r="C179" s="16">
        <v>7</v>
      </c>
      <c r="D179" s="16" t="s">
        <v>78</v>
      </c>
      <c r="E179" s="16" t="str">
        <f t="shared" si="86"/>
        <v>F2_J221_pH7</v>
      </c>
      <c r="F179" s="16">
        <v>221</v>
      </c>
      <c r="G179" s="16" t="s">
        <v>141</v>
      </c>
      <c r="H179" s="16" t="s">
        <v>31</v>
      </c>
      <c r="I179" s="16" t="s">
        <v>116</v>
      </c>
      <c r="J179" s="16" t="s">
        <v>70</v>
      </c>
      <c r="K179" s="16">
        <v>5.14</v>
      </c>
      <c r="L179" s="16">
        <v>5.08</v>
      </c>
      <c r="M179" s="16">
        <f t="shared" ref="M179:M182" si="129">AVERAGE(K179:L179)</f>
        <v>5.1099999999999994</v>
      </c>
      <c r="N179" s="16">
        <v>600</v>
      </c>
      <c r="O179" s="34">
        <f t="shared" ref="O179:O182" si="130">(M179/(N179*660))*1000000</f>
        <v>12.904040404040403</v>
      </c>
      <c r="P179" s="22">
        <v>4</v>
      </c>
      <c r="Q179" s="16">
        <v>20</v>
      </c>
      <c r="R179" s="26">
        <f t="shared" ref="R179:R182" si="131">(P179*Q179)/O179</f>
        <v>6.1996086105675152</v>
      </c>
      <c r="S179" s="26">
        <f t="shared" ref="S179:S182" si="132">Q179-R179</f>
        <v>13.800391389432484</v>
      </c>
      <c r="T179" s="33">
        <f t="shared" ref="T179:T182" si="133">((R179/(R179+S179)))</f>
        <v>0.30998043052837576</v>
      </c>
      <c r="U179" s="3">
        <f t="shared" ref="U179:U182" si="134">15/(R179*M179/Q179)</f>
        <v>9.4696969696969688</v>
      </c>
      <c r="V179" s="16">
        <f t="shared" ref="V179:V182" si="135">U179*((R179*M179)/20)</f>
        <v>15</v>
      </c>
    </row>
    <row r="180" spans="1:22" ht="15.5">
      <c r="A180" s="16" t="s">
        <v>117</v>
      </c>
      <c r="B180" s="16" t="s">
        <v>66</v>
      </c>
      <c r="C180" s="16">
        <v>7</v>
      </c>
      <c r="D180" s="16" t="s">
        <v>78</v>
      </c>
      <c r="E180" s="16" t="str">
        <f t="shared" si="86"/>
        <v>F2_J222_pH7</v>
      </c>
      <c r="F180" s="16">
        <v>222</v>
      </c>
      <c r="G180" s="16" t="s">
        <v>141</v>
      </c>
      <c r="H180" s="16" t="s">
        <v>33</v>
      </c>
      <c r="I180" s="16" t="s">
        <v>116</v>
      </c>
      <c r="J180" s="16" t="s">
        <v>71</v>
      </c>
      <c r="K180" s="16">
        <v>1.78</v>
      </c>
      <c r="L180" s="16">
        <v>1.71</v>
      </c>
      <c r="M180" s="16">
        <f t="shared" si="129"/>
        <v>1.7450000000000001</v>
      </c>
      <c r="N180" s="16">
        <v>600</v>
      </c>
      <c r="O180" s="34">
        <f t="shared" si="130"/>
        <v>4.4065656565656566</v>
      </c>
      <c r="P180" s="22">
        <v>4</v>
      </c>
      <c r="Q180" s="16">
        <v>20</v>
      </c>
      <c r="R180" s="26">
        <f t="shared" si="131"/>
        <v>18.154727793696274</v>
      </c>
      <c r="S180" s="26">
        <f t="shared" si="132"/>
        <v>1.8452722063037257</v>
      </c>
      <c r="T180" s="33">
        <f t="shared" si="133"/>
        <v>0.90773638968481374</v>
      </c>
      <c r="U180" s="3">
        <f t="shared" si="134"/>
        <v>9.4696969696969688</v>
      </c>
      <c r="V180" s="16">
        <f t="shared" si="135"/>
        <v>15</v>
      </c>
    </row>
    <row r="181" spans="1:22" ht="15.5">
      <c r="A181" s="16" t="s">
        <v>117</v>
      </c>
      <c r="B181" s="16" t="s">
        <v>66</v>
      </c>
      <c r="C181" s="16">
        <v>7</v>
      </c>
      <c r="D181" s="16" t="s">
        <v>78</v>
      </c>
      <c r="E181" s="16" t="str">
        <f t="shared" si="86"/>
        <v>F2_J223_pH7</v>
      </c>
      <c r="F181" s="16">
        <v>223</v>
      </c>
      <c r="G181" s="16" t="s">
        <v>141</v>
      </c>
      <c r="H181" s="16" t="s">
        <v>35</v>
      </c>
      <c r="I181" s="16" t="s">
        <v>116</v>
      </c>
      <c r="J181" s="16" t="s">
        <v>72</v>
      </c>
      <c r="K181" s="16">
        <v>8.24</v>
      </c>
      <c r="L181" s="16">
        <v>8.02</v>
      </c>
      <c r="M181" s="16">
        <f t="shared" si="129"/>
        <v>8.129999999999999</v>
      </c>
      <c r="N181" s="16">
        <v>600</v>
      </c>
      <c r="O181" s="34">
        <f t="shared" si="130"/>
        <v>20.530303030303028</v>
      </c>
      <c r="P181" s="22">
        <v>4</v>
      </c>
      <c r="Q181" s="16">
        <v>20</v>
      </c>
      <c r="R181" s="26">
        <f t="shared" si="131"/>
        <v>3.8966789667896684</v>
      </c>
      <c r="S181" s="26">
        <f t="shared" si="132"/>
        <v>16.103321033210332</v>
      </c>
      <c r="T181" s="33">
        <f t="shared" si="133"/>
        <v>0.19483394833948342</v>
      </c>
      <c r="U181" s="3">
        <f t="shared" si="134"/>
        <v>9.4696969696969688</v>
      </c>
      <c r="V181" s="16">
        <f t="shared" si="135"/>
        <v>15</v>
      </c>
    </row>
    <row r="182" spans="1:22" ht="15.5">
      <c r="A182" s="16" t="s">
        <v>117</v>
      </c>
      <c r="B182" s="16" t="s">
        <v>66</v>
      </c>
      <c r="C182" s="16">
        <v>7</v>
      </c>
      <c r="D182" s="16" t="s">
        <v>78</v>
      </c>
      <c r="E182" s="16" t="str">
        <f t="shared" si="86"/>
        <v>F2_J224_pH7</v>
      </c>
      <c r="F182" s="16">
        <v>224</v>
      </c>
      <c r="G182" s="16" t="s">
        <v>141</v>
      </c>
      <c r="H182" s="16" t="s">
        <v>37</v>
      </c>
      <c r="I182" s="16" t="s">
        <v>116</v>
      </c>
      <c r="J182" s="16" t="s">
        <v>74</v>
      </c>
      <c r="K182" s="16">
        <v>9.8800000000000008</v>
      </c>
      <c r="L182" s="16">
        <v>9.69</v>
      </c>
      <c r="M182" s="16">
        <f t="shared" si="129"/>
        <v>9.7850000000000001</v>
      </c>
      <c r="N182" s="16">
        <v>600</v>
      </c>
      <c r="O182" s="34">
        <f t="shared" si="130"/>
        <v>24.709595959595958</v>
      </c>
      <c r="P182" s="22">
        <v>4</v>
      </c>
      <c r="Q182" s="16">
        <v>20</v>
      </c>
      <c r="R182" s="26">
        <f t="shared" si="131"/>
        <v>3.2376085845682168</v>
      </c>
      <c r="S182" s="26">
        <f t="shared" si="132"/>
        <v>16.762391415431782</v>
      </c>
      <c r="T182" s="33">
        <f t="shared" si="133"/>
        <v>0.16188042922841084</v>
      </c>
      <c r="U182" s="3">
        <f t="shared" si="134"/>
        <v>9.4696969696969688</v>
      </c>
      <c r="V182" s="16">
        <f t="shared" si="135"/>
        <v>15</v>
      </c>
    </row>
    <row r="183" spans="1:22" ht="15.5">
      <c r="A183" s="37"/>
      <c r="B183" s="37"/>
      <c r="C183" s="16"/>
      <c r="D183" s="16"/>
      <c r="E183" s="37"/>
      <c r="F183" s="16"/>
      <c r="G183" s="37"/>
      <c r="H183" s="37"/>
      <c r="I183" s="37"/>
      <c r="J183" s="37"/>
      <c r="K183" s="16"/>
      <c r="L183" s="16"/>
      <c r="M183" s="16"/>
      <c r="N183" s="37"/>
      <c r="O183" s="37"/>
      <c r="P183" s="38"/>
      <c r="Q183" s="37"/>
      <c r="R183" s="37"/>
      <c r="S183" s="37"/>
      <c r="U183" s="37"/>
      <c r="V183" s="37"/>
    </row>
    <row r="184" spans="1:22" ht="19">
      <c r="A184" s="25" t="s">
        <v>142</v>
      </c>
      <c r="B184" s="37"/>
      <c r="C184" s="16"/>
      <c r="D184" s="16"/>
      <c r="E184" s="37"/>
      <c r="F184" s="16"/>
      <c r="G184" s="37"/>
      <c r="H184" s="37"/>
      <c r="I184" s="37"/>
      <c r="J184" s="37"/>
      <c r="K184" s="16"/>
      <c r="L184" s="16"/>
      <c r="M184" s="16"/>
      <c r="N184" s="37"/>
      <c r="O184" s="37"/>
      <c r="P184" s="38"/>
      <c r="Q184" s="37"/>
      <c r="R184" s="37"/>
      <c r="S184" s="37"/>
      <c r="U184" s="37"/>
      <c r="V184" s="37"/>
    </row>
    <row r="185" spans="1:22" ht="15.5">
      <c r="A185" s="16" t="s">
        <v>117</v>
      </c>
      <c r="B185" s="16" t="s">
        <v>66</v>
      </c>
      <c r="C185" s="16">
        <v>7.5</v>
      </c>
      <c r="D185" s="16" t="s">
        <v>67</v>
      </c>
      <c r="E185" s="16" t="str">
        <f t="shared" ref="E185:E220" si="136">_xlfn.CONCAT("F2_J",F185, "_pH",C185)</f>
        <v>F2_J5_pH7.5</v>
      </c>
      <c r="F185" s="16">
        <v>5</v>
      </c>
      <c r="G185" s="16" t="s">
        <v>143</v>
      </c>
      <c r="H185" s="16" t="s">
        <v>39</v>
      </c>
      <c r="I185" s="16" t="s">
        <v>142</v>
      </c>
      <c r="J185" s="16" t="s">
        <v>23</v>
      </c>
      <c r="K185" s="16">
        <v>11.1</v>
      </c>
      <c r="L185" s="16">
        <v>11.9</v>
      </c>
      <c r="M185" s="16">
        <f t="shared" ref="M185:M220" si="137">AVERAGE(K185:L185)</f>
        <v>11.5</v>
      </c>
      <c r="N185" s="16">
        <v>600</v>
      </c>
      <c r="O185" s="34">
        <f t="shared" ref="O185:O220" si="138">(M185/(N185*660))*1000000</f>
        <v>29.040404040404038</v>
      </c>
      <c r="P185" s="22">
        <v>4</v>
      </c>
      <c r="Q185" s="16">
        <v>20</v>
      </c>
      <c r="R185" s="26">
        <f t="shared" ref="R185:R220" si="139">(P185*Q185)/O185</f>
        <v>2.7547826086956526</v>
      </c>
      <c r="S185" s="26">
        <f t="shared" ref="S185:S220" si="140">Q185-R185</f>
        <v>17.245217391304347</v>
      </c>
      <c r="T185" s="33">
        <f t="shared" ref="T185:T220" si="141">((R185/(R185+S185)))</f>
        <v>0.13773913043478264</v>
      </c>
      <c r="U185" s="3">
        <f t="shared" ref="U185:U220" si="142">15/(R185*M185/Q185)</f>
        <v>9.4696969696969671</v>
      </c>
      <c r="V185" s="16">
        <f t="shared" ref="V185:V220" si="143">U185*((R185*M185)/20)</f>
        <v>14.999999999999998</v>
      </c>
    </row>
    <row r="186" spans="1:22" ht="15.5">
      <c r="A186" s="16" t="s">
        <v>117</v>
      </c>
      <c r="B186" s="16" t="s">
        <v>66</v>
      </c>
      <c r="C186" s="16">
        <v>7.5</v>
      </c>
      <c r="D186" s="16" t="s">
        <v>67</v>
      </c>
      <c r="E186" s="16" t="str">
        <f t="shared" si="136"/>
        <v>F2_J6_pH7.5</v>
      </c>
      <c r="F186" s="16">
        <v>6</v>
      </c>
      <c r="G186" s="16" t="s">
        <v>143</v>
      </c>
      <c r="H186" s="16" t="s">
        <v>41</v>
      </c>
      <c r="I186" s="16" t="s">
        <v>142</v>
      </c>
      <c r="J186" s="16" t="s">
        <v>25</v>
      </c>
      <c r="K186" s="16">
        <v>8.11</v>
      </c>
      <c r="L186" s="16">
        <v>8.2899999999999991</v>
      </c>
      <c r="M186" s="16">
        <f t="shared" si="137"/>
        <v>8.1999999999999993</v>
      </c>
      <c r="N186" s="16">
        <v>600</v>
      </c>
      <c r="O186" s="34">
        <f t="shared" si="138"/>
        <v>20.707070707070706</v>
      </c>
      <c r="P186" s="22">
        <v>4</v>
      </c>
      <c r="Q186" s="16">
        <v>20</v>
      </c>
      <c r="R186" s="26">
        <f t="shared" si="139"/>
        <v>3.8634146341463418</v>
      </c>
      <c r="S186" s="26">
        <f t="shared" si="140"/>
        <v>16.136585365853659</v>
      </c>
      <c r="T186" s="33">
        <f t="shared" si="141"/>
        <v>0.19317073170731708</v>
      </c>
      <c r="U186" s="3">
        <f t="shared" si="142"/>
        <v>9.4696969696969688</v>
      </c>
      <c r="V186" s="16">
        <f t="shared" si="143"/>
        <v>15</v>
      </c>
    </row>
    <row r="187" spans="1:22" ht="15.5">
      <c r="A187" s="16" t="s">
        <v>117</v>
      </c>
      <c r="B187" s="16" t="s">
        <v>66</v>
      </c>
      <c r="C187" s="16">
        <v>7.5</v>
      </c>
      <c r="D187" s="16" t="s">
        <v>94</v>
      </c>
      <c r="E187" s="16" t="str">
        <f t="shared" si="136"/>
        <v>F2_J24_pH7.5</v>
      </c>
      <c r="F187" s="16">
        <v>24</v>
      </c>
      <c r="G187" s="16" t="s">
        <v>143</v>
      </c>
      <c r="H187" s="16" t="s">
        <v>44</v>
      </c>
      <c r="I187" s="16" t="s">
        <v>142</v>
      </c>
      <c r="J187" s="16" t="s">
        <v>27</v>
      </c>
      <c r="K187" s="16">
        <v>12</v>
      </c>
      <c r="L187" s="16">
        <v>12.3</v>
      </c>
      <c r="M187" s="16">
        <f t="shared" si="137"/>
        <v>12.15</v>
      </c>
      <c r="N187" s="16">
        <v>600</v>
      </c>
      <c r="O187" s="34">
        <f t="shared" si="138"/>
        <v>30.68181818181818</v>
      </c>
      <c r="P187" s="22">
        <v>4</v>
      </c>
      <c r="Q187" s="16">
        <v>20</v>
      </c>
      <c r="R187" s="26">
        <f t="shared" si="139"/>
        <v>2.6074074074074076</v>
      </c>
      <c r="S187" s="26">
        <f t="shared" si="140"/>
        <v>17.392592592592592</v>
      </c>
      <c r="T187" s="33">
        <f t="shared" si="141"/>
        <v>0.13037037037037039</v>
      </c>
      <c r="U187" s="3">
        <f t="shared" si="142"/>
        <v>9.4696969696969688</v>
      </c>
      <c r="V187" s="16">
        <f t="shared" si="143"/>
        <v>15</v>
      </c>
    </row>
    <row r="188" spans="1:22" ht="15.5">
      <c r="A188" s="16" t="s">
        <v>117</v>
      </c>
      <c r="B188" s="16" t="s">
        <v>66</v>
      </c>
      <c r="C188" s="16">
        <v>7.5</v>
      </c>
      <c r="D188" s="16" t="s">
        <v>94</v>
      </c>
      <c r="E188" s="16" t="str">
        <f t="shared" si="136"/>
        <v>F2_J25_pH7.5</v>
      </c>
      <c r="F188" s="16">
        <v>25</v>
      </c>
      <c r="G188" s="16" t="s">
        <v>143</v>
      </c>
      <c r="H188" s="16" t="s">
        <v>47</v>
      </c>
      <c r="I188" s="16" t="s">
        <v>142</v>
      </c>
      <c r="J188" s="16" t="s">
        <v>29</v>
      </c>
      <c r="K188" s="16">
        <v>11.6</v>
      </c>
      <c r="L188" s="16">
        <v>11.8</v>
      </c>
      <c r="M188" s="16">
        <f t="shared" si="137"/>
        <v>11.7</v>
      </c>
      <c r="N188" s="16">
        <v>600</v>
      </c>
      <c r="O188" s="34">
        <f t="shared" si="138"/>
        <v>29.545454545454547</v>
      </c>
      <c r="P188" s="22">
        <v>4</v>
      </c>
      <c r="Q188" s="16">
        <v>20</v>
      </c>
      <c r="R188" s="26">
        <f t="shared" si="139"/>
        <v>2.7076923076923074</v>
      </c>
      <c r="S188" s="26">
        <f t="shared" si="140"/>
        <v>17.292307692307691</v>
      </c>
      <c r="T188" s="33">
        <f t="shared" si="141"/>
        <v>0.13538461538461538</v>
      </c>
      <c r="U188" s="3">
        <f t="shared" si="142"/>
        <v>9.4696969696969706</v>
      </c>
      <c r="V188" s="16">
        <f t="shared" si="143"/>
        <v>15</v>
      </c>
    </row>
    <row r="189" spans="1:22" ht="15.5">
      <c r="A189" s="16" t="s">
        <v>117</v>
      </c>
      <c r="B189" s="16" t="s">
        <v>66</v>
      </c>
      <c r="C189" s="16">
        <v>7.5</v>
      </c>
      <c r="D189" s="16" t="s">
        <v>94</v>
      </c>
      <c r="E189" s="16" t="str">
        <f t="shared" si="136"/>
        <v>F2_J26_pH7.5</v>
      </c>
      <c r="F189" s="16">
        <v>26</v>
      </c>
      <c r="G189" s="16" t="s">
        <v>143</v>
      </c>
      <c r="H189" s="16" t="s">
        <v>49</v>
      </c>
      <c r="I189" s="16" t="s">
        <v>142</v>
      </c>
      <c r="J189" s="16" t="s">
        <v>31</v>
      </c>
      <c r="K189" s="16">
        <v>11.7</v>
      </c>
      <c r="L189" s="16">
        <v>11.7</v>
      </c>
      <c r="M189" s="16">
        <f t="shared" si="137"/>
        <v>11.7</v>
      </c>
      <c r="N189" s="16">
        <v>600</v>
      </c>
      <c r="O189" s="34">
        <f t="shared" si="138"/>
        <v>29.545454545454547</v>
      </c>
      <c r="P189" s="22">
        <v>4</v>
      </c>
      <c r="Q189" s="16">
        <v>20</v>
      </c>
      <c r="R189" s="26">
        <f t="shared" si="139"/>
        <v>2.7076923076923074</v>
      </c>
      <c r="S189" s="26">
        <f t="shared" si="140"/>
        <v>17.292307692307691</v>
      </c>
      <c r="T189" s="33">
        <f t="shared" si="141"/>
        <v>0.13538461538461538</v>
      </c>
      <c r="U189" s="3">
        <f t="shared" si="142"/>
        <v>9.4696969696969706</v>
      </c>
      <c r="V189" s="16">
        <f t="shared" si="143"/>
        <v>15</v>
      </c>
    </row>
    <row r="190" spans="1:22" ht="15.5">
      <c r="A190" s="16" t="s">
        <v>117</v>
      </c>
      <c r="B190" s="16" t="s">
        <v>66</v>
      </c>
      <c r="C190" s="16">
        <v>7.5</v>
      </c>
      <c r="D190" s="16" t="s">
        <v>94</v>
      </c>
      <c r="E190" s="16" t="str">
        <f t="shared" si="136"/>
        <v>F2_J27_pH7.5</v>
      </c>
      <c r="F190" s="16">
        <v>27</v>
      </c>
      <c r="G190" s="16" t="s">
        <v>143</v>
      </c>
      <c r="H190" s="16" t="s">
        <v>22</v>
      </c>
      <c r="I190" s="16" t="s">
        <v>142</v>
      </c>
      <c r="J190" s="16" t="s">
        <v>33</v>
      </c>
      <c r="K190" s="16">
        <v>10.199999999999999</v>
      </c>
      <c r="L190" s="16">
        <v>10.4</v>
      </c>
      <c r="M190" s="16">
        <f t="shared" si="137"/>
        <v>10.3</v>
      </c>
      <c r="N190" s="16">
        <v>600</v>
      </c>
      <c r="O190" s="34">
        <f t="shared" si="138"/>
        <v>26.010101010101014</v>
      </c>
      <c r="P190" s="22">
        <v>4</v>
      </c>
      <c r="Q190" s="16">
        <v>20</v>
      </c>
      <c r="R190" s="26">
        <f t="shared" si="139"/>
        <v>3.0757281553398053</v>
      </c>
      <c r="S190" s="26">
        <f t="shared" si="140"/>
        <v>16.924271844660193</v>
      </c>
      <c r="T190" s="33">
        <f t="shared" si="141"/>
        <v>0.15378640776699026</v>
      </c>
      <c r="U190" s="3">
        <f t="shared" si="142"/>
        <v>9.4696969696969706</v>
      </c>
      <c r="V190" s="16">
        <f t="shared" si="143"/>
        <v>15</v>
      </c>
    </row>
    <row r="191" spans="1:22" ht="15.5">
      <c r="A191" s="16" t="s">
        <v>117</v>
      </c>
      <c r="B191" s="16" t="s">
        <v>66</v>
      </c>
      <c r="C191" s="16">
        <v>7.5</v>
      </c>
      <c r="D191" s="16" t="s">
        <v>73</v>
      </c>
      <c r="E191" s="16" t="str">
        <f t="shared" si="136"/>
        <v>F2_J45_pH7.5</v>
      </c>
      <c r="F191" s="16">
        <v>45</v>
      </c>
      <c r="G191" s="16" t="s">
        <v>143</v>
      </c>
      <c r="H191" s="16" t="s">
        <v>24</v>
      </c>
      <c r="I191" s="16" t="s">
        <v>142</v>
      </c>
      <c r="J191" s="16" t="s">
        <v>35</v>
      </c>
      <c r="K191" s="16">
        <v>8.26</v>
      </c>
      <c r="L191" s="16">
        <v>8.23</v>
      </c>
      <c r="M191" s="16">
        <f t="shared" si="137"/>
        <v>8.245000000000001</v>
      </c>
      <c r="N191" s="16">
        <v>600</v>
      </c>
      <c r="O191" s="34">
        <f t="shared" si="138"/>
        <v>20.820707070707073</v>
      </c>
      <c r="P191" s="22">
        <v>4</v>
      </c>
      <c r="Q191" s="16">
        <v>20</v>
      </c>
      <c r="R191" s="26">
        <f t="shared" si="139"/>
        <v>3.8423286840509396</v>
      </c>
      <c r="S191" s="26">
        <f t="shared" si="140"/>
        <v>16.157671315949059</v>
      </c>
      <c r="T191" s="33">
        <f t="shared" si="141"/>
        <v>0.19211643420254698</v>
      </c>
      <c r="U191" s="3">
        <f t="shared" si="142"/>
        <v>9.4696969696969688</v>
      </c>
      <c r="V191" s="16">
        <f t="shared" si="143"/>
        <v>15</v>
      </c>
    </row>
    <row r="192" spans="1:22" ht="15.5">
      <c r="A192" s="16" t="s">
        <v>117</v>
      </c>
      <c r="B192" s="16" t="s">
        <v>66</v>
      </c>
      <c r="C192" s="16">
        <v>7.5</v>
      </c>
      <c r="D192" s="16" t="s">
        <v>73</v>
      </c>
      <c r="E192" s="16" t="str">
        <f t="shared" si="136"/>
        <v>F2_J46_pH7.5</v>
      </c>
      <c r="F192" s="16">
        <v>46</v>
      </c>
      <c r="G192" s="16" t="s">
        <v>143</v>
      </c>
      <c r="H192" s="16" t="s">
        <v>26</v>
      </c>
      <c r="I192" s="16" t="s">
        <v>142</v>
      </c>
      <c r="J192" s="16" t="s">
        <v>37</v>
      </c>
      <c r="K192" s="16">
        <v>13.2</v>
      </c>
      <c r="L192" s="16">
        <v>13.3</v>
      </c>
      <c r="M192" s="16">
        <f t="shared" si="137"/>
        <v>13.25</v>
      </c>
      <c r="N192" s="16">
        <v>600</v>
      </c>
      <c r="O192" s="34">
        <f t="shared" si="138"/>
        <v>33.459595959595966</v>
      </c>
      <c r="P192" s="22">
        <v>4</v>
      </c>
      <c r="Q192" s="16">
        <v>20</v>
      </c>
      <c r="R192" s="26">
        <f t="shared" si="139"/>
        <v>2.3909433962264148</v>
      </c>
      <c r="S192" s="26">
        <f t="shared" si="140"/>
        <v>17.609056603773585</v>
      </c>
      <c r="T192" s="33">
        <f t="shared" si="141"/>
        <v>0.11954716981132074</v>
      </c>
      <c r="U192" s="3">
        <f t="shared" si="142"/>
        <v>9.4696969696969706</v>
      </c>
      <c r="V192" s="16">
        <f t="shared" si="143"/>
        <v>15</v>
      </c>
    </row>
    <row r="193" spans="1:22" ht="15.5">
      <c r="A193" s="16" t="s">
        <v>117</v>
      </c>
      <c r="B193" s="16" t="s">
        <v>66</v>
      </c>
      <c r="C193" s="16">
        <v>7.5</v>
      </c>
      <c r="D193" s="16" t="s">
        <v>73</v>
      </c>
      <c r="E193" s="16" t="str">
        <f t="shared" si="136"/>
        <v>F2_J47_pH7.5</v>
      </c>
      <c r="F193" s="16">
        <v>47</v>
      </c>
      <c r="G193" s="16" t="s">
        <v>143</v>
      </c>
      <c r="H193" s="16" t="s">
        <v>28</v>
      </c>
      <c r="I193" s="16" t="s">
        <v>142</v>
      </c>
      <c r="J193" s="16" t="s">
        <v>39</v>
      </c>
      <c r="K193" s="16">
        <v>8.08</v>
      </c>
      <c r="L193" s="16">
        <v>8.25</v>
      </c>
      <c r="M193" s="16">
        <f t="shared" si="137"/>
        <v>8.1649999999999991</v>
      </c>
      <c r="N193" s="16">
        <v>600</v>
      </c>
      <c r="O193" s="34">
        <f t="shared" si="138"/>
        <v>20.618686868686869</v>
      </c>
      <c r="P193" s="22">
        <v>4</v>
      </c>
      <c r="Q193" s="16">
        <v>20</v>
      </c>
      <c r="R193" s="26">
        <f t="shared" si="139"/>
        <v>3.8799755052051439</v>
      </c>
      <c r="S193" s="26">
        <f t="shared" si="140"/>
        <v>16.120024494794855</v>
      </c>
      <c r="T193" s="33">
        <f t="shared" si="141"/>
        <v>0.19399877526025719</v>
      </c>
      <c r="U193" s="3">
        <f t="shared" si="142"/>
        <v>9.4696969696969706</v>
      </c>
      <c r="V193" s="16">
        <f t="shared" si="143"/>
        <v>15</v>
      </c>
    </row>
    <row r="194" spans="1:22" ht="15.5">
      <c r="A194" s="16" t="s">
        <v>117</v>
      </c>
      <c r="B194" s="16" t="s">
        <v>66</v>
      </c>
      <c r="C194" s="16">
        <v>7.5</v>
      </c>
      <c r="D194" s="16" t="s">
        <v>78</v>
      </c>
      <c r="E194" s="16" t="str">
        <f t="shared" si="136"/>
        <v>F2_J65_pH7.5</v>
      </c>
      <c r="F194" s="16">
        <v>65</v>
      </c>
      <c r="G194" s="16" t="s">
        <v>143</v>
      </c>
      <c r="H194" s="16" t="s">
        <v>30</v>
      </c>
      <c r="I194" s="16" t="s">
        <v>142</v>
      </c>
      <c r="J194" s="16" t="s">
        <v>41</v>
      </c>
      <c r="K194" s="16">
        <v>12.8</v>
      </c>
      <c r="L194" s="16">
        <v>12.7</v>
      </c>
      <c r="M194" s="16">
        <f t="shared" si="137"/>
        <v>12.75</v>
      </c>
      <c r="N194" s="16">
        <v>600</v>
      </c>
      <c r="O194" s="34">
        <f t="shared" si="138"/>
        <v>32.196969696969695</v>
      </c>
      <c r="P194" s="22">
        <v>4</v>
      </c>
      <c r="Q194" s="16">
        <v>20</v>
      </c>
      <c r="R194" s="26">
        <f t="shared" si="139"/>
        <v>2.4847058823529413</v>
      </c>
      <c r="S194" s="26">
        <f t="shared" si="140"/>
        <v>17.515294117647059</v>
      </c>
      <c r="T194" s="33">
        <f t="shared" si="141"/>
        <v>0.12423529411764707</v>
      </c>
      <c r="U194" s="3">
        <f t="shared" si="142"/>
        <v>9.4696969696969688</v>
      </c>
      <c r="V194" s="16">
        <f t="shared" si="143"/>
        <v>15</v>
      </c>
    </row>
    <row r="195" spans="1:22" ht="15.5">
      <c r="A195" s="16" t="s">
        <v>117</v>
      </c>
      <c r="B195" s="16" t="s">
        <v>66</v>
      </c>
      <c r="C195" s="16">
        <v>7.5</v>
      </c>
      <c r="D195" s="16" t="s">
        <v>78</v>
      </c>
      <c r="E195" s="16" t="str">
        <f t="shared" si="136"/>
        <v>F2_J66_pH7.5</v>
      </c>
      <c r="F195" s="16">
        <v>66</v>
      </c>
      <c r="G195" s="16" t="s">
        <v>143</v>
      </c>
      <c r="H195" s="16" t="s">
        <v>32</v>
      </c>
      <c r="I195" s="16" t="s">
        <v>142</v>
      </c>
      <c r="J195" s="16" t="s">
        <v>44</v>
      </c>
      <c r="K195" s="16">
        <v>9.06</v>
      </c>
      <c r="L195" s="16">
        <v>9.76</v>
      </c>
      <c r="M195" s="16">
        <f t="shared" si="137"/>
        <v>9.41</v>
      </c>
      <c r="N195" s="16">
        <v>600</v>
      </c>
      <c r="O195" s="34">
        <f t="shared" si="138"/>
        <v>23.762626262626263</v>
      </c>
      <c r="P195" s="22">
        <v>4</v>
      </c>
      <c r="Q195" s="16">
        <v>20</v>
      </c>
      <c r="R195" s="26">
        <f t="shared" si="139"/>
        <v>3.3666312433581296</v>
      </c>
      <c r="S195" s="26">
        <f t="shared" si="140"/>
        <v>16.633368756641872</v>
      </c>
      <c r="T195" s="33">
        <f t="shared" si="141"/>
        <v>0.16833156216790648</v>
      </c>
      <c r="U195" s="3">
        <f t="shared" si="142"/>
        <v>9.4696969696969688</v>
      </c>
      <c r="V195" s="16">
        <f t="shared" si="143"/>
        <v>15</v>
      </c>
    </row>
    <row r="196" spans="1:22" ht="15.5">
      <c r="A196" s="16" t="s">
        <v>117</v>
      </c>
      <c r="B196" s="16" t="s">
        <v>66</v>
      </c>
      <c r="C196" s="16">
        <v>7.5</v>
      </c>
      <c r="D196" s="16" t="s">
        <v>78</v>
      </c>
      <c r="E196" s="16" t="str">
        <f t="shared" si="136"/>
        <v>F2_J67_pH7.5</v>
      </c>
      <c r="F196" s="16">
        <v>67</v>
      </c>
      <c r="G196" s="16" t="s">
        <v>143</v>
      </c>
      <c r="H196" s="16" t="s">
        <v>34</v>
      </c>
      <c r="I196" s="16" t="s">
        <v>142</v>
      </c>
      <c r="J196" s="16" t="s">
        <v>47</v>
      </c>
      <c r="K196" s="16">
        <v>7.92</v>
      </c>
      <c r="L196" s="16">
        <v>8.2899999999999991</v>
      </c>
      <c r="M196" s="16">
        <f t="shared" si="137"/>
        <v>8.1050000000000004</v>
      </c>
      <c r="N196" s="16">
        <v>600</v>
      </c>
      <c r="O196" s="34">
        <f t="shared" si="138"/>
        <v>20.467171717171716</v>
      </c>
      <c r="P196" s="22">
        <v>4</v>
      </c>
      <c r="Q196" s="16">
        <v>20</v>
      </c>
      <c r="R196" s="26">
        <f t="shared" si="139"/>
        <v>3.9086983343615054</v>
      </c>
      <c r="S196" s="26">
        <f t="shared" si="140"/>
        <v>16.091301665638493</v>
      </c>
      <c r="T196" s="33">
        <f t="shared" si="141"/>
        <v>0.19543491671807528</v>
      </c>
      <c r="U196" s="3">
        <f t="shared" si="142"/>
        <v>9.4696969696969688</v>
      </c>
      <c r="V196" s="16">
        <f t="shared" si="143"/>
        <v>15</v>
      </c>
    </row>
    <row r="197" spans="1:22" ht="15.5">
      <c r="A197" s="16" t="s">
        <v>117</v>
      </c>
      <c r="B197" s="16" t="s">
        <v>66</v>
      </c>
      <c r="C197" s="16">
        <v>8</v>
      </c>
      <c r="D197" s="16" t="s">
        <v>67</v>
      </c>
      <c r="E197" s="16" t="str">
        <f t="shared" si="136"/>
        <v>F2_J84_pH8</v>
      </c>
      <c r="F197" s="16">
        <v>84</v>
      </c>
      <c r="G197" s="16" t="s">
        <v>143</v>
      </c>
      <c r="H197" s="16" t="s">
        <v>36</v>
      </c>
      <c r="I197" s="16" t="s">
        <v>142</v>
      </c>
      <c r="J197" s="16" t="s">
        <v>49</v>
      </c>
      <c r="K197" s="16">
        <v>11.3</v>
      </c>
      <c r="L197" s="16">
        <v>11.4</v>
      </c>
      <c r="M197" s="16">
        <f t="shared" si="137"/>
        <v>11.350000000000001</v>
      </c>
      <c r="N197" s="16">
        <v>600</v>
      </c>
      <c r="O197" s="34">
        <f t="shared" si="138"/>
        <v>28.661616161616163</v>
      </c>
      <c r="P197" s="22">
        <v>4</v>
      </c>
      <c r="Q197" s="16">
        <v>20</v>
      </c>
      <c r="R197" s="26">
        <f t="shared" si="139"/>
        <v>2.7911894273127751</v>
      </c>
      <c r="S197" s="26">
        <f t="shared" si="140"/>
        <v>17.208810572687224</v>
      </c>
      <c r="T197" s="33">
        <f t="shared" si="141"/>
        <v>0.13955947136563876</v>
      </c>
      <c r="U197" s="3">
        <f t="shared" si="142"/>
        <v>9.4696969696969688</v>
      </c>
      <c r="V197" s="16">
        <f t="shared" si="143"/>
        <v>15</v>
      </c>
    </row>
    <row r="198" spans="1:22" ht="15.5">
      <c r="A198" s="16" t="s">
        <v>117</v>
      </c>
      <c r="B198" s="16" t="s">
        <v>66</v>
      </c>
      <c r="C198" s="16">
        <v>8</v>
      </c>
      <c r="D198" s="16" t="s">
        <v>67</v>
      </c>
      <c r="E198" s="16" t="str">
        <f t="shared" si="136"/>
        <v>F2_J85_pH8</v>
      </c>
      <c r="F198" s="16">
        <v>85</v>
      </c>
      <c r="G198" s="16" t="s">
        <v>143</v>
      </c>
      <c r="H198" s="16" t="s">
        <v>38</v>
      </c>
      <c r="I198" s="16" t="s">
        <v>142</v>
      </c>
      <c r="J198" s="16" t="s">
        <v>22</v>
      </c>
      <c r="K198" s="16">
        <v>8.19</v>
      </c>
      <c r="L198" s="16">
        <v>8.32</v>
      </c>
      <c r="M198" s="16">
        <f t="shared" si="137"/>
        <v>8.254999999999999</v>
      </c>
      <c r="N198" s="16">
        <v>600</v>
      </c>
      <c r="O198" s="34">
        <f t="shared" si="138"/>
        <v>20.845959595959592</v>
      </c>
      <c r="P198" s="22">
        <v>4</v>
      </c>
      <c r="Q198" s="16">
        <v>20</v>
      </c>
      <c r="R198" s="26">
        <f t="shared" si="139"/>
        <v>3.837674136886736</v>
      </c>
      <c r="S198" s="26">
        <f t="shared" si="140"/>
        <v>16.162325863113264</v>
      </c>
      <c r="T198" s="33">
        <f t="shared" si="141"/>
        <v>0.19188370684433681</v>
      </c>
      <c r="U198" s="3">
        <f t="shared" si="142"/>
        <v>9.4696969696969688</v>
      </c>
      <c r="V198" s="16">
        <f t="shared" si="143"/>
        <v>15</v>
      </c>
    </row>
    <row r="199" spans="1:22" ht="15.5">
      <c r="A199" s="16" t="s">
        <v>117</v>
      </c>
      <c r="B199" s="16" t="s">
        <v>66</v>
      </c>
      <c r="C199" s="16">
        <v>8</v>
      </c>
      <c r="D199" s="16" t="s">
        <v>67</v>
      </c>
      <c r="E199" s="16" t="str">
        <f t="shared" si="136"/>
        <v>F2_J86_pH8</v>
      </c>
      <c r="F199" s="16">
        <v>86</v>
      </c>
      <c r="G199" s="16" t="s">
        <v>143</v>
      </c>
      <c r="H199" s="16" t="s">
        <v>40</v>
      </c>
      <c r="I199" s="16" t="s">
        <v>142</v>
      </c>
      <c r="J199" s="16" t="s">
        <v>24</v>
      </c>
      <c r="K199" s="16">
        <v>9.99</v>
      </c>
      <c r="L199" s="16">
        <v>10.199999999999999</v>
      </c>
      <c r="M199" s="16">
        <f t="shared" si="137"/>
        <v>10.094999999999999</v>
      </c>
      <c r="N199" s="16">
        <v>600</v>
      </c>
      <c r="O199" s="34">
        <f t="shared" si="138"/>
        <v>25.492424242424239</v>
      </c>
      <c r="P199" s="22">
        <v>4</v>
      </c>
      <c r="Q199" s="16">
        <v>20</v>
      </c>
      <c r="R199" s="26">
        <f t="shared" si="139"/>
        <v>3.1381872213967315</v>
      </c>
      <c r="S199" s="26">
        <f t="shared" si="140"/>
        <v>16.861812778603269</v>
      </c>
      <c r="T199" s="33">
        <f t="shared" si="141"/>
        <v>0.15690936106983658</v>
      </c>
      <c r="U199" s="3">
        <f t="shared" si="142"/>
        <v>9.4696969696969688</v>
      </c>
      <c r="V199" s="16">
        <f t="shared" si="143"/>
        <v>15</v>
      </c>
    </row>
    <row r="200" spans="1:22" ht="15.5">
      <c r="A200" s="16" t="s">
        <v>117</v>
      </c>
      <c r="B200" s="16" t="s">
        <v>66</v>
      </c>
      <c r="C200" s="16">
        <v>8</v>
      </c>
      <c r="D200" s="16" t="s">
        <v>94</v>
      </c>
      <c r="E200" s="16" t="str">
        <f t="shared" si="136"/>
        <v>F2_J107_pH8</v>
      </c>
      <c r="F200" s="16">
        <v>107</v>
      </c>
      <c r="G200" s="16" t="s">
        <v>143</v>
      </c>
      <c r="H200" s="16" t="s">
        <v>61</v>
      </c>
      <c r="I200" s="16" t="s">
        <v>142</v>
      </c>
      <c r="J200" s="16" t="s">
        <v>26</v>
      </c>
      <c r="K200" s="16">
        <v>10</v>
      </c>
      <c r="L200" s="16">
        <v>9.51</v>
      </c>
      <c r="M200" s="16">
        <f t="shared" si="137"/>
        <v>9.754999999999999</v>
      </c>
      <c r="N200" s="16">
        <v>600</v>
      </c>
      <c r="O200" s="34">
        <f t="shared" si="138"/>
        <v>24.633838383838384</v>
      </c>
      <c r="P200" s="22">
        <v>4</v>
      </c>
      <c r="Q200" s="16">
        <v>20</v>
      </c>
      <c r="R200" s="26">
        <f t="shared" si="139"/>
        <v>3.2475653511019988</v>
      </c>
      <c r="S200" s="26">
        <f t="shared" si="140"/>
        <v>16.752434648898003</v>
      </c>
      <c r="T200" s="33">
        <f t="shared" si="141"/>
        <v>0.16237826755509993</v>
      </c>
      <c r="U200" s="3">
        <f t="shared" si="142"/>
        <v>9.4696969696969706</v>
      </c>
      <c r="V200" s="16">
        <f t="shared" si="143"/>
        <v>15</v>
      </c>
    </row>
    <row r="201" spans="1:22" ht="15.5">
      <c r="A201" s="16" t="s">
        <v>117</v>
      </c>
      <c r="B201" s="16" t="s">
        <v>66</v>
      </c>
      <c r="C201" s="16">
        <v>8</v>
      </c>
      <c r="D201" s="16" t="s">
        <v>94</v>
      </c>
      <c r="E201" s="16" t="str">
        <f t="shared" si="136"/>
        <v>F2_J108_pH8</v>
      </c>
      <c r="F201" s="16">
        <v>108</v>
      </c>
      <c r="G201" s="16" t="s">
        <v>143</v>
      </c>
      <c r="H201" s="16" t="s">
        <v>46</v>
      </c>
      <c r="I201" s="16" t="s">
        <v>142</v>
      </c>
      <c r="J201" s="16" t="s">
        <v>28</v>
      </c>
      <c r="K201" s="16">
        <v>8.5299999999999994</v>
      </c>
      <c r="L201" s="16">
        <v>8.5299999999999994</v>
      </c>
      <c r="M201" s="16">
        <f t="shared" si="137"/>
        <v>8.5299999999999994</v>
      </c>
      <c r="N201" s="16">
        <v>600</v>
      </c>
      <c r="O201" s="34">
        <f t="shared" si="138"/>
        <v>21.540404040404038</v>
      </c>
      <c r="P201" s="22">
        <v>4</v>
      </c>
      <c r="Q201" s="16">
        <v>20</v>
      </c>
      <c r="R201" s="26">
        <f t="shared" si="139"/>
        <v>3.7139507620164132</v>
      </c>
      <c r="S201" s="26">
        <f t="shared" si="140"/>
        <v>16.286049237983587</v>
      </c>
      <c r="T201" s="33">
        <f t="shared" si="141"/>
        <v>0.18569753810082065</v>
      </c>
      <c r="U201" s="3">
        <f t="shared" si="142"/>
        <v>9.4696969696969688</v>
      </c>
      <c r="V201" s="16">
        <f t="shared" si="143"/>
        <v>15</v>
      </c>
    </row>
    <row r="202" spans="1:22" ht="15.5">
      <c r="A202" s="16" t="s">
        <v>117</v>
      </c>
      <c r="B202" s="16" t="s">
        <v>66</v>
      </c>
      <c r="C202" s="16">
        <v>8</v>
      </c>
      <c r="D202" s="16" t="s">
        <v>94</v>
      </c>
      <c r="E202" s="16" t="str">
        <f t="shared" si="136"/>
        <v>F2_J109_pH8</v>
      </c>
      <c r="F202" s="16">
        <v>109</v>
      </c>
      <c r="G202" s="16" t="s">
        <v>143</v>
      </c>
      <c r="H202" s="16" t="s">
        <v>48</v>
      </c>
      <c r="I202" s="16" t="s">
        <v>142</v>
      </c>
      <c r="J202" s="16" t="s">
        <v>30</v>
      </c>
      <c r="K202" s="16">
        <v>8.0299999999999994</v>
      </c>
      <c r="L202" s="16">
        <v>7.99</v>
      </c>
      <c r="M202" s="16">
        <f t="shared" si="137"/>
        <v>8.01</v>
      </c>
      <c r="N202" s="16">
        <v>600</v>
      </c>
      <c r="O202" s="34">
        <f t="shared" si="138"/>
        <v>20.227272727272727</v>
      </c>
      <c r="P202" s="22">
        <v>4</v>
      </c>
      <c r="Q202" s="16">
        <v>20</v>
      </c>
      <c r="R202" s="26">
        <f t="shared" si="139"/>
        <v>3.9550561797752812</v>
      </c>
      <c r="S202" s="26">
        <f t="shared" si="140"/>
        <v>16.04494382022472</v>
      </c>
      <c r="T202" s="33">
        <f t="shared" si="141"/>
        <v>0.19775280898876407</v>
      </c>
      <c r="U202" s="3">
        <f t="shared" si="142"/>
        <v>9.4696969696969688</v>
      </c>
      <c r="V202" s="16">
        <f t="shared" si="143"/>
        <v>15</v>
      </c>
    </row>
    <row r="203" spans="1:22" ht="15.5">
      <c r="A203" s="16" t="s">
        <v>117</v>
      </c>
      <c r="B203" s="16" t="s">
        <v>66</v>
      </c>
      <c r="C203" s="16">
        <v>8</v>
      </c>
      <c r="D203" s="16" t="s">
        <v>73</v>
      </c>
      <c r="E203" s="16" t="str">
        <f t="shared" si="136"/>
        <v>F2_J125_pH8</v>
      </c>
      <c r="F203" s="16">
        <v>125</v>
      </c>
      <c r="G203" s="16" t="s">
        <v>143</v>
      </c>
      <c r="H203" s="16" t="s">
        <v>50</v>
      </c>
      <c r="I203" s="16" t="s">
        <v>142</v>
      </c>
      <c r="J203" s="16" t="s">
        <v>32</v>
      </c>
      <c r="K203" s="16">
        <v>9.19</v>
      </c>
      <c r="L203" s="16">
        <v>9.23</v>
      </c>
      <c r="M203" s="16">
        <f t="shared" si="137"/>
        <v>9.2100000000000009</v>
      </c>
      <c r="N203" s="16">
        <v>600</v>
      </c>
      <c r="O203" s="34">
        <f t="shared" si="138"/>
        <v>23.257575757575758</v>
      </c>
      <c r="P203" s="22">
        <v>4</v>
      </c>
      <c r="Q203" s="16">
        <v>20</v>
      </c>
      <c r="R203" s="26">
        <f t="shared" si="139"/>
        <v>3.4397394136807815</v>
      </c>
      <c r="S203" s="26">
        <f t="shared" si="140"/>
        <v>16.560260586319217</v>
      </c>
      <c r="T203" s="33">
        <f t="shared" si="141"/>
        <v>0.17198697068403906</v>
      </c>
      <c r="U203" s="3">
        <f t="shared" si="142"/>
        <v>9.4696969696969688</v>
      </c>
      <c r="V203" s="16">
        <f t="shared" si="143"/>
        <v>15</v>
      </c>
    </row>
    <row r="204" spans="1:22" ht="15.5">
      <c r="A204" s="16" t="s">
        <v>117</v>
      </c>
      <c r="B204" s="16" t="s">
        <v>66</v>
      </c>
      <c r="C204" s="16">
        <v>8</v>
      </c>
      <c r="D204" s="16" t="s">
        <v>73</v>
      </c>
      <c r="E204" s="16" t="str">
        <f t="shared" si="136"/>
        <v>F2_J126_pH8</v>
      </c>
      <c r="F204" s="16">
        <v>126</v>
      </c>
      <c r="G204" s="16" t="s">
        <v>143</v>
      </c>
      <c r="H204" s="16" t="s">
        <v>51</v>
      </c>
      <c r="I204" s="16" t="s">
        <v>142</v>
      </c>
      <c r="J204" s="16" t="s">
        <v>34</v>
      </c>
      <c r="K204" s="16">
        <v>12</v>
      </c>
      <c r="L204" s="16">
        <v>12</v>
      </c>
      <c r="M204" s="16">
        <f t="shared" si="137"/>
        <v>12</v>
      </c>
      <c r="N204" s="16">
        <v>600</v>
      </c>
      <c r="O204" s="34">
        <f t="shared" si="138"/>
        <v>30.303030303030301</v>
      </c>
      <c r="P204" s="22">
        <v>4</v>
      </c>
      <c r="Q204" s="16">
        <v>20</v>
      </c>
      <c r="R204" s="26">
        <f t="shared" si="139"/>
        <v>2.64</v>
      </c>
      <c r="S204" s="26">
        <f t="shared" si="140"/>
        <v>17.36</v>
      </c>
      <c r="T204" s="33">
        <f t="shared" si="141"/>
        <v>0.13200000000000001</v>
      </c>
      <c r="U204" s="3">
        <f t="shared" si="142"/>
        <v>9.4696969696969688</v>
      </c>
      <c r="V204" s="16">
        <f t="shared" si="143"/>
        <v>15</v>
      </c>
    </row>
    <row r="205" spans="1:22" ht="15.5">
      <c r="A205" s="16" t="s">
        <v>117</v>
      </c>
      <c r="B205" s="16" t="s">
        <v>66</v>
      </c>
      <c r="C205" s="16">
        <v>8</v>
      </c>
      <c r="D205" s="16" t="s">
        <v>73</v>
      </c>
      <c r="E205" s="16" t="str">
        <f t="shared" si="136"/>
        <v>F2_J127_pH8</v>
      </c>
      <c r="F205" s="16">
        <v>127</v>
      </c>
      <c r="G205" s="16" t="s">
        <v>143</v>
      </c>
      <c r="H205" s="16" t="s">
        <v>52</v>
      </c>
      <c r="I205" s="16" t="s">
        <v>142</v>
      </c>
      <c r="J205" s="16" t="s">
        <v>36</v>
      </c>
      <c r="K205" s="16">
        <v>13.2</v>
      </c>
      <c r="L205" s="16">
        <v>13.3</v>
      </c>
      <c r="M205" s="16">
        <f t="shared" si="137"/>
        <v>13.25</v>
      </c>
      <c r="N205" s="16">
        <v>600</v>
      </c>
      <c r="O205" s="34">
        <f t="shared" si="138"/>
        <v>33.459595959595966</v>
      </c>
      <c r="P205" s="22">
        <v>4</v>
      </c>
      <c r="Q205" s="16">
        <v>20</v>
      </c>
      <c r="R205" s="26">
        <f t="shared" si="139"/>
        <v>2.3909433962264148</v>
      </c>
      <c r="S205" s="26">
        <f t="shared" si="140"/>
        <v>17.609056603773585</v>
      </c>
      <c r="T205" s="33">
        <f t="shared" si="141"/>
        <v>0.11954716981132074</v>
      </c>
      <c r="U205" s="3">
        <f t="shared" si="142"/>
        <v>9.4696969696969706</v>
      </c>
      <c r="V205" s="16">
        <f t="shared" si="143"/>
        <v>15</v>
      </c>
    </row>
    <row r="206" spans="1:22" ht="15.5">
      <c r="A206" s="16" t="s">
        <v>117</v>
      </c>
      <c r="B206" s="16" t="s">
        <v>66</v>
      </c>
      <c r="C206" s="16">
        <v>8</v>
      </c>
      <c r="D206" s="16" t="s">
        <v>78</v>
      </c>
      <c r="E206" s="16" t="str">
        <f t="shared" si="136"/>
        <v>F2_J145_pH8</v>
      </c>
      <c r="F206" s="16">
        <v>145</v>
      </c>
      <c r="G206" s="16" t="s">
        <v>143</v>
      </c>
      <c r="H206" s="16" t="s">
        <v>53</v>
      </c>
      <c r="I206" s="16" t="s">
        <v>142</v>
      </c>
      <c r="J206" s="16" t="s">
        <v>38</v>
      </c>
      <c r="K206" s="16">
        <v>10.7</v>
      </c>
      <c r="L206" s="16">
        <v>10.8</v>
      </c>
      <c r="M206" s="16">
        <f t="shared" si="137"/>
        <v>10.75</v>
      </c>
      <c r="N206" s="16">
        <v>600</v>
      </c>
      <c r="O206" s="34">
        <f t="shared" si="138"/>
        <v>27.146464646464647</v>
      </c>
      <c r="P206" s="22">
        <v>4</v>
      </c>
      <c r="Q206" s="16">
        <v>20</v>
      </c>
      <c r="R206" s="26">
        <f t="shared" si="139"/>
        <v>2.9469767441860464</v>
      </c>
      <c r="S206" s="26">
        <f t="shared" si="140"/>
        <v>17.053023255813955</v>
      </c>
      <c r="T206" s="33">
        <f t="shared" si="141"/>
        <v>0.14734883720930231</v>
      </c>
      <c r="U206" s="3">
        <f t="shared" si="142"/>
        <v>9.4696969696969688</v>
      </c>
      <c r="V206" s="16">
        <f t="shared" si="143"/>
        <v>15</v>
      </c>
    </row>
    <row r="207" spans="1:22" ht="15.5">
      <c r="A207" s="16" t="s">
        <v>117</v>
      </c>
      <c r="B207" s="16" t="s">
        <v>66</v>
      </c>
      <c r="C207" s="16">
        <v>8</v>
      </c>
      <c r="D207" s="16" t="s">
        <v>78</v>
      </c>
      <c r="E207" s="16" t="str">
        <f t="shared" si="136"/>
        <v>F2_J146_pH8</v>
      </c>
      <c r="F207" s="16">
        <v>146</v>
      </c>
      <c r="G207" s="16" t="s">
        <v>143</v>
      </c>
      <c r="H207" s="16" t="s">
        <v>54</v>
      </c>
      <c r="I207" s="16" t="s">
        <v>142</v>
      </c>
      <c r="J207" s="16" t="s">
        <v>40</v>
      </c>
      <c r="K207" s="16">
        <v>10.4</v>
      </c>
      <c r="L207" s="16">
        <v>10.7</v>
      </c>
      <c r="M207" s="16">
        <f t="shared" si="137"/>
        <v>10.55</v>
      </c>
      <c r="N207" s="16">
        <v>600</v>
      </c>
      <c r="O207" s="34">
        <f t="shared" si="138"/>
        <v>26.641414141414142</v>
      </c>
      <c r="P207" s="22">
        <v>4</v>
      </c>
      <c r="Q207" s="16">
        <v>20</v>
      </c>
      <c r="R207" s="26">
        <f t="shared" si="139"/>
        <v>3.0028436018957345</v>
      </c>
      <c r="S207" s="26">
        <f t="shared" si="140"/>
        <v>16.997156398104266</v>
      </c>
      <c r="T207" s="33">
        <f t="shared" si="141"/>
        <v>0.15014218009478672</v>
      </c>
      <c r="U207" s="3">
        <f t="shared" si="142"/>
        <v>9.4696969696969688</v>
      </c>
      <c r="V207" s="16">
        <f t="shared" si="143"/>
        <v>15</v>
      </c>
    </row>
    <row r="208" spans="1:22" ht="15.5">
      <c r="A208" s="16" t="s">
        <v>117</v>
      </c>
      <c r="B208" s="16" t="s">
        <v>66</v>
      </c>
      <c r="C208" s="16">
        <v>8</v>
      </c>
      <c r="D208" s="16" t="s">
        <v>78</v>
      </c>
      <c r="E208" s="16" t="str">
        <f t="shared" si="136"/>
        <v>F2_J147_pH8</v>
      </c>
      <c r="F208" s="16">
        <v>147</v>
      </c>
      <c r="G208" s="16" t="s">
        <v>143</v>
      </c>
      <c r="H208" s="16" t="s">
        <v>55</v>
      </c>
      <c r="I208" s="16" t="s">
        <v>142</v>
      </c>
      <c r="J208" s="16" t="s">
        <v>61</v>
      </c>
      <c r="K208" s="16">
        <v>9.61</v>
      </c>
      <c r="L208" s="16">
        <v>9.4700000000000006</v>
      </c>
      <c r="M208" s="16">
        <f t="shared" si="137"/>
        <v>9.5399999999999991</v>
      </c>
      <c r="N208" s="16">
        <v>600</v>
      </c>
      <c r="O208" s="34">
        <f t="shared" si="138"/>
        <v>24.09090909090909</v>
      </c>
      <c r="P208" s="22">
        <v>4</v>
      </c>
      <c r="Q208" s="16">
        <v>20</v>
      </c>
      <c r="R208" s="26">
        <f t="shared" si="139"/>
        <v>3.3207547169811322</v>
      </c>
      <c r="S208" s="26">
        <f t="shared" si="140"/>
        <v>16.679245283018869</v>
      </c>
      <c r="T208" s="33">
        <f t="shared" si="141"/>
        <v>0.16603773584905662</v>
      </c>
      <c r="U208" s="3">
        <f t="shared" si="142"/>
        <v>9.4696969696969688</v>
      </c>
      <c r="V208" s="16">
        <f t="shared" si="143"/>
        <v>15</v>
      </c>
    </row>
    <row r="209" spans="1:22" ht="15.5">
      <c r="A209" s="16" t="s">
        <v>117</v>
      </c>
      <c r="B209" s="16" t="s">
        <v>66</v>
      </c>
      <c r="C209" s="16">
        <v>7</v>
      </c>
      <c r="D209" s="16" t="s">
        <v>67</v>
      </c>
      <c r="E209" s="16" t="str">
        <f t="shared" si="136"/>
        <v>F2_J164_pH7</v>
      </c>
      <c r="F209" s="16">
        <v>164</v>
      </c>
      <c r="G209" s="16" t="s">
        <v>143</v>
      </c>
      <c r="H209" s="16" t="s">
        <v>56</v>
      </c>
      <c r="I209" s="16" t="s">
        <v>142</v>
      </c>
      <c r="J209" s="16" t="s">
        <v>46</v>
      </c>
      <c r="K209" s="16">
        <v>8.27</v>
      </c>
      <c r="L209" s="16">
        <v>8.27</v>
      </c>
      <c r="M209" s="16">
        <f t="shared" si="137"/>
        <v>8.27</v>
      </c>
      <c r="N209" s="16">
        <v>600</v>
      </c>
      <c r="O209" s="34">
        <f t="shared" si="138"/>
        <v>20.883838383838384</v>
      </c>
      <c r="P209" s="22">
        <v>4</v>
      </c>
      <c r="Q209" s="16">
        <v>20</v>
      </c>
      <c r="R209" s="26">
        <f t="shared" si="139"/>
        <v>3.8307134220072552</v>
      </c>
      <c r="S209" s="26">
        <f t="shared" si="140"/>
        <v>16.169286577992743</v>
      </c>
      <c r="T209" s="33">
        <f t="shared" si="141"/>
        <v>0.19153567110036276</v>
      </c>
      <c r="U209" s="3">
        <f t="shared" si="142"/>
        <v>9.4696969696969688</v>
      </c>
      <c r="V209" s="16">
        <f t="shared" si="143"/>
        <v>15</v>
      </c>
    </row>
    <row r="210" spans="1:22" ht="15.5">
      <c r="A210" s="16" t="s">
        <v>117</v>
      </c>
      <c r="B210" s="16" t="s">
        <v>66</v>
      </c>
      <c r="C210" s="16">
        <v>7</v>
      </c>
      <c r="D210" s="16" t="s">
        <v>67</v>
      </c>
      <c r="E210" s="16" t="str">
        <f t="shared" si="136"/>
        <v>F2_J165_pH7</v>
      </c>
      <c r="F210" s="16">
        <v>165</v>
      </c>
      <c r="G210" s="16" t="s">
        <v>143</v>
      </c>
      <c r="H210" s="16" t="s">
        <v>105</v>
      </c>
      <c r="I210" s="16" t="s">
        <v>142</v>
      </c>
      <c r="J210" s="16" t="s">
        <v>48</v>
      </c>
      <c r="K210" s="16">
        <v>10.3</v>
      </c>
      <c r="L210" s="16">
        <v>9.91</v>
      </c>
      <c r="M210" s="16">
        <f t="shared" si="137"/>
        <v>10.105</v>
      </c>
      <c r="N210" s="16">
        <v>600</v>
      </c>
      <c r="O210" s="34">
        <f t="shared" si="138"/>
        <v>25.517676767676768</v>
      </c>
      <c r="P210" s="22">
        <v>4</v>
      </c>
      <c r="Q210" s="16">
        <v>20</v>
      </c>
      <c r="R210" s="26">
        <f t="shared" si="139"/>
        <v>3.1350816427511132</v>
      </c>
      <c r="S210" s="26">
        <f t="shared" si="140"/>
        <v>16.864918357248886</v>
      </c>
      <c r="T210" s="33">
        <f t="shared" si="141"/>
        <v>0.15675408213755565</v>
      </c>
      <c r="U210" s="3">
        <f t="shared" si="142"/>
        <v>9.4696969696969688</v>
      </c>
      <c r="V210" s="16">
        <f t="shared" si="143"/>
        <v>15</v>
      </c>
    </row>
    <row r="211" spans="1:22" ht="15.5">
      <c r="A211" s="16" t="s">
        <v>117</v>
      </c>
      <c r="B211" s="16" t="s">
        <v>66</v>
      </c>
      <c r="C211" s="16">
        <v>7</v>
      </c>
      <c r="D211" s="16" t="s">
        <v>67</v>
      </c>
      <c r="E211" s="16" t="str">
        <f t="shared" si="136"/>
        <v>F2_J166_pH7</v>
      </c>
      <c r="F211" s="16">
        <v>166</v>
      </c>
      <c r="G211" s="16" t="s">
        <v>143</v>
      </c>
      <c r="H211" s="16" t="s">
        <v>58</v>
      </c>
      <c r="I211" s="16" t="s">
        <v>142</v>
      </c>
      <c r="J211" s="16" t="s">
        <v>50</v>
      </c>
      <c r="K211" s="16">
        <v>10.5</v>
      </c>
      <c r="L211" s="16">
        <v>10.199999999999999</v>
      </c>
      <c r="M211" s="16">
        <f t="shared" si="137"/>
        <v>10.35</v>
      </c>
      <c r="N211" s="16">
        <v>600</v>
      </c>
      <c r="O211" s="34">
        <f t="shared" si="138"/>
        <v>26.136363636363637</v>
      </c>
      <c r="P211" s="22">
        <v>4</v>
      </c>
      <c r="Q211" s="16">
        <v>20</v>
      </c>
      <c r="R211" s="26">
        <f t="shared" si="139"/>
        <v>3.0608695652173914</v>
      </c>
      <c r="S211" s="26">
        <f t="shared" si="140"/>
        <v>16.939130434782609</v>
      </c>
      <c r="T211" s="33">
        <f t="shared" si="141"/>
        <v>0.15304347826086956</v>
      </c>
      <c r="U211" s="3">
        <f t="shared" si="142"/>
        <v>9.4696969696969688</v>
      </c>
      <c r="V211" s="16">
        <f t="shared" si="143"/>
        <v>15</v>
      </c>
    </row>
    <row r="212" spans="1:22" ht="15.5">
      <c r="A212" s="16" t="s">
        <v>117</v>
      </c>
      <c r="B212" s="16" t="s">
        <v>66</v>
      </c>
      <c r="C212" s="16">
        <v>7</v>
      </c>
      <c r="D212" s="16" t="s">
        <v>94</v>
      </c>
      <c r="E212" s="16" t="str">
        <f t="shared" si="136"/>
        <v>F2_J185_pH7</v>
      </c>
      <c r="F212" s="16">
        <v>185</v>
      </c>
      <c r="G212" s="16" t="s">
        <v>143</v>
      </c>
      <c r="H212" s="16" t="s">
        <v>59</v>
      </c>
      <c r="I212" s="16" t="s">
        <v>142</v>
      </c>
      <c r="J212" s="16" t="s">
        <v>51</v>
      </c>
      <c r="K212" s="16">
        <v>8.44</v>
      </c>
      <c r="L212" s="16">
        <v>8.6199999999999992</v>
      </c>
      <c r="M212" s="16">
        <f t="shared" si="137"/>
        <v>8.5299999999999994</v>
      </c>
      <c r="N212" s="16">
        <v>600</v>
      </c>
      <c r="O212" s="34">
        <f t="shared" si="138"/>
        <v>21.540404040404038</v>
      </c>
      <c r="P212" s="22">
        <v>4</v>
      </c>
      <c r="Q212" s="16">
        <v>20</v>
      </c>
      <c r="R212" s="26">
        <f t="shared" si="139"/>
        <v>3.7139507620164132</v>
      </c>
      <c r="S212" s="26">
        <f t="shared" si="140"/>
        <v>16.286049237983587</v>
      </c>
      <c r="T212" s="33">
        <f t="shared" si="141"/>
        <v>0.18569753810082065</v>
      </c>
      <c r="U212" s="3">
        <f t="shared" si="142"/>
        <v>9.4696969696969688</v>
      </c>
      <c r="V212" s="16">
        <f t="shared" si="143"/>
        <v>15</v>
      </c>
    </row>
    <row r="213" spans="1:22" ht="15.5">
      <c r="A213" s="16" t="s">
        <v>117</v>
      </c>
      <c r="B213" s="16" t="s">
        <v>66</v>
      </c>
      <c r="C213" s="16">
        <v>7</v>
      </c>
      <c r="D213" s="16" t="s">
        <v>94</v>
      </c>
      <c r="E213" s="16" t="str">
        <f t="shared" si="136"/>
        <v>F2_J186_pH7</v>
      </c>
      <c r="F213" s="16">
        <v>186</v>
      </c>
      <c r="G213" s="16" t="s">
        <v>143</v>
      </c>
      <c r="H213" s="16" t="s">
        <v>62</v>
      </c>
      <c r="I213" s="16" t="s">
        <v>142</v>
      </c>
      <c r="J213" s="16" t="s">
        <v>52</v>
      </c>
      <c r="K213" s="16">
        <v>8.5500000000000007</v>
      </c>
      <c r="L213" s="16">
        <v>8.65</v>
      </c>
      <c r="M213" s="16">
        <f t="shared" si="137"/>
        <v>8.6000000000000014</v>
      </c>
      <c r="N213" s="16">
        <v>600</v>
      </c>
      <c r="O213" s="34">
        <f t="shared" si="138"/>
        <v>21.71717171717172</v>
      </c>
      <c r="P213" s="22">
        <v>4</v>
      </c>
      <c r="Q213" s="16">
        <v>20</v>
      </c>
      <c r="R213" s="26">
        <f t="shared" si="139"/>
        <v>3.6837209302325578</v>
      </c>
      <c r="S213" s="26">
        <f t="shared" si="140"/>
        <v>16.316279069767443</v>
      </c>
      <c r="T213" s="33">
        <f t="shared" si="141"/>
        <v>0.1841860465116279</v>
      </c>
      <c r="U213" s="3">
        <f t="shared" si="142"/>
        <v>9.4696969696969688</v>
      </c>
      <c r="V213" s="16">
        <f t="shared" si="143"/>
        <v>15</v>
      </c>
    </row>
    <row r="214" spans="1:22" ht="15.5">
      <c r="A214" s="16" t="s">
        <v>117</v>
      </c>
      <c r="B214" s="16" t="s">
        <v>66</v>
      </c>
      <c r="C214" s="16">
        <v>7</v>
      </c>
      <c r="D214" s="16" t="s">
        <v>94</v>
      </c>
      <c r="E214" s="16" t="str">
        <f t="shared" si="136"/>
        <v>F2_J187_pH7</v>
      </c>
      <c r="F214" s="16">
        <v>187</v>
      </c>
      <c r="G214" s="16" t="s">
        <v>143</v>
      </c>
      <c r="H214" s="16" t="s">
        <v>113</v>
      </c>
      <c r="I214" s="16" t="s">
        <v>142</v>
      </c>
      <c r="J214" s="16" t="s">
        <v>53</v>
      </c>
      <c r="K214" s="16">
        <v>9.15</v>
      </c>
      <c r="L214" s="16">
        <v>9.27</v>
      </c>
      <c r="M214" s="16">
        <f t="shared" si="137"/>
        <v>9.2100000000000009</v>
      </c>
      <c r="N214" s="16">
        <v>600</v>
      </c>
      <c r="O214" s="34">
        <f t="shared" si="138"/>
        <v>23.257575757575758</v>
      </c>
      <c r="P214" s="22">
        <v>4</v>
      </c>
      <c r="Q214" s="16">
        <v>20</v>
      </c>
      <c r="R214" s="26">
        <f t="shared" si="139"/>
        <v>3.4397394136807815</v>
      </c>
      <c r="S214" s="26">
        <f t="shared" si="140"/>
        <v>16.560260586319217</v>
      </c>
      <c r="T214" s="33">
        <f t="shared" si="141"/>
        <v>0.17198697068403906</v>
      </c>
      <c r="U214" s="3">
        <f t="shared" si="142"/>
        <v>9.4696969696969688</v>
      </c>
      <c r="V214" s="16">
        <f t="shared" si="143"/>
        <v>15</v>
      </c>
    </row>
    <row r="215" spans="1:22" ht="15.5">
      <c r="A215" s="16" t="s">
        <v>117</v>
      </c>
      <c r="B215" s="16" t="s">
        <v>66</v>
      </c>
      <c r="C215" s="16">
        <v>7</v>
      </c>
      <c r="D215" s="16" t="s">
        <v>73</v>
      </c>
      <c r="E215" s="16" t="str">
        <f t="shared" si="136"/>
        <v>F2_J204_pH7</v>
      </c>
      <c r="F215" s="16">
        <v>204</v>
      </c>
      <c r="G215" s="16" t="s">
        <v>143</v>
      </c>
      <c r="H215" s="16" t="s">
        <v>63</v>
      </c>
      <c r="I215" s="16" t="s">
        <v>142</v>
      </c>
      <c r="J215" s="16" t="s">
        <v>54</v>
      </c>
      <c r="K215" s="16">
        <v>8.48</v>
      </c>
      <c r="L215" s="16">
        <v>8.5299999999999994</v>
      </c>
      <c r="M215" s="16">
        <f t="shared" si="137"/>
        <v>8.504999999999999</v>
      </c>
      <c r="N215" s="16">
        <v>600</v>
      </c>
      <c r="O215" s="34">
        <f t="shared" si="138"/>
        <v>21.477272727272727</v>
      </c>
      <c r="P215" s="22">
        <v>4</v>
      </c>
      <c r="Q215" s="16">
        <v>20</v>
      </c>
      <c r="R215" s="26">
        <f t="shared" si="139"/>
        <v>3.7248677248677251</v>
      </c>
      <c r="S215" s="26">
        <f t="shared" si="140"/>
        <v>16.275132275132275</v>
      </c>
      <c r="T215" s="33">
        <f t="shared" si="141"/>
        <v>0.18624338624338627</v>
      </c>
      <c r="U215" s="3">
        <f t="shared" si="142"/>
        <v>9.4696969696969688</v>
      </c>
      <c r="V215" s="16">
        <f t="shared" si="143"/>
        <v>15</v>
      </c>
    </row>
    <row r="216" spans="1:22" ht="15.5">
      <c r="A216" s="16" t="s">
        <v>117</v>
      </c>
      <c r="B216" s="16" t="s">
        <v>66</v>
      </c>
      <c r="C216" s="16">
        <v>7</v>
      </c>
      <c r="D216" s="16" t="s">
        <v>73</v>
      </c>
      <c r="E216" s="16" t="str">
        <f t="shared" si="136"/>
        <v>F2_J205_pH7</v>
      </c>
      <c r="F216" s="16">
        <v>205</v>
      </c>
      <c r="G216" s="16" t="s">
        <v>143</v>
      </c>
      <c r="H216" s="16" t="s">
        <v>70</v>
      </c>
      <c r="I216" s="16" t="s">
        <v>142</v>
      </c>
      <c r="J216" s="16" t="s">
        <v>55</v>
      </c>
      <c r="K216" s="16">
        <v>8.89</v>
      </c>
      <c r="L216" s="16">
        <v>8.9700000000000006</v>
      </c>
      <c r="M216" s="16">
        <f t="shared" si="137"/>
        <v>8.93</v>
      </c>
      <c r="N216" s="16">
        <v>600</v>
      </c>
      <c r="O216" s="34">
        <f t="shared" si="138"/>
        <v>22.550505050505048</v>
      </c>
      <c r="P216" s="22">
        <v>4</v>
      </c>
      <c r="Q216" s="16">
        <v>20</v>
      </c>
      <c r="R216" s="26">
        <f t="shared" si="139"/>
        <v>3.5475923852183655</v>
      </c>
      <c r="S216" s="26">
        <f t="shared" si="140"/>
        <v>16.452407614781634</v>
      </c>
      <c r="T216" s="33">
        <f t="shared" si="141"/>
        <v>0.17737961926091828</v>
      </c>
      <c r="U216" s="3">
        <f t="shared" si="142"/>
        <v>9.4696969696969688</v>
      </c>
      <c r="V216" s="16">
        <f t="shared" si="143"/>
        <v>15</v>
      </c>
    </row>
    <row r="217" spans="1:22" ht="15.5">
      <c r="A217" s="16" t="s">
        <v>117</v>
      </c>
      <c r="B217" s="16" t="s">
        <v>66</v>
      </c>
      <c r="C217" s="16">
        <v>7</v>
      </c>
      <c r="D217" s="16" t="s">
        <v>73</v>
      </c>
      <c r="E217" s="16" t="str">
        <f t="shared" si="136"/>
        <v>F2_J206_pH7</v>
      </c>
      <c r="F217" s="16">
        <v>206</v>
      </c>
      <c r="G217" s="16" t="s">
        <v>143</v>
      </c>
      <c r="H217" s="16" t="s">
        <v>71</v>
      </c>
      <c r="I217" s="16" t="s">
        <v>142</v>
      </c>
      <c r="J217" s="16" t="s">
        <v>56</v>
      </c>
      <c r="K217" s="16">
        <v>8.4</v>
      </c>
      <c r="L217" s="16">
        <v>8.6199999999999992</v>
      </c>
      <c r="M217" s="16">
        <f t="shared" si="137"/>
        <v>8.51</v>
      </c>
      <c r="N217" s="16">
        <v>600</v>
      </c>
      <c r="O217" s="34">
        <f t="shared" si="138"/>
        <v>21.48989898989899</v>
      </c>
      <c r="P217" s="22">
        <v>4</v>
      </c>
      <c r="Q217" s="16">
        <v>20</v>
      </c>
      <c r="R217" s="26">
        <f t="shared" si="139"/>
        <v>3.7226792009400707</v>
      </c>
      <c r="S217" s="26">
        <f t="shared" si="140"/>
        <v>16.277320799059929</v>
      </c>
      <c r="T217" s="33">
        <f t="shared" si="141"/>
        <v>0.18613396004700353</v>
      </c>
      <c r="U217" s="3">
        <f t="shared" si="142"/>
        <v>9.4696969696969688</v>
      </c>
      <c r="V217" s="16">
        <f t="shared" si="143"/>
        <v>15</v>
      </c>
    </row>
    <row r="218" spans="1:22" ht="15.5">
      <c r="A218" s="16" t="s">
        <v>117</v>
      </c>
      <c r="B218" s="16" t="s">
        <v>66</v>
      </c>
      <c r="C218" s="16">
        <v>7</v>
      </c>
      <c r="D218" s="16" t="s">
        <v>78</v>
      </c>
      <c r="E218" s="16" t="str">
        <f t="shared" si="136"/>
        <v>F2_J225_pH7</v>
      </c>
      <c r="F218" s="16">
        <v>225</v>
      </c>
      <c r="G218" s="16" t="s">
        <v>143</v>
      </c>
      <c r="H218" s="16" t="s">
        <v>72</v>
      </c>
      <c r="I218" s="16" t="s">
        <v>142</v>
      </c>
      <c r="J218" s="16" t="s">
        <v>105</v>
      </c>
      <c r="K218" s="16">
        <v>8.9499999999999993</v>
      </c>
      <c r="L218" s="16">
        <v>9.17</v>
      </c>
      <c r="M218" s="16">
        <f t="shared" si="137"/>
        <v>9.0599999999999987</v>
      </c>
      <c r="N218" s="16">
        <v>600</v>
      </c>
      <c r="O218" s="34">
        <f t="shared" si="138"/>
        <v>22.878787878787875</v>
      </c>
      <c r="P218" s="22">
        <v>4</v>
      </c>
      <c r="Q218" s="16">
        <v>20</v>
      </c>
      <c r="R218" s="26">
        <f t="shared" si="139"/>
        <v>3.4966887417218548</v>
      </c>
      <c r="S218" s="26">
        <f t="shared" si="140"/>
        <v>16.503311258278146</v>
      </c>
      <c r="T218" s="33">
        <f t="shared" si="141"/>
        <v>0.17483443708609275</v>
      </c>
      <c r="U218" s="3">
        <f t="shared" si="142"/>
        <v>9.4696969696969688</v>
      </c>
      <c r="V218" s="16">
        <f t="shared" si="143"/>
        <v>15</v>
      </c>
    </row>
    <row r="219" spans="1:22" ht="15.5">
      <c r="A219" s="16" t="s">
        <v>117</v>
      </c>
      <c r="B219" s="16" t="s">
        <v>66</v>
      </c>
      <c r="C219" s="16">
        <v>7</v>
      </c>
      <c r="D219" s="16" t="s">
        <v>78</v>
      </c>
      <c r="E219" s="16" t="str">
        <f t="shared" si="136"/>
        <v>F2_J227_pH7</v>
      </c>
      <c r="F219" s="16">
        <v>227</v>
      </c>
      <c r="G219" s="16" t="s">
        <v>143</v>
      </c>
      <c r="H219" s="16" t="s">
        <v>74</v>
      </c>
      <c r="I219" s="16" t="s">
        <v>142</v>
      </c>
      <c r="J219" s="16" t="s">
        <v>58</v>
      </c>
      <c r="K219" s="16">
        <v>9.1300000000000008</v>
      </c>
      <c r="L219" s="16">
        <v>9.27</v>
      </c>
      <c r="M219" s="16">
        <f t="shared" si="137"/>
        <v>9.1999999999999993</v>
      </c>
      <c r="N219" s="16">
        <v>600</v>
      </c>
      <c r="O219" s="34">
        <f t="shared" si="138"/>
        <v>23.232323232323232</v>
      </c>
      <c r="P219" s="22">
        <v>4</v>
      </c>
      <c r="Q219" s="16">
        <v>20</v>
      </c>
      <c r="R219" s="26">
        <f t="shared" si="139"/>
        <v>3.4434782608695653</v>
      </c>
      <c r="S219" s="26">
        <f t="shared" si="140"/>
        <v>16.556521739130435</v>
      </c>
      <c r="T219" s="33">
        <f t="shared" si="141"/>
        <v>0.17217391304347826</v>
      </c>
      <c r="U219" s="3">
        <f t="shared" si="142"/>
        <v>9.4696969696969688</v>
      </c>
      <c r="V219" s="16">
        <f t="shared" si="143"/>
        <v>15</v>
      </c>
    </row>
    <row r="220" spans="1:22" ht="15.5">
      <c r="A220" s="16" t="s">
        <v>117</v>
      </c>
      <c r="B220" s="16" t="s">
        <v>66</v>
      </c>
      <c r="C220" s="16">
        <v>7</v>
      </c>
      <c r="D220" s="16" t="s">
        <v>78</v>
      </c>
      <c r="E220" s="16" t="str">
        <f t="shared" si="136"/>
        <v>F2_J228_pH7</v>
      </c>
      <c r="F220" s="16">
        <v>228</v>
      </c>
      <c r="G220" s="16" t="s">
        <v>143</v>
      </c>
      <c r="H220" s="16" t="s">
        <v>75</v>
      </c>
      <c r="I220" s="16" t="s">
        <v>142</v>
      </c>
      <c r="J220" s="16" t="s">
        <v>59</v>
      </c>
      <c r="K220" s="16">
        <v>8.06</v>
      </c>
      <c r="L220" s="16">
        <v>8.16</v>
      </c>
      <c r="M220" s="16">
        <f t="shared" si="137"/>
        <v>8.11</v>
      </c>
      <c r="N220" s="16">
        <v>600</v>
      </c>
      <c r="O220" s="34">
        <f t="shared" si="138"/>
        <v>20.479797979797976</v>
      </c>
      <c r="P220" s="22">
        <v>4</v>
      </c>
      <c r="Q220" s="16">
        <v>20</v>
      </c>
      <c r="R220" s="26">
        <f t="shared" si="139"/>
        <v>3.9062885326757097</v>
      </c>
      <c r="S220" s="26">
        <f t="shared" si="140"/>
        <v>16.09371146732429</v>
      </c>
      <c r="T220" s="33">
        <f t="shared" si="141"/>
        <v>0.19531442663378548</v>
      </c>
      <c r="U220" s="3">
        <f t="shared" si="142"/>
        <v>9.4696969696969688</v>
      </c>
      <c r="V220" s="16">
        <f t="shared" si="143"/>
        <v>15</v>
      </c>
    </row>
    <row r="221" spans="1:22" ht="15.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22"/>
      <c r="Q221" s="16"/>
      <c r="R221" s="16"/>
      <c r="S221" s="16"/>
      <c r="U221" s="16"/>
      <c r="V221" s="16"/>
    </row>
    <row r="222" spans="1:22" ht="20">
      <c r="A222" s="39" t="s">
        <v>144</v>
      </c>
      <c r="B222" s="37"/>
      <c r="C222" s="16"/>
      <c r="D222" s="16"/>
      <c r="E222" s="37"/>
      <c r="F222" s="16"/>
      <c r="G222" s="37"/>
      <c r="H222" s="37"/>
      <c r="I222" s="37"/>
      <c r="J222" s="37"/>
      <c r="K222" s="16"/>
      <c r="L222" s="16"/>
      <c r="M222" s="16"/>
      <c r="N222" s="37"/>
      <c r="O222" s="37"/>
      <c r="P222" s="38"/>
      <c r="Q222" s="37"/>
      <c r="R222" s="37"/>
      <c r="S222" s="37"/>
      <c r="U222" s="37"/>
      <c r="V222" s="37"/>
    </row>
    <row r="223" spans="1:22" s="115" customFormat="1" ht="15.5">
      <c r="A223" s="109" t="s">
        <v>18</v>
      </c>
      <c r="B223" s="109" t="s">
        <v>19</v>
      </c>
      <c r="C223" s="111" t="s">
        <v>392</v>
      </c>
      <c r="D223" s="111"/>
      <c r="E223" s="95" t="str">
        <f>_xlfn.CONCAT("F0_B",F223)</f>
        <v>F0_B12</v>
      </c>
      <c r="F223" s="112">
        <v>12</v>
      </c>
      <c r="G223" s="95" t="s">
        <v>143</v>
      </c>
      <c r="H223" s="113" t="s">
        <v>76</v>
      </c>
      <c r="I223" s="109" t="s">
        <v>144</v>
      </c>
      <c r="J223" s="112" t="s">
        <v>23</v>
      </c>
      <c r="K223" s="112" t="s">
        <v>45</v>
      </c>
      <c r="L223" s="112"/>
      <c r="M223" s="112"/>
      <c r="N223" s="110"/>
      <c r="O223" s="110"/>
      <c r="P223" s="114"/>
      <c r="Q223" s="110"/>
      <c r="R223" s="110"/>
      <c r="S223" s="110"/>
      <c r="T223" s="110"/>
      <c r="U223" s="110"/>
      <c r="V223" s="110"/>
    </row>
    <row r="224" spans="1:22" ht="15.5">
      <c r="A224" s="16" t="s">
        <v>18</v>
      </c>
      <c r="B224" s="16" t="s">
        <v>19</v>
      </c>
      <c r="C224" s="93" t="s">
        <v>392</v>
      </c>
      <c r="E224" s="16" t="str">
        <f t="shared" ref="E224:E225" si="144">_xlfn.CONCAT("F0_B",F224)</f>
        <v>F0_B22</v>
      </c>
      <c r="F224" s="41">
        <v>22</v>
      </c>
      <c r="G224" s="16" t="s">
        <v>143</v>
      </c>
      <c r="H224" s="17" t="s">
        <v>77</v>
      </c>
      <c r="I224" s="16" t="s">
        <v>144</v>
      </c>
      <c r="J224" s="41" t="s">
        <v>25</v>
      </c>
      <c r="K224" s="41">
        <v>5.0199999999999996</v>
      </c>
      <c r="L224" s="16" t="s">
        <v>20</v>
      </c>
      <c r="M224" s="16">
        <f t="shared" ref="M224:M226" si="145">AVERAGE(K224:L224)</f>
        <v>5.0199999999999996</v>
      </c>
      <c r="N224" s="16">
        <v>600</v>
      </c>
      <c r="O224" s="34">
        <f t="shared" ref="O224:O226" si="146">(M224/(N224*660))*1000000</f>
        <v>12.676767676767676</v>
      </c>
      <c r="P224" s="22">
        <v>4</v>
      </c>
      <c r="Q224" s="16">
        <v>20</v>
      </c>
      <c r="R224" s="26">
        <f t="shared" ref="R224:R226" si="147">(P224*Q224)/O224</f>
        <v>6.3107569721115535</v>
      </c>
      <c r="S224" s="26">
        <f t="shared" ref="S224:S226" si="148">Q224-R224</f>
        <v>13.689243027888446</v>
      </c>
      <c r="T224" s="33">
        <f t="shared" ref="T224:T226" si="149">((R224/(R224+S224)))</f>
        <v>0.31553784860557765</v>
      </c>
      <c r="U224" s="3">
        <f t="shared" ref="U224:U226" si="150">15/(R224*M224/Q224)</f>
        <v>9.4696969696969706</v>
      </c>
      <c r="V224" s="16">
        <f t="shared" ref="V224:V226" si="151">U224*((R224*M224)/20)</f>
        <v>15</v>
      </c>
    </row>
    <row r="225" spans="1:23" ht="15.5">
      <c r="A225" s="16" t="s">
        <v>18</v>
      </c>
      <c r="B225" s="16" t="s">
        <v>19</v>
      </c>
      <c r="C225" s="93" t="s">
        <v>392</v>
      </c>
      <c r="E225" s="16" t="str">
        <f t="shared" si="144"/>
        <v>F0_B25</v>
      </c>
      <c r="F225" s="41">
        <v>25</v>
      </c>
      <c r="G225" s="16" t="s">
        <v>143</v>
      </c>
      <c r="H225" s="17" t="s">
        <v>79</v>
      </c>
      <c r="I225" s="16" t="s">
        <v>144</v>
      </c>
      <c r="J225" s="41" t="s">
        <v>27</v>
      </c>
      <c r="K225" s="41">
        <v>5.09</v>
      </c>
      <c r="L225" s="16" t="s">
        <v>20</v>
      </c>
      <c r="M225" s="16">
        <f t="shared" si="145"/>
        <v>5.09</v>
      </c>
      <c r="N225" s="16">
        <v>600</v>
      </c>
      <c r="O225" s="34">
        <f t="shared" si="146"/>
        <v>12.853535353535353</v>
      </c>
      <c r="P225" s="22">
        <v>4</v>
      </c>
      <c r="Q225" s="16">
        <v>20</v>
      </c>
      <c r="R225" s="26">
        <f t="shared" si="147"/>
        <v>6.2239685658153245</v>
      </c>
      <c r="S225" s="26">
        <f t="shared" si="148"/>
        <v>13.776031434184675</v>
      </c>
      <c r="T225" s="33">
        <f t="shared" si="149"/>
        <v>0.31119842829076622</v>
      </c>
      <c r="U225" s="3">
        <f t="shared" si="150"/>
        <v>9.4696969696969688</v>
      </c>
      <c r="V225" s="16">
        <f t="shared" si="151"/>
        <v>15</v>
      </c>
    </row>
    <row r="226" spans="1:23" ht="15.5">
      <c r="A226" s="16" t="s">
        <v>111</v>
      </c>
      <c r="B226" s="16" t="s">
        <v>19</v>
      </c>
      <c r="C226" s="93">
        <v>7.5</v>
      </c>
      <c r="E226" s="16" t="str">
        <f>_xlfn.CONCAT("F1_B",F226, "_pH",C226)</f>
        <v>F1_B6_pH7.5</v>
      </c>
      <c r="F226" s="41">
        <v>6</v>
      </c>
      <c r="G226" s="16" t="s">
        <v>143</v>
      </c>
      <c r="H226" s="17" t="s">
        <v>114</v>
      </c>
      <c r="I226" s="16" t="s">
        <v>144</v>
      </c>
      <c r="J226" s="41" t="s">
        <v>29</v>
      </c>
      <c r="K226" s="41">
        <v>1.89</v>
      </c>
      <c r="L226" s="16" t="s">
        <v>20</v>
      </c>
      <c r="M226" s="16">
        <f t="shared" si="145"/>
        <v>1.89</v>
      </c>
      <c r="N226" s="16">
        <v>600</v>
      </c>
      <c r="O226" s="34">
        <f t="shared" si="146"/>
        <v>4.7727272727272725</v>
      </c>
      <c r="P226" s="22">
        <v>4</v>
      </c>
      <c r="Q226" s="16">
        <v>20</v>
      </c>
      <c r="R226" s="26">
        <f t="shared" si="147"/>
        <v>16.761904761904763</v>
      </c>
      <c r="S226" s="26">
        <f t="shared" si="148"/>
        <v>3.2380952380952372</v>
      </c>
      <c r="T226" s="33">
        <f t="shared" si="149"/>
        <v>0.83809523809523812</v>
      </c>
      <c r="U226" s="3">
        <f t="shared" si="150"/>
        <v>9.4696969696969688</v>
      </c>
      <c r="V226" s="16">
        <f t="shared" si="151"/>
        <v>15</v>
      </c>
      <c r="W226" t="s">
        <v>393</v>
      </c>
    </row>
    <row r="227" spans="1:23" s="115" customFormat="1" ht="15.5">
      <c r="A227" s="109" t="s">
        <v>117</v>
      </c>
      <c r="B227" s="109" t="s">
        <v>66</v>
      </c>
      <c r="C227" s="111">
        <v>7.5</v>
      </c>
      <c r="D227" s="111"/>
      <c r="E227" s="95" t="str">
        <f>_xlfn.CONCAT("F2_J",F227, "_pH",C227)</f>
        <v>F2_J1_pH7.5</v>
      </c>
      <c r="F227" s="112">
        <v>1</v>
      </c>
      <c r="G227" s="95" t="s">
        <v>143</v>
      </c>
      <c r="H227" s="113" t="s">
        <v>80</v>
      </c>
      <c r="I227" s="109" t="s">
        <v>144</v>
      </c>
      <c r="J227" s="112" t="s">
        <v>31</v>
      </c>
      <c r="K227" s="112" t="s">
        <v>45</v>
      </c>
      <c r="L227" s="112"/>
      <c r="M227" s="112"/>
      <c r="N227" s="110"/>
      <c r="O227" s="110"/>
      <c r="P227" s="114"/>
      <c r="Q227" s="110"/>
      <c r="R227" s="110"/>
      <c r="S227" s="110"/>
      <c r="T227" s="110"/>
      <c r="U227" s="110"/>
      <c r="V227" s="110"/>
    </row>
    <row r="228" spans="1:23" s="115" customFormat="1" ht="15.5">
      <c r="A228" s="109" t="s">
        <v>117</v>
      </c>
      <c r="B228" s="109" t="s">
        <v>66</v>
      </c>
      <c r="C228" s="111">
        <v>7.5</v>
      </c>
      <c r="D228" s="111"/>
      <c r="E228" s="95" t="str">
        <f t="shared" ref="E228:E236" si="152">_xlfn.CONCAT("F2_J",F228, "_pH",C228)</f>
        <v>F2_J44_pH7.5</v>
      </c>
      <c r="F228" s="112">
        <v>44</v>
      </c>
      <c r="G228" s="95" t="s">
        <v>143</v>
      </c>
      <c r="H228" s="113" t="s">
        <v>81</v>
      </c>
      <c r="I228" s="109" t="s">
        <v>144</v>
      </c>
      <c r="J228" s="112" t="s">
        <v>33</v>
      </c>
      <c r="K228" s="112" t="s">
        <v>45</v>
      </c>
      <c r="L228" s="112"/>
      <c r="M228" s="112"/>
      <c r="N228" s="110"/>
      <c r="O228" s="110"/>
      <c r="P228" s="114"/>
      <c r="Q228" s="110"/>
      <c r="R228" s="110"/>
      <c r="S228" s="110"/>
      <c r="T228" s="110"/>
      <c r="U228" s="110"/>
      <c r="V228" s="110"/>
    </row>
    <row r="229" spans="1:23" s="115" customFormat="1" ht="15.5">
      <c r="A229" s="109" t="s">
        <v>117</v>
      </c>
      <c r="B229" s="109" t="s">
        <v>66</v>
      </c>
      <c r="C229" s="111">
        <v>8</v>
      </c>
      <c r="D229" s="111"/>
      <c r="E229" s="95" t="str">
        <f t="shared" si="152"/>
        <v>F2_J81_pH8</v>
      </c>
      <c r="F229" s="112">
        <v>81</v>
      </c>
      <c r="G229" s="95" t="s">
        <v>143</v>
      </c>
      <c r="H229" s="113" t="s">
        <v>82</v>
      </c>
      <c r="I229" s="109" t="s">
        <v>144</v>
      </c>
      <c r="J229" s="112" t="s">
        <v>35</v>
      </c>
      <c r="K229" s="112" t="s">
        <v>45</v>
      </c>
      <c r="L229" s="112"/>
      <c r="M229" s="112"/>
      <c r="N229" s="110"/>
      <c r="O229" s="110"/>
      <c r="P229" s="114"/>
      <c r="Q229" s="110"/>
      <c r="R229" s="110"/>
      <c r="S229" s="110"/>
      <c r="T229" s="110"/>
      <c r="U229" s="110"/>
      <c r="V229" s="110"/>
    </row>
    <row r="230" spans="1:23" s="115" customFormat="1" ht="15.5">
      <c r="A230" s="109" t="s">
        <v>117</v>
      </c>
      <c r="B230" s="109" t="s">
        <v>66</v>
      </c>
      <c r="C230" s="111">
        <v>8</v>
      </c>
      <c r="D230" s="111"/>
      <c r="E230" s="95" t="str">
        <f t="shared" si="152"/>
        <v>F2_J106_pH8</v>
      </c>
      <c r="F230" s="112">
        <v>106</v>
      </c>
      <c r="G230" s="95" t="s">
        <v>143</v>
      </c>
      <c r="H230" s="113" t="s">
        <v>83</v>
      </c>
      <c r="I230" s="109" t="s">
        <v>144</v>
      </c>
      <c r="J230" s="112" t="s">
        <v>37</v>
      </c>
      <c r="K230" s="112" t="s">
        <v>45</v>
      </c>
      <c r="L230" s="112"/>
      <c r="M230" s="112"/>
      <c r="N230" s="110"/>
      <c r="O230" s="110"/>
      <c r="P230" s="114"/>
      <c r="Q230" s="110"/>
      <c r="R230" s="110"/>
      <c r="S230" s="110"/>
      <c r="T230" s="110"/>
      <c r="U230" s="110"/>
      <c r="V230" s="110"/>
    </row>
    <row r="231" spans="1:23" ht="15.5">
      <c r="A231" s="16" t="s">
        <v>117</v>
      </c>
      <c r="B231" s="16" t="s">
        <v>66</v>
      </c>
      <c r="C231" s="16">
        <v>8</v>
      </c>
      <c r="D231" s="16"/>
      <c r="E231" s="16" t="str">
        <f t="shared" si="152"/>
        <v>F2_J141_pH8</v>
      </c>
      <c r="F231" s="16">
        <v>141</v>
      </c>
      <c r="G231" s="16" t="s">
        <v>143</v>
      </c>
      <c r="H231" s="17" t="s">
        <v>84</v>
      </c>
      <c r="I231" s="16" t="s">
        <v>144</v>
      </c>
      <c r="J231" s="41" t="s">
        <v>39</v>
      </c>
      <c r="K231" s="16">
        <v>3.56</v>
      </c>
      <c r="L231" s="16" t="s">
        <v>20</v>
      </c>
      <c r="M231" s="16">
        <f t="shared" ref="M231:M236" si="153">AVERAGE(K231:L231)</f>
        <v>3.56</v>
      </c>
      <c r="N231" s="16">
        <v>600</v>
      </c>
      <c r="O231" s="34">
        <f t="shared" ref="O231:O236" si="154">(M231/(N231*660))*1000000</f>
        <v>8.9898989898989914</v>
      </c>
      <c r="P231" s="22">
        <v>4</v>
      </c>
      <c r="Q231" s="16">
        <v>20</v>
      </c>
      <c r="R231" s="26">
        <f>(P231*Q231)/O231</f>
        <v>8.8988764044943807</v>
      </c>
      <c r="S231" s="26">
        <f>Q231-R231</f>
        <v>11.101123595505619</v>
      </c>
      <c r="T231" s="33">
        <f>((R231/(R231+S231)))</f>
        <v>0.44494382022471901</v>
      </c>
      <c r="U231" s="3">
        <f>15/(R231*M231/Q231)</f>
        <v>9.4696969696969706</v>
      </c>
      <c r="V231" s="16">
        <f>U231*((R231*M231)/20)</f>
        <v>15</v>
      </c>
    </row>
    <row r="232" spans="1:23" ht="15.5">
      <c r="A232" s="16" t="s">
        <v>117</v>
      </c>
      <c r="B232" s="16" t="s">
        <v>66</v>
      </c>
      <c r="C232" s="16">
        <v>7</v>
      </c>
      <c r="D232" s="16"/>
      <c r="E232" s="16" t="str">
        <f t="shared" si="152"/>
        <v>F2_J162_pH7</v>
      </c>
      <c r="F232" s="16">
        <v>162</v>
      </c>
      <c r="G232" s="16" t="s">
        <v>143</v>
      </c>
      <c r="H232" s="17" t="s">
        <v>85</v>
      </c>
      <c r="I232" s="16" t="s">
        <v>144</v>
      </c>
      <c r="J232" s="16" t="s">
        <v>41</v>
      </c>
      <c r="K232" s="16">
        <v>1.08</v>
      </c>
      <c r="L232" s="16" t="s">
        <v>20</v>
      </c>
      <c r="M232" s="16">
        <f t="shared" si="153"/>
        <v>1.08</v>
      </c>
      <c r="N232" s="16">
        <v>600</v>
      </c>
      <c r="O232" s="28">
        <f t="shared" si="154"/>
        <v>2.7272727272727275</v>
      </c>
      <c r="P232" s="29" t="s">
        <v>150</v>
      </c>
      <c r="Q232" s="30" t="s">
        <v>150</v>
      </c>
      <c r="R232" s="31">
        <v>15</v>
      </c>
      <c r="S232" s="32">
        <v>0</v>
      </c>
      <c r="U232" s="16"/>
      <c r="V232" s="16">
        <f t="shared" ref="V232:V234" si="155">R232*M232</f>
        <v>16.200000000000003</v>
      </c>
    </row>
    <row r="233" spans="1:23" ht="15.5">
      <c r="A233" s="16" t="s">
        <v>117</v>
      </c>
      <c r="B233" s="16" t="s">
        <v>66</v>
      </c>
      <c r="C233" s="16">
        <v>7</v>
      </c>
      <c r="D233" s="16"/>
      <c r="E233" s="16" t="str">
        <f t="shared" si="152"/>
        <v>F2_J181_pH7</v>
      </c>
      <c r="F233" s="16">
        <v>181</v>
      </c>
      <c r="G233" s="16" t="s">
        <v>143</v>
      </c>
      <c r="H233" s="17" t="s">
        <v>86</v>
      </c>
      <c r="I233" s="16" t="s">
        <v>144</v>
      </c>
      <c r="J233" s="16" t="s">
        <v>44</v>
      </c>
      <c r="K233" s="16">
        <v>1.35</v>
      </c>
      <c r="L233" s="16" t="s">
        <v>20</v>
      </c>
      <c r="M233" s="16">
        <f t="shared" si="153"/>
        <v>1.35</v>
      </c>
      <c r="N233" s="16">
        <v>600</v>
      </c>
      <c r="O233" s="28">
        <f t="shared" si="154"/>
        <v>3.4090909090909092</v>
      </c>
      <c r="P233" s="29" t="s">
        <v>150</v>
      </c>
      <c r="Q233" s="30" t="s">
        <v>150</v>
      </c>
      <c r="R233" s="31">
        <v>10</v>
      </c>
      <c r="S233" s="32">
        <v>0</v>
      </c>
      <c r="U233" s="16"/>
      <c r="V233" s="16">
        <f t="shared" si="155"/>
        <v>13.5</v>
      </c>
    </row>
    <row r="234" spans="1:23" ht="15.5">
      <c r="A234" s="16" t="s">
        <v>117</v>
      </c>
      <c r="B234" s="16" t="s">
        <v>66</v>
      </c>
      <c r="C234" s="16">
        <v>7</v>
      </c>
      <c r="D234" s="16"/>
      <c r="E234" s="16" t="str">
        <f t="shared" si="152"/>
        <v>F2_J203_pH7</v>
      </c>
      <c r="F234" s="16">
        <v>203</v>
      </c>
      <c r="G234" s="16" t="s">
        <v>143</v>
      </c>
      <c r="H234" s="17" t="s">
        <v>87</v>
      </c>
      <c r="I234" s="16" t="s">
        <v>144</v>
      </c>
      <c r="J234" s="16" t="s">
        <v>47</v>
      </c>
      <c r="K234" s="16">
        <v>1.29</v>
      </c>
      <c r="L234" s="16" t="s">
        <v>20</v>
      </c>
      <c r="M234" s="16">
        <f t="shared" si="153"/>
        <v>1.29</v>
      </c>
      <c r="N234" s="16">
        <v>600</v>
      </c>
      <c r="O234" s="28">
        <f t="shared" si="154"/>
        <v>3.2575757575757573</v>
      </c>
      <c r="P234" s="29" t="s">
        <v>150</v>
      </c>
      <c r="Q234" s="30" t="s">
        <v>150</v>
      </c>
      <c r="R234" s="31">
        <v>10</v>
      </c>
      <c r="S234" s="32">
        <v>0</v>
      </c>
      <c r="U234" s="16"/>
      <c r="V234" s="16">
        <f t="shared" si="155"/>
        <v>12.9</v>
      </c>
    </row>
    <row r="235" spans="1:23" ht="15.5">
      <c r="A235" s="16" t="s">
        <v>117</v>
      </c>
      <c r="B235" s="16" t="s">
        <v>66</v>
      </c>
      <c r="C235" s="16">
        <v>7.5</v>
      </c>
      <c r="D235" s="16"/>
      <c r="E235" s="16" t="str">
        <f t="shared" si="152"/>
        <v>F2_J8_pH7.5</v>
      </c>
      <c r="F235" s="16">
        <v>8</v>
      </c>
      <c r="G235" s="16" t="s">
        <v>143</v>
      </c>
      <c r="H235" s="17" t="s">
        <v>88</v>
      </c>
      <c r="I235" s="16" t="s">
        <v>144</v>
      </c>
      <c r="J235" s="16" t="s">
        <v>49</v>
      </c>
      <c r="K235" s="41">
        <v>3.34</v>
      </c>
      <c r="L235" s="16" t="s">
        <v>20</v>
      </c>
      <c r="M235" s="16">
        <f t="shared" si="153"/>
        <v>3.34</v>
      </c>
      <c r="N235" s="16">
        <v>600</v>
      </c>
      <c r="O235" s="34">
        <f t="shared" si="154"/>
        <v>8.4343434343434343</v>
      </c>
      <c r="P235" s="22">
        <v>4</v>
      </c>
      <c r="Q235" s="16">
        <v>20</v>
      </c>
      <c r="R235" s="26">
        <f t="shared" ref="R235:R236" si="156">(P235*Q235)/O235</f>
        <v>9.4850299401197606</v>
      </c>
      <c r="S235" s="26">
        <f t="shared" ref="S235:S236" si="157">Q235-R235</f>
        <v>10.514970059880239</v>
      </c>
      <c r="T235" s="33">
        <f t="shared" ref="T235:T236" si="158">((R235/(R235+S235)))</f>
        <v>0.47425149700598801</v>
      </c>
      <c r="U235" s="3">
        <f t="shared" ref="U235:U236" si="159">15/(R235*M235/Q235)</f>
        <v>9.4696969696969688</v>
      </c>
      <c r="V235" s="16">
        <f t="shared" ref="V235:V236" si="160">U235*((R235*M235)/20)</f>
        <v>15</v>
      </c>
    </row>
    <row r="236" spans="1:23" ht="15.5">
      <c r="A236" s="16" t="s">
        <v>117</v>
      </c>
      <c r="B236" s="16" t="s">
        <v>66</v>
      </c>
      <c r="C236" s="16">
        <v>7.5</v>
      </c>
      <c r="D236" s="16"/>
      <c r="E236" s="16" t="str">
        <f t="shared" si="152"/>
        <v>F2_J9_pH7.5</v>
      </c>
      <c r="F236" s="16">
        <v>9</v>
      </c>
      <c r="G236" s="16" t="s">
        <v>143</v>
      </c>
      <c r="H236" s="17" t="s">
        <v>89</v>
      </c>
      <c r="I236" s="16" t="s">
        <v>144</v>
      </c>
      <c r="J236" s="16" t="s">
        <v>22</v>
      </c>
      <c r="K236" s="16">
        <v>3.85</v>
      </c>
      <c r="L236" s="16" t="s">
        <v>20</v>
      </c>
      <c r="M236" s="16">
        <f t="shared" si="153"/>
        <v>3.85</v>
      </c>
      <c r="N236" s="16">
        <v>600</v>
      </c>
      <c r="O236" s="34">
        <f t="shared" si="154"/>
        <v>9.7222222222222232</v>
      </c>
      <c r="P236" s="22">
        <v>4</v>
      </c>
      <c r="Q236" s="16">
        <v>20</v>
      </c>
      <c r="R236" s="26">
        <f t="shared" si="156"/>
        <v>8.2285714285714278</v>
      </c>
      <c r="S236" s="26">
        <f t="shared" si="157"/>
        <v>11.771428571428572</v>
      </c>
      <c r="T236" s="33">
        <f t="shared" si="158"/>
        <v>0.41142857142857137</v>
      </c>
      <c r="U236" s="3">
        <f t="shared" si="159"/>
        <v>9.4696969696969706</v>
      </c>
      <c r="V236" s="16">
        <f t="shared" si="160"/>
        <v>15</v>
      </c>
    </row>
    <row r="237" spans="1:23" ht="15.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22"/>
      <c r="Q237" s="16"/>
      <c r="R237" s="16"/>
      <c r="S237" s="16"/>
      <c r="U237" s="16"/>
      <c r="V237" s="16"/>
    </row>
    <row r="238" spans="1:23" ht="20">
      <c r="A238" s="39" t="s">
        <v>145</v>
      </c>
      <c r="F238" s="42"/>
      <c r="J238" s="16"/>
      <c r="K238" s="16"/>
      <c r="L238" s="16"/>
      <c r="M238" s="16"/>
      <c r="N238" s="16"/>
      <c r="O238" s="16"/>
      <c r="P238" s="22"/>
      <c r="Q238" s="16"/>
      <c r="R238" s="16"/>
      <c r="S238" s="16"/>
      <c r="U238" s="16"/>
      <c r="V238" s="16"/>
    </row>
    <row r="239" spans="1:23" ht="15.5">
      <c r="A239" s="16" t="s">
        <v>146</v>
      </c>
      <c r="B239" s="16" t="s">
        <v>19</v>
      </c>
      <c r="C239" s="93">
        <v>7.5</v>
      </c>
      <c r="D239" s="16"/>
      <c r="E239" s="16" t="str">
        <f>_xlfn.CONCAT("F1_B",F239, "_pH",C239,"DUP")</f>
        <v>F1_B6_pH7.5DUP</v>
      </c>
      <c r="F239" s="16">
        <v>6</v>
      </c>
      <c r="G239" s="16" t="s">
        <v>143</v>
      </c>
      <c r="H239" s="16" t="s">
        <v>115</v>
      </c>
      <c r="I239" s="16" t="s">
        <v>147</v>
      </c>
      <c r="J239" s="16" t="s">
        <v>148</v>
      </c>
      <c r="K239" s="41">
        <v>8.7100000000000009</v>
      </c>
      <c r="L239" s="41">
        <v>8.43</v>
      </c>
      <c r="M239" s="41">
        <f>AVERAGE(K239:L239)</f>
        <v>8.57</v>
      </c>
      <c r="N239" s="16">
        <v>600</v>
      </c>
      <c r="O239" s="34">
        <f>(M239/(N239*660))*1000000</f>
        <v>21.641414141414142</v>
      </c>
      <c r="P239" s="22">
        <v>4</v>
      </c>
      <c r="Q239" s="16">
        <v>20</v>
      </c>
      <c r="R239" s="26">
        <f>(P239*Q239)/O239</f>
        <v>3.6966161026837807</v>
      </c>
      <c r="S239" s="26">
        <f>Q239-R239</f>
        <v>16.30338389731622</v>
      </c>
      <c r="T239" s="33">
        <f>((R239/(R239+S239)))</f>
        <v>0.18483080513418904</v>
      </c>
      <c r="U239" s="3">
        <f>15/(R239*M239/Q239)</f>
        <v>9.4696969696969688</v>
      </c>
      <c r="V239" s="16">
        <f>U239*((R239*M239)/20)</f>
        <v>15</v>
      </c>
    </row>
    <row r="240" spans="1:23" s="115" customFormat="1" ht="15.5">
      <c r="A240" s="109" t="s">
        <v>117</v>
      </c>
      <c r="B240" s="109" t="s">
        <v>66</v>
      </c>
      <c r="C240" s="109">
        <v>8</v>
      </c>
      <c r="D240" s="109"/>
      <c r="E240" s="95" t="str">
        <f t="shared" ref="E240:E242" si="161">_xlfn.CONCAT("F2_J",F240, "_pH",C240)</f>
        <v>F2_J87_pH8</v>
      </c>
      <c r="F240" s="109">
        <v>87</v>
      </c>
      <c r="G240" s="109" t="s">
        <v>143</v>
      </c>
      <c r="H240" s="109" t="s">
        <v>90</v>
      </c>
      <c r="I240" s="109" t="s">
        <v>149</v>
      </c>
      <c r="J240" s="109" t="s">
        <v>148</v>
      </c>
      <c r="K240" s="112" t="s">
        <v>45</v>
      </c>
      <c r="L240" s="112"/>
      <c r="M240" s="112"/>
      <c r="N240" s="109"/>
      <c r="O240" s="109"/>
      <c r="P240" s="116"/>
      <c r="Q240" s="109"/>
      <c r="R240" s="109"/>
      <c r="S240" s="109"/>
      <c r="T240" s="110"/>
      <c r="U240" s="109"/>
      <c r="V240" s="109"/>
    </row>
    <row r="241" spans="1:22" ht="15.5">
      <c r="A241" s="16" t="s">
        <v>117</v>
      </c>
      <c r="B241" s="16" t="s">
        <v>66</v>
      </c>
      <c r="C241" s="16">
        <v>8</v>
      </c>
      <c r="D241" s="16"/>
      <c r="E241" s="16" t="str">
        <f t="shared" si="161"/>
        <v>F2_J88_pH8</v>
      </c>
      <c r="F241" s="16">
        <v>88</v>
      </c>
      <c r="G241" s="16" t="s">
        <v>143</v>
      </c>
      <c r="H241" s="16" t="s">
        <v>91</v>
      </c>
      <c r="I241" s="16" t="s">
        <v>149</v>
      </c>
      <c r="J241" s="16" t="s">
        <v>148</v>
      </c>
      <c r="K241" s="41">
        <v>1.58</v>
      </c>
      <c r="L241" s="41">
        <v>1.59</v>
      </c>
      <c r="M241" s="41">
        <f t="shared" ref="M241:M242" si="162">AVERAGE(K241:L241)</f>
        <v>1.585</v>
      </c>
      <c r="N241" s="16">
        <v>600</v>
      </c>
      <c r="O241" s="34">
        <f t="shared" ref="O241:O242" si="163">(M241/(N241*660))*1000000</f>
        <v>4.0025252525252526</v>
      </c>
      <c r="P241" s="22">
        <v>4</v>
      </c>
      <c r="Q241" s="16">
        <v>20</v>
      </c>
      <c r="R241" s="26">
        <f t="shared" ref="R241:R242" si="164">(P241*Q241)/O241</f>
        <v>19.987381703470032</v>
      </c>
      <c r="S241" s="26">
        <f t="shared" ref="S241:S242" si="165">Q241-R241</f>
        <v>1.2618296529968376E-2</v>
      </c>
      <c r="T241" s="33">
        <f t="shared" ref="T241:T242" si="166">((R241/(R241+S241)))</f>
        <v>0.99936908517350154</v>
      </c>
      <c r="U241" s="3">
        <f t="shared" ref="U241:U242" si="167">15/(R241*M241/Q241)</f>
        <v>9.4696969696969688</v>
      </c>
      <c r="V241" s="16">
        <f t="shared" ref="V241:V242" si="168">U241*((R241*M241)/20)</f>
        <v>15</v>
      </c>
    </row>
    <row r="242" spans="1:22" ht="15.5">
      <c r="A242" s="16" t="s">
        <v>117</v>
      </c>
      <c r="B242" s="16" t="s">
        <v>66</v>
      </c>
      <c r="C242" s="16">
        <v>8</v>
      </c>
      <c r="D242" s="16"/>
      <c r="E242" s="16" t="str">
        <f t="shared" si="161"/>
        <v>F2_J89_pH8</v>
      </c>
      <c r="F242" s="16">
        <v>89</v>
      </c>
      <c r="G242" s="16" t="s">
        <v>143</v>
      </c>
      <c r="H242" s="16" t="s">
        <v>92</v>
      </c>
      <c r="I242" s="16" t="s">
        <v>149</v>
      </c>
      <c r="J242" s="16" t="s">
        <v>148</v>
      </c>
      <c r="K242" s="41">
        <v>8.9</v>
      </c>
      <c r="L242" s="41">
        <v>8.86</v>
      </c>
      <c r="M242" s="41">
        <f t="shared" si="162"/>
        <v>8.879999999999999</v>
      </c>
      <c r="N242" s="16">
        <v>600</v>
      </c>
      <c r="O242" s="34">
        <f t="shared" si="163"/>
        <v>22.424242424242422</v>
      </c>
      <c r="P242" s="22">
        <v>4</v>
      </c>
      <c r="Q242" s="16">
        <v>20</v>
      </c>
      <c r="R242" s="26">
        <f t="shared" si="164"/>
        <v>3.567567567567568</v>
      </c>
      <c r="S242" s="26">
        <f t="shared" si="165"/>
        <v>16.432432432432432</v>
      </c>
      <c r="T242" s="33">
        <f t="shared" si="166"/>
        <v>0.17837837837837839</v>
      </c>
      <c r="U242" s="3">
        <f t="shared" si="167"/>
        <v>9.4696969696969688</v>
      </c>
      <c r="V242" s="16">
        <f t="shared" si="168"/>
        <v>15</v>
      </c>
    </row>
    <row r="243" spans="1:22" ht="15.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22"/>
      <c r="Q243" s="16"/>
      <c r="R243" s="16"/>
      <c r="S243" s="16"/>
      <c r="U243" s="16"/>
      <c r="V243" s="16"/>
    </row>
    <row r="244" spans="1:22" ht="15.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22"/>
      <c r="Q244" s="16"/>
      <c r="R244" s="16"/>
      <c r="S244" s="16"/>
      <c r="U244" s="16"/>
      <c r="V244" s="16"/>
    </row>
    <row r="245" spans="1:22" ht="15.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22"/>
      <c r="Q245" s="16"/>
      <c r="R245" s="16"/>
      <c r="S245" s="16"/>
      <c r="U245" s="16"/>
      <c r="V245" s="16">
        <f>COUNT(V5:V242)</f>
        <v>200</v>
      </c>
    </row>
    <row r="246" spans="1:22">
      <c r="P246" s="23"/>
    </row>
    <row r="247" spans="1:22">
      <c r="P247" s="23"/>
      <c r="V247" s="3">
        <f>SUM(V5:V242)</f>
        <v>2977.9850000000001</v>
      </c>
    </row>
    <row r="248" spans="1:22">
      <c r="P248" s="23"/>
    </row>
    <row r="249" spans="1:22">
      <c r="P249" s="23"/>
    </row>
    <row r="250" spans="1:22">
      <c r="P250" s="23"/>
    </row>
    <row r="251" spans="1:22">
      <c r="P251" s="23"/>
    </row>
    <row r="252" spans="1:22">
      <c r="P252" s="23"/>
    </row>
    <row r="253" spans="1:22">
      <c r="P253" s="23"/>
    </row>
    <row r="254" spans="1:22">
      <c r="P254" s="23"/>
    </row>
    <row r="255" spans="1:22">
      <c r="P255" s="23"/>
    </row>
    <row r="256" spans="1:22">
      <c r="P256" s="23"/>
    </row>
    <row r="257" spans="16:16">
      <c r="P257" s="23"/>
    </row>
    <row r="258" spans="16:16">
      <c r="P258" s="23"/>
    </row>
    <row r="259" spans="16:16">
      <c r="P259" s="23"/>
    </row>
    <row r="260" spans="16:16">
      <c r="P260" s="23"/>
    </row>
    <row r="261" spans="16:16">
      <c r="P261" s="23"/>
    </row>
    <row r="262" spans="16:16">
      <c r="P262" s="23"/>
    </row>
    <row r="263" spans="16:16">
      <c r="P263" s="23"/>
    </row>
    <row r="264" spans="16:16">
      <c r="P264" s="23"/>
    </row>
    <row r="265" spans="16:16">
      <c r="P265" s="23"/>
    </row>
    <row r="266" spans="16:16">
      <c r="P266" s="23"/>
    </row>
    <row r="267" spans="16:16">
      <c r="P267" s="23"/>
    </row>
    <row r="268" spans="16:16">
      <c r="P268" s="23"/>
    </row>
    <row r="269" spans="16:16">
      <c r="P269" s="23"/>
    </row>
    <row r="270" spans="16:16">
      <c r="P270" s="23"/>
    </row>
    <row r="271" spans="16:16">
      <c r="P271" s="23"/>
    </row>
    <row r="272" spans="16:16">
      <c r="P272" s="23"/>
    </row>
    <row r="273" spans="16:16">
      <c r="P273" s="23"/>
    </row>
    <row r="274" spans="16:16">
      <c r="P274" s="23"/>
    </row>
    <row r="275" spans="16:16">
      <c r="P275" s="23"/>
    </row>
    <row r="276" spans="16:16">
      <c r="P276" s="23"/>
    </row>
    <row r="277" spans="16:16">
      <c r="P277" s="23"/>
    </row>
    <row r="278" spans="16:16">
      <c r="P278" s="23"/>
    </row>
    <row r="279" spans="16:16">
      <c r="P279" s="23"/>
    </row>
    <row r="280" spans="16:16">
      <c r="P280" s="23"/>
    </row>
    <row r="281" spans="16:16">
      <c r="P281" s="23"/>
    </row>
    <row r="282" spans="16:16">
      <c r="P282" s="23"/>
    </row>
    <row r="283" spans="16:16">
      <c r="P283" s="23"/>
    </row>
    <row r="284" spans="16:16">
      <c r="P284" s="23"/>
    </row>
    <row r="285" spans="16:16">
      <c r="P285" s="23"/>
    </row>
    <row r="286" spans="16:16">
      <c r="P286" s="23"/>
    </row>
    <row r="287" spans="16:16">
      <c r="P287" s="23"/>
    </row>
    <row r="288" spans="16:16">
      <c r="P288" s="23"/>
    </row>
    <row r="289" spans="16:16">
      <c r="P289" s="23"/>
    </row>
    <row r="290" spans="16:16">
      <c r="P290" s="23"/>
    </row>
    <row r="291" spans="16:16">
      <c r="P291" s="23"/>
    </row>
    <row r="292" spans="16:16">
      <c r="P292" s="23"/>
    </row>
    <row r="293" spans="16:16">
      <c r="P293" s="23"/>
    </row>
    <row r="294" spans="16:16">
      <c r="P294" s="23"/>
    </row>
    <row r="295" spans="16:16">
      <c r="P295" s="23"/>
    </row>
    <row r="296" spans="16:16">
      <c r="P296" s="23"/>
    </row>
    <row r="297" spans="16:16">
      <c r="P297" s="23"/>
    </row>
    <row r="298" spans="16:16">
      <c r="P298" s="23"/>
    </row>
    <row r="299" spans="16:16">
      <c r="P299" s="23"/>
    </row>
    <row r="300" spans="16:16">
      <c r="P300" s="23"/>
    </row>
    <row r="301" spans="16:16">
      <c r="P301" s="23"/>
    </row>
    <row r="302" spans="16:16">
      <c r="P302" s="23"/>
    </row>
    <row r="303" spans="16:16">
      <c r="P303" s="23"/>
    </row>
    <row r="304" spans="16:16">
      <c r="P304" s="23"/>
    </row>
    <row r="305" spans="1:22">
      <c r="P305" s="23"/>
    </row>
    <row r="306" spans="1:22">
      <c r="P306" s="23"/>
    </row>
    <row r="307" spans="1:22">
      <c r="P307" s="23"/>
    </row>
    <row r="308" spans="1:22">
      <c r="P308" s="23"/>
    </row>
    <row r="309" spans="1:22">
      <c r="P309" s="23"/>
    </row>
    <row r="310" spans="1:22">
      <c r="P310" s="23"/>
    </row>
    <row r="311" spans="1:22">
      <c r="P311" s="23"/>
    </row>
    <row r="312" spans="1:22">
      <c r="P312" s="23"/>
    </row>
    <row r="313" spans="1:22">
      <c r="P313" s="23"/>
    </row>
    <row r="314" spans="1:22">
      <c r="P314" s="23"/>
    </row>
    <row r="315" spans="1:22">
      <c r="P315" s="23"/>
    </row>
    <row r="316" spans="1:22" ht="15.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22"/>
      <c r="Q316" s="16"/>
      <c r="R316" s="16"/>
      <c r="S316" s="16"/>
      <c r="U316" s="16"/>
      <c r="V316" s="16"/>
    </row>
    <row r="317" spans="1:22" ht="15.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22"/>
      <c r="Q317" s="16"/>
      <c r="R317" s="16"/>
      <c r="S317" s="16"/>
      <c r="U317" s="16"/>
      <c r="V317" s="16"/>
    </row>
    <row r="318" spans="1:22" ht="15.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22"/>
      <c r="Q318" s="16"/>
      <c r="R318" s="16"/>
      <c r="S318" s="16"/>
      <c r="U318" s="16"/>
      <c r="V318" s="16"/>
    </row>
    <row r="319" spans="1:22" ht="15.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22"/>
      <c r="Q319" s="16"/>
      <c r="R319" s="16"/>
      <c r="S319" s="16"/>
      <c r="U319" s="16"/>
      <c r="V319" s="16"/>
    </row>
    <row r="320" spans="1:22" ht="15.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22"/>
      <c r="Q320" s="16"/>
      <c r="R320" s="16"/>
      <c r="S320" s="16"/>
      <c r="U320" s="16"/>
      <c r="V320" s="16"/>
    </row>
    <row r="321" spans="1:22" ht="15.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22"/>
      <c r="Q321" s="16"/>
      <c r="R321" s="16"/>
      <c r="S321" s="16"/>
      <c r="U321" s="16"/>
      <c r="V321" s="16"/>
    </row>
    <row r="322" spans="1:22" ht="15.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22"/>
      <c r="Q322" s="16"/>
      <c r="R322" s="16"/>
      <c r="S322" s="16"/>
      <c r="U322" s="16"/>
      <c r="V322" s="16"/>
    </row>
    <row r="323" spans="1:22" ht="15.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22"/>
      <c r="Q323" s="16"/>
      <c r="R323" s="16"/>
      <c r="S323" s="16"/>
      <c r="U323" s="16"/>
      <c r="V323" s="16"/>
    </row>
    <row r="324" spans="1:22" ht="15.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22"/>
      <c r="Q324" s="16"/>
      <c r="R324" s="16"/>
      <c r="S324" s="16"/>
      <c r="U324" s="16"/>
      <c r="V324" s="16"/>
    </row>
    <row r="325" spans="1:22" ht="15.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22"/>
      <c r="Q325" s="16"/>
      <c r="R325" s="16"/>
      <c r="S325" s="16"/>
      <c r="U325" s="16"/>
      <c r="V325" s="16"/>
    </row>
    <row r="326" spans="1:22" ht="15.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22"/>
      <c r="Q326" s="16"/>
      <c r="R326" s="16"/>
      <c r="S326" s="16"/>
      <c r="U326" s="16"/>
      <c r="V326" s="16"/>
    </row>
    <row r="327" spans="1:22" ht="15.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22"/>
      <c r="Q327" s="16"/>
      <c r="R327" s="16"/>
      <c r="S327" s="16"/>
      <c r="U327" s="16"/>
      <c r="V327" s="16"/>
    </row>
    <row r="328" spans="1:22" ht="15.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22"/>
      <c r="Q328" s="16"/>
      <c r="R328" s="16"/>
      <c r="S328" s="16"/>
      <c r="U328" s="16"/>
      <c r="V328" s="16"/>
    </row>
    <row r="329" spans="1:22" ht="15.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22"/>
      <c r="Q329" s="16"/>
      <c r="R329" s="16"/>
      <c r="S329" s="16"/>
      <c r="U329" s="16"/>
      <c r="V329" s="16"/>
    </row>
    <row r="330" spans="1:22" ht="15.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22"/>
      <c r="Q330" s="16"/>
      <c r="R330" s="16"/>
      <c r="S330" s="16"/>
      <c r="U330" s="16"/>
      <c r="V330" s="16"/>
    </row>
    <row r="331" spans="1:22" ht="15.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22"/>
      <c r="Q331" s="16"/>
      <c r="R331" s="16"/>
      <c r="S331" s="16"/>
      <c r="U331" s="16"/>
      <c r="V331" s="16"/>
    </row>
    <row r="332" spans="1:22" ht="15.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22"/>
      <c r="Q332" s="16"/>
      <c r="R332" s="16"/>
      <c r="S332" s="16"/>
      <c r="U332" s="16"/>
      <c r="V332" s="16"/>
    </row>
    <row r="333" spans="1:22" ht="15.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22"/>
      <c r="Q333" s="16"/>
      <c r="R333" s="16"/>
      <c r="S333" s="16"/>
      <c r="U333" s="16"/>
      <c r="V333" s="16"/>
    </row>
    <row r="334" spans="1:22" ht="15.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22"/>
      <c r="Q334" s="16"/>
      <c r="R334" s="16"/>
      <c r="S334" s="16"/>
      <c r="U334" s="16"/>
      <c r="V334" s="16"/>
    </row>
    <row r="335" spans="1:22" ht="15.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22"/>
      <c r="Q335" s="16"/>
      <c r="R335" s="16"/>
      <c r="S335" s="16"/>
      <c r="U335" s="16"/>
      <c r="V335" s="16"/>
    </row>
    <row r="336" spans="1:22" ht="15.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22"/>
      <c r="Q336" s="16"/>
      <c r="R336" s="16"/>
      <c r="S336" s="16"/>
      <c r="U336" s="16"/>
      <c r="V336" s="16"/>
    </row>
    <row r="337" spans="1:22" ht="15.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22"/>
      <c r="Q337" s="16"/>
      <c r="R337" s="16"/>
      <c r="S337" s="16"/>
      <c r="U337" s="16"/>
      <c r="V337" s="16"/>
    </row>
    <row r="338" spans="1:22" ht="15.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22"/>
      <c r="Q338" s="16"/>
      <c r="R338" s="16"/>
      <c r="S338" s="16"/>
      <c r="U338" s="16"/>
      <c r="V338" s="16"/>
    </row>
    <row r="339" spans="1:22" ht="15.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22"/>
      <c r="Q339" s="16"/>
      <c r="R339" s="16"/>
      <c r="S339" s="16"/>
      <c r="U339" s="16"/>
      <c r="V339" s="16"/>
    </row>
    <row r="340" spans="1:22" ht="15.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22"/>
      <c r="Q340" s="16"/>
      <c r="R340" s="16"/>
      <c r="S340" s="16"/>
      <c r="U340" s="16"/>
      <c r="V340" s="16"/>
    </row>
    <row r="341" spans="1:22" ht="15.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22"/>
      <c r="Q341" s="16"/>
      <c r="R341" s="16"/>
      <c r="S341" s="16"/>
      <c r="U341" s="16"/>
      <c r="V341" s="16"/>
    </row>
    <row r="342" spans="1:22" ht="15.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22"/>
      <c r="Q342" s="16"/>
      <c r="R342" s="16"/>
      <c r="S342" s="16"/>
      <c r="U342" s="16"/>
      <c r="V342" s="16"/>
    </row>
    <row r="343" spans="1:22" ht="15.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22"/>
      <c r="Q343" s="16"/>
      <c r="R343" s="16"/>
      <c r="S343" s="16"/>
      <c r="U343" s="16"/>
      <c r="V343" s="16"/>
    </row>
    <row r="344" spans="1:22" ht="15.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22"/>
      <c r="Q344" s="16"/>
      <c r="R344" s="16"/>
      <c r="S344" s="16"/>
      <c r="U344" s="16"/>
      <c r="V344" s="16"/>
    </row>
    <row r="345" spans="1:22" ht="15.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22"/>
      <c r="Q345" s="16"/>
      <c r="R345" s="16"/>
      <c r="S345" s="16"/>
      <c r="U345" s="16"/>
      <c r="V345" s="16"/>
    </row>
    <row r="346" spans="1:22" ht="15.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22"/>
      <c r="Q346" s="16"/>
      <c r="R346" s="16"/>
      <c r="S346" s="16"/>
      <c r="U346" s="16"/>
      <c r="V346" s="16"/>
    </row>
    <row r="347" spans="1:22" ht="15.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22"/>
      <c r="Q347" s="16"/>
      <c r="R347" s="16"/>
      <c r="S347" s="16"/>
      <c r="U347" s="16"/>
      <c r="V347" s="16"/>
    </row>
    <row r="348" spans="1:22" ht="15.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22"/>
      <c r="Q348" s="16"/>
      <c r="R348" s="16"/>
      <c r="S348" s="16"/>
      <c r="U348" s="16"/>
      <c r="V348" s="16"/>
    </row>
    <row r="349" spans="1:22" ht="15.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22"/>
      <c r="Q349" s="16"/>
      <c r="R349" s="16"/>
      <c r="S349" s="16"/>
      <c r="U349" s="16"/>
      <c r="V349" s="16"/>
    </row>
    <row r="350" spans="1:22" ht="15.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22"/>
      <c r="Q350" s="16"/>
      <c r="R350" s="16"/>
      <c r="S350" s="16"/>
      <c r="U350" s="16"/>
      <c r="V350" s="16"/>
    </row>
    <row r="351" spans="1:22" ht="15.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22"/>
      <c r="Q351" s="16"/>
      <c r="R351" s="16"/>
      <c r="S351" s="16"/>
      <c r="U351" s="16"/>
      <c r="V351" s="16"/>
    </row>
    <row r="352" spans="1:22" ht="15.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22"/>
      <c r="Q352" s="16"/>
      <c r="R352" s="16"/>
      <c r="S352" s="16"/>
      <c r="U352" s="16"/>
      <c r="V352" s="16"/>
    </row>
    <row r="353" spans="1:22" ht="15.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22"/>
      <c r="Q353" s="16"/>
      <c r="R353" s="16"/>
      <c r="S353" s="16"/>
      <c r="U353" s="16"/>
      <c r="V353" s="16"/>
    </row>
    <row r="354" spans="1:22" ht="15.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22"/>
      <c r="Q354" s="16"/>
      <c r="R354" s="16"/>
      <c r="S354" s="16"/>
      <c r="U354" s="16"/>
      <c r="V354" s="16"/>
    </row>
    <row r="355" spans="1:22" ht="15.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22"/>
      <c r="Q355" s="16"/>
      <c r="R355" s="16"/>
      <c r="S355" s="16"/>
      <c r="U355" s="16"/>
      <c r="V355" s="16"/>
    </row>
    <row r="356" spans="1:22" ht="15.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22"/>
      <c r="Q356" s="16"/>
      <c r="R356" s="16"/>
      <c r="S356" s="16"/>
      <c r="U356" s="16"/>
      <c r="V356" s="16"/>
    </row>
    <row r="357" spans="1:22" ht="15.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22"/>
      <c r="Q357" s="16"/>
      <c r="R357" s="16"/>
      <c r="S357" s="16"/>
      <c r="U357" s="16"/>
      <c r="V357" s="16"/>
    </row>
    <row r="358" spans="1:22" ht="15.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22"/>
      <c r="Q358" s="16"/>
      <c r="R358" s="16"/>
      <c r="S358" s="16"/>
      <c r="U358" s="16"/>
      <c r="V358" s="16"/>
    </row>
    <row r="359" spans="1:22" ht="15.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22"/>
      <c r="Q359" s="16"/>
      <c r="R359" s="16"/>
      <c r="S359" s="16"/>
      <c r="U359" s="16"/>
      <c r="V359" s="16"/>
    </row>
    <row r="360" spans="1:22" ht="15.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22"/>
      <c r="Q360" s="16"/>
      <c r="R360" s="16"/>
      <c r="S360" s="16"/>
      <c r="U360" s="16"/>
      <c r="V360" s="16"/>
    </row>
    <row r="361" spans="1:22" ht="15.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22"/>
      <c r="Q361" s="16"/>
      <c r="R361" s="16"/>
      <c r="S361" s="16"/>
      <c r="U361" s="16"/>
      <c r="V361" s="16"/>
    </row>
    <row r="362" spans="1:22" ht="15.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22"/>
      <c r="Q362" s="16"/>
      <c r="R362" s="16"/>
      <c r="S362" s="16"/>
      <c r="U362" s="16"/>
      <c r="V362" s="16"/>
    </row>
    <row r="363" spans="1:22" ht="15.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22"/>
      <c r="Q363" s="16"/>
      <c r="R363" s="16"/>
      <c r="S363" s="16"/>
      <c r="U363" s="16"/>
      <c r="V363" s="16"/>
    </row>
    <row r="364" spans="1:22" ht="15.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22"/>
      <c r="Q364" s="16"/>
      <c r="R364" s="16"/>
      <c r="S364" s="16"/>
      <c r="U364" s="16"/>
      <c r="V364" s="16"/>
    </row>
    <row r="365" spans="1:22" ht="15.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22"/>
      <c r="Q365" s="16"/>
      <c r="R365" s="16"/>
      <c r="S365" s="16"/>
      <c r="U365" s="16"/>
      <c r="V365" s="16"/>
    </row>
    <row r="366" spans="1:22" ht="15.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22"/>
      <c r="Q366" s="16"/>
      <c r="R366" s="16"/>
      <c r="S366" s="16"/>
      <c r="U366" s="16"/>
      <c r="V366" s="16"/>
    </row>
    <row r="367" spans="1:22" ht="15.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22"/>
      <c r="Q367" s="16"/>
      <c r="R367" s="16"/>
      <c r="S367" s="16"/>
      <c r="U367" s="16"/>
      <c r="V367" s="16"/>
    </row>
    <row r="368" spans="1:22" ht="15.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22"/>
      <c r="Q368" s="16"/>
      <c r="R368" s="16"/>
      <c r="S368" s="16"/>
      <c r="U368" s="16"/>
      <c r="V368" s="16"/>
    </row>
    <row r="369" spans="1:22" ht="15.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22"/>
      <c r="Q369" s="16"/>
      <c r="R369" s="16"/>
      <c r="S369" s="16"/>
      <c r="U369" s="16"/>
      <c r="V369" s="16"/>
    </row>
    <row r="370" spans="1:22" ht="15.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22"/>
      <c r="Q370" s="16"/>
      <c r="R370" s="16"/>
      <c r="S370" s="16"/>
      <c r="U370" s="16"/>
      <c r="V370" s="16"/>
    </row>
    <row r="371" spans="1:22" ht="15.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22"/>
      <c r="Q371" s="16"/>
      <c r="R371" s="16"/>
      <c r="S371" s="16"/>
      <c r="U371" s="16"/>
      <c r="V371" s="16"/>
    </row>
    <row r="372" spans="1:22" ht="15.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22"/>
      <c r="Q372" s="16"/>
      <c r="R372" s="16"/>
      <c r="S372" s="16"/>
      <c r="U372" s="16"/>
      <c r="V372" s="16"/>
    </row>
    <row r="373" spans="1:22" ht="15.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22"/>
      <c r="Q373" s="16"/>
      <c r="R373" s="16"/>
      <c r="S373" s="16"/>
      <c r="U373" s="16"/>
      <c r="V373" s="16"/>
    </row>
    <row r="374" spans="1:22" ht="15.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22"/>
      <c r="Q374" s="16"/>
      <c r="R374" s="16"/>
      <c r="S374" s="16"/>
      <c r="U374" s="16"/>
      <c r="V374" s="16"/>
    </row>
    <row r="375" spans="1:22" ht="15.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22"/>
      <c r="Q375" s="16"/>
      <c r="R375" s="16"/>
      <c r="S375" s="16"/>
      <c r="U375" s="16"/>
      <c r="V375" s="16"/>
    </row>
    <row r="376" spans="1:22" ht="15.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22"/>
      <c r="Q376" s="16"/>
      <c r="R376" s="16"/>
      <c r="S376" s="16"/>
      <c r="U376" s="16"/>
      <c r="V376" s="16"/>
    </row>
    <row r="377" spans="1:22" ht="15.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22"/>
      <c r="Q377" s="16"/>
      <c r="R377" s="16"/>
      <c r="S377" s="16"/>
      <c r="U377" s="16"/>
      <c r="V377" s="16"/>
    </row>
    <row r="378" spans="1:22" ht="15.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22"/>
      <c r="Q378" s="16"/>
      <c r="R378" s="16"/>
      <c r="S378" s="16"/>
      <c r="U378" s="16"/>
      <c r="V378" s="16"/>
    </row>
    <row r="379" spans="1:22" ht="15.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22"/>
      <c r="Q379" s="16"/>
      <c r="R379" s="16"/>
      <c r="S379" s="16"/>
      <c r="U379" s="16"/>
      <c r="V379" s="16"/>
    </row>
    <row r="380" spans="1:22" ht="15.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22"/>
      <c r="Q380" s="16"/>
      <c r="R380" s="16"/>
      <c r="S380" s="16"/>
      <c r="U380" s="16"/>
      <c r="V380" s="16"/>
    </row>
    <row r="381" spans="1:22" ht="15.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22"/>
      <c r="Q381" s="16"/>
      <c r="R381" s="16"/>
      <c r="S381" s="16"/>
      <c r="U381" s="16"/>
      <c r="V381" s="16"/>
    </row>
    <row r="382" spans="1:22" ht="15.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22"/>
      <c r="Q382" s="16"/>
      <c r="R382" s="16"/>
      <c r="S382" s="16"/>
      <c r="U382" s="16"/>
      <c r="V382" s="16"/>
    </row>
    <row r="383" spans="1:22" ht="15.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22"/>
      <c r="Q383" s="16"/>
      <c r="R383" s="16"/>
      <c r="S383" s="16"/>
      <c r="U383" s="16"/>
      <c r="V383" s="16"/>
    </row>
    <row r="384" spans="1:22" ht="15.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22"/>
      <c r="Q384" s="16"/>
      <c r="R384" s="16"/>
      <c r="S384" s="16"/>
      <c r="U384" s="16"/>
      <c r="V384" s="16"/>
    </row>
    <row r="385" spans="1:22" ht="15.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22"/>
      <c r="Q385" s="16"/>
      <c r="R385" s="16"/>
      <c r="S385" s="16"/>
      <c r="U385" s="16"/>
      <c r="V385" s="16"/>
    </row>
    <row r="386" spans="1:22" ht="15.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22"/>
      <c r="Q386" s="16"/>
      <c r="R386" s="16"/>
      <c r="S386" s="16"/>
      <c r="U386" s="16"/>
      <c r="V386" s="16"/>
    </row>
    <row r="387" spans="1:22" ht="15.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22"/>
      <c r="Q387" s="16"/>
      <c r="R387" s="16"/>
      <c r="S387" s="16"/>
      <c r="U387" s="16"/>
      <c r="V387" s="16"/>
    </row>
    <row r="388" spans="1:22" ht="15.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22"/>
      <c r="Q388" s="16"/>
      <c r="R388" s="16"/>
      <c r="S388" s="16"/>
      <c r="U388" s="16"/>
      <c r="V388" s="16"/>
    </row>
    <row r="389" spans="1:22" ht="15.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22"/>
      <c r="Q389" s="16"/>
      <c r="R389" s="16"/>
      <c r="S389" s="16"/>
      <c r="U389" s="16"/>
      <c r="V389" s="16"/>
    </row>
    <row r="390" spans="1:22" ht="15.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22"/>
      <c r="Q390" s="16"/>
      <c r="R390" s="16"/>
      <c r="S390" s="16"/>
      <c r="U390" s="16"/>
      <c r="V390" s="16"/>
    </row>
    <row r="391" spans="1:22" ht="15.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22"/>
      <c r="Q391" s="16"/>
      <c r="R391" s="16"/>
      <c r="S391" s="16"/>
      <c r="U391" s="16"/>
      <c r="V391" s="16"/>
    </row>
    <row r="392" spans="1:22" ht="15.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22"/>
      <c r="Q392" s="16"/>
      <c r="R392" s="16"/>
      <c r="S392" s="16"/>
      <c r="U392" s="16"/>
      <c r="V392" s="16"/>
    </row>
    <row r="393" spans="1:22" ht="15.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22"/>
      <c r="Q393" s="16"/>
      <c r="R393" s="16"/>
      <c r="S393" s="16"/>
      <c r="U393" s="16"/>
      <c r="V393" s="16"/>
    </row>
    <row r="394" spans="1:22" ht="15.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22"/>
      <c r="Q394" s="16"/>
      <c r="R394" s="16"/>
      <c r="S394" s="16"/>
      <c r="U394" s="16"/>
      <c r="V394" s="16"/>
    </row>
    <row r="395" spans="1:22" ht="15.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22"/>
      <c r="Q395" s="16"/>
      <c r="R395" s="16"/>
      <c r="S395" s="16"/>
      <c r="U395" s="16"/>
      <c r="V395" s="16"/>
    </row>
    <row r="396" spans="1:22" ht="15.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22"/>
      <c r="Q396" s="16"/>
      <c r="R396" s="16"/>
      <c r="S396" s="16"/>
      <c r="U396" s="16"/>
      <c r="V396" s="16"/>
    </row>
    <row r="397" spans="1:22" ht="15.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22"/>
      <c r="Q397" s="16"/>
      <c r="R397" s="16"/>
      <c r="S397" s="16"/>
      <c r="U397" s="16"/>
      <c r="V397" s="16"/>
    </row>
    <row r="398" spans="1:22" ht="15.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22"/>
      <c r="Q398" s="16"/>
      <c r="R398" s="16"/>
      <c r="S398" s="16"/>
      <c r="U398" s="16"/>
      <c r="V398" s="16"/>
    </row>
    <row r="399" spans="1:22" ht="15.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22"/>
      <c r="Q399" s="16"/>
      <c r="R399" s="16"/>
      <c r="S399" s="16"/>
      <c r="U399" s="16"/>
      <c r="V399" s="16"/>
    </row>
    <row r="400" spans="1:22" ht="15.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22"/>
      <c r="Q400" s="16"/>
      <c r="R400" s="16"/>
      <c r="S400" s="16"/>
      <c r="U400" s="16"/>
      <c r="V400" s="16"/>
    </row>
    <row r="401" spans="1:22" ht="15.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22"/>
      <c r="Q401" s="16"/>
      <c r="R401" s="16"/>
      <c r="S401" s="16"/>
      <c r="U401" s="16"/>
      <c r="V401" s="16"/>
    </row>
    <row r="402" spans="1:22" ht="15.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22"/>
      <c r="Q402" s="16"/>
      <c r="R402" s="16"/>
      <c r="S402" s="16"/>
      <c r="U402" s="16"/>
      <c r="V402" s="16"/>
    </row>
    <row r="403" spans="1:22" ht="15.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22"/>
      <c r="Q403" s="16"/>
      <c r="R403" s="16"/>
      <c r="S403" s="16"/>
      <c r="U403" s="16"/>
      <c r="V403" s="16"/>
    </row>
    <row r="404" spans="1:22" ht="15.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22"/>
      <c r="Q404" s="16"/>
      <c r="R404" s="16"/>
      <c r="S404" s="16"/>
      <c r="U404" s="16"/>
      <c r="V404" s="16"/>
    </row>
    <row r="405" spans="1:22" ht="15.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22"/>
      <c r="Q405" s="16"/>
      <c r="R405" s="16"/>
      <c r="S405" s="16"/>
      <c r="U405" s="16"/>
      <c r="V405" s="16"/>
    </row>
    <row r="406" spans="1:22" ht="15.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22"/>
      <c r="Q406" s="16"/>
      <c r="R406" s="16"/>
      <c r="S406" s="16"/>
      <c r="U406" s="16"/>
      <c r="V406" s="16"/>
    </row>
    <row r="407" spans="1:22" ht="15.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22"/>
      <c r="Q407" s="16"/>
      <c r="R407" s="16"/>
      <c r="S407" s="16"/>
      <c r="U407" s="16"/>
      <c r="V407" s="16"/>
    </row>
    <row r="408" spans="1:22" ht="15.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22"/>
      <c r="Q408" s="16"/>
      <c r="R408" s="16"/>
      <c r="S408" s="16"/>
      <c r="U408" s="16"/>
      <c r="V408" s="16"/>
    </row>
    <row r="409" spans="1:22" ht="15.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22"/>
      <c r="Q409" s="16"/>
      <c r="R409" s="16"/>
      <c r="S409" s="16"/>
      <c r="U409" s="16"/>
      <c r="V409" s="16"/>
    </row>
    <row r="410" spans="1:22" ht="15.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22"/>
      <c r="Q410" s="16"/>
      <c r="R410" s="16"/>
      <c r="S410" s="16"/>
      <c r="U410" s="16"/>
      <c r="V410" s="16"/>
    </row>
    <row r="411" spans="1:22" ht="15.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22"/>
      <c r="Q411" s="16"/>
      <c r="R411" s="16"/>
      <c r="S411" s="16"/>
      <c r="U411" s="16"/>
      <c r="V411" s="16"/>
    </row>
    <row r="412" spans="1:22" ht="15.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22"/>
      <c r="Q412" s="16"/>
      <c r="R412" s="16"/>
      <c r="S412" s="16"/>
      <c r="U412" s="16"/>
      <c r="V412" s="16"/>
    </row>
    <row r="413" spans="1:22" ht="15.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22"/>
      <c r="Q413" s="16"/>
      <c r="R413" s="16"/>
      <c r="S413" s="16"/>
      <c r="U413" s="16"/>
      <c r="V413" s="16"/>
    </row>
    <row r="414" spans="1:22" ht="15.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22"/>
      <c r="Q414" s="16"/>
      <c r="R414" s="16"/>
      <c r="S414" s="16"/>
      <c r="U414" s="16"/>
      <c r="V414" s="16"/>
    </row>
    <row r="415" spans="1:22" ht="15.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22"/>
      <c r="Q415" s="16"/>
      <c r="R415" s="16"/>
      <c r="S415" s="16"/>
      <c r="U415" s="16"/>
      <c r="V415" s="16"/>
    </row>
    <row r="416" spans="1:22" ht="15.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22"/>
      <c r="Q416" s="16"/>
      <c r="R416" s="16"/>
      <c r="S416" s="16"/>
      <c r="U416" s="16"/>
      <c r="V416" s="16"/>
    </row>
    <row r="417" spans="1:22" ht="15.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22"/>
      <c r="Q417" s="16"/>
      <c r="R417" s="16"/>
      <c r="S417" s="16"/>
      <c r="U417" s="16"/>
      <c r="V417" s="16"/>
    </row>
    <row r="418" spans="1:22" ht="15.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22"/>
      <c r="Q418" s="16"/>
      <c r="R418" s="16"/>
      <c r="S418" s="16"/>
      <c r="U418" s="16"/>
      <c r="V418" s="16"/>
    </row>
    <row r="419" spans="1:22" ht="15.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22"/>
      <c r="Q419" s="16"/>
      <c r="R419" s="16"/>
      <c r="S419" s="16"/>
      <c r="U419" s="16"/>
      <c r="V419" s="16"/>
    </row>
    <row r="420" spans="1:22" ht="15.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22"/>
      <c r="Q420" s="16"/>
      <c r="R420" s="16"/>
      <c r="S420" s="16"/>
      <c r="U420" s="16"/>
      <c r="V420" s="16"/>
    </row>
    <row r="421" spans="1:22" ht="15.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22"/>
      <c r="Q421" s="16"/>
      <c r="R421" s="16"/>
      <c r="S421" s="16"/>
      <c r="U421" s="16"/>
      <c r="V421" s="16"/>
    </row>
    <row r="422" spans="1:22" ht="15.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22"/>
      <c r="Q422" s="16"/>
      <c r="R422" s="16"/>
      <c r="S422" s="16"/>
      <c r="U422" s="16"/>
      <c r="V422" s="16"/>
    </row>
    <row r="423" spans="1:22" ht="15.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22"/>
      <c r="Q423" s="16"/>
      <c r="R423" s="16"/>
      <c r="S423" s="16"/>
      <c r="U423" s="16"/>
      <c r="V423" s="16"/>
    </row>
    <row r="424" spans="1:22" ht="15.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22"/>
      <c r="Q424" s="16"/>
      <c r="R424" s="16"/>
      <c r="S424" s="16"/>
      <c r="U424" s="16"/>
      <c r="V424" s="16"/>
    </row>
    <row r="425" spans="1:22" ht="15.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22"/>
      <c r="Q425" s="16"/>
      <c r="R425" s="16"/>
      <c r="S425" s="16"/>
      <c r="U425" s="16"/>
      <c r="V425" s="16"/>
    </row>
    <row r="426" spans="1:22" ht="15.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22"/>
      <c r="Q426" s="16"/>
      <c r="R426" s="16"/>
      <c r="S426" s="16"/>
      <c r="U426" s="16"/>
      <c r="V426" s="16"/>
    </row>
    <row r="427" spans="1:22" ht="15.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22"/>
      <c r="Q427" s="16"/>
      <c r="R427" s="16"/>
      <c r="S427" s="16"/>
      <c r="U427" s="16"/>
      <c r="V427" s="16"/>
    </row>
    <row r="428" spans="1:22" ht="15.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22"/>
      <c r="Q428" s="16"/>
      <c r="R428" s="16"/>
      <c r="S428" s="16"/>
      <c r="U428" s="16"/>
      <c r="V428" s="16"/>
    </row>
    <row r="429" spans="1:22" ht="15.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22"/>
      <c r="Q429" s="16"/>
      <c r="R429" s="16"/>
      <c r="S429" s="16"/>
      <c r="U429" s="16"/>
      <c r="V429" s="16"/>
    </row>
    <row r="430" spans="1:22" ht="15.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22"/>
      <c r="Q430" s="16"/>
      <c r="R430" s="16"/>
      <c r="S430" s="16"/>
      <c r="U430" s="16"/>
      <c r="V430" s="16"/>
    </row>
    <row r="431" spans="1:22" ht="15.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22"/>
      <c r="Q431" s="16"/>
      <c r="R431" s="16"/>
      <c r="S431" s="16"/>
      <c r="U431" s="16"/>
      <c r="V431" s="16"/>
    </row>
    <row r="432" spans="1:22" ht="15.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22"/>
      <c r="Q432" s="16"/>
      <c r="R432" s="16"/>
      <c r="S432" s="16"/>
      <c r="U432" s="16"/>
      <c r="V432" s="16"/>
    </row>
    <row r="433" spans="1:22" ht="15.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22"/>
      <c r="Q433" s="16"/>
      <c r="R433" s="16"/>
      <c r="S433" s="16"/>
      <c r="U433" s="16"/>
      <c r="V433" s="16"/>
    </row>
    <row r="434" spans="1:22" ht="15.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22"/>
      <c r="Q434" s="16"/>
      <c r="R434" s="16"/>
      <c r="S434" s="16"/>
      <c r="U434" s="16"/>
      <c r="V434" s="16"/>
    </row>
    <row r="435" spans="1:22" ht="15.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22"/>
      <c r="Q435" s="16"/>
      <c r="R435" s="16"/>
      <c r="S435" s="16"/>
      <c r="U435" s="16"/>
      <c r="V435" s="16"/>
    </row>
    <row r="436" spans="1:22" ht="15.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22"/>
      <c r="Q436" s="16"/>
      <c r="R436" s="16"/>
      <c r="S436" s="16"/>
      <c r="U436" s="16"/>
      <c r="V436" s="16"/>
    </row>
    <row r="437" spans="1:22" ht="15.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22"/>
      <c r="Q437" s="16"/>
      <c r="R437" s="16"/>
      <c r="S437" s="16"/>
      <c r="U437" s="16"/>
      <c r="V437" s="16"/>
    </row>
    <row r="438" spans="1:22" ht="15.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22"/>
      <c r="Q438" s="16"/>
      <c r="R438" s="16"/>
      <c r="S438" s="16"/>
      <c r="U438" s="16"/>
      <c r="V438" s="16"/>
    </row>
    <row r="439" spans="1:22" ht="15.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22"/>
      <c r="Q439" s="16"/>
      <c r="R439" s="16"/>
      <c r="S439" s="16"/>
      <c r="U439" s="16"/>
      <c r="V439" s="16"/>
    </row>
    <row r="440" spans="1:22" ht="15.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22"/>
      <c r="Q440" s="16"/>
      <c r="R440" s="16"/>
      <c r="S440" s="16"/>
      <c r="U440" s="16"/>
      <c r="V440" s="16"/>
    </row>
    <row r="441" spans="1:22" ht="15.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22"/>
      <c r="Q441" s="16"/>
      <c r="R441" s="16"/>
      <c r="S441" s="16"/>
      <c r="U441" s="16"/>
      <c r="V441" s="16"/>
    </row>
    <row r="442" spans="1:22" ht="15.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22"/>
      <c r="Q442" s="16"/>
      <c r="R442" s="16"/>
      <c r="S442" s="16"/>
      <c r="U442" s="16"/>
      <c r="V442" s="16"/>
    </row>
    <row r="443" spans="1:22" ht="15.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22"/>
      <c r="Q443" s="16"/>
      <c r="R443" s="16"/>
      <c r="S443" s="16"/>
      <c r="U443" s="16"/>
      <c r="V443" s="16"/>
    </row>
    <row r="444" spans="1:22" ht="15.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22"/>
      <c r="Q444" s="16"/>
      <c r="R444" s="16"/>
      <c r="S444" s="16"/>
      <c r="U444" s="16"/>
      <c r="V444" s="16"/>
    </row>
    <row r="445" spans="1:22" ht="15.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22"/>
      <c r="Q445" s="16"/>
      <c r="R445" s="16"/>
      <c r="S445" s="16"/>
      <c r="U445" s="16"/>
      <c r="V445" s="16"/>
    </row>
    <row r="446" spans="1:22" ht="15.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22"/>
      <c r="Q446" s="16"/>
      <c r="R446" s="16"/>
      <c r="S446" s="16"/>
      <c r="U446" s="16"/>
      <c r="V446" s="16"/>
    </row>
    <row r="447" spans="1:22" ht="15.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22"/>
      <c r="Q447" s="16"/>
      <c r="R447" s="16"/>
      <c r="S447" s="16"/>
      <c r="U447" s="16"/>
      <c r="V447" s="16"/>
    </row>
    <row r="448" spans="1:22" ht="15.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22"/>
      <c r="Q448" s="16"/>
      <c r="R448" s="16"/>
      <c r="S448" s="16"/>
      <c r="U448" s="16"/>
      <c r="V448" s="16"/>
    </row>
    <row r="449" spans="1:22" ht="15.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22"/>
      <c r="Q449" s="16"/>
      <c r="R449" s="16"/>
      <c r="S449" s="16"/>
      <c r="U449" s="16"/>
      <c r="V449" s="16"/>
    </row>
    <row r="450" spans="1:22" ht="15.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22"/>
      <c r="Q450" s="16"/>
      <c r="R450" s="16"/>
      <c r="S450" s="16"/>
      <c r="U450" s="16"/>
      <c r="V450" s="16"/>
    </row>
    <row r="451" spans="1:22" ht="15.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22"/>
      <c r="Q451" s="16"/>
      <c r="R451" s="16"/>
      <c r="S451" s="16"/>
      <c r="U451" s="16"/>
      <c r="V451" s="16"/>
    </row>
    <row r="452" spans="1:22" ht="15.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22"/>
      <c r="Q452" s="16"/>
      <c r="R452" s="16"/>
      <c r="S452" s="16"/>
      <c r="U452" s="16"/>
      <c r="V452" s="16"/>
    </row>
    <row r="453" spans="1:22" ht="15.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22"/>
      <c r="Q453" s="16"/>
      <c r="R453" s="16"/>
      <c r="S453" s="16"/>
      <c r="U453" s="16"/>
      <c r="V453" s="16"/>
    </row>
    <row r="454" spans="1:22" ht="15.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22"/>
      <c r="Q454" s="16"/>
      <c r="R454" s="16"/>
      <c r="S454" s="16"/>
      <c r="U454" s="16"/>
      <c r="V454" s="16"/>
    </row>
    <row r="455" spans="1:22" ht="15.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22"/>
      <c r="Q455" s="16"/>
      <c r="R455" s="16"/>
      <c r="S455" s="16"/>
      <c r="U455" s="16"/>
      <c r="V455" s="16"/>
    </row>
    <row r="456" spans="1:22" ht="15.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22"/>
      <c r="Q456" s="16"/>
      <c r="R456" s="16"/>
      <c r="S456" s="16"/>
      <c r="U456" s="16"/>
      <c r="V456" s="16"/>
    </row>
    <row r="457" spans="1:22" ht="15.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22"/>
      <c r="Q457" s="16"/>
      <c r="R457" s="16"/>
      <c r="S457" s="16"/>
      <c r="U457" s="16"/>
      <c r="V457" s="16"/>
    </row>
    <row r="458" spans="1:22" ht="15.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22"/>
      <c r="Q458" s="16"/>
      <c r="R458" s="16"/>
      <c r="S458" s="16"/>
      <c r="U458" s="16"/>
      <c r="V458" s="16"/>
    </row>
    <row r="459" spans="1:22" ht="15.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22"/>
      <c r="Q459" s="16"/>
      <c r="R459" s="16"/>
      <c r="S459" s="16"/>
      <c r="U459" s="16"/>
      <c r="V459" s="16"/>
    </row>
    <row r="460" spans="1:22" ht="15.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22"/>
      <c r="Q460" s="16"/>
      <c r="R460" s="16"/>
      <c r="S460" s="16"/>
      <c r="U460" s="16"/>
      <c r="V460" s="16"/>
    </row>
    <row r="461" spans="1:22" ht="15.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22"/>
      <c r="Q461" s="16"/>
      <c r="R461" s="16"/>
      <c r="S461" s="16"/>
      <c r="U461" s="16"/>
      <c r="V461" s="16"/>
    </row>
    <row r="462" spans="1:22" ht="15.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22"/>
      <c r="Q462" s="16"/>
      <c r="R462" s="16"/>
      <c r="S462" s="16"/>
      <c r="U462" s="16"/>
      <c r="V462" s="16"/>
    </row>
    <row r="463" spans="1:22" ht="15.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22"/>
      <c r="Q463" s="16"/>
      <c r="R463" s="16"/>
      <c r="S463" s="16"/>
      <c r="U463" s="16"/>
      <c r="V463" s="16"/>
    </row>
    <row r="464" spans="1:22" ht="15.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22"/>
      <c r="Q464" s="16"/>
      <c r="R464" s="16"/>
      <c r="S464" s="16"/>
      <c r="U464" s="16"/>
      <c r="V464" s="16"/>
    </row>
    <row r="465" spans="1:22" ht="15.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22"/>
      <c r="Q465" s="16"/>
      <c r="R465" s="16"/>
      <c r="S465" s="16"/>
      <c r="U465" s="16"/>
      <c r="V465" s="16"/>
    </row>
    <row r="466" spans="1:22" ht="15.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22"/>
      <c r="Q466" s="16"/>
      <c r="R466" s="16"/>
      <c r="S466" s="16"/>
      <c r="U466" s="16"/>
      <c r="V466" s="16"/>
    </row>
    <row r="467" spans="1:22" ht="15.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22"/>
      <c r="Q467" s="16"/>
      <c r="R467" s="16"/>
      <c r="S467" s="16"/>
      <c r="U467" s="16"/>
      <c r="V467" s="16"/>
    </row>
    <row r="468" spans="1:22" ht="15.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22"/>
      <c r="Q468" s="16"/>
      <c r="R468" s="16"/>
      <c r="S468" s="16"/>
      <c r="U468" s="16"/>
      <c r="V468" s="16"/>
    </row>
    <row r="469" spans="1:22" ht="15.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22"/>
      <c r="Q469" s="16"/>
      <c r="R469" s="16"/>
      <c r="S469" s="16"/>
      <c r="U469" s="16"/>
      <c r="V469" s="16"/>
    </row>
    <row r="470" spans="1:22" ht="15.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22"/>
      <c r="Q470" s="16"/>
      <c r="R470" s="16"/>
      <c r="S470" s="16"/>
      <c r="U470" s="16"/>
      <c r="V470" s="16"/>
    </row>
    <row r="471" spans="1:22" ht="15.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22"/>
      <c r="Q471" s="16"/>
      <c r="R471" s="16"/>
      <c r="S471" s="16"/>
      <c r="U471" s="16"/>
      <c r="V471" s="16"/>
    </row>
    <row r="472" spans="1:22" ht="15.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22"/>
      <c r="Q472" s="16"/>
      <c r="R472" s="16"/>
      <c r="S472" s="16"/>
      <c r="U472" s="16"/>
      <c r="V472" s="16"/>
    </row>
    <row r="473" spans="1:22" ht="15.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22"/>
      <c r="Q473" s="16"/>
      <c r="R473" s="16"/>
      <c r="S473" s="16"/>
      <c r="U473" s="16"/>
      <c r="V473" s="16"/>
    </row>
    <row r="474" spans="1:22" ht="15.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22"/>
      <c r="Q474" s="16"/>
      <c r="R474" s="16"/>
      <c r="S474" s="16"/>
      <c r="U474" s="16"/>
      <c r="V474" s="16"/>
    </row>
    <row r="475" spans="1:22" ht="15.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22"/>
      <c r="Q475" s="16"/>
      <c r="R475" s="16"/>
      <c r="S475" s="16"/>
      <c r="U475" s="16"/>
      <c r="V475" s="16"/>
    </row>
    <row r="476" spans="1:22" ht="15.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22"/>
      <c r="Q476" s="16"/>
      <c r="R476" s="16"/>
      <c r="S476" s="16"/>
      <c r="U476" s="16"/>
      <c r="V476" s="16"/>
    </row>
    <row r="477" spans="1:22" ht="15.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22"/>
      <c r="Q477" s="16"/>
      <c r="R477" s="16"/>
      <c r="S477" s="16"/>
      <c r="U477" s="16"/>
      <c r="V477" s="16"/>
    </row>
    <row r="478" spans="1:22" ht="15.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22"/>
      <c r="Q478" s="16"/>
      <c r="R478" s="16"/>
      <c r="S478" s="16"/>
      <c r="U478" s="16"/>
      <c r="V478" s="16"/>
    </row>
    <row r="479" spans="1:22" ht="15.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22"/>
      <c r="Q479" s="16"/>
      <c r="R479" s="16"/>
      <c r="S479" s="16"/>
      <c r="U479" s="16"/>
      <c r="V479" s="16"/>
    </row>
    <row r="480" spans="1:22" ht="15.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22"/>
      <c r="Q480" s="16"/>
      <c r="R480" s="16"/>
      <c r="S480" s="16"/>
      <c r="U480" s="16"/>
      <c r="V480" s="16"/>
    </row>
    <row r="481" spans="1:22" ht="15.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22"/>
      <c r="Q481" s="16"/>
      <c r="R481" s="16"/>
      <c r="S481" s="16"/>
      <c r="U481" s="16"/>
      <c r="V481" s="16"/>
    </row>
    <row r="482" spans="1:22" ht="15.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22"/>
      <c r="Q482" s="16"/>
      <c r="R482" s="16"/>
      <c r="S482" s="16"/>
      <c r="U482" s="16"/>
      <c r="V482" s="16"/>
    </row>
    <row r="483" spans="1:22" ht="15.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22"/>
      <c r="Q483" s="16"/>
      <c r="R483" s="16"/>
      <c r="S483" s="16"/>
      <c r="U483" s="16"/>
      <c r="V483" s="16"/>
    </row>
    <row r="484" spans="1:22" ht="15.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22"/>
      <c r="Q484" s="16"/>
      <c r="R484" s="16"/>
      <c r="S484" s="16"/>
      <c r="U484" s="16"/>
      <c r="V484" s="16"/>
    </row>
    <row r="485" spans="1:22" ht="15.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22"/>
      <c r="Q485" s="16"/>
      <c r="R485" s="16"/>
      <c r="S485" s="16"/>
      <c r="U485" s="16"/>
      <c r="V485" s="16"/>
    </row>
    <row r="486" spans="1:22" ht="15.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22"/>
      <c r="Q486" s="16"/>
      <c r="R486" s="16"/>
      <c r="S486" s="16"/>
      <c r="U486" s="16"/>
      <c r="V486" s="16"/>
    </row>
    <row r="487" spans="1:22" ht="15.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22"/>
      <c r="Q487" s="16"/>
      <c r="R487" s="16"/>
      <c r="S487" s="16"/>
      <c r="U487" s="16"/>
      <c r="V487" s="16"/>
    </row>
    <row r="488" spans="1:22" ht="15.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22"/>
      <c r="Q488" s="16"/>
      <c r="R488" s="16"/>
      <c r="S488" s="16"/>
      <c r="U488" s="16"/>
      <c r="V488" s="16"/>
    </row>
    <row r="489" spans="1:22" ht="15.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22"/>
      <c r="Q489" s="16"/>
      <c r="R489" s="16"/>
      <c r="S489" s="16"/>
      <c r="U489" s="16"/>
      <c r="V489" s="16"/>
    </row>
    <row r="490" spans="1:22" ht="15.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22"/>
      <c r="Q490" s="16"/>
      <c r="R490" s="16"/>
      <c r="S490" s="16"/>
      <c r="U490" s="16"/>
      <c r="V490" s="16"/>
    </row>
    <row r="491" spans="1:22" ht="15.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22"/>
      <c r="Q491" s="16"/>
      <c r="R491" s="16"/>
      <c r="S491" s="16"/>
      <c r="U491" s="16"/>
      <c r="V491" s="16"/>
    </row>
    <row r="492" spans="1:22" ht="15.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22"/>
      <c r="Q492" s="16"/>
      <c r="R492" s="16"/>
      <c r="S492" s="16"/>
      <c r="U492" s="16"/>
      <c r="V492" s="16"/>
    </row>
    <row r="493" spans="1:22" ht="15.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22"/>
      <c r="Q493" s="16"/>
      <c r="R493" s="16"/>
      <c r="S493" s="16"/>
      <c r="U493" s="16"/>
      <c r="V493" s="16"/>
    </row>
    <row r="494" spans="1:22" ht="15.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22"/>
      <c r="Q494" s="16"/>
      <c r="R494" s="16"/>
      <c r="S494" s="16"/>
      <c r="U494" s="16"/>
      <c r="V494" s="16"/>
    </row>
    <row r="495" spans="1:22" ht="15.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22"/>
      <c r="Q495" s="16"/>
      <c r="R495" s="16"/>
      <c r="S495" s="16"/>
      <c r="U495" s="16"/>
      <c r="V495" s="16"/>
    </row>
    <row r="496" spans="1:22" ht="15.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22"/>
      <c r="Q496" s="16"/>
      <c r="R496" s="16"/>
      <c r="S496" s="16"/>
      <c r="U496" s="16"/>
      <c r="V496" s="16"/>
    </row>
    <row r="497" spans="1:22" ht="15.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22"/>
      <c r="Q497" s="16"/>
      <c r="R497" s="16"/>
      <c r="S497" s="16"/>
      <c r="U497" s="16"/>
      <c r="V497" s="16"/>
    </row>
    <row r="498" spans="1:22" ht="15.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22"/>
      <c r="Q498" s="16"/>
      <c r="R498" s="16"/>
      <c r="S498" s="16"/>
      <c r="U498" s="16"/>
      <c r="V498" s="16"/>
    </row>
    <row r="499" spans="1:22" ht="15.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22"/>
      <c r="Q499" s="16"/>
      <c r="R499" s="16"/>
      <c r="S499" s="16"/>
      <c r="U499" s="16"/>
      <c r="V499" s="16"/>
    </row>
    <row r="500" spans="1:22" ht="15.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22"/>
      <c r="Q500" s="16"/>
      <c r="R500" s="16"/>
      <c r="S500" s="16"/>
      <c r="U500" s="16"/>
      <c r="V500" s="16"/>
    </row>
    <row r="501" spans="1:22" ht="15.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22"/>
      <c r="Q501" s="16"/>
      <c r="R501" s="16"/>
      <c r="S501" s="16"/>
      <c r="U501" s="16"/>
      <c r="V501" s="16"/>
    </row>
    <row r="502" spans="1:22" ht="15.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22"/>
      <c r="Q502" s="16"/>
      <c r="R502" s="16"/>
      <c r="S502" s="16"/>
      <c r="U502" s="16"/>
      <c r="V502" s="16"/>
    </row>
    <row r="503" spans="1:22" ht="15.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22"/>
      <c r="Q503" s="16"/>
      <c r="R503" s="16"/>
      <c r="S503" s="16"/>
      <c r="U503" s="16"/>
      <c r="V503" s="16"/>
    </row>
    <row r="504" spans="1:22" ht="15.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22"/>
      <c r="Q504" s="16"/>
      <c r="R504" s="16"/>
      <c r="S504" s="16"/>
      <c r="U504" s="16"/>
      <c r="V504" s="16"/>
    </row>
    <row r="505" spans="1:22" ht="15.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22"/>
      <c r="Q505" s="16"/>
      <c r="R505" s="16"/>
      <c r="S505" s="16"/>
      <c r="U505" s="16"/>
      <c r="V505" s="16"/>
    </row>
    <row r="506" spans="1:22" ht="15.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22"/>
      <c r="Q506" s="16"/>
      <c r="R506" s="16"/>
      <c r="S506" s="16"/>
      <c r="U506" s="16"/>
      <c r="V506" s="16"/>
    </row>
    <row r="507" spans="1:22" ht="15.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22"/>
      <c r="Q507" s="16"/>
      <c r="R507" s="16"/>
      <c r="S507" s="16"/>
      <c r="U507" s="16"/>
      <c r="V507" s="16"/>
    </row>
    <row r="508" spans="1:22" ht="15.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22"/>
      <c r="Q508" s="16"/>
      <c r="R508" s="16"/>
      <c r="S508" s="16"/>
      <c r="U508" s="16"/>
      <c r="V508" s="16"/>
    </row>
    <row r="509" spans="1:22" ht="15.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22"/>
      <c r="Q509" s="16"/>
      <c r="R509" s="16"/>
      <c r="S509" s="16"/>
      <c r="U509" s="16"/>
      <c r="V509" s="16"/>
    </row>
    <row r="510" spans="1:22" ht="15.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22"/>
      <c r="Q510" s="16"/>
      <c r="R510" s="16"/>
      <c r="S510" s="16"/>
      <c r="U510" s="16"/>
      <c r="V510" s="16"/>
    </row>
    <row r="511" spans="1:22" ht="15.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22"/>
      <c r="Q511" s="16"/>
      <c r="R511" s="16"/>
      <c r="S511" s="16"/>
      <c r="U511" s="16"/>
      <c r="V511" s="16"/>
    </row>
    <row r="512" spans="1:22" ht="15.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22"/>
      <c r="Q512" s="16"/>
      <c r="R512" s="16"/>
      <c r="S512" s="16"/>
      <c r="U512" s="16"/>
      <c r="V512" s="16"/>
    </row>
    <row r="513" spans="1:22" ht="15.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22"/>
      <c r="Q513" s="16"/>
      <c r="R513" s="16"/>
      <c r="S513" s="16"/>
      <c r="U513" s="16"/>
      <c r="V513" s="16"/>
    </row>
    <row r="514" spans="1:22" ht="15.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22"/>
      <c r="Q514" s="16"/>
      <c r="R514" s="16"/>
      <c r="S514" s="16"/>
      <c r="U514" s="16"/>
      <c r="V514" s="16"/>
    </row>
    <row r="515" spans="1:22" ht="15.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22"/>
      <c r="Q515" s="16"/>
      <c r="R515" s="16"/>
      <c r="S515" s="16"/>
      <c r="U515" s="16"/>
      <c r="V515" s="16"/>
    </row>
    <row r="516" spans="1:22" ht="15.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22"/>
      <c r="Q516" s="16"/>
      <c r="R516" s="16"/>
      <c r="S516" s="16"/>
      <c r="U516" s="16"/>
      <c r="V516" s="16"/>
    </row>
    <row r="517" spans="1:22" ht="15.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22"/>
      <c r="Q517" s="16"/>
      <c r="R517" s="16"/>
      <c r="S517" s="16"/>
      <c r="U517" s="16"/>
      <c r="V517" s="16"/>
    </row>
    <row r="518" spans="1:22" ht="15.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22"/>
      <c r="Q518" s="16"/>
      <c r="R518" s="16"/>
      <c r="S518" s="16"/>
      <c r="U518" s="16"/>
      <c r="V518" s="16"/>
    </row>
    <row r="519" spans="1:22" ht="15.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22"/>
      <c r="Q519" s="16"/>
      <c r="R519" s="16"/>
      <c r="S519" s="16"/>
      <c r="U519" s="16"/>
      <c r="V519" s="16"/>
    </row>
    <row r="520" spans="1:22" ht="15.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22"/>
      <c r="Q520" s="16"/>
      <c r="R520" s="16"/>
      <c r="S520" s="16"/>
      <c r="U520" s="16"/>
      <c r="V520" s="16"/>
    </row>
    <row r="521" spans="1:22" ht="15.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22"/>
      <c r="Q521" s="16"/>
      <c r="R521" s="16"/>
      <c r="S521" s="16"/>
      <c r="U521" s="16"/>
      <c r="V521" s="16"/>
    </row>
    <row r="522" spans="1:22" ht="15.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22"/>
      <c r="Q522" s="16"/>
      <c r="R522" s="16"/>
      <c r="S522" s="16"/>
      <c r="U522" s="16"/>
      <c r="V522" s="16"/>
    </row>
    <row r="523" spans="1:22" ht="15.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22"/>
      <c r="Q523" s="16"/>
      <c r="R523" s="16"/>
      <c r="S523" s="16"/>
      <c r="U523" s="16"/>
      <c r="V523" s="16"/>
    </row>
    <row r="524" spans="1:22" ht="15.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22"/>
      <c r="Q524" s="16"/>
      <c r="R524" s="16"/>
      <c r="S524" s="16"/>
      <c r="U524" s="16"/>
      <c r="V524" s="16"/>
    </row>
    <row r="525" spans="1:22" ht="15.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22"/>
      <c r="Q525" s="16"/>
      <c r="R525" s="16"/>
      <c r="S525" s="16"/>
      <c r="U525" s="16"/>
      <c r="V525" s="16"/>
    </row>
    <row r="526" spans="1:22" ht="15.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22"/>
      <c r="Q526" s="16"/>
      <c r="R526" s="16"/>
      <c r="S526" s="16"/>
      <c r="U526" s="16"/>
      <c r="V526" s="16"/>
    </row>
    <row r="527" spans="1:22" ht="15.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22"/>
      <c r="Q527" s="16"/>
      <c r="R527" s="16"/>
      <c r="S527" s="16"/>
      <c r="U527" s="16"/>
      <c r="V527" s="16"/>
    </row>
    <row r="528" spans="1:22" ht="15.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22"/>
      <c r="Q528" s="16"/>
      <c r="R528" s="16"/>
      <c r="S528" s="16"/>
      <c r="U528" s="16"/>
      <c r="V528" s="16"/>
    </row>
    <row r="529" spans="1:22" ht="15.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22"/>
      <c r="Q529" s="16"/>
      <c r="R529" s="16"/>
      <c r="S529" s="16"/>
      <c r="U529" s="16"/>
      <c r="V529" s="16"/>
    </row>
    <row r="530" spans="1:22" ht="15.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22"/>
      <c r="Q530" s="16"/>
      <c r="R530" s="16"/>
      <c r="S530" s="16"/>
      <c r="U530" s="16"/>
      <c r="V530" s="16"/>
    </row>
    <row r="531" spans="1:22" ht="15.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22"/>
      <c r="Q531" s="16"/>
      <c r="R531" s="16"/>
      <c r="S531" s="16"/>
      <c r="U531" s="16"/>
      <c r="V531" s="16"/>
    </row>
    <row r="532" spans="1:22" ht="15.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22"/>
      <c r="Q532" s="16"/>
      <c r="R532" s="16"/>
      <c r="S532" s="16"/>
      <c r="U532" s="16"/>
      <c r="V532" s="16"/>
    </row>
    <row r="533" spans="1:22" ht="15.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22"/>
      <c r="Q533" s="16"/>
      <c r="R533" s="16"/>
      <c r="S533" s="16"/>
      <c r="U533" s="16"/>
      <c r="V533" s="16"/>
    </row>
    <row r="534" spans="1:22" ht="15.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22"/>
      <c r="Q534" s="16"/>
      <c r="R534" s="16"/>
      <c r="S534" s="16"/>
      <c r="U534" s="16"/>
      <c r="V534" s="16"/>
    </row>
    <row r="535" spans="1:22" ht="15.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22"/>
      <c r="Q535" s="16"/>
      <c r="R535" s="16"/>
      <c r="S535" s="16"/>
      <c r="U535" s="16"/>
      <c r="V535" s="16"/>
    </row>
    <row r="536" spans="1:22" ht="15.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22"/>
      <c r="Q536" s="16"/>
      <c r="R536" s="16"/>
      <c r="S536" s="16"/>
      <c r="U536" s="16"/>
      <c r="V536" s="16"/>
    </row>
    <row r="537" spans="1:22" ht="15.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22"/>
      <c r="Q537" s="16"/>
      <c r="R537" s="16"/>
      <c r="S537" s="16"/>
      <c r="U537" s="16"/>
      <c r="V537" s="16"/>
    </row>
    <row r="538" spans="1:22" ht="15.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22"/>
      <c r="Q538" s="16"/>
      <c r="R538" s="16"/>
      <c r="S538" s="16"/>
      <c r="U538" s="16"/>
      <c r="V538" s="16"/>
    </row>
    <row r="539" spans="1:22" ht="15.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22"/>
      <c r="Q539" s="16"/>
      <c r="R539" s="16"/>
      <c r="S539" s="16"/>
      <c r="U539" s="16"/>
      <c r="V539" s="16"/>
    </row>
    <row r="540" spans="1:22" ht="15.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22"/>
      <c r="Q540" s="16"/>
      <c r="R540" s="16"/>
      <c r="S540" s="16"/>
      <c r="U540" s="16"/>
      <c r="V540" s="16"/>
    </row>
    <row r="541" spans="1:22" ht="15.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22"/>
      <c r="Q541" s="16"/>
      <c r="R541" s="16"/>
      <c r="S541" s="16"/>
      <c r="U541" s="16"/>
      <c r="V541" s="16"/>
    </row>
    <row r="542" spans="1:22" ht="15.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22"/>
      <c r="Q542" s="16"/>
      <c r="R542" s="16"/>
      <c r="S542" s="16"/>
      <c r="U542" s="16"/>
      <c r="V542" s="16"/>
    </row>
    <row r="543" spans="1:22" ht="15.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22"/>
      <c r="Q543" s="16"/>
      <c r="R543" s="16"/>
      <c r="S543" s="16"/>
      <c r="U543" s="16"/>
      <c r="V543" s="16"/>
    </row>
    <row r="544" spans="1:22" ht="15.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22"/>
      <c r="Q544" s="16"/>
      <c r="R544" s="16"/>
      <c r="S544" s="16"/>
      <c r="U544" s="16"/>
      <c r="V544" s="16"/>
    </row>
    <row r="545" spans="1:22" ht="15.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22"/>
      <c r="Q545" s="16"/>
      <c r="R545" s="16"/>
      <c r="S545" s="16"/>
      <c r="U545" s="16"/>
      <c r="V545" s="16"/>
    </row>
    <row r="546" spans="1:22" ht="15.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22"/>
      <c r="Q546" s="16"/>
      <c r="R546" s="16"/>
      <c r="S546" s="16"/>
      <c r="U546" s="16"/>
      <c r="V546" s="16"/>
    </row>
    <row r="547" spans="1:22" ht="15.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22"/>
      <c r="Q547" s="16"/>
      <c r="R547" s="16"/>
      <c r="S547" s="16"/>
      <c r="U547" s="16"/>
      <c r="V547" s="16"/>
    </row>
    <row r="548" spans="1:22" ht="15.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22"/>
      <c r="Q548" s="16"/>
      <c r="R548" s="16"/>
      <c r="S548" s="16"/>
      <c r="U548" s="16"/>
      <c r="V548" s="16"/>
    </row>
    <row r="549" spans="1:22" ht="15.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22"/>
      <c r="Q549" s="16"/>
      <c r="R549" s="16"/>
      <c r="S549" s="16"/>
      <c r="U549" s="16"/>
      <c r="V549" s="16"/>
    </row>
    <row r="550" spans="1:22" ht="15.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22"/>
      <c r="Q550" s="16"/>
      <c r="R550" s="16"/>
      <c r="S550" s="16"/>
      <c r="U550" s="16"/>
      <c r="V550" s="16"/>
    </row>
    <row r="551" spans="1:22" ht="15.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22"/>
      <c r="Q551" s="16"/>
      <c r="R551" s="16"/>
      <c r="S551" s="16"/>
      <c r="U551" s="16"/>
      <c r="V551" s="16"/>
    </row>
    <row r="552" spans="1:22" ht="15.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22"/>
      <c r="Q552" s="16"/>
      <c r="R552" s="16"/>
      <c r="S552" s="16"/>
      <c r="U552" s="16"/>
      <c r="V552" s="16"/>
    </row>
    <row r="553" spans="1:22" ht="15.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22"/>
      <c r="Q553" s="16"/>
      <c r="R553" s="16"/>
      <c r="S553" s="16"/>
      <c r="U553" s="16"/>
      <c r="V553" s="16"/>
    </row>
    <row r="554" spans="1:22" ht="15.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22"/>
      <c r="Q554" s="16"/>
      <c r="R554" s="16"/>
      <c r="S554" s="16"/>
      <c r="U554" s="16"/>
      <c r="V554" s="16"/>
    </row>
    <row r="555" spans="1:22" ht="15.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22"/>
      <c r="Q555" s="16"/>
      <c r="R555" s="16"/>
      <c r="S555" s="16"/>
      <c r="U555" s="16"/>
      <c r="V555" s="16"/>
    </row>
    <row r="556" spans="1:22" ht="15.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22"/>
      <c r="Q556" s="16"/>
      <c r="R556" s="16"/>
      <c r="S556" s="16"/>
      <c r="U556" s="16"/>
      <c r="V556" s="16"/>
    </row>
    <row r="557" spans="1:22" ht="15.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22"/>
      <c r="Q557" s="16"/>
      <c r="R557" s="16"/>
      <c r="S557" s="16"/>
      <c r="U557" s="16"/>
      <c r="V557" s="16"/>
    </row>
    <row r="558" spans="1:22" ht="15.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22"/>
      <c r="Q558" s="16"/>
      <c r="R558" s="16"/>
      <c r="S558" s="16"/>
      <c r="U558" s="16"/>
      <c r="V558" s="16"/>
    </row>
    <row r="559" spans="1:22" ht="15.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22"/>
      <c r="Q559" s="16"/>
      <c r="R559" s="16"/>
      <c r="S559" s="16"/>
      <c r="U559" s="16"/>
      <c r="V559" s="16"/>
    </row>
    <row r="560" spans="1:22" ht="15.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22"/>
      <c r="Q560" s="16"/>
      <c r="R560" s="16"/>
      <c r="S560" s="16"/>
      <c r="U560" s="16"/>
      <c r="V560" s="16"/>
    </row>
    <row r="561" spans="1:22" ht="15.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22"/>
      <c r="Q561" s="16"/>
      <c r="R561" s="16"/>
      <c r="S561" s="16"/>
      <c r="U561" s="16"/>
      <c r="V561" s="16"/>
    </row>
    <row r="562" spans="1:22" ht="15.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22"/>
      <c r="Q562" s="16"/>
      <c r="R562" s="16"/>
      <c r="S562" s="16"/>
      <c r="U562" s="16"/>
      <c r="V562" s="16"/>
    </row>
    <row r="563" spans="1:22" ht="15.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22"/>
      <c r="Q563" s="16"/>
      <c r="R563" s="16"/>
      <c r="S563" s="16"/>
      <c r="U563" s="16"/>
      <c r="V563" s="16"/>
    </row>
    <row r="564" spans="1:22" ht="15.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22"/>
      <c r="Q564" s="16"/>
      <c r="R564" s="16"/>
      <c r="S564" s="16"/>
      <c r="U564" s="16"/>
      <c r="V564" s="16"/>
    </row>
    <row r="565" spans="1:22" ht="15.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22"/>
      <c r="Q565" s="16"/>
      <c r="R565" s="16"/>
      <c r="S565" s="16"/>
      <c r="U565" s="16"/>
      <c r="V565" s="16"/>
    </row>
    <row r="566" spans="1:22" ht="15.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22"/>
      <c r="Q566" s="16"/>
      <c r="R566" s="16"/>
      <c r="S566" s="16"/>
      <c r="U566" s="16"/>
      <c r="V566" s="16"/>
    </row>
    <row r="567" spans="1:22" ht="15.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22"/>
      <c r="Q567" s="16"/>
      <c r="R567" s="16"/>
      <c r="S567" s="16"/>
      <c r="U567" s="16"/>
      <c r="V567" s="16"/>
    </row>
    <row r="568" spans="1:22" ht="15.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22"/>
      <c r="Q568" s="16"/>
      <c r="R568" s="16"/>
      <c r="S568" s="16"/>
      <c r="U568" s="16"/>
      <c r="V568" s="16"/>
    </row>
    <row r="569" spans="1:22" ht="15.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22"/>
      <c r="Q569" s="16"/>
      <c r="R569" s="16"/>
      <c r="S569" s="16"/>
      <c r="U569" s="16"/>
      <c r="V569" s="16"/>
    </row>
    <row r="570" spans="1:22" ht="15.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22"/>
      <c r="Q570" s="16"/>
      <c r="R570" s="16"/>
      <c r="S570" s="16"/>
      <c r="U570" s="16"/>
      <c r="V570" s="16"/>
    </row>
    <row r="571" spans="1:22" ht="15.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22"/>
      <c r="Q571" s="16"/>
      <c r="R571" s="16"/>
      <c r="S571" s="16"/>
      <c r="U571" s="16"/>
      <c r="V571" s="16"/>
    </row>
    <row r="572" spans="1:22" ht="15.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22"/>
      <c r="Q572" s="16"/>
      <c r="R572" s="16"/>
      <c r="S572" s="16"/>
      <c r="U572" s="16"/>
      <c r="V572" s="16"/>
    </row>
    <row r="573" spans="1:22" ht="15.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22"/>
      <c r="Q573" s="16"/>
      <c r="R573" s="16"/>
      <c r="S573" s="16"/>
      <c r="U573" s="16"/>
      <c r="V573" s="16"/>
    </row>
    <row r="574" spans="1:22" ht="15.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22"/>
      <c r="Q574" s="16"/>
      <c r="R574" s="16"/>
      <c r="S574" s="16"/>
      <c r="U574" s="16"/>
      <c r="V574" s="16"/>
    </row>
    <row r="575" spans="1:22" ht="15.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22"/>
      <c r="Q575" s="16"/>
      <c r="R575" s="16"/>
      <c r="S575" s="16"/>
      <c r="U575" s="16"/>
      <c r="V575" s="16"/>
    </row>
    <row r="576" spans="1:22" ht="15.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22"/>
      <c r="Q576" s="16"/>
      <c r="R576" s="16"/>
      <c r="S576" s="16"/>
      <c r="U576" s="16"/>
      <c r="V576" s="16"/>
    </row>
    <row r="577" spans="1:22" ht="15.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22"/>
      <c r="Q577" s="16"/>
      <c r="R577" s="16"/>
      <c r="S577" s="16"/>
      <c r="U577" s="16"/>
      <c r="V577" s="16"/>
    </row>
    <row r="578" spans="1:22" ht="15.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22"/>
      <c r="Q578" s="16"/>
      <c r="R578" s="16"/>
      <c r="S578" s="16"/>
      <c r="U578" s="16"/>
      <c r="V578" s="16"/>
    </row>
    <row r="579" spans="1:22" ht="15.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22"/>
      <c r="Q579" s="16"/>
      <c r="R579" s="16"/>
      <c r="S579" s="16"/>
      <c r="U579" s="16"/>
      <c r="V579" s="16"/>
    </row>
    <row r="580" spans="1:22" ht="15.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22"/>
      <c r="Q580" s="16"/>
      <c r="R580" s="16"/>
      <c r="S580" s="16"/>
      <c r="U580" s="16"/>
      <c r="V580" s="16"/>
    </row>
    <row r="581" spans="1:22" ht="15.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22"/>
      <c r="Q581" s="16"/>
      <c r="R581" s="16"/>
      <c r="S581" s="16"/>
      <c r="U581" s="16"/>
      <c r="V581" s="16"/>
    </row>
    <row r="582" spans="1:22" ht="15.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22"/>
      <c r="Q582" s="16"/>
      <c r="R582" s="16"/>
      <c r="S582" s="16"/>
      <c r="U582" s="16"/>
      <c r="V582" s="16"/>
    </row>
    <row r="583" spans="1:22" ht="15.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22"/>
      <c r="Q583" s="16"/>
      <c r="R583" s="16"/>
      <c r="S583" s="16"/>
      <c r="U583" s="16"/>
      <c r="V583" s="16"/>
    </row>
    <row r="584" spans="1:22" ht="15.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22"/>
      <c r="Q584" s="16"/>
      <c r="R584" s="16"/>
      <c r="S584" s="16"/>
      <c r="U584" s="16"/>
      <c r="V584" s="16"/>
    </row>
    <row r="585" spans="1:22" ht="15.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22"/>
      <c r="Q585" s="16"/>
      <c r="R585" s="16"/>
      <c r="S585" s="16"/>
      <c r="U585" s="16"/>
      <c r="V585" s="16"/>
    </row>
    <row r="586" spans="1:22" ht="15.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22"/>
      <c r="Q586" s="16"/>
      <c r="R586" s="16"/>
      <c r="S586" s="16"/>
      <c r="U586" s="16"/>
      <c r="V586" s="16"/>
    </row>
    <row r="587" spans="1:22" ht="15.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22"/>
      <c r="Q587" s="16"/>
      <c r="R587" s="16"/>
      <c r="S587" s="16"/>
      <c r="U587" s="16"/>
      <c r="V587" s="16"/>
    </row>
    <row r="588" spans="1:22" ht="15.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22"/>
      <c r="Q588" s="16"/>
      <c r="R588" s="16"/>
      <c r="S588" s="16"/>
      <c r="U588" s="16"/>
      <c r="V588" s="16"/>
    </row>
    <row r="589" spans="1:22" ht="15.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22"/>
      <c r="Q589" s="16"/>
      <c r="R589" s="16"/>
      <c r="S589" s="16"/>
      <c r="U589" s="16"/>
      <c r="V589" s="16"/>
    </row>
    <row r="590" spans="1:22" ht="15.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22"/>
      <c r="Q590" s="16"/>
      <c r="R590" s="16"/>
      <c r="S590" s="16"/>
      <c r="U590" s="16"/>
      <c r="V590" s="16"/>
    </row>
    <row r="591" spans="1:22" ht="15.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22"/>
      <c r="Q591" s="16"/>
      <c r="R591" s="16"/>
      <c r="S591" s="16"/>
      <c r="U591" s="16"/>
      <c r="V591" s="16"/>
    </row>
    <row r="592" spans="1:22" ht="15.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22"/>
      <c r="Q592" s="16"/>
      <c r="R592" s="16"/>
      <c r="S592" s="16"/>
      <c r="U592" s="16"/>
      <c r="V592" s="16"/>
    </row>
    <row r="593" spans="1:22" ht="15.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22"/>
      <c r="Q593" s="16"/>
      <c r="R593" s="16"/>
      <c r="S593" s="16"/>
      <c r="U593" s="16"/>
      <c r="V593" s="16"/>
    </row>
    <row r="594" spans="1:22" ht="15.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22"/>
      <c r="Q594" s="16"/>
      <c r="R594" s="16"/>
      <c r="S594" s="16"/>
      <c r="U594" s="16"/>
      <c r="V594" s="16"/>
    </row>
    <row r="595" spans="1:22" ht="15.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22"/>
      <c r="Q595" s="16"/>
      <c r="R595" s="16"/>
      <c r="S595" s="16"/>
      <c r="U595" s="16"/>
      <c r="V595" s="16"/>
    </row>
    <row r="596" spans="1:22" ht="15.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22"/>
      <c r="Q596" s="16"/>
      <c r="R596" s="16"/>
      <c r="S596" s="16"/>
      <c r="U596" s="16"/>
      <c r="V596" s="16"/>
    </row>
    <row r="597" spans="1:22" ht="15.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22"/>
      <c r="Q597" s="16"/>
      <c r="R597" s="16"/>
      <c r="S597" s="16"/>
      <c r="U597" s="16"/>
      <c r="V597" s="16"/>
    </row>
    <row r="598" spans="1:22" ht="15.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22"/>
      <c r="Q598" s="16"/>
      <c r="R598" s="16"/>
      <c r="S598" s="16"/>
      <c r="U598" s="16"/>
      <c r="V598" s="16"/>
    </row>
    <row r="599" spans="1:22" ht="15.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22"/>
      <c r="Q599" s="16"/>
      <c r="R599" s="16"/>
      <c r="S599" s="16"/>
      <c r="U599" s="16"/>
      <c r="V599" s="16"/>
    </row>
    <row r="600" spans="1:22" ht="15.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22"/>
      <c r="Q600" s="16"/>
      <c r="R600" s="16"/>
      <c r="S600" s="16"/>
      <c r="U600" s="16"/>
      <c r="V600" s="16"/>
    </row>
    <row r="601" spans="1:22" ht="15.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22"/>
      <c r="Q601" s="16"/>
      <c r="R601" s="16"/>
      <c r="S601" s="16"/>
      <c r="U601" s="16"/>
      <c r="V601" s="16"/>
    </row>
    <row r="602" spans="1:22" ht="15.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22"/>
      <c r="Q602" s="16"/>
      <c r="R602" s="16"/>
      <c r="S602" s="16"/>
      <c r="U602" s="16"/>
      <c r="V602" s="16"/>
    </row>
    <row r="603" spans="1:22" ht="15.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22"/>
      <c r="Q603" s="16"/>
      <c r="R603" s="16"/>
      <c r="S603" s="16"/>
      <c r="U603" s="16"/>
      <c r="V603" s="16"/>
    </row>
    <row r="604" spans="1:22" ht="15.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22"/>
      <c r="Q604" s="16"/>
      <c r="R604" s="16"/>
      <c r="S604" s="16"/>
      <c r="U604" s="16"/>
      <c r="V604" s="16"/>
    </row>
    <row r="605" spans="1:22" ht="15.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22"/>
      <c r="Q605" s="16"/>
      <c r="R605" s="16"/>
      <c r="S605" s="16"/>
      <c r="U605" s="16"/>
      <c r="V605" s="16"/>
    </row>
    <row r="606" spans="1:22" ht="15.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22"/>
      <c r="Q606" s="16"/>
      <c r="R606" s="16"/>
      <c r="S606" s="16"/>
      <c r="U606" s="16"/>
      <c r="V606" s="16"/>
    </row>
    <row r="607" spans="1:22" ht="15.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22"/>
      <c r="Q607" s="16"/>
      <c r="R607" s="16"/>
      <c r="S607" s="16"/>
      <c r="U607" s="16"/>
      <c r="V607" s="16"/>
    </row>
    <row r="608" spans="1:22" ht="15.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22"/>
      <c r="Q608" s="16"/>
      <c r="R608" s="16"/>
      <c r="S608" s="16"/>
      <c r="U608" s="16"/>
      <c r="V608" s="16"/>
    </row>
    <row r="609" spans="1:22" ht="15.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22"/>
      <c r="Q609" s="16"/>
      <c r="R609" s="16"/>
      <c r="S609" s="16"/>
      <c r="U609" s="16"/>
      <c r="V609" s="16"/>
    </row>
    <row r="610" spans="1:22" ht="15.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22"/>
      <c r="Q610" s="16"/>
      <c r="R610" s="16"/>
      <c r="S610" s="16"/>
      <c r="U610" s="16"/>
      <c r="V610" s="16"/>
    </row>
    <row r="611" spans="1:22" ht="15.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22"/>
      <c r="Q611" s="16"/>
      <c r="R611" s="16"/>
      <c r="S611" s="16"/>
      <c r="U611" s="16"/>
      <c r="V611" s="16"/>
    </row>
    <row r="612" spans="1:22" ht="15.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22"/>
      <c r="Q612" s="16"/>
      <c r="R612" s="16"/>
      <c r="S612" s="16"/>
      <c r="U612" s="16"/>
      <c r="V612" s="16"/>
    </row>
    <row r="613" spans="1:22" ht="15.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22"/>
      <c r="Q613" s="16"/>
      <c r="R613" s="16"/>
      <c r="S613" s="16"/>
      <c r="U613" s="16"/>
      <c r="V613" s="16"/>
    </row>
    <row r="614" spans="1:22" ht="15.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22"/>
      <c r="Q614" s="16"/>
      <c r="R614" s="16"/>
      <c r="S614" s="16"/>
      <c r="U614" s="16"/>
      <c r="V614" s="16"/>
    </row>
    <row r="615" spans="1:22" ht="15.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22"/>
      <c r="Q615" s="16"/>
      <c r="R615" s="16"/>
      <c r="S615" s="16"/>
      <c r="U615" s="16"/>
      <c r="V615" s="16"/>
    </row>
    <row r="616" spans="1:22" ht="15.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22"/>
      <c r="Q616" s="16"/>
      <c r="R616" s="16"/>
      <c r="S616" s="16"/>
      <c r="U616" s="16"/>
      <c r="V616" s="16"/>
    </row>
    <row r="617" spans="1:22" ht="15.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22"/>
      <c r="Q617" s="16"/>
      <c r="R617" s="16"/>
      <c r="S617" s="16"/>
      <c r="U617" s="16"/>
      <c r="V617" s="16"/>
    </row>
    <row r="618" spans="1:22" ht="15.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22"/>
      <c r="Q618" s="16"/>
      <c r="R618" s="16"/>
      <c r="S618" s="16"/>
      <c r="U618" s="16"/>
      <c r="V618" s="16"/>
    </row>
    <row r="619" spans="1:22" ht="15.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22"/>
      <c r="Q619" s="16"/>
      <c r="R619" s="16"/>
      <c r="S619" s="16"/>
      <c r="U619" s="16"/>
      <c r="V619" s="16"/>
    </row>
    <row r="620" spans="1:22" ht="15.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22"/>
      <c r="Q620" s="16"/>
      <c r="R620" s="16"/>
      <c r="S620" s="16"/>
      <c r="U620" s="16"/>
      <c r="V620" s="16"/>
    </row>
    <row r="621" spans="1:22" ht="15.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22"/>
      <c r="Q621" s="16"/>
      <c r="R621" s="16"/>
      <c r="S621" s="16"/>
      <c r="U621" s="16"/>
      <c r="V621" s="16"/>
    </row>
    <row r="622" spans="1:22" ht="15.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22"/>
      <c r="Q622" s="16"/>
      <c r="R622" s="16"/>
      <c r="S622" s="16"/>
      <c r="U622" s="16"/>
      <c r="V622" s="16"/>
    </row>
    <row r="623" spans="1:22" ht="15.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22"/>
      <c r="Q623" s="16"/>
      <c r="R623" s="16"/>
      <c r="S623" s="16"/>
      <c r="U623" s="16"/>
      <c r="V623" s="16"/>
    </row>
    <row r="624" spans="1:22" ht="15.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22"/>
      <c r="Q624" s="16"/>
      <c r="R624" s="16"/>
      <c r="S624" s="16"/>
      <c r="U624" s="16"/>
      <c r="V624" s="16"/>
    </row>
    <row r="625" spans="1:22" ht="15.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22"/>
      <c r="Q625" s="16"/>
      <c r="R625" s="16"/>
      <c r="S625" s="16"/>
      <c r="U625" s="16"/>
      <c r="V625" s="16"/>
    </row>
    <row r="626" spans="1:22" ht="15.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22"/>
      <c r="Q626" s="16"/>
      <c r="R626" s="16"/>
      <c r="S626" s="16"/>
      <c r="U626" s="16"/>
      <c r="V626" s="16"/>
    </row>
    <row r="627" spans="1:22" ht="15.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22"/>
      <c r="Q627" s="16"/>
      <c r="R627" s="16"/>
      <c r="S627" s="16"/>
      <c r="U627" s="16"/>
      <c r="V627" s="16"/>
    </row>
    <row r="628" spans="1:22" ht="15.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22"/>
      <c r="Q628" s="16"/>
      <c r="R628" s="16"/>
      <c r="S628" s="16"/>
      <c r="U628" s="16"/>
      <c r="V628" s="16"/>
    </row>
    <row r="629" spans="1:22" ht="15.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22"/>
      <c r="Q629" s="16"/>
      <c r="R629" s="16"/>
      <c r="S629" s="16"/>
      <c r="U629" s="16"/>
      <c r="V629" s="16"/>
    </row>
    <row r="630" spans="1:22" ht="15.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22"/>
      <c r="Q630" s="16"/>
      <c r="R630" s="16"/>
      <c r="S630" s="16"/>
      <c r="U630" s="16"/>
      <c r="V630" s="16"/>
    </row>
    <row r="631" spans="1:22" ht="15.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22"/>
      <c r="Q631" s="16"/>
      <c r="R631" s="16"/>
      <c r="S631" s="16"/>
      <c r="U631" s="16"/>
      <c r="V631" s="16"/>
    </row>
    <row r="632" spans="1:22" ht="15.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22"/>
      <c r="Q632" s="16"/>
      <c r="R632" s="16"/>
      <c r="S632" s="16"/>
      <c r="U632" s="16"/>
      <c r="V632" s="16"/>
    </row>
    <row r="633" spans="1:22" ht="15.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22"/>
      <c r="Q633" s="16"/>
      <c r="R633" s="16"/>
      <c r="S633" s="16"/>
      <c r="U633" s="16"/>
      <c r="V633" s="16"/>
    </row>
    <row r="634" spans="1:22" ht="15.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22"/>
      <c r="Q634" s="16"/>
      <c r="R634" s="16"/>
      <c r="S634" s="16"/>
      <c r="U634" s="16"/>
      <c r="V634" s="16"/>
    </row>
    <row r="635" spans="1:22" ht="15.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22"/>
      <c r="Q635" s="16"/>
      <c r="R635" s="16"/>
      <c r="S635" s="16"/>
      <c r="U635" s="16"/>
      <c r="V635" s="16"/>
    </row>
    <row r="636" spans="1:22" ht="15.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22"/>
      <c r="Q636" s="16"/>
      <c r="R636" s="16"/>
      <c r="S636" s="16"/>
      <c r="U636" s="16"/>
      <c r="V636" s="16"/>
    </row>
    <row r="637" spans="1:22" ht="15.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22"/>
      <c r="Q637" s="16"/>
      <c r="R637" s="16"/>
      <c r="S637" s="16"/>
      <c r="U637" s="16"/>
      <c r="V637" s="16"/>
    </row>
    <row r="638" spans="1:22" ht="15.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22"/>
      <c r="Q638" s="16"/>
      <c r="R638" s="16"/>
      <c r="S638" s="16"/>
      <c r="U638" s="16"/>
      <c r="V638" s="16"/>
    </row>
    <row r="639" spans="1:22" ht="15.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22"/>
      <c r="Q639" s="16"/>
      <c r="R639" s="16"/>
      <c r="S639" s="16"/>
      <c r="U639" s="16"/>
      <c r="V639" s="16"/>
    </row>
    <row r="640" spans="1:22" ht="15.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22"/>
      <c r="Q640" s="16"/>
      <c r="R640" s="16"/>
      <c r="S640" s="16"/>
      <c r="U640" s="16"/>
      <c r="V640" s="16"/>
    </row>
    <row r="641" spans="1:22" ht="15.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22"/>
      <c r="Q641" s="16"/>
      <c r="R641" s="16"/>
      <c r="S641" s="16"/>
      <c r="U641" s="16"/>
      <c r="V641" s="16"/>
    </row>
    <row r="642" spans="1:22" ht="15.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22"/>
      <c r="Q642" s="16"/>
      <c r="R642" s="16"/>
      <c r="S642" s="16"/>
      <c r="U642" s="16"/>
      <c r="V642" s="16"/>
    </row>
    <row r="643" spans="1:22" ht="15.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22"/>
      <c r="Q643" s="16"/>
      <c r="R643" s="16"/>
      <c r="S643" s="16"/>
      <c r="U643" s="16"/>
      <c r="V643" s="16"/>
    </row>
    <row r="644" spans="1:22" ht="15.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22"/>
      <c r="Q644" s="16"/>
      <c r="R644" s="16"/>
      <c r="S644" s="16"/>
      <c r="U644" s="16"/>
      <c r="V644" s="16"/>
    </row>
    <row r="645" spans="1:22" ht="15.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22"/>
      <c r="Q645" s="16"/>
      <c r="R645" s="16"/>
      <c r="S645" s="16"/>
      <c r="U645" s="16"/>
      <c r="V645" s="16"/>
    </row>
    <row r="646" spans="1:22" ht="15.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22"/>
      <c r="Q646" s="16"/>
      <c r="R646" s="16"/>
      <c r="S646" s="16"/>
      <c r="U646" s="16"/>
      <c r="V646" s="16"/>
    </row>
    <row r="647" spans="1:22" ht="15.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22"/>
      <c r="Q647" s="16"/>
      <c r="R647" s="16"/>
      <c r="S647" s="16"/>
      <c r="U647" s="16"/>
      <c r="V647" s="16"/>
    </row>
    <row r="648" spans="1:22" ht="15.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22"/>
      <c r="Q648" s="16"/>
      <c r="R648" s="16"/>
      <c r="S648" s="16"/>
      <c r="U648" s="16"/>
      <c r="V648" s="16"/>
    </row>
    <row r="649" spans="1:22" ht="15.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22"/>
      <c r="Q649" s="16"/>
      <c r="R649" s="16"/>
      <c r="S649" s="16"/>
      <c r="U649" s="16"/>
      <c r="V649" s="16"/>
    </row>
    <row r="650" spans="1:22" ht="15.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22"/>
      <c r="Q650" s="16"/>
      <c r="R650" s="16"/>
      <c r="S650" s="16"/>
      <c r="U650" s="16"/>
      <c r="V650" s="16"/>
    </row>
    <row r="651" spans="1:22" ht="15.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22"/>
      <c r="Q651" s="16"/>
      <c r="R651" s="16"/>
      <c r="S651" s="16"/>
      <c r="U651" s="16"/>
      <c r="V651" s="16"/>
    </row>
    <row r="652" spans="1:22" ht="15.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22"/>
      <c r="Q652" s="16"/>
      <c r="R652" s="16"/>
      <c r="S652" s="16"/>
      <c r="U652" s="16"/>
      <c r="V652" s="16"/>
    </row>
    <row r="653" spans="1:22" ht="15.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22"/>
      <c r="Q653" s="16"/>
      <c r="R653" s="16"/>
      <c r="S653" s="16"/>
      <c r="U653" s="16"/>
      <c r="V653" s="16"/>
    </row>
    <row r="654" spans="1:22" ht="15.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22"/>
      <c r="Q654" s="16"/>
      <c r="R654" s="16"/>
      <c r="S654" s="16"/>
      <c r="U654" s="16"/>
      <c r="V654" s="16"/>
    </row>
    <row r="655" spans="1:22" ht="15.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22"/>
      <c r="Q655" s="16"/>
      <c r="R655" s="16"/>
      <c r="S655" s="16"/>
      <c r="U655" s="16"/>
      <c r="V655" s="16"/>
    </row>
    <row r="656" spans="1:22" ht="15.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22"/>
      <c r="Q656" s="16"/>
      <c r="R656" s="16"/>
      <c r="S656" s="16"/>
      <c r="U656" s="16"/>
      <c r="V656" s="16"/>
    </row>
    <row r="657" spans="1:22" ht="15.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22"/>
      <c r="Q657" s="16"/>
      <c r="R657" s="16"/>
      <c r="S657" s="16"/>
      <c r="U657" s="16"/>
      <c r="V657" s="16"/>
    </row>
    <row r="658" spans="1:22" ht="15.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22"/>
      <c r="Q658" s="16"/>
      <c r="R658" s="16"/>
      <c r="S658" s="16"/>
      <c r="U658" s="16"/>
      <c r="V658" s="16"/>
    </row>
    <row r="659" spans="1:22" ht="15.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22"/>
      <c r="Q659" s="16"/>
      <c r="R659" s="16"/>
      <c r="S659" s="16"/>
      <c r="U659" s="16"/>
      <c r="V659" s="16"/>
    </row>
    <row r="660" spans="1:22" ht="15.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22"/>
      <c r="Q660" s="16"/>
      <c r="R660" s="16"/>
      <c r="S660" s="16"/>
      <c r="U660" s="16"/>
      <c r="V660" s="16"/>
    </row>
    <row r="661" spans="1:22" ht="15.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22"/>
      <c r="Q661" s="16"/>
      <c r="R661" s="16"/>
      <c r="S661" s="16"/>
      <c r="U661" s="16"/>
      <c r="V661" s="16"/>
    </row>
    <row r="662" spans="1:22" ht="15.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22"/>
      <c r="Q662" s="16"/>
      <c r="R662" s="16"/>
      <c r="S662" s="16"/>
      <c r="U662" s="16"/>
      <c r="V662" s="16"/>
    </row>
    <row r="663" spans="1:22" ht="15.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22"/>
      <c r="Q663" s="16"/>
      <c r="R663" s="16"/>
      <c r="S663" s="16"/>
      <c r="U663" s="16"/>
      <c r="V663" s="16"/>
    </row>
    <row r="664" spans="1:22" ht="15.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22"/>
      <c r="Q664" s="16"/>
      <c r="R664" s="16"/>
      <c r="S664" s="16"/>
      <c r="U664" s="16"/>
      <c r="V664" s="16"/>
    </row>
    <row r="665" spans="1:22" ht="15.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22"/>
      <c r="Q665" s="16"/>
      <c r="R665" s="16"/>
      <c r="S665" s="16"/>
      <c r="U665" s="16"/>
      <c r="V665" s="16"/>
    </row>
    <row r="666" spans="1:22" ht="15.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22"/>
      <c r="Q666" s="16"/>
      <c r="R666" s="16"/>
      <c r="S666" s="16"/>
      <c r="U666" s="16"/>
      <c r="V666" s="16"/>
    </row>
    <row r="667" spans="1:22" ht="15.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22"/>
      <c r="Q667" s="16"/>
      <c r="R667" s="16"/>
      <c r="S667" s="16"/>
      <c r="U667" s="16"/>
      <c r="V667" s="16"/>
    </row>
    <row r="668" spans="1:22" ht="15.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22"/>
      <c r="Q668" s="16"/>
      <c r="R668" s="16"/>
      <c r="S668" s="16"/>
      <c r="U668" s="16"/>
      <c r="V668" s="16"/>
    </row>
    <row r="669" spans="1:22" ht="15.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22"/>
      <c r="Q669" s="16"/>
      <c r="R669" s="16"/>
      <c r="S669" s="16"/>
      <c r="U669" s="16"/>
      <c r="V669" s="16"/>
    </row>
    <row r="670" spans="1:22" ht="15.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22"/>
      <c r="Q670" s="16"/>
      <c r="R670" s="16"/>
      <c r="S670" s="16"/>
      <c r="U670" s="16"/>
      <c r="V670" s="16"/>
    </row>
    <row r="671" spans="1:22" ht="15.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22"/>
      <c r="Q671" s="16"/>
      <c r="R671" s="16"/>
      <c r="S671" s="16"/>
      <c r="U671" s="16"/>
      <c r="V671" s="16"/>
    </row>
    <row r="672" spans="1:22" ht="15.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22"/>
      <c r="Q672" s="16"/>
      <c r="R672" s="16"/>
      <c r="S672" s="16"/>
      <c r="U672" s="16"/>
      <c r="V672" s="16"/>
    </row>
    <row r="673" spans="1:22" ht="15.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22"/>
      <c r="Q673" s="16"/>
      <c r="R673" s="16"/>
      <c r="S673" s="16"/>
      <c r="U673" s="16"/>
      <c r="V673" s="16"/>
    </row>
    <row r="674" spans="1:22" ht="15.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22"/>
      <c r="Q674" s="16"/>
      <c r="R674" s="16"/>
      <c r="S674" s="16"/>
      <c r="U674" s="16"/>
      <c r="V674" s="16"/>
    </row>
    <row r="675" spans="1:22" ht="15.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22"/>
      <c r="Q675" s="16"/>
      <c r="R675" s="16"/>
      <c r="S675" s="16"/>
      <c r="U675" s="16"/>
      <c r="V675" s="16"/>
    </row>
    <row r="676" spans="1:22" ht="15.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22"/>
      <c r="Q676" s="16"/>
      <c r="R676" s="16"/>
      <c r="S676" s="16"/>
      <c r="U676" s="16"/>
      <c r="V676" s="16"/>
    </row>
    <row r="677" spans="1:22" ht="15.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22"/>
      <c r="Q677" s="16"/>
      <c r="R677" s="16"/>
      <c r="S677" s="16"/>
      <c r="U677" s="16"/>
      <c r="V677" s="16"/>
    </row>
    <row r="678" spans="1:22" ht="15.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22"/>
      <c r="Q678" s="16"/>
      <c r="R678" s="16"/>
      <c r="S678" s="16"/>
      <c r="U678" s="16"/>
      <c r="V678" s="16"/>
    </row>
    <row r="679" spans="1:22" ht="15.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22"/>
      <c r="Q679" s="16"/>
      <c r="R679" s="16"/>
      <c r="S679" s="16"/>
      <c r="U679" s="16"/>
      <c r="V679" s="16"/>
    </row>
    <row r="680" spans="1:22" ht="15.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22"/>
      <c r="Q680" s="16"/>
      <c r="R680" s="16"/>
      <c r="S680" s="16"/>
      <c r="U680" s="16"/>
      <c r="V680" s="16"/>
    </row>
    <row r="681" spans="1:22" ht="15.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22"/>
      <c r="Q681" s="16"/>
      <c r="R681" s="16"/>
      <c r="S681" s="16"/>
      <c r="U681" s="16"/>
      <c r="V681" s="16"/>
    </row>
    <row r="682" spans="1:22" ht="15.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22"/>
      <c r="Q682" s="16"/>
      <c r="R682" s="16"/>
      <c r="S682" s="16"/>
      <c r="U682" s="16"/>
      <c r="V682" s="16"/>
    </row>
    <row r="683" spans="1:22" ht="15.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22"/>
      <c r="Q683" s="16"/>
      <c r="R683" s="16"/>
      <c r="S683" s="16"/>
      <c r="U683" s="16"/>
      <c r="V683" s="16"/>
    </row>
    <row r="684" spans="1:22" ht="15.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22"/>
      <c r="Q684" s="16"/>
      <c r="R684" s="16"/>
      <c r="S684" s="16"/>
      <c r="U684" s="16"/>
      <c r="V684" s="16"/>
    </row>
    <row r="685" spans="1:22" ht="15.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22"/>
      <c r="Q685" s="16"/>
      <c r="R685" s="16"/>
      <c r="S685" s="16"/>
      <c r="U685" s="16"/>
      <c r="V685" s="16"/>
    </row>
    <row r="686" spans="1:22" ht="15.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22"/>
      <c r="Q686" s="16"/>
      <c r="R686" s="16"/>
      <c r="S686" s="16"/>
      <c r="U686" s="16"/>
      <c r="V686" s="16"/>
    </row>
    <row r="687" spans="1:22" ht="15.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22"/>
      <c r="Q687" s="16"/>
      <c r="R687" s="16"/>
      <c r="S687" s="16"/>
      <c r="U687" s="16"/>
      <c r="V687" s="16"/>
    </row>
    <row r="688" spans="1:22" ht="15.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22"/>
      <c r="Q688" s="16"/>
      <c r="R688" s="16"/>
      <c r="S688" s="16"/>
      <c r="U688" s="16"/>
      <c r="V688" s="16"/>
    </row>
    <row r="689" spans="1:22" ht="15.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22"/>
      <c r="Q689" s="16"/>
      <c r="R689" s="16"/>
      <c r="S689" s="16"/>
      <c r="U689" s="16"/>
      <c r="V689" s="16"/>
    </row>
    <row r="690" spans="1:22" ht="15.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22"/>
      <c r="Q690" s="16"/>
      <c r="R690" s="16"/>
      <c r="S690" s="16"/>
      <c r="U690" s="16"/>
      <c r="V690" s="16"/>
    </row>
    <row r="691" spans="1:22" ht="15.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22"/>
      <c r="Q691" s="16"/>
      <c r="R691" s="16"/>
      <c r="S691" s="16"/>
      <c r="U691" s="16"/>
      <c r="V691" s="16"/>
    </row>
    <row r="692" spans="1:22" ht="15.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22"/>
      <c r="Q692" s="16"/>
      <c r="R692" s="16"/>
      <c r="S692" s="16"/>
      <c r="U692" s="16"/>
      <c r="V692" s="16"/>
    </row>
    <row r="693" spans="1:22" ht="15.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22"/>
      <c r="Q693" s="16"/>
      <c r="R693" s="16"/>
      <c r="S693" s="16"/>
      <c r="U693" s="16"/>
      <c r="V693" s="16"/>
    </row>
    <row r="694" spans="1:22" ht="15.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22"/>
      <c r="Q694" s="16"/>
      <c r="R694" s="16"/>
      <c r="S694" s="16"/>
      <c r="U694" s="16"/>
      <c r="V694" s="16"/>
    </row>
    <row r="695" spans="1:22" ht="15.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22"/>
      <c r="Q695" s="16"/>
      <c r="R695" s="16"/>
      <c r="S695" s="16"/>
      <c r="U695" s="16"/>
      <c r="V695" s="16"/>
    </row>
    <row r="696" spans="1:22" ht="15.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22"/>
      <c r="Q696" s="16"/>
      <c r="R696" s="16"/>
      <c r="S696" s="16"/>
      <c r="U696" s="16"/>
      <c r="V696" s="16"/>
    </row>
    <row r="697" spans="1:22" ht="15.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22"/>
      <c r="Q697" s="16"/>
      <c r="R697" s="16"/>
      <c r="S697" s="16"/>
      <c r="U697" s="16"/>
      <c r="V697" s="16"/>
    </row>
    <row r="698" spans="1:22" ht="15.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22"/>
      <c r="Q698" s="16"/>
      <c r="R698" s="16"/>
      <c r="S698" s="16"/>
      <c r="U698" s="16"/>
      <c r="V698" s="16"/>
    </row>
    <row r="699" spans="1:22" ht="15.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22"/>
      <c r="Q699" s="16"/>
      <c r="R699" s="16"/>
      <c r="S699" s="16"/>
      <c r="U699" s="16"/>
      <c r="V699" s="16"/>
    </row>
    <row r="700" spans="1:22" ht="15.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22"/>
      <c r="Q700" s="16"/>
      <c r="R700" s="16"/>
      <c r="S700" s="16"/>
      <c r="U700" s="16"/>
      <c r="V700" s="16"/>
    </row>
    <row r="701" spans="1:22" ht="15.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22"/>
      <c r="Q701" s="16"/>
      <c r="R701" s="16"/>
      <c r="S701" s="16"/>
      <c r="U701" s="16"/>
      <c r="V701" s="16"/>
    </row>
    <row r="702" spans="1:22" ht="15.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22"/>
      <c r="Q702" s="16"/>
      <c r="R702" s="16"/>
      <c r="S702" s="16"/>
      <c r="U702" s="16"/>
      <c r="V702" s="16"/>
    </row>
    <row r="703" spans="1:22" ht="15.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22"/>
      <c r="Q703" s="16"/>
      <c r="R703" s="16"/>
      <c r="S703" s="16"/>
      <c r="U703" s="16"/>
      <c r="V703" s="16"/>
    </row>
    <row r="704" spans="1:22" ht="15.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22"/>
      <c r="Q704" s="16"/>
      <c r="R704" s="16"/>
      <c r="S704" s="16"/>
      <c r="U704" s="16"/>
      <c r="V704" s="16"/>
    </row>
    <row r="705" spans="1:22" ht="15.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22"/>
      <c r="Q705" s="16"/>
      <c r="R705" s="16"/>
      <c r="S705" s="16"/>
      <c r="U705" s="16"/>
      <c r="V705" s="16"/>
    </row>
    <row r="706" spans="1:22" ht="15.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22"/>
      <c r="Q706" s="16"/>
      <c r="R706" s="16"/>
      <c r="S706" s="16"/>
      <c r="U706" s="16"/>
      <c r="V706" s="16"/>
    </row>
    <row r="707" spans="1:22" ht="15.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22"/>
      <c r="Q707" s="16"/>
      <c r="R707" s="16"/>
      <c r="S707" s="16"/>
      <c r="U707" s="16"/>
      <c r="V707" s="16"/>
    </row>
    <row r="708" spans="1:22" ht="15.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22"/>
      <c r="Q708" s="16"/>
      <c r="R708" s="16"/>
      <c r="S708" s="16"/>
      <c r="U708" s="16"/>
      <c r="V708" s="16"/>
    </row>
    <row r="709" spans="1:22" ht="15.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22"/>
      <c r="Q709" s="16"/>
      <c r="R709" s="16"/>
      <c r="S709" s="16"/>
      <c r="U709" s="16"/>
      <c r="V709" s="16"/>
    </row>
    <row r="710" spans="1:22" ht="15.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22"/>
      <c r="Q710" s="16"/>
      <c r="R710" s="16"/>
      <c r="S710" s="16"/>
      <c r="U710" s="16"/>
      <c r="V710" s="16"/>
    </row>
    <row r="711" spans="1:22" ht="15.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22"/>
      <c r="Q711" s="16"/>
      <c r="R711" s="16"/>
      <c r="S711" s="16"/>
      <c r="U711" s="16"/>
      <c r="V711" s="16"/>
    </row>
    <row r="712" spans="1:22" ht="15.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22"/>
      <c r="Q712" s="16"/>
      <c r="R712" s="16"/>
      <c r="S712" s="16"/>
      <c r="U712" s="16"/>
      <c r="V712" s="16"/>
    </row>
    <row r="713" spans="1:22" ht="15.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22"/>
      <c r="Q713" s="16"/>
      <c r="R713" s="16"/>
      <c r="S713" s="16"/>
      <c r="U713" s="16"/>
      <c r="V713" s="16"/>
    </row>
    <row r="714" spans="1:22" ht="15.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22"/>
      <c r="Q714" s="16"/>
      <c r="R714" s="16"/>
      <c r="S714" s="16"/>
      <c r="U714" s="16"/>
      <c r="V714" s="16"/>
    </row>
    <row r="715" spans="1:22" ht="15.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22"/>
      <c r="Q715" s="16"/>
      <c r="R715" s="16"/>
      <c r="S715" s="16"/>
      <c r="U715" s="16"/>
      <c r="V715" s="16"/>
    </row>
    <row r="716" spans="1:22" ht="15.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22"/>
      <c r="Q716" s="16"/>
      <c r="R716" s="16"/>
      <c r="S716" s="16"/>
      <c r="U716" s="16"/>
      <c r="V716" s="16"/>
    </row>
    <row r="717" spans="1:22" ht="15.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22"/>
      <c r="Q717" s="16"/>
      <c r="R717" s="16"/>
      <c r="S717" s="16"/>
      <c r="U717" s="16"/>
      <c r="V717" s="16"/>
    </row>
    <row r="718" spans="1:22" ht="15.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22"/>
      <c r="Q718" s="16"/>
      <c r="R718" s="16"/>
      <c r="S718" s="16"/>
      <c r="U718" s="16"/>
      <c r="V718" s="16"/>
    </row>
    <row r="719" spans="1:22" ht="15.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22"/>
      <c r="Q719" s="16"/>
      <c r="R719" s="16"/>
      <c r="S719" s="16"/>
      <c r="U719" s="16"/>
      <c r="V719" s="16"/>
    </row>
    <row r="720" spans="1:22" ht="15.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22"/>
      <c r="Q720" s="16"/>
      <c r="R720" s="16"/>
      <c r="S720" s="16"/>
      <c r="U720" s="16"/>
      <c r="V720" s="16"/>
    </row>
    <row r="721" spans="1:22" ht="15.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22"/>
      <c r="Q721" s="16"/>
      <c r="R721" s="16"/>
      <c r="S721" s="16"/>
      <c r="U721" s="16"/>
      <c r="V721" s="16"/>
    </row>
    <row r="722" spans="1:22" ht="15.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22"/>
      <c r="Q722" s="16"/>
      <c r="R722" s="16"/>
      <c r="S722" s="16"/>
      <c r="U722" s="16"/>
      <c r="V722" s="16"/>
    </row>
    <row r="723" spans="1:22" ht="15.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22"/>
      <c r="Q723" s="16"/>
      <c r="R723" s="16"/>
      <c r="S723" s="16"/>
      <c r="U723" s="16"/>
      <c r="V723" s="16"/>
    </row>
    <row r="724" spans="1:22" ht="15.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22"/>
      <c r="Q724" s="16"/>
      <c r="R724" s="16"/>
      <c r="S724" s="16"/>
      <c r="U724" s="16"/>
      <c r="V724" s="16"/>
    </row>
    <row r="725" spans="1:22" ht="15.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22"/>
      <c r="Q725" s="16"/>
      <c r="R725" s="16"/>
      <c r="S725" s="16"/>
      <c r="U725" s="16"/>
      <c r="V725" s="16"/>
    </row>
    <row r="726" spans="1:22" ht="15.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22"/>
      <c r="Q726" s="16"/>
      <c r="R726" s="16"/>
      <c r="S726" s="16"/>
      <c r="U726" s="16"/>
      <c r="V726" s="16"/>
    </row>
    <row r="727" spans="1:22" ht="15.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22"/>
      <c r="Q727" s="16"/>
      <c r="R727" s="16"/>
      <c r="S727" s="16"/>
      <c r="U727" s="16"/>
      <c r="V727" s="16"/>
    </row>
    <row r="728" spans="1:22" ht="15.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22"/>
      <c r="Q728" s="16"/>
      <c r="R728" s="16"/>
      <c r="S728" s="16"/>
      <c r="U728" s="16"/>
      <c r="V728" s="16"/>
    </row>
    <row r="729" spans="1:22" ht="15.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22"/>
      <c r="Q729" s="16"/>
      <c r="R729" s="16"/>
      <c r="S729" s="16"/>
      <c r="U729" s="16"/>
      <c r="V729" s="16"/>
    </row>
    <row r="730" spans="1:22" ht="15.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22"/>
      <c r="Q730" s="16"/>
      <c r="R730" s="16"/>
      <c r="S730" s="16"/>
      <c r="U730" s="16"/>
      <c r="V730" s="16"/>
    </row>
    <row r="731" spans="1:22" ht="15.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22"/>
      <c r="Q731" s="16"/>
      <c r="R731" s="16"/>
      <c r="S731" s="16"/>
      <c r="U731" s="16"/>
      <c r="V731" s="16"/>
    </row>
    <row r="732" spans="1:22" ht="15.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22"/>
      <c r="Q732" s="16"/>
      <c r="R732" s="16"/>
      <c r="S732" s="16"/>
      <c r="U732" s="16"/>
      <c r="V732" s="16"/>
    </row>
    <row r="733" spans="1:22" ht="15.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22"/>
      <c r="Q733" s="16"/>
      <c r="R733" s="16"/>
      <c r="S733" s="16"/>
      <c r="U733" s="16"/>
      <c r="V733" s="16"/>
    </row>
    <row r="734" spans="1:22" ht="15.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22"/>
      <c r="Q734" s="16"/>
      <c r="R734" s="16"/>
      <c r="S734" s="16"/>
      <c r="U734" s="16"/>
      <c r="V734" s="16"/>
    </row>
    <row r="735" spans="1:22" ht="15.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22"/>
      <c r="Q735" s="16"/>
      <c r="R735" s="16"/>
      <c r="S735" s="16"/>
      <c r="U735" s="16"/>
      <c r="V735" s="16"/>
    </row>
    <row r="736" spans="1:22" ht="15.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22"/>
      <c r="Q736" s="16"/>
      <c r="R736" s="16"/>
      <c r="S736" s="16"/>
      <c r="U736" s="16"/>
      <c r="V736" s="16"/>
    </row>
    <row r="737" spans="1:22" ht="15.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22"/>
      <c r="Q737" s="16"/>
      <c r="R737" s="16"/>
      <c r="S737" s="16"/>
      <c r="U737" s="16"/>
      <c r="V737" s="16"/>
    </row>
    <row r="738" spans="1:22" ht="15.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22"/>
      <c r="Q738" s="16"/>
      <c r="R738" s="16"/>
      <c r="S738" s="16"/>
      <c r="U738" s="16"/>
      <c r="V738" s="16"/>
    </row>
    <row r="739" spans="1:22" ht="15.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22"/>
      <c r="Q739" s="16"/>
      <c r="R739" s="16"/>
      <c r="S739" s="16"/>
      <c r="U739" s="16"/>
      <c r="V739" s="16"/>
    </row>
    <row r="740" spans="1:22" ht="15.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22"/>
      <c r="Q740" s="16"/>
      <c r="R740" s="16"/>
      <c r="S740" s="16"/>
      <c r="U740" s="16"/>
      <c r="V740" s="16"/>
    </row>
    <row r="741" spans="1:22" ht="15.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22"/>
      <c r="Q741" s="16"/>
      <c r="R741" s="16"/>
      <c r="S741" s="16"/>
      <c r="U741" s="16"/>
      <c r="V741" s="16"/>
    </row>
    <row r="742" spans="1:22" ht="15.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22"/>
      <c r="Q742" s="16"/>
      <c r="R742" s="16"/>
      <c r="S742" s="16"/>
      <c r="U742" s="16"/>
      <c r="V742" s="16"/>
    </row>
    <row r="743" spans="1:22" ht="15.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22"/>
      <c r="Q743" s="16"/>
      <c r="R743" s="16"/>
      <c r="S743" s="16"/>
      <c r="U743" s="16"/>
      <c r="V743" s="16"/>
    </row>
    <row r="744" spans="1:22" ht="15.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22"/>
      <c r="Q744" s="16"/>
      <c r="R744" s="16"/>
      <c r="S744" s="16"/>
      <c r="U744" s="16"/>
      <c r="V744" s="16"/>
    </row>
    <row r="745" spans="1:22" ht="15.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22"/>
      <c r="Q745" s="16"/>
      <c r="R745" s="16"/>
      <c r="S745" s="16"/>
      <c r="U745" s="16"/>
      <c r="V745" s="16"/>
    </row>
    <row r="746" spans="1:22" ht="15.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22"/>
      <c r="Q746" s="16"/>
      <c r="R746" s="16"/>
      <c r="S746" s="16"/>
      <c r="U746" s="16"/>
      <c r="V746" s="16"/>
    </row>
    <row r="747" spans="1:22" ht="15.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22"/>
      <c r="Q747" s="16"/>
      <c r="R747" s="16"/>
      <c r="S747" s="16"/>
      <c r="U747" s="16"/>
      <c r="V747" s="16"/>
    </row>
    <row r="748" spans="1:22" ht="15.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22"/>
      <c r="Q748" s="16"/>
      <c r="R748" s="16"/>
      <c r="S748" s="16"/>
      <c r="U748" s="16"/>
      <c r="V748" s="16"/>
    </row>
    <row r="749" spans="1:22" ht="15.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22"/>
      <c r="Q749" s="16"/>
      <c r="R749" s="16"/>
      <c r="S749" s="16"/>
      <c r="U749" s="16"/>
      <c r="V749" s="16"/>
    </row>
    <row r="750" spans="1:22" ht="15.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22"/>
      <c r="Q750" s="16"/>
      <c r="R750" s="16"/>
      <c r="S750" s="16"/>
      <c r="U750" s="16"/>
      <c r="V750" s="16"/>
    </row>
    <row r="751" spans="1:22" ht="15.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22"/>
      <c r="Q751" s="16"/>
      <c r="R751" s="16"/>
      <c r="S751" s="16"/>
      <c r="U751" s="16"/>
      <c r="V751" s="16"/>
    </row>
    <row r="752" spans="1:22" ht="15.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22"/>
      <c r="Q752" s="16"/>
      <c r="R752" s="16"/>
      <c r="S752" s="16"/>
      <c r="U752" s="16"/>
      <c r="V752" s="16"/>
    </row>
    <row r="753" spans="1:22" ht="15.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22"/>
      <c r="Q753" s="16"/>
      <c r="R753" s="16"/>
      <c r="S753" s="16"/>
      <c r="U753" s="16"/>
      <c r="V753" s="16"/>
    </row>
    <row r="754" spans="1:22" ht="15.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22"/>
      <c r="Q754" s="16"/>
      <c r="R754" s="16"/>
      <c r="S754" s="16"/>
      <c r="U754" s="16"/>
      <c r="V754" s="16"/>
    </row>
    <row r="755" spans="1:22" ht="15.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22"/>
      <c r="Q755" s="16"/>
      <c r="R755" s="16"/>
      <c r="S755" s="16"/>
      <c r="U755" s="16"/>
      <c r="V755" s="16"/>
    </row>
    <row r="756" spans="1:22" ht="15.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22"/>
      <c r="Q756" s="16"/>
      <c r="R756" s="16"/>
      <c r="S756" s="16"/>
      <c r="U756" s="16"/>
      <c r="V756" s="16"/>
    </row>
    <row r="757" spans="1:22" ht="15.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22"/>
      <c r="Q757" s="16"/>
      <c r="R757" s="16"/>
      <c r="S757" s="16"/>
      <c r="U757" s="16"/>
      <c r="V757" s="16"/>
    </row>
    <row r="758" spans="1:22" ht="15.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22"/>
      <c r="Q758" s="16"/>
      <c r="R758" s="16"/>
      <c r="S758" s="16"/>
      <c r="U758" s="16"/>
      <c r="V758" s="16"/>
    </row>
    <row r="759" spans="1:22" ht="15.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22"/>
      <c r="Q759" s="16"/>
      <c r="R759" s="16"/>
      <c r="S759" s="16"/>
      <c r="U759" s="16"/>
      <c r="V759" s="16"/>
    </row>
    <row r="760" spans="1:22" ht="15.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22"/>
      <c r="Q760" s="16"/>
      <c r="R760" s="16"/>
      <c r="S760" s="16"/>
      <c r="U760" s="16"/>
      <c r="V760" s="16"/>
    </row>
    <row r="761" spans="1:22" ht="15.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22"/>
      <c r="Q761" s="16"/>
      <c r="R761" s="16"/>
      <c r="S761" s="16"/>
      <c r="U761" s="16"/>
      <c r="V761" s="16"/>
    </row>
    <row r="762" spans="1:22" ht="15.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22"/>
      <c r="Q762" s="16"/>
      <c r="R762" s="16"/>
      <c r="S762" s="16"/>
      <c r="U762" s="16"/>
      <c r="V762" s="16"/>
    </row>
    <row r="763" spans="1:22" ht="15.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22"/>
      <c r="Q763" s="16"/>
      <c r="R763" s="16"/>
      <c r="S763" s="16"/>
      <c r="U763" s="16"/>
      <c r="V763" s="16"/>
    </row>
    <row r="764" spans="1:22" ht="15.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22"/>
      <c r="Q764" s="16"/>
      <c r="R764" s="16"/>
      <c r="S764" s="16"/>
      <c r="U764" s="16"/>
      <c r="V764" s="16"/>
    </row>
    <row r="765" spans="1:22" ht="15.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22"/>
      <c r="Q765" s="16"/>
      <c r="R765" s="16"/>
      <c r="S765" s="16"/>
      <c r="U765" s="16"/>
      <c r="V765" s="16"/>
    </row>
    <row r="766" spans="1:22" ht="15.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22"/>
      <c r="Q766" s="16"/>
      <c r="R766" s="16"/>
      <c r="S766" s="16"/>
      <c r="U766" s="16"/>
      <c r="V766" s="16"/>
    </row>
    <row r="767" spans="1:22" ht="15.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22"/>
      <c r="Q767" s="16"/>
      <c r="R767" s="16"/>
      <c r="S767" s="16"/>
      <c r="U767" s="16"/>
      <c r="V767" s="16"/>
    </row>
    <row r="768" spans="1:22" ht="15.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22"/>
      <c r="Q768" s="16"/>
      <c r="R768" s="16"/>
      <c r="S768" s="16"/>
      <c r="U768" s="16"/>
      <c r="V768" s="16"/>
    </row>
    <row r="769" spans="1:22" ht="15.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22"/>
      <c r="Q769" s="16"/>
      <c r="R769" s="16"/>
      <c r="S769" s="16"/>
      <c r="U769" s="16"/>
      <c r="V769" s="16"/>
    </row>
    <row r="770" spans="1:22" ht="15.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22"/>
      <c r="Q770" s="16"/>
      <c r="R770" s="16"/>
      <c r="S770" s="16"/>
      <c r="U770" s="16"/>
      <c r="V770" s="16"/>
    </row>
    <row r="771" spans="1:22" ht="15.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22"/>
      <c r="Q771" s="16"/>
      <c r="R771" s="16"/>
      <c r="S771" s="16"/>
      <c r="U771" s="16"/>
      <c r="V771" s="16"/>
    </row>
    <row r="772" spans="1:22" ht="15.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22"/>
      <c r="Q772" s="16"/>
      <c r="R772" s="16"/>
      <c r="S772" s="16"/>
      <c r="U772" s="16"/>
      <c r="V772" s="16"/>
    </row>
    <row r="773" spans="1:22" ht="15.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22"/>
      <c r="Q773" s="16"/>
      <c r="R773" s="16"/>
      <c r="S773" s="16"/>
      <c r="U773" s="16"/>
      <c r="V773" s="16"/>
    </row>
    <row r="774" spans="1:22" ht="15.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22"/>
      <c r="Q774" s="16"/>
      <c r="R774" s="16"/>
      <c r="S774" s="16"/>
      <c r="U774" s="16"/>
      <c r="V774" s="16"/>
    </row>
    <row r="775" spans="1:22" ht="15.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22"/>
      <c r="Q775" s="16"/>
      <c r="R775" s="16"/>
      <c r="S775" s="16"/>
      <c r="U775" s="16"/>
      <c r="V775" s="16"/>
    </row>
    <row r="776" spans="1:22" ht="15.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22"/>
      <c r="Q776" s="16"/>
      <c r="R776" s="16"/>
      <c r="S776" s="16"/>
      <c r="U776" s="16"/>
      <c r="V776" s="16"/>
    </row>
    <row r="777" spans="1:22" ht="15.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22"/>
      <c r="Q777" s="16"/>
      <c r="R777" s="16"/>
      <c r="S777" s="16"/>
      <c r="U777" s="16"/>
      <c r="V777" s="16"/>
    </row>
    <row r="778" spans="1:22" ht="15.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22"/>
      <c r="Q778" s="16"/>
      <c r="R778" s="16"/>
      <c r="S778" s="16"/>
      <c r="U778" s="16"/>
      <c r="V778" s="16"/>
    </row>
    <row r="779" spans="1:22" ht="15.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22"/>
      <c r="Q779" s="16"/>
      <c r="R779" s="16"/>
      <c r="S779" s="16"/>
      <c r="U779" s="16"/>
      <c r="V779" s="16"/>
    </row>
    <row r="780" spans="1:22" ht="15.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22"/>
      <c r="Q780" s="16"/>
      <c r="R780" s="16"/>
      <c r="S780" s="16"/>
      <c r="U780" s="16"/>
      <c r="V780" s="16"/>
    </row>
    <row r="781" spans="1:22" ht="15.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22"/>
      <c r="Q781" s="16"/>
      <c r="R781" s="16"/>
      <c r="S781" s="16"/>
      <c r="U781" s="16"/>
      <c r="V781" s="16"/>
    </row>
    <row r="782" spans="1:22" ht="15.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22"/>
      <c r="Q782" s="16"/>
      <c r="R782" s="16"/>
      <c r="S782" s="16"/>
      <c r="U782" s="16"/>
      <c r="V782" s="16"/>
    </row>
    <row r="783" spans="1:22" ht="15.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22"/>
      <c r="Q783" s="16"/>
      <c r="R783" s="16"/>
      <c r="S783" s="16"/>
      <c r="U783" s="16"/>
      <c r="V783" s="16"/>
    </row>
    <row r="784" spans="1:22" ht="15.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22"/>
      <c r="Q784" s="16"/>
      <c r="R784" s="16"/>
      <c r="S784" s="16"/>
      <c r="U784" s="16"/>
      <c r="V784" s="16"/>
    </row>
    <row r="785" spans="1:22" ht="15.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22"/>
      <c r="Q785" s="16"/>
      <c r="R785" s="16"/>
      <c r="S785" s="16"/>
      <c r="U785" s="16"/>
      <c r="V785" s="16"/>
    </row>
    <row r="786" spans="1:22" ht="15.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22"/>
      <c r="Q786" s="16"/>
      <c r="R786" s="16"/>
      <c r="S786" s="16"/>
      <c r="U786" s="16"/>
      <c r="V786" s="16"/>
    </row>
    <row r="787" spans="1:22" ht="15.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22"/>
      <c r="Q787" s="16"/>
      <c r="R787" s="16"/>
      <c r="S787" s="16"/>
      <c r="U787" s="16"/>
      <c r="V787" s="16"/>
    </row>
    <row r="788" spans="1:22" ht="15.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22"/>
      <c r="Q788" s="16"/>
      <c r="R788" s="16"/>
      <c r="S788" s="16"/>
      <c r="U788" s="16"/>
      <c r="V788" s="16"/>
    </row>
    <row r="789" spans="1:22" ht="15.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22"/>
      <c r="Q789" s="16"/>
      <c r="R789" s="16"/>
      <c r="S789" s="16"/>
      <c r="U789" s="16"/>
      <c r="V789" s="16"/>
    </row>
    <row r="790" spans="1:22" ht="15.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22"/>
      <c r="Q790" s="16"/>
      <c r="R790" s="16"/>
      <c r="S790" s="16"/>
      <c r="U790" s="16"/>
      <c r="V790" s="16"/>
    </row>
    <row r="791" spans="1:22" ht="15.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22"/>
      <c r="Q791" s="16"/>
      <c r="R791" s="16"/>
      <c r="S791" s="16"/>
      <c r="U791" s="16"/>
      <c r="V791" s="16"/>
    </row>
    <row r="792" spans="1:22" ht="15.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22"/>
      <c r="Q792" s="16"/>
      <c r="R792" s="16"/>
      <c r="S792" s="16"/>
      <c r="U792" s="16"/>
      <c r="V792" s="16"/>
    </row>
    <row r="793" spans="1:22" ht="15.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22"/>
      <c r="Q793" s="16"/>
      <c r="R793" s="16"/>
      <c r="S793" s="16"/>
      <c r="U793" s="16"/>
      <c r="V793" s="16"/>
    </row>
    <row r="794" spans="1:22" ht="15.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22"/>
      <c r="Q794" s="16"/>
      <c r="R794" s="16"/>
      <c r="S794" s="16"/>
      <c r="U794" s="16"/>
      <c r="V794" s="16"/>
    </row>
    <row r="795" spans="1:22" ht="15.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22"/>
      <c r="Q795" s="16"/>
      <c r="R795" s="16"/>
      <c r="S795" s="16"/>
      <c r="U795" s="16"/>
      <c r="V795" s="16"/>
    </row>
    <row r="796" spans="1:22" ht="15.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22"/>
      <c r="Q796" s="16"/>
      <c r="R796" s="16"/>
      <c r="S796" s="16"/>
      <c r="U796" s="16"/>
      <c r="V796" s="16"/>
    </row>
    <row r="797" spans="1:22" ht="15.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22"/>
      <c r="Q797" s="16"/>
      <c r="R797" s="16"/>
      <c r="S797" s="16"/>
      <c r="U797" s="16"/>
      <c r="V797" s="16"/>
    </row>
    <row r="798" spans="1:22" ht="15.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22"/>
      <c r="Q798" s="16"/>
      <c r="R798" s="16"/>
      <c r="S798" s="16"/>
      <c r="U798" s="16"/>
      <c r="V798" s="16"/>
    </row>
    <row r="799" spans="1:22" ht="15.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22"/>
      <c r="Q799" s="16"/>
      <c r="R799" s="16"/>
      <c r="S799" s="16"/>
      <c r="U799" s="16"/>
      <c r="V799" s="16"/>
    </row>
    <row r="800" spans="1:22" ht="15.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22"/>
      <c r="Q800" s="16"/>
      <c r="R800" s="16"/>
      <c r="S800" s="16"/>
      <c r="U800" s="16"/>
      <c r="V800" s="16"/>
    </row>
    <row r="801" spans="1:22" ht="15.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22"/>
      <c r="Q801" s="16"/>
      <c r="R801" s="16"/>
      <c r="S801" s="16"/>
      <c r="U801" s="16"/>
      <c r="V801" s="16"/>
    </row>
    <row r="802" spans="1:22" ht="15.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22"/>
      <c r="Q802" s="16"/>
      <c r="R802" s="16"/>
      <c r="S802" s="16"/>
      <c r="U802" s="16"/>
      <c r="V802" s="16"/>
    </row>
    <row r="803" spans="1:22" ht="15.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22"/>
      <c r="Q803" s="16"/>
      <c r="R803" s="16"/>
      <c r="S803" s="16"/>
      <c r="U803" s="16"/>
      <c r="V803" s="16"/>
    </row>
    <row r="804" spans="1:22" ht="15.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22"/>
      <c r="Q804" s="16"/>
      <c r="R804" s="16"/>
      <c r="S804" s="16"/>
      <c r="U804" s="16"/>
      <c r="V804" s="16"/>
    </row>
    <row r="805" spans="1:22" ht="15.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22"/>
      <c r="Q805" s="16"/>
      <c r="R805" s="16"/>
      <c r="S805" s="16"/>
      <c r="U805" s="16"/>
      <c r="V805" s="16"/>
    </row>
    <row r="806" spans="1:22" ht="15.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22"/>
      <c r="Q806" s="16"/>
      <c r="R806" s="16"/>
      <c r="S806" s="16"/>
      <c r="U806" s="16"/>
      <c r="V806" s="16"/>
    </row>
    <row r="807" spans="1:22" ht="15.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22"/>
      <c r="Q807" s="16"/>
      <c r="R807" s="16"/>
      <c r="S807" s="16"/>
      <c r="U807" s="16"/>
      <c r="V807" s="16"/>
    </row>
    <row r="808" spans="1:22" ht="15.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22"/>
      <c r="Q808" s="16"/>
      <c r="R808" s="16"/>
      <c r="S808" s="16"/>
      <c r="U808" s="16"/>
      <c r="V808" s="16"/>
    </row>
    <row r="809" spans="1:22" ht="15.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22"/>
      <c r="Q809" s="16"/>
      <c r="R809" s="16"/>
      <c r="S809" s="16"/>
      <c r="U809" s="16"/>
      <c r="V809" s="16"/>
    </row>
    <row r="810" spans="1:22" ht="15.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22"/>
      <c r="Q810" s="16"/>
      <c r="R810" s="16"/>
      <c r="S810" s="16"/>
      <c r="U810" s="16"/>
      <c r="V810" s="16"/>
    </row>
    <row r="811" spans="1:22" ht="15.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22"/>
      <c r="Q811" s="16"/>
      <c r="R811" s="16"/>
      <c r="S811" s="16"/>
      <c r="U811" s="16"/>
      <c r="V811" s="16"/>
    </row>
    <row r="812" spans="1:22" ht="15.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22"/>
      <c r="Q812" s="16"/>
      <c r="R812" s="16"/>
      <c r="S812" s="16"/>
      <c r="U812" s="16"/>
      <c r="V812" s="16"/>
    </row>
    <row r="813" spans="1:22" ht="15.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22"/>
      <c r="Q813" s="16"/>
      <c r="R813" s="16"/>
      <c r="S813" s="16"/>
      <c r="U813" s="16"/>
      <c r="V813" s="16"/>
    </row>
    <row r="814" spans="1:22" ht="15.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22"/>
      <c r="Q814" s="16"/>
      <c r="R814" s="16"/>
      <c r="S814" s="16"/>
      <c r="U814" s="16"/>
      <c r="V814" s="16"/>
    </row>
    <row r="815" spans="1:22" ht="15.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22"/>
      <c r="Q815" s="16"/>
      <c r="R815" s="16"/>
      <c r="S815" s="16"/>
      <c r="U815" s="16"/>
      <c r="V815" s="16"/>
    </row>
    <row r="816" spans="1:22" ht="15.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22"/>
      <c r="Q816" s="16"/>
      <c r="R816" s="16"/>
      <c r="S816" s="16"/>
      <c r="U816" s="16"/>
      <c r="V816" s="16"/>
    </row>
    <row r="817" spans="1:22" ht="15.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22"/>
      <c r="Q817" s="16"/>
      <c r="R817" s="16"/>
      <c r="S817" s="16"/>
      <c r="U817" s="16"/>
      <c r="V817" s="16"/>
    </row>
    <row r="818" spans="1:22" ht="15.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22"/>
      <c r="Q818" s="16"/>
      <c r="R818" s="16"/>
      <c r="S818" s="16"/>
      <c r="U818" s="16"/>
      <c r="V818" s="16"/>
    </row>
    <row r="819" spans="1:22" ht="15.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22"/>
      <c r="Q819" s="16"/>
      <c r="R819" s="16"/>
      <c r="S819" s="16"/>
      <c r="U819" s="16"/>
      <c r="V819" s="16"/>
    </row>
    <row r="820" spans="1:22" ht="15.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22"/>
      <c r="Q820" s="16"/>
      <c r="R820" s="16"/>
      <c r="S820" s="16"/>
      <c r="U820" s="16"/>
      <c r="V820" s="16"/>
    </row>
    <row r="821" spans="1:22" ht="15.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22"/>
      <c r="Q821" s="16"/>
      <c r="R821" s="16"/>
      <c r="S821" s="16"/>
      <c r="U821" s="16"/>
      <c r="V821" s="16"/>
    </row>
    <row r="822" spans="1:22" ht="15.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22"/>
      <c r="Q822" s="16"/>
      <c r="R822" s="16"/>
      <c r="S822" s="16"/>
      <c r="U822" s="16"/>
      <c r="V822" s="16"/>
    </row>
    <row r="823" spans="1:22" ht="15.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22"/>
      <c r="Q823" s="16"/>
      <c r="R823" s="16"/>
      <c r="S823" s="16"/>
      <c r="U823" s="16"/>
      <c r="V823" s="16"/>
    </row>
    <row r="824" spans="1:22" ht="15.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22"/>
      <c r="Q824" s="16"/>
      <c r="R824" s="16"/>
      <c r="S824" s="16"/>
      <c r="U824" s="16"/>
      <c r="V824" s="16"/>
    </row>
    <row r="825" spans="1:22" ht="15.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22"/>
      <c r="Q825" s="16"/>
      <c r="R825" s="16"/>
      <c r="S825" s="16"/>
      <c r="U825" s="16"/>
      <c r="V825" s="16"/>
    </row>
    <row r="826" spans="1:22" ht="15.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22"/>
      <c r="Q826" s="16"/>
      <c r="R826" s="16"/>
      <c r="S826" s="16"/>
      <c r="U826" s="16"/>
      <c r="V826" s="16"/>
    </row>
    <row r="827" spans="1:22" ht="15.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22"/>
      <c r="Q827" s="16"/>
      <c r="R827" s="16"/>
      <c r="S827" s="16"/>
      <c r="U827" s="16"/>
      <c r="V827" s="16"/>
    </row>
    <row r="828" spans="1:22" ht="15.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22"/>
      <c r="Q828" s="16"/>
      <c r="R828" s="16"/>
      <c r="S828" s="16"/>
      <c r="U828" s="16"/>
      <c r="V828" s="16"/>
    </row>
    <row r="829" spans="1:22" ht="15.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22"/>
      <c r="Q829" s="16"/>
      <c r="R829" s="16"/>
      <c r="S829" s="16"/>
      <c r="U829" s="16"/>
      <c r="V829" s="16"/>
    </row>
    <row r="830" spans="1:22" ht="15.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22"/>
      <c r="Q830" s="16"/>
      <c r="R830" s="16"/>
      <c r="S830" s="16"/>
      <c r="U830" s="16"/>
      <c r="V830" s="16"/>
    </row>
    <row r="831" spans="1:22" ht="15.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22"/>
      <c r="Q831" s="16"/>
      <c r="R831" s="16"/>
      <c r="S831" s="16"/>
      <c r="U831" s="16"/>
      <c r="V831" s="16"/>
    </row>
    <row r="832" spans="1:22" ht="15.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22"/>
      <c r="Q832" s="16"/>
      <c r="R832" s="16"/>
      <c r="S832" s="16"/>
      <c r="U832" s="16"/>
      <c r="V832" s="16"/>
    </row>
    <row r="833" spans="1:22" ht="15.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22"/>
      <c r="Q833" s="16"/>
      <c r="R833" s="16"/>
      <c r="S833" s="16"/>
      <c r="U833" s="16"/>
      <c r="V833" s="16"/>
    </row>
    <row r="834" spans="1:22" ht="15.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22"/>
      <c r="Q834" s="16"/>
      <c r="R834" s="16"/>
      <c r="S834" s="16"/>
      <c r="U834" s="16"/>
      <c r="V834" s="16"/>
    </row>
    <row r="835" spans="1:22" ht="15.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22"/>
      <c r="Q835" s="16"/>
      <c r="R835" s="16"/>
      <c r="S835" s="16"/>
      <c r="U835" s="16"/>
      <c r="V835" s="16"/>
    </row>
    <row r="836" spans="1:22" ht="15.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22"/>
      <c r="Q836" s="16"/>
      <c r="R836" s="16"/>
      <c r="S836" s="16"/>
      <c r="U836" s="16"/>
      <c r="V836" s="16"/>
    </row>
    <row r="837" spans="1:22" ht="15.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22"/>
      <c r="Q837" s="16"/>
      <c r="R837" s="16"/>
      <c r="S837" s="16"/>
      <c r="U837" s="16"/>
      <c r="V837" s="16"/>
    </row>
    <row r="838" spans="1:22" ht="15.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22"/>
      <c r="Q838" s="16"/>
      <c r="R838" s="16"/>
      <c r="S838" s="16"/>
      <c r="U838" s="16"/>
      <c r="V838" s="16"/>
    </row>
    <row r="839" spans="1:22" ht="15.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22"/>
      <c r="Q839" s="16"/>
      <c r="R839" s="16"/>
      <c r="S839" s="16"/>
      <c r="U839" s="16"/>
      <c r="V839" s="16"/>
    </row>
    <row r="840" spans="1:22" ht="15.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22"/>
      <c r="Q840" s="16"/>
      <c r="R840" s="16"/>
      <c r="S840" s="16"/>
      <c r="U840" s="16"/>
      <c r="V840" s="16"/>
    </row>
    <row r="841" spans="1:22" ht="15.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22"/>
      <c r="Q841" s="16"/>
      <c r="R841" s="16"/>
      <c r="S841" s="16"/>
      <c r="U841" s="16"/>
      <c r="V841" s="16"/>
    </row>
    <row r="842" spans="1:22" ht="15.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22"/>
      <c r="Q842" s="16"/>
      <c r="R842" s="16"/>
      <c r="S842" s="16"/>
      <c r="U842" s="16"/>
      <c r="V842" s="16"/>
    </row>
    <row r="843" spans="1:22" ht="15.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22"/>
      <c r="Q843" s="16"/>
      <c r="R843" s="16"/>
      <c r="S843" s="16"/>
      <c r="U843" s="16"/>
      <c r="V843" s="16"/>
    </row>
    <row r="844" spans="1:22" ht="15.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22"/>
      <c r="Q844" s="16"/>
      <c r="R844" s="16"/>
      <c r="S844" s="16"/>
      <c r="U844" s="16"/>
      <c r="V844" s="16"/>
    </row>
    <row r="845" spans="1:22" ht="15.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22"/>
      <c r="Q845" s="16"/>
      <c r="R845" s="16"/>
      <c r="S845" s="16"/>
      <c r="U845" s="16"/>
      <c r="V845" s="16"/>
    </row>
    <row r="846" spans="1:22" ht="15.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22"/>
      <c r="Q846" s="16"/>
      <c r="R846" s="16"/>
      <c r="S846" s="16"/>
      <c r="U846" s="16"/>
      <c r="V846" s="16"/>
    </row>
    <row r="847" spans="1:22" ht="15.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22"/>
      <c r="Q847" s="16"/>
      <c r="R847" s="16"/>
      <c r="S847" s="16"/>
      <c r="U847" s="16"/>
      <c r="V847" s="16"/>
    </row>
    <row r="848" spans="1:22" ht="15.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22"/>
      <c r="Q848" s="16"/>
      <c r="R848" s="16"/>
      <c r="S848" s="16"/>
      <c r="U848" s="16"/>
      <c r="V848" s="16"/>
    </row>
    <row r="849" spans="1:22" ht="15.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22"/>
      <c r="Q849" s="16"/>
      <c r="R849" s="16"/>
      <c r="S849" s="16"/>
      <c r="U849" s="16"/>
      <c r="V849" s="16"/>
    </row>
    <row r="850" spans="1:22" ht="15.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22"/>
      <c r="Q850" s="16"/>
      <c r="R850" s="16"/>
      <c r="S850" s="16"/>
      <c r="U850" s="16"/>
      <c r="V850" s="16"/>
    </row>
    <row r="851" spans="1:22" ht="15.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22"/>
      <c r="Q851" s="16"/>
      <c r="R851" s="16"/>
      <c r="S851" s="16"/>
      <c r="U851" s="16"/>
      <c r="V851" s="16"/>
    </row>
    <row r="852" spans="1:22" ht="15.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22"/>
      <c r="Q852" s="16"/>
      <c r="R852" s="16"/>
      <c r="S852" s="16"/>
      <c r="U852" s="16"/>
      <c r="V852" s="16"/>
    </row>
    <row r="853" spans="1:22" ht="15.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22"/>
      <c r="Q853" s="16"/>
      <c r="R853" s="16"/>
      <c r="S853" s="16"/>
      <c r="U853" s="16"/>
      <c r="V853" s="16"/>
    </row>
    <row r="854" spans="1:22" ht="15.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22"/>
      <c r="Q854" s="16"/>
      <c r="R854" s="16"/>
      <c r="S854" s="16"/>
      <c r="U854" s="16"/>
      <c r="V854" s="16"/>
    </row>
    <row r="855" spans="1:22" ht="15.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22"/>
      <c r="Q855" s="16"/>
      <c r="R855" s="16"/>
      <c r="S855" s="16"/>
      <c r="U855" s="16"/>
      <c r="V855" s="16"/>
    </row>
    <row r="856" spans="1:22" ht="15.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22"/>
      <c r="Q856" s="16"/>
      <c r="R856" s="16"/>
      <c r="S856" s="16"/>
      <c r="U856" s="16"/>
      <c r="V856" s="16"/>
    </row>
    <row r="857" spans="1:22" ht="15.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22"/>
      <c r="Q857" s="16"/>
      <c r="R857" s="16"/>
      <c r="S857" s="16"/>
      <c r="U857" s="16"/>
      <c r="V857" s="16"/>
    </row>
    <row r="858" spans="1:22" ht="15.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22"/>
      <c r="Q858" s="16"/>
      <c r="R858" s="16"/>
      <c r="S858" s="16"/>
      <c r="U858" s="16"/>
      <c r="V858" s="16"/>
    </row>
    <row r="859" spans="1:22" ht="15.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22"/>
      <c r="Q859" s="16"/>
      <c r="R859" s="16"/>
      <c r="S859" s="16"/>
      <c r="U859" s="16"/>
      <c r="V859" s="16"/>
    </row>
    <row r="860" spans="1:22" ht="15.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22"/>
      <c r="Q860" s="16"/>
      <c r="R860" s="16"/>
      <c r="S860" s="16"/>
      <c r="U860" s="16"/>
      <c r="V860" s="16"/>
    </row>
    <row r="861" spans="1:22" ht="15.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22"/>
      <c r="Q861" s="16"/>
      <c r="R861" s="16"/>
      <c r="S861" s="16"/>
      <c r="U861" s="16"/>
      <c r="V861" s="16"/>
    </row>
    <row r="862" spans="1:22" ht="15.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22"/>
      <c r="Q862" s="16"/>
      <c r="R862" s="16"/>
      <c r="S862" s="16"/>
      <c r="U862" s="16"/>
      <c r="V862" s="16"/>
    </row>
    <row r="863" spans="1:22" ht="15.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22"/>
      <c r="Q863" s="16"/>
      <c r="R863" s="16"/>
      <c r="S863" s="16"/>
      <c r="U863" s="16"/>
      <c r="V863" s="16"/>
    </row>
    <row r="864" spans="1:22" ht="15.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22"/>
      <c r="Q864" s="16"/>
      <c r="R864" s="16"/>
      <c r="S864" s="16"/>
      <c r="U864" s="16"/>
      <c r="V864" s="16"/>
    </row>
    <row r="865" spans="1:22" ht="15.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22"/>
      <c r="Q865" s="16"/>
      <c r="R865" s="16"/>
      <c r="S865" s="16"/>
      <c r="U865" s="16"/>
      <c r="V865" s="16"/>
    </row>
    <row r="866" spans="1:22" ht="15.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22"/>
      <c r="Q866" s="16"/>
      <c r="R866" s="16"/>
      <c r="S866" s="16"/>
      <c r="U866" s="16"/>
      <c r="V866" s="16"/>
    </row>
    <row r="867" spans="1:22" ht="15.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22"/>
      <c r="Q867" s="16"/>
      <c r="R867" s="16"/>
      <c r="S867" s="16"/>
      <c r="U867" s="16"/>
      <c r="V867" s="16"/>
    </row>
    <row r="868" spans="1:22" ht="15.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22"/>
      <c r="Q868" s="16"/>
      <c r="R868" s="16"/>
      <c r="S868" s="16"/>
      <c r="U868" s="16"/>
      <c r="V868" s="16"/>
    </row>
    <row r="869" spans="1:22" ht="15.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22"/>
      <c r="Q869" s="16"/>
      <c r="R869" s="16"/>
      <c r="S869" s="16"/>
      <c r="U869" s="16"/>
      <c r="V869" s="16"/>
    </row>
    <row r="870" spans="1:22" ht="15.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22"/>
      <c r="Q870" s="16"/>
      <c r="R870" s="16"/>
      <c r="S870" s="16"/>
      <c r="U870" s="16"/>
      <c r="V870" s="16"/>
    </row>
    <row r="871" spans="1:22" ht="15.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22"/>
      <c r="Q871" s="16"/>
      <c r="R871" s="16"/>
      <c r="S871" s="16"/>
      <c r="U871" s="16"/>
      <c r="V871" s="16"/>
    </row>
    <row r="872" spans="1:22" ht="15.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22"/>
      <c r="Q872" s="16"/>
      <c r="R872" s="16"/>
      <c r="S872" s="16"/>
      <c r="U872" s="16"/>
      <c r="V872" s="16"/>
    </row>
    <row r="873" spans="1:22" ht="15.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22"/>
      <c r="Q873" s="16"/>
      <c r="R873" s="16"/>
      <c r="S873" s="16"/>
      <c r="U873" s="16"/>
      <c r="V873" s="16"/>
    </row>
    <row r="874" spans="1:22" ht="15.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22"/>
      <c r="Q874" s="16"/>
      <c r="R874" s="16"/>
      <c r="S874" s="16"/>
      <c r="U874" s="16"/>
      <c r="V874" s="16"/>
    </row>
    <row r="875" spans="1:22" ht="15.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22"/>
      <c r="Q875" s="16"/>
      <c r="R875" s="16"/>
      <c r="S875" s="16"/>
      <c r="U875" s="16"/>
      <c r="V875" s="16"/>
    </row>
    <row r="876" spans="1:22" ht="15.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22"/>
      <c r="Q876" s="16"/>
      <c r="R876" s="16"/>
      <c r="S876" s="16"/>
      <c r="U876" s="16"/>
      <c r="V876" s="16"/>
    </row>
    <row r="877" spans="1:22" ht="15.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22"/>
      <c r="Q877" s="16"/>
      <c r="R877" s="16"/>
      <c r="S877" s="16"/>
      <c r="U877" s="16"/>
      <c r="V877" s="16"/>
    </row>
    <row r="878" spans="1:22" ht="15.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22"/>
      <c r="Q878" s="16"/>
      <c r="R878" s="16"/>
      <c r="S878" s="16"/>
      <c r="U878" s="16"/>
      <c r="V878" s="16"/>
    </row>
    <row r="879" spans="1:22" ht="15.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22"/>
      <c r="Q879" s="16"/>
      <c r="R879" s="16"/>
      <c r="S879" s="16"/>
      <c r="U879" s="16"/>
      <c r="V879" s="16"/>
    </row>
    <row r="880" spans="1:22" ht="15.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22"/>
      <c r="Q880" s="16"/>
      <c r="R880" s="16"/>
      <c r="S880" s="16"/>
      <c r="U880" s="16"/>
      <c r="V880" s="16"/>
    </row>
    <row r="881" spans="1:22" ht="15.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22"/>
      <c r="Q881" s="16"/>
      <c r="R881" s="16"/>
      <c r="S881" s="16"/>
      <c r="U881" s="16"/>
      <c r="V881" s="16"/>
    </row>
    <row r="882" spans="1:22" ht="15.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22"/>
      <c r="Q882" s="16"/>
      <c r="R882" s="16"/>
      <c r="S882" s="16"/>
      <c r="U882" s="16"/>
      <c r="V882" s="16"/>
    </row>
    <row r="883" spans="1:22" ht="15.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22"/>
      <c r="Q883" s="16"/>
      <c r="R883" s="16"/>
      <c r="S883" s="16"/>
      <c r="U883" s="16"/>
      <c r="V883" s="16"/>
    </row>
    <row r="884" spans="1:22" ht="15.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22"/>
      <c r="Q884" s="16"/>
      <c r="R884" s="16"/>
      <c r="S884" s="16"/>
      <c r="U884" s="16"/>
      <c r="V884" s="16"/>
    </row>
    <row r="885" spans="1:22" ht="15.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22"/>
      <c r="Q885" s="16"/>
      <c r="R885" s="16"/>
      <c r="S885" s="16"/>
      <c r="U885" s="16"/>
      <c r="V885" s="16"/>
    </row>
    <row r="886" spans="1:22" ht="15.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22"/>
      <c r="Q886" s="16"/>
      <c r="R886" s="16"/>
      <c r="S886" s="16"/>
      <c r="U886" s="16"/>
      <c r="V886" s="16"/>
    </row>
    <row r="887" spans="1:22" ht="15.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22"/>
      <c r="Q887" s="16"/>
      <c r="R887" s="16"/>
      <c r="S887" s="16"/>
      <c r="U887" s="16"/>
      <c r="V887" s="16"/>
    </row>
    <row r="888" spans="1:22" ht="15.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22"/>
      <c r="Q888" s="16"/>
      <c r="R888" s="16"/>
      <c r="S888" s="16"/>
      <c r="U888" s="16"/>
      <c r="V888" s="16"/>
    </row>
    <row r="889" spans="1:22" ht="15.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22"/>
      <c r="Q889" s="16"/>
      <c r="R889" s="16"/>
      <c r="S889" s="16"/>
      <c r="U889" s="16"/>
      <c r="V889" s="16"/>
    </row>
    <row r="890" spans="1:22" ht="15.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22"/>
      <c r="Q890" s="16"/>
      <c r="R890" s="16"/>
      <c r="S890" s="16"/>
      <c r="U890" s="16"/>
      <c r="V890" s="16"/>
    </row>
    <row r="891" spans="1:22" ht="15.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22"/>
      <c r="Q891" s="16"/>
      <c r="R891" s="16"/>
      <c r="S891" s="16"/>
      <c r="U891" s="16"/>
      <c r="V891" s="16"/>
    </row>
    <row r="892" spans="1:22" ht="15.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22"/>
      <c r="Q892" s="16"/>
      <c r="R892" s="16"/>
      <c r="S892" s="16"/>
      <c r="U892" s="16"/>
      <c r="V892" s="16"/>
    </row>
    <row r="893" spans="1:22" ht="15.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22"/>
      <c r="Q893" s="16"/>
      <c r="R893" s="16"/>
      <c r="S893" s="16"/>
      <c r="U893" s="16"/>
      <c r="V893" s="16"/>
    </row>
    <row r="894" spans="1:22" ht="15.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22"/>
      <c r="Q894" s="16"/>
      <c r="R894" s="16"/>
      <c r="S894" s="16"/>
      <c r="U894" s="16"/>
      <c r="V894" s="16"/>
    </row>
    <row r="895" spans="1:22" ht="15.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22"/>
      <c r="Q895" s="16"/>
      <c r="R895" s="16"/>
      <c r="S895" s="16"/>
      <c r="U895" s="16"/>
      <c r="V895" s="16"/>
    </row>
    <row r="896" spans="1:22" ht="15.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22"/>
      <c r="Q896" s="16"/>
      <c r="R896" s="16"/>
      <c r="S896" s="16"/>
      <c r="U896" s="16"/>
      <c r="V896" s="16"/>
    </row>
    <row r="897" spans="1:22" ht="15.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22"/>
      <c r="Q897" s="16"/>
      <c r="R897" s="16"/>
      <c r="S897" s="16"/>
      <c r="U897" s="16"/>
      <c r="V897" s="16"/>
    </row>
    <row r="898" spans="1:22" ht="15.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22"/>
      <c r="Q898" s="16"/>
      <c r="R898" s="16"/>
      <c r="S898" s="16"/>
      <c r="U898" s="16"/>
      <c r="V898" s="16"/>
    </row>
    <row r="899" spans="1:22" ht="15.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22"/>
      <c r="Q899" s="16"/>
      <c r="R899" s="16"/>
      <c r="S899" s="16"/>
      <c r="U899" s="16"/>
      <c r="V899" s="16"/>
    </row>
    <row r="900" spans="1:22" ht="15.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22"/>
      <c r="Q900" s="16"/>
      <c r="R900" s="16"/>
      <c r="S900" s="16"/>
      <c r="U900" s="16"/>
      <c r="V900" s="16"/>
    </row>
    <row r="901" spans="1:22" ht="15.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22"/>
      <c r="Q901" s="16"/>
      <c r="R901" s="16"/>
      <c r="S901" s="16"/>
      <c r="U901" s="16"/>
      <c r="V901" s="16"/>
    </row>
    <row r="902" spans="1:22" ht="15.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22"/>
      <c r="Q902" s="16"/>
      <c r="R902" s="16"/>
      <c r="S902" s="16"/>
      <c r="U902" s="16"/>
      <c r="V902" s="16"/>
    </row>
    <row r="903" spans="1:22" ht="15.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22"/>
      <c r="Q903" s="16"/>
      <c r="R903" s="16"/>
      <c r="S903" s="16"/>
      <c r="U903" s="16"/>
      <c r="V903" s="16"/>
    </row>
    <row r="904" spans="1:22" ht="15.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22"/>
      <c r="Q904" s="16"/>
      <c r="R904" s="16"/>
      <c r="S904" s="16"/>
      <c r="U904" s="16"/>
      <c r="V904" s="16"/>
    </row>
    <row r="905" spans="1:22" ht="15.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22"/>
      <c r="Q905" s="16"/>
      <c r="R905" s="16"/>
      <c r="S905" s="16"/>
      <c r="U905" s="16"/>
      <c r="V905" s="16"/>
    </row>
    <row r="906" spans="1:22" ht="15.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22"/>
      <c r="Q906" s="16"/>
      <c r="R906" s="16"/>
      <c r="S906" s="16"/>
      <c r="U906" s="16"/>
      <c r="V906" s="16"/>
    </row>
    <row r="907" spans="1:22" ht="15.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22"/>
      <c r="Q907" s="16"/>
      <c r="R907" s="16"/>
      <c r="S907" s="16"/>
      <c r="U907" s="16"/>
      <c r="V907" s="16"/>
    </row>
    <row r="908" spans="1:22" ht="15.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22"/>
      <c r="Q908" s="16"/>
      <c r="R908" s="16"/>
      <c r="S908" s="16"/>
      <c r="U908" s="16"/>
      <c r="V908" s="16"/>
    </row>
    <row r="909" spans="1:22" ht="15.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22"/>
      <c r="Q909" s="16"/>
      <c r="R909" s="16"/>
      <c r="S909" s="16"/>
      <c r="U909" s="16"/>
      <c r="V909" s="16"/>
    </row>
    <row r="910" spans="1:22" ht="15.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22"/>
      <c r="Q910" s="16"/>
      <c r="R910" s="16"/>
      <c r="S910" s="16"/>
      <c r="U910" s="16"/>
      <c r="V910" s="16"/>
    </row>
    <row r="911" spans="1:22" ht="15.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22"/>
      <c r="Q911" s="16"/>
      <c r="R911" s="16"/>
      <c r="S911" s="16"/>
      <c r="U911" s="16"/>
      <c r="V911" s="16"/>
    </row>
    <row r="912" spans="1:22" ht="15.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22"/>
      <c r="Q912" s="16"/>
      <c r="R912" s="16"/>
      <c r="S912" s="16"/>
      <c r="U912" s="16"/>
      <c r="V912" s="16"/>
    </row>
    <row r="913" spans="1:22" ht="15.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22"/>
      <c r="Q913" s="16"/>
      <c r="R913" s="16"/>
      <c r="S913" s="16"/>
      <c r="U913" s="16"/>
      <c r="V913" s="16"/>
    </row>
    <row r="914" spans="1:22" ht="15.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22"/>
      <c r="Q914" s="16"/>
      <c r="R914" s="16"/>
      <c r="S914" s="16"/>
      <c r="U914" s="16"/>
      <c r="V914" s="16"/>
    </row>
    <row r="915" spans="1:22" ht="15.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22"/>
      <c r="Q915" s="16"/>
      <c r="R915" s="16"/>
      <c r="S915" s="16"/>
      <c r="U915" s="16"/>
      <c r="V915" s="16"/>
    </row>
    <row r="916" spans="1:22" ht="15.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22"/>
      <c r="Q916" s="16"/>
      <c r="R916" s="16"/>
      <c r="S916" s="16"/>
      <c r="U916" s="16"/>
      <c r="V916" s="16"/>
    </row>
    <row r="917" spans="1:22" ht="15.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22"/>
      <c r="Q917" s="16"/>
      <c r="R917" s="16"/>
      <c r="S917" s="16"/>
      <c r="U917" s="16"/>
      <c r="V917" s="16"/>
    </row>
    <row r="918" spans="1:22" ht="15.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22"/>
      <c r="Q918" s="16"/>
      <c r="R918" s="16"/>
      <c r="S918" s="16"/>
      <c r="U918" s="16"/>
      <c r="V918" s="16"/>
    </row>
    <row r="919" spans="1:22" ht="15.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22"/>
      <c r="Q919" s="16"/>
      <c r="R919" s="16"/>
      <c r="S919" s="16"/>
      <c r="U919" s="16"/>
      <c r="V919" s="16"/>
    </row>
    <row r="920" spans="1:22" ht="15.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22"/>
      <c r="Q920" s="16"/>
      <c r="R920" s="16"/>
      <c r="S920" s="16"/>
      <c r="U920" s="16"/>
      <c r="V920" s="16"/>
    </row>
    <row r="921" spans="1:22" ht="15.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22"/>
      <c r="Q921" s="16"/>
      <c r="R921" s="16"/>
      <c r="S921" s="16"/>
      <c r="U921" s="16"/>
      <c r="V921" s="16"/>
    </row>
    <row r="922" spans="1:22" ht="15.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22"/>
      <c r="Q922" s="16"/>
      <c r="R922" s="16"/>
      <c r="S922" s="16"/>
      <c r="U922" s="16"/>
      <c r="V922" s="16"/>
    </row>
    <row r="923" spans="1:22" ht="15.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22"/>
      <c r="Q923" s="16"/>
      <c r="R923" s="16"/>
      <c r="S923" s="16"/>
      <c r="U923" s="16"/>
      <c r="V923" s="16"/>
    </row>
    <row r="924" spans="1:22" ht="15.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22"/>
      <c r="Q924" s="16"/>
      <c r="R924" s="16"/>
      <c r="S924" s="16"/>
      <c r="U924" s="16"/>
      <c r="V924" s="16"/>
    </row>
    <row r="925" spans="1:22" ht="15.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22"/>
      <c r="Q925" s="16"/>
      <c r="R925" s="16"/>
      <c r="S925" s="16"/>
      <c r="U925" s="16"/>
      <c r="V925" s="16"/>
    </row>
    <row r="926" spans="1:22" ht="15.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22"/>
      <c r="Q926" s="16"/>
      <c r="R926" s="16"/>
      <c r="S926" s="16"/>
      <c r="U926" s="16"/>
      <c r="V926" s="16"/>
    </row>
    <row r="927" spans="1:22" ht="15.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22"/>
      <c r="Q927" s="16"/>
      <c r="R927" s="16"/>
      <c r="S927" s="16"/>
      <c r="U927" s="16"/>
      <c r="V927" s="16"/>
    </row>
    <row r="928" spans="1:22" ht="15.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22"/>
      <c r="Q928" s="16"/>
      <c r="R928" s="16"/>
      <c r="S928" s="16"/>
      <c r="U928" s="16"/>
      <c r="V928" s="16"/>
    </row>
    <row r="929" spans="1:22" ht="15.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22"/>
      <c r="Q929" s="16"/>
      <c r="R929" s="16"/>
      <c r="S929" s="16"/>
      <c r="U929" s="16"/>
      <c r="V929" s="16"/>
    </row>
    <row r="930" spans="1:22" ht="15.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22"/>
      <c r="Q930" s="16"/>
      <c r="R930" s="16"/>
      <c r="S930" s="16"/>
      <c r="U930" s="16"/>
      <c r="V930" s="16"/>
    </row>
    <row r="931" spans="1:22" ht="15.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22"/>
      <c r="Q931" s="16"/>
      <c r="R931" s="16"/>
      <c r="S931" s="16"/>
      <c r="U931" s="16"/>
      <c r="V931" s="16"/>
    </row>
    <row r="932" spans="1:22" ht="15.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22"/>
      <c r="Q932" s="16"/>
      <c r="R932" s="16"/>
      <c r="S932" s="16"/>
      <c r="U932" s="16"/>
      <c r="V932" s="16"/>
    </row>
    <row r="933" spans="1:22" ht="15.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22"/>
      <c r="Q933" s="16"/>
      <c r="R933" s="16"/>
      <c r="S933" s="16"/>
      <c r="U933" s="16"/>
      <c r="V933" s="16"/>
    </row>
    <row r="934" spans="1:22" ht="15.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22"/>
      <c r="Q934" s="16"/>
      <c r="R934" s="16"/>
      <c r="S934" s="16"/>
      <c r="U934" s="16"/>
      <c r="V934" s="16"/>
    </row>
    <row r="935" spans="1:22" ht="15.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22"/>
      <c r="Q935" s="16"/>
      <c r="R935" s="16"/>
      <c r="S935" s="16"/>
      <c r="U935" s="16"/>
      <c r="V935" s="16"/>
    </row>
    <row r="936" spans="1:22" ht="15.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22"/>
      <c r="Q936" s="16"/>
      <c r="R936" s="16"/>
      <c r="S936" s="16"/>
      <c r="U936" s="16"/>
      <c r="V936" s="16"/>
    </row>
    <row r="937" spans="1:22" ht="15.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22"/>
      <c r="Q937" s="16"/>
      <c r="R937" s="16"/>
      <c r="S937" s="16"/>
      <c r="U937" s="16"/>
      <c r="V937" s="16"/>
    </row>
    <row r="938" spans="1:22" ht="15.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22"/>
      <c r="Q938" s="16"/>
      <c r="R938" s="16"/>
      <c r="S938" s="16"/>
      <c r="U938" s="16"/>
      <c r="V938" s="16"/>
    </row>
    <row r="939" spans="1:22" ht="15.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22"/>
      <c r="Q939" s="16"/>
      <c r="R939" s="16"/>
      <c r="S939" s="16"/>
      <c r="U939" s="16"/>
      <c r="V939" s="16"/>
    </row>
    <row r="940" spans="1:22" ht="15.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22"/>
      <c r="Q940" s="16"/>
      <c r="R940" s="16"/>
      <c r="S940" s="16"/>
      <c r="U940" s="16"/>
      <c r="V940" s="16"/>
    </row>
    <row r="941" spans="1:22" ht="15.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22"/>
      <c r="Q941" s="16"/>
      <c r="R941" s="16"/>
      <c r="S941" s="16"/>
      <c r="U941" s="16"/>
      <c r="V941" s="16"/>
    </row>
    <row r="942" spans="1:22" ht="15.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22"/>
      <c r="Q942" s="16"/>
      <c r="R942" s="16"/>
      <c r="S942" s="16"/>
      <c r="U942" s="16"/>
      <c r="V942" s="16"/>
    </row>
    <row r="943" spans="1:22" ht="15.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22"/>
      <c r="Q943" s="16"/>
      <c r="R943" s="16"/>
      <c r="S943" s="16"/>
      <c r="U943" s="16"/>
      <c r="V943" s="16"/>
    </row>
    <row r="944" spans="1:22" ht="15.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22"/>
      <c r="Q944" s="16"/>
      <c r="R944" s="16"/>
      <c r="S944" s="16"/>
      <c r="U944" s="16"/>
      <c r="V944" s="16"/>
    </row>
    <row r="945" spans="1:22" ht="15.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22"/>
      <c r="Q945" s="16"/>
      <c r="R945" s="16"/>
      <c r="S945" s="16"/>
      <c r="U945" s="16"/>
      <c r="V945" s="16"/>
    </row>
    <row r="946" spans="1:22" ht="15.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22"/>
      <c r="Q946" s="16"/>
      <c r="R946" s="16"/>
      <c r="S946" s="16"/>
      <c r="U946" s="16"/>
      <c r="V946" s="16"/>
    </row>
    <row r="947" spans="1:22" ht="15.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22"/>
      <c r="Q947" s="16"/>
      <c r="R947" s="16"/>
      <c r="S947" s="16"/>
      <c r="U947" s="16"/>
      <c r="V947" s="16"/>
    </row>
    <row r="948" spans="1:22" ht="15.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22"/>
      <c r="Q948" s="16"/>
      <c r="R948" s="16"/>
      <c r="S948" s="16"/>
      <c r="U948" s="16"/>
      <c r="V948" s="16"/>
    </row>
    <row r="949" spans="1:22" ht="15.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22"/>
      <c r="Q949" s="16"/>
      <c r="R949" s="16"/>
      <c r="S949" s="16"/>
      <c r="U949" s="16"/>
      <c r="V949" s="16"/>
    </row>
    <row r="950" spans="1:22" ht="15.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22"/>
      <c r="Q950" s="16"/>
      <c r="R950" s="16"/>
      <c r="S950" s="16"/>
      <c r="U950" s="16"/>
      <c r="V950" s="16"/>
    </row>
    <row r="951" spans="1:22" ht="15.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22"/>
      <c r="Q951" s="16"/>
      <c r="R951" s="16"/>
      <c r="S951" s="16"/>
      <c r="U951" s="16"/>
      <c r="V951" s="16"/>
    </row>
    <row r="952" spans="1:22" ht="15.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22"/>
      <c r="Q952" s="16"/>
      <c r="R952" s="16"/>
      <c r="S952" s="16"/>
      <c r="U952" s="16"/>
      <c r="V952" s="16"/>
    </row>
    <row r="953" spans="1:22" ht="15.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22"/>
      <c r="Q953" s="16"/>
      <c r="R953" s="16"/>
      <c r="S953" s="16"/>
      <c r="U953" s="16"/>
      <c r="V953" s="16"/>
    </row>
    <row r="954" spans="1:22" ht="15.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22"/>
      <c r="Q954" s="16"/>
      <c r="R954" s="16"/>
      <c r="S954" s="16"/>
      <c r="U954" s="16"/>
      <c r="V954" s="16"/>
    </row>
    <row r="955" spans="1:22" ht="15.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22"/>
      <c r="Q955" s="16"/>
      <c r="R955" s="16"/>
      <c r="S955" s="16"/>
      <c r="U955" s="16"/>
      <c r="V955" s="16"/>
    </row>
    <row r="956" spans="1:22" ht="15.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22"/>
      <c r="Q956" s="16"/>
      <c r="R956" s="16"/>
      <c r="S956" s="16"/>
      <c r="U956" s="16"/>
      <c r="V956" s="16"/>
    </row>
    <row r="957" spans="1:22" ht="15.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22"/>
      <c r="Q957" s="16"/>
      <c r="R957" s="16"/>
      <c r="S957" s="16"/>
      <c r="U957" s="16"/>
      <c r="V957" s="16"/>
    </row>
    <row r="958" spans="1:22" ht="15.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22"/>
      <c r="Q958" s="16"/>
      <c r="R958" s="16"/>
      <c r="S958" s="16"/>
      <c r="U958" s="16"/>
      <c r="V958" s="16"/>
    </row>
    <row r="959" spans="1:22" ht="15.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22"/>
      <c r="Q959" s="16"/>
      <c r="R959" s="16"/>
      <c r="S959" s="16"/>
      <c r="U959" s="16"/>
      <c r="V959" s="16"/>
    </row>
    <row r="960" spans="1:22" ht="15.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22"/>
      <c r="Q960" s="16"/>
      <c r="R960" s="16"/>
      <c r="S960" s="16"/>
      <c r="U960" s="16"/>
      <c r="V960" s="16"/>
    </row>
    <row r="961" spans="1:22" ht="15.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22"/>
      <c r="Q961" s="16"/>
      <c r="R961" s="16"/>
      <c r="S961" s="16"/>
      <c r="U961" s="16"/>
      <c r="V961" s="16"/>
    </row>
    <row r="962" spans="1:22" ht="15.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22"/>
      <c r="Q962" s="16"/>
      <c r="R962" s="16"/>
      <c r="S962" s="16"/>
      <c r="U962" s="16"/>
      <c r="V962" s="16"/>
    </row>
    <row r="963" spans="1:22" ht="15.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22"/>
      <c r="Q963" s="16"/>
      <c r="R963" s="16"/>
      <c r="S963" s="16"/>
      <c r="U963" s="16"/>
      <c r="V963" s="16"/>
    </row>
    <row r="964" spans="1:22" ht="15.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22"/>
      <c r="Q964" s="16"/>
      <c r="R964" s="16"/>
      <c r="S964" s="16"/>
      <c r="U964" s="16"/>
      <c r="V964" s="16"/>
    </row>
    <row r="965" spans="1:22" ht="15.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22"/>
      <c r="Q965" s="16"/>
      <c r="R965" s="16"/>
      <c r="S965" s="16"/>
      <c r="U965" s="16"/>
      <c r="V965" s="16"/>
    </row>
    <row r="966" spans="1:22" ht="15.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22"/>
      <c r="Q966" s="16"/>
      <c r="R966" s="16"/>
      <c r="S966" s="16"/>
      <c r="U966" s="16"/>
      <c r="V966" s="16"/>
    </row>
    <row r="967" spans="1:22" ht="15.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22"/>
      <c r="Q967" s="16"/>
      <c r="R967" s="16"/>
      <c r="S967" s="16"/>
      <c r="U967" s="16"/>
      <c r="V967" s="16"/>
    </row>
    <row r="968" spans="1:22" ht="15.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22"/>
      <c r="Q968" s="16"/>
      <c r="R968" s="16"/>
      <c r="S968" s="16"/>
      <c r="U968" s="16"/>
      <c r="V968" s="16"/>
    </row>
    <row r="969" spans="1:22" ht="15.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22"/>
      <c r="Q969" s="16"/>
      <c r="R969" s="16"/>
      <c r="S969" s="16"/>
      <c r="U969" s="16"/>
      <c r="V969" s="16"/>
    </row>
    <row r="970" spans="1:22" ht="15.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22"/>
      <c r="Q970" s="16"/>
      <c r="R970" s="16"/>
      <c r="S970" s="16"/>
      <c r="U970" s="16"/>
      <c r="V970" s="16"/>
    </row>
    <row r="971" spans="1:22" ht="15.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22"/>
      <c r="Q971" s="16"/>
      <c r="R971" s="16"/>
      <c r="S971" s="16"/>
      <c r="U971" s="16"/>
      <c r="V971" s="16"/>
    </row>
    <row r="972" spans="1:22" ht="15.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22"/>
      <c r="Q972" s="16"/>
      <c r="R972" s="16"/>
      <c r="S972" s="16"/>
      <c r="U972" s="16"/>
      <c r="V972" s="16"/>
    </row>
    <row r="973" spans="1:22" ht="15.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22"/>
      <c r="Q973" s="16"/>
      <c r="R973" s="16"/>
      <c r="S973" s="16"/>
      <c r="U973" s="16"/>
      <c r="V973" s="16"/>
    </row>
    <row r="974" spans="1:22" ht="15.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22"/>
      <c r="Q974" s="16"/>
      <c r="R974" s="16"/>
      <c r="S974" s="16"/>
      <c r="U974" s="16"/>
      <c r="V974" s="16"/>
    </row>
    <row r="975" spans="1:22" ht="15.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22"/>
      <c r="Q975" s="16"/>
      <c r="R975" s="16"/>
      <c r="S975" s="16"/>
      <c r="U975" s="16"/>
      <c r="V975" s="16"/>
    </row>
    <row r="976" spans="1:22" ht="15.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22"/>
      <c r="Q976" s="16"/>
      <c r="R976" s="16"/>
      <c r="S976" s="16"/>
      <c r="U976" s="16"/>
      <c r="V976" s="16"/>
    </row>
    <row r="977" spans="1:22" ht="15.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22"/>
      <c r="Q977" s="16"/>
      <c r="R977" s="16"/>
      <c r="S977" s="16"/>
      <c r="U977" s="16"/>
      <c r="V977" s="16"/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B78B-03FA-4C21-8470-80191A01DC1B}">
  <dimension ref="A1:R332"/>
  <sheetViews>
    <sheetView topLeftCell="A123" zoomScale="72" zoomScaleNormal="145" workbookViewId="0">
      <selection activeCell="Q27" sqref="Q27"/>
    </sheetView>
  </sheetViews>
  <sheetFormatPr defaultRowHeight="13"/>
  <cols>
    <col min="1" max="1" width="14.81640625" style="3" customWidth="1"/>
    <col min="2" max="4" width="11.453125" style="3" customWidth="1"/>
    <col min="5" max="5" width="17" style="3" customWidth="1"/>
    <col min="6" max="6" width="13.54296875" style="3" customWidth="1"/>
    <col min="7" max="7" width="12.90625" style="3" customWidth="1"/>
    <col min="8" max="8" width="15.7265625" style="3" customWidth="1"/>
    <col min="9" max="9" width="18.54296875" style="3" customWidth="1"/>
    <col min="10" max="10" width="15" style="3" customWidth="1"/>
    <col min="11" max="11" width="14.1796875" style="61" customWidth="1"/>
    <col min="12" max="12" width="8.7265625" style="64"/>
    <col min="13" max="13" width="15.1796875" style="13" customWidth="1"/>
    <col min="14" max="14" width="15.26953125" style="57" customWidth="1"/>
    <col min="15" max="15" width="11.453125" style="3" customWidth="1"/>
    <col min="16" max="16" width="8.7265625" style="64"/>
    <col min="17" max="17" width="8.7265625" style="13"/>
    <col min="18" max="18" width="8.7265625" style="56"/>
    <col min="19" max="16384" width="8.7265625" style="13"/>
  </cols>
  <sheetData>
    <row r="1" spans="1:18" ht="15.5">
      <c r="A1" s="51" t="s">
        <v>3</v>
      </c>
      <c r="B1" s="50" t="s">
        <v>170</v>
      </c>
      <c r="C1" s="50"/>
      <c r="D1" s="50"/>
      <c r="E1" s="92" t="s">
        <v>213</v>
      </c>
      <c r="F1" s="52" t="s">
        <v>171</v>
      </c>
      <c r="G1" s="53" t="s">
        <v>174</v>
      </c>
      <c r="H1" s="50" t="s">
        <v>172</v>
      </c>
      <c r="I1" s="52" t="s">
        <v>14</v>
      </c>
      <c r="J1" s="52" t="s">
        <v>173</v>
      </c>
      <c r="K1" s="58" t="s">
        <v>165</v>
      </c>
      <c r="M1" s="52" t="s">
        <v>168</v>
      </c>
      <c r="N1" s="57" t="s">
        <v>14</v>
      </c>
      <c r="O1" s="50"/>
      <c r="P1" s="64" t="s">
        <v>250</v>
      </c>
    </row>
    <row r="2" spans="1:18">
      <c r="A2" s="4" t="s">
        <v>17</v>
      </c>
      <c r="B2" s="50"/>
      <c r="C2" s="50"/>
      <c r="D2" s="50"/>
      <c r="E2" s="50"/>
      <c r="F2" s="46"/>
      <c r="G2" s="53" t="s">
        <v>175</v>
      </c>
      <c r="H2" s="50"/>
      <c r="I2" s="54" t="s">
        <v>164</v>
      </c>
      <c r="J2" s="46"/>
      <c r="K2" s="59" t="s">
        <v>167</v>
      </c>
      <c r="L2" s="64" t="s">
        <v>176</v>
      </c>
      <c r="M2" s="50" t="s">
        <v>169</v>
      </c>
      <c r="N2" s="57" t="s">
        <v>164</v>
      </c>
      <c r="O2" s="50"/>
      <c r="P2" s="64" t="s">
        <v>176</v>
      </c>
      <c r="Q2" s="13" t="s">
        <v>177</v>
      </c>
    </row>
    <row r="3" spans="1:18">
      <c r="A3" s="1" t="s">
        <v>18</v>
      </c>
      <c r="B3" s="1" t="s">
        <v>23</v>
      </c>
      <c r="C3" s="1"/>
      <c r="D3" s="1"/>
      <c r="E3" s="1" t="s">
        <v>187</v>
      </c>
      <c r="F3" s="43">
        <v>3.6868686868686869</v>
      </c>
      <c r="G3" s="44" t="s">
        <v>150</v>
      </c>
      <c r="H3" s="45" t="s">
        <v>150</v>
      </c>
      <c r="I3" s="6">
        <v>10</v>
      </c>
      <c r="J3" s="46">
        <v>0</v>
      </c>
      <c r="K3" s="60">
        <v>10</v>
      </c>
      <c r="L3" s="64" t="s">
        <v>23</v>
      </c>
      <c r="M3" s="1">
        <v>14.6</v>
      </c>
      <c r="N3" s="57">
        <v>10</v>
      </c>
      <c r="O3" s="1"/>
      <c r="P3" s="64" t="s">
        <v>23</v>
      </c>
      <c r="Q3" s="13">
        <v>1</v>
      </c>
    </row>
    <row r="4" spans="1:18">
      <c r="A4" s="1" t="s">
        <v>18</v>
      </c>
      <c r="B4" s="1" t="s">
        <v>25</v>
      </c>
      <c r="C4" s="1"/>
      <c r="D4" s="1"/>
      <c r="E4" s="1" t="s">
        <v>188</v>
      </c>
      <c r="F4" s="7">
        <v>7.2727272727272725</v>
      </c>
      <c r="G4" s="2">
        <v>4</v>
      </c>
      <c r="H4" s="1">
        <v>20</v>
      </c>
      <c r="I4" s="5">
        <v>11</v>
      </c>
      <c r="J4" s="5">
        <v>9</v>
      </c>
      <c r="K4" s="61">
        <v>9.4696969696969688</v>
      </c>
      <c r="L4" s="64" t="s">
        <v>25</v>
      </c>
      <c r="M4" s="1">
        <v>15</v>
      </c>
      <c r="N4" s="57">
        <v>11</v>
      </c>
      <c r="O4" s="1"/>
      <c r="P4" s="64" t="s">
        <v>25</v>
      </c>
      <c r="Q4" s="13">
        <v>1</v>
      </c>
    </row>
    <row r="5" spans="1:18">
      <c r="A5" s="1" t="s">
        <v>18</v>
      </c>
      <c r="B5" s="1" t="s">
        <v>27</v>
      </c>
      <c r="C5" s="1"/>
      <c r="D5" s="1"/>
      <c r="E5" s="1" t="s">
        <v>189</v>
      </c>
      <c r="F5" s="7">
        <v>5.4671717171717171</v>
      </c>
      <c r="G5" s="2">
        <v>4</v>
      </c>
      <c r="H5" s="1">
        <v>20</v>
      </c>
      <c r="I5" s="5">
        <v>14.632794457274827</v>
      </c>
      <c r="J5" s="5">
        <v>5.3672055427251735</v>
      </c>
      <c r="K5" s="61">
        <v>9.4696969696969688</v>
      </c>
      <c r="L5" s="64" t="s">
        <v>27</v>
      </c>
      <c r="M5" s="1">
        <v>15</v>
      </c>
      <c r="N5" s="57">
        <v>14.632794457274827</v>
      </c>
      <c r="O5" s="1"/>
      <c r="P5" s="64" t="s">
        <v>27</v>
      </c>
      <c r="Q5" s="13">
        <v>1</v>
      </c>
    </row>
    <row r="6" spans="1:18">
      <c r="A6" s="1" t="s">
        <v>18</v>
      </c>
      <c r="B6" s="1" t="s">
        <v>29</v>
      </c>
      <c r="C6" s="1"/>
      <c r="D6" s="1"/>
      <c r="E6" s="1" t="s">
        <v>190</v>
      </c>
      <c r="F6" s="7">
        <v>6.0353535353535355</v>
      </c>
      <c r="G6" s="2">
        <v>4</v>
      </c>
      <c r="H6" s="1">
        <v>20</v>
      </c>
      <c r="I6" s="5">
        <v>13.255230125523012</v>
      </c>
      <c r="J6" s="5">
        <v>6.7447698744769884</v>
      </c>
      <c r="K6" s="61">
        <v>9.4696969696969688</v>
      </c>
      <c r="L6" s="64" t="s">
        <v>29</v>
      </c>
      <c r="M6" s="1">
        <v>15</v>
      </c>
      <c r="N6" s="57">
        <v>13.255230125523012</v>
      </c>
      <c r="O6" s="1"/>
      <c r="P6" s="64" t="s">
        <v>29</v>
      </c>
      <c r="Q6" s="13">
        <v>1</v>
      </c>
    </row>
    <row r="7" spans="1:18">
      <c r="A7" s="1" t="s">
        <v>18</v>
      </c>
      <c r="B7" s="1" t="s">
        <v>31</v>
      </c>
      <c r="C7" s="1"/>
      <c r="D7" s="1"/>
      <c r="E7" s="1" t="s">
        <v>191</v>
      </c>
      <c r="F7" s="7">
        <v>5.2020202020202024</v>
      </c>
      <c r="G7" s="2">
        <v>4</v>
      </c>
      <c r="H7" s="1">
        <v>20</v>
      </c>
      <c r="I7" s="5">
        <v>15.378640776699028</v>
      </c>
      <c r="J7" s="5">
        <v>4.6213592233009724</v>
      </c>
      <c r="K7" s="61">
        <v>9.4696969696969706</v>
      </c>
      <c r="L7" s="64" t="s">
        <v>31</v>
      </c>
      <c r="M7" s="1">
        <v>15</v>
      </c>
      <c r="N7" s="57">
        <v>15.378640776699028</v>
      </c>
      <c r="O7" s="1"/>
      <c r="P7" s="64" t="s">
        <v>31</v>
      </c>
      <c r="Q7" s="13">
        <v>1</v>
      </c>
    </row>
    <row r="8" spans="1:18">
      <c r="A8" s="1" t="s">
        <v>18</v>
      </c>
      <c r="B8" s="1" t="s">
        <v>33</v>
      </c>
      <c r="C8" s="1"/>
      <c r="D8" s="1"/>
      <c r="E8" s="1" t="s">
        <v>192</v>
      </c>
      <c r="F8" s="7">
        <v>6.9191919191919196</v>
      </c>
      <c r="G8" s="2">
        <v>4</v>
      </c>
      <c r="H8" s="1">
        <v>20</v>
      </c>
      <c r="I8" s="5">
        <v>11.562043795620438</v>
      </c>
      <c r="J8" s="5">
        <v>8.437956204379562</v>
      </c>
      <c r="K8" s="61">
        <v>9.4696969696969688</v>
      </c>
      <c r="L8" s="64" t="s">
        <v>33</v>
      </c>
      <c r="M8" s="1">
        <v>15</v>
      </c>
      <c r="N8" s="57">
        <v>11.562043795620438</v>
      </c>
      <c r="O8" s="1"/>
      <c r="P8" s="64" t="s">
        <v>33</v>
      </c>
      <c r="Q8" s="13">
        <v>1</v>
      </c>
    </row>
    <row r="9" spans="1:18">
      <c r="A9" s="1" t="s">
        <v>18</v>
      </c>
      <c r="B9" s="1" t="s">
        <v>35</v>
      </c>
      <c r="C9" s="1"/>
      <c r="D9" s="1"/>
      <c r="E9" s="1" t="s">
        <v>193</v>
      </c>
      <c r="F9" s="7">
        <v>4.5328282828282829</v>
      </c>
      <c r="G9" s="2">
        <v>4</v>
      </c>
      <c r="H9" s="1">
        <v>20</v>
      </c>
      <c r="I9" s="5">
        <v>17.649025069637883</v>
      </c>
      <c r="J9" s="5">
        <v>2.350974930362117</v>
      </c>
      <c r="K9" s="61">
        <v>9.4696969696969688</v>
      </c>
      <c r="L9" s="64" t="s">
        <v>35</v>
      </c>
      <c r="M9" s="1">
        <v>15</v>
      </c>
      <c r="N9" s="57">
        <v>17.649025069637883</v>
      </c>
      <c r="O9" s="1"/>
      <c r="P9" s="64" t="s">
        <v>35</v>
      </c>
      <c r="Q9" s="13">
        <v>1</v>
      </c>
    </row>
    <row r="10" spans="1:18">
      <c r="A10" s="1" t="s">
        <v>18</v>
      </c>
      <c r="B10" s="1" t="s">
        <v>37</v>
      </c>
      <c r="C10" s="1"/>
      <c r="D10" s="1"/>
      <c r="E10" s="1" t="s">
        <v>194</v>
      </c>
      <c r="F10" s="43">
        <v>3.8131313131313131</v>
      </c>
      <c r="G10" s="44" t="s">
        <v>150</v>
      </c>
      <c r="H10" s="45" t="s">
        <v>150</v>
      </c>
      <c r="I10" s="6">
        <v>10</v>
      </c>
      <c r="J10" s="46">
        <v>0</v>
      </c>
      <c r="K10" s="60">
        <v>10</v>
      </c>
      <c r="L10" s="64" t="s">
        <v>37</v>
      </c>
      <c r="M10" s="1">
        <v>15.1</v>
      </c>
      <c r="N10" s="57">
        <v>10</v>
      </c>
      <c r="O10" s="1"/>
      <c r="P10" s="64" t="s">
        <v>37</v>
      </c>
      <c r="Q10" s="13">
        <v>1</v>
      </c>
    </row>
    <row r="11" spans="1:18">
      <c r="A11" s="1" t="s">
        <v>18</v>
      </c>
      <c r="B11" s="1" t="s">
        <v>39</v>
      </c>
      <c r="C11" s="1"/>
      <c r="D11" s="1"/>
      <c r="E11" s="1" t="s">
        <v>195</v>
      </c>
      <c r="F11" s="43">
        <v>2.5378787878787876</v>
      </c>
      <c r="G11" s="44" t="s">
        <v>150</v>
      </c>
      <c r="H11" s="45" t="s">
        <v>150</v>
      </c>
      <c r="I11" s="6">
        <v>15</v>
      </c>
      <c r="J11" s="46">
        <v>0</v>
      </c>
      <c r="K11" s="60">
        <v>15</v>
      </c>
      <c r="L11" s="64" t="s">
        <v>39</v>
      </c>
      <c r="M11" s="1">
        <v>15.074999999999999</v>
      </c>
      <c r="N11" s="57">
        <v>15</v>
      </c>
      <c r="O11" s="1"/>
      <c r="P11" s="64" t="s">
        <v>39</v>
      </c>
      <c r="Q11" s="13">
        <v>1</v>
      </c>
    </row>
    <row r="12" spans="1:18">
      <c r="A12" s="1" t="s">
        <v>18</v>
      </c>
      <c r="B12" s="1" t="s">
        <v>41</v>
      </c>
      <c r="C12" s="1"/>
      <c r="D12" s="1"/>
      <c r="E12" s="1" t="s">
        <v>196</v>
      </c>
      <c r="F12" s="7">
        <v>4.0277777777777786</v>
      </c>
      <c r="G12" s="2">
        <v>4</v>
      </c>
      <c r="H12" s="1">
        <v>20</v>
      </c>
      <c r="I12" s="5">
        <v>19.862068965517238</v>
      </c>
      <c r="J12" s="5">
        <v>0.13793103448276156</v>
      </c>
      <c r="K12" s="61">
        <v>9.4696969696969688</v>
      </c>
      <c r="L12" s="64" t="s">
        <v>41</v>
      </c>
      <c r="M12" s="1">
        <v>15</v>
      </c>
      <c r="N12" s="57">
        <v>19.862068965517238</v>
      </c>
      <c r="O12" s="1"/>
      <c r="P12" s="64" t="s">
        <v>41</v>
      </c>
      <c r="Q12" s="13">
        <v>1</v>
      </c>
    </row>
    <row r="13" spans="1:18" s="99" customFormat="1">
      <c r="A13" s="94" t="s">
        <v>18</v>
      </c>
      <c r="B13" s="94" t="s">
        <v>44</v>
      </c>
      <c r="C13" s="94"/>
      <c r="D13" s="94"/>
      <c r="E13" s="94" t="s">
        <v>197</v>
      </c>
      <c r="F13" s="94"/>
      <c r="G13" s="108" t="s">
        <v>355</v>
      </c>
      <c r="H13" s="94"/>
      <c r="I13" s="94"/>
      <c r="J13" s="97"/>
      <c r="K13" s="98"/>
      <c r="M13" s="94"/>
      <c r="N13" s="100"/>
      <c r="O13" s="94"/>
      <c r="R13" s="101"/>
    </row>
    <row r="14" spans="1:18" s="73" customFormat="1">
      <c r="A14" s="66" t="s">
        <v>18</v>
      </c>
      <c r="B14" s="66" t="s">
        <v>47</v>
      </c>
      <c r="C14" s="66"/>
      <c r="D14" s="66"/>
      <c r="E14" s="66" t="s">
        <v>198</v>
      </c>
      <c r="F14" s="67">
        <v>3.0176767676767673</v>
      </c>
      <c r="G14" s="68" t="s">
        <v>150</v>
      </c>
      <c r="H14" s="69" t="s">
        <v>150</v>
      </c>
      <c r="I14" s="70">
        <v>13</v>
      </c>
      <c r="J14" s="71">
        <v>0</v>
      </c>
      <c r="K14" s="72">
        <v>13</v>
      </c>
      <c r="L14" s="73" t="s">
        <v>44</v>
      </c>
      <c r="M14" s="66">
        <v>15.534999999999998</v>
      </c>
      <c r="N14" s="74">
        <v>13</v>
      </c>
      <c r="O14" s="66"/>
      <c r="P14" s="73" t="s">
        <v>44</v>
      </c>
      <c r="Q14" s="73">
        <v>1</v>
      </c>
      <c r="R14" s="75" t="s">
        <v>178</v>
      </c>
    </row>
    <row r="15" spans="1:18">
      <c r="A15" s="1" t="s">
        <v>18</v>
      </c>
      <c r="B15" s="1" t="s">
        <v>49</v>
      </c>
      <c r="C15" s="1"/>
      <c r="D15" s="1"/>
      <c r="E15" s="1" t="s">
        <v>199</v>
      </c>
      <c r="F15" s="7">
        <v>6.0606060606060614</v>
      </c>
      <c r="G15" s="2">
        <v>4</v>
      </c>
      <c r="H15" s="1">
        <v>20</v>
      </c>
      <c r="I15" s="5">
        <v>13.199999999999998</v>
      </c>
      <c r="J15" s="5">
        <v>6.8000000000000025</v>
      </c>
      <c r="K15" s="61">
        <v>9.4696969696969688</v>
      </c>
      <c r="L15" s="64" t="s">
        <v>47</v>
      </c>
      <c r="M15" s="1">
        <v>15</v>
      </c>
      <c r="N15" s="57">
        <v>13.199999999999998</v>
      </c>
      <c r="O15" s="1"/>
      <c r="P15" s="64" t="s">
        <v>47</v>
      </c>
      <c r="Q15" s="13">
        <v>1</v>
      </c>
    </row>
    <row r="16" spans="1:18">
      <c r="A16" s="1" t="s">
        <v>18</v>
      </c>
      <c r="B16" s="1" t="s">
        <v>22</v>
      </c>
      <c r="C16" s="1"/>
      <c r="D16" s="1"/>
      <c r="E16" s="1" t="s">
        <v>200</v>
      </c>
      <c r="F16" s="7">
        <v>4.2550505050505052</v>
      </c>
      <c r="G16" s="2">
        <v>4</v>
      </c>
      <c r="H16" s="1">
        <v>20</v>
      </c>
      <c r="I16" s="5">
        <v>18.801186943620177</v>
      </c>
      <c r="J16" s="5">
        <v>1.1988130563798229</v>
      </c>
      <c r="K16" s="61">
        <v>9.4696969696969688</v>
      </c>
      <c r="L16" s="64" t="s">
        <v>49</v>
      </c>
      <c r="M16" s="1">
        <v>15</v>
      </c>
      <c r="N16" s="57">
        <v>18.801186943620177</v>
      </c>
      <c r="O16" s="1"/>
      <c r="P16" s="64" t="s">
        <v>49</v>
      </c>
      <c r="Q16" s="13">
        <v>1</v>
      </c>
    </row>
    <row r="17" spans="1:18">
      <c r="A17" s="1" t="s">
        <v>18</v>
      </c>
      <c r="B17" s="1" t="s">
        <v>24</v>
      </c>
      <c r="C17" s="1"/>
      <c r="D17" s="1"/>
      <c r="E17" s="1" t="s">
        <v>201</v>
      </c>
      <c r="F17" s="43">
        <v>2.6515151515151518</v>
      </c>
      <c r="G17" s="44" t="s">
        <v>150</v>
      </c>
      <c r="H17" s="45" t="s">
        <v>150</v>
      </c>
      <c r="I17" s="6">
        <v>15</v>
      </c>
      <c r="J17" s="46">
        <v>0</v>
      </c>
      <c r="K17" s="60">
        <v>15</v>
      </c>
      <c r="L17" s="64" t="s">
        <v>22</v>
      </c>
      <c r="M17" s="1">
        <v>15.75</v>
      </c>
      <c r="N17" s="57">
        <v>15</v>
      </c>
      <c r="O17" s="1"/>
      <c r="P17" s="64" t="s">
        <v>22</v>
      </c>
      <c r="Q17" s="13">
        <v>1</v>
      </c>
    </row>
    <row r="18" spans="1:18">
      <c r="A18" s="1" t="s">
        <v>18</v>
      </c>
      <c r="B18" s="1" t="s">
        <v>26</v>
      </c>
      <c r="C18" s="1"/>
      <c r="D18" s="1"/>
      <c r="E18" s="1" t="s">
        <v>202</v>
      </c>
      <c r="F18" s="43">
        <v>3.9267676767676774</v>
      </c>
      <c r="G18" s="44" t="s">
        <v>150</v>
      </c>
      <c r="H18" s="45" t="s">
        <v>150</v>
      </c>
      <c r="I18" s="6">
        <v>10</v>
      </c>
      <c r="J18" s="46">
        <v>0</v>
      </c>
      <c r="K18" s="60">
        <v>10</v>
      </c>
      <c r="L18" s="64" t="s">
        <v>24</v>
      </c>
      <c r="M18" s="1">
        <v>15.55</v>
      </c>
      <c r="N18" s="57">
        <v>10</v>
      </c>
      <c r="O18" s="1"/>
      <c r="P18" s="64" t="s">
        <v>24</v>
      </c>
      <c r="Q18" s="13">
        <v>1</v>
      </c>
    </row>
    <row r="19" spans="1:18">
      <c r="A19" s="1" t="s">
        <v>18</v>
      </c>
      <c r="B19" s="1" t="s">
        <v>28</v>
      </c>
      <c r="C19" s="1"/>
      <c r="D19" s="1"/>
      <c r="E19" s="1" t="s">
        <v>203</v>
      </c>
      <c r="F19" s="43">
        <v>2.689393939393939</v>
      </c>
      <c r="G19" s="44" t="s">
        <v>150</v>
      </c>
      <c r="H19" s="45" t="s">
        <v>150</v>
      </c>
      <c r="I19" s="6">
        <v>15</v>
      </c>
      <c r="J19" s="46">
        <v>0</v>
      </c>
      <c r="K19" s="60">
        <v>15</v>
      </c>
      <c r="L19" s="64" t="s">
        <v>26</v>
      </c>
      <c r="M19" s="1">
        <v>15.975</v>
      </c>
      <c r="N19" s="57">
        <v>15</v>
      </c>
      <c r="O19" s="1"/>
      <c r="P19" s="64" t="s">
        <v>26</v>
      </c>
      <c r="Q19" s="13">
        <v>1</v>
      </c>
    </row>
    <row r="20" spans="1:18">
      <c r="A20" s="1" t="s">
        <v>18</v>
      </c>
      <c r="B20" s="1" t="s">
        <v>30</v>
      </c>
      <c r="C20" s="1"/>
      <c r="D20" s="1"/>
      <c r="E20" s="1" t="s">
        <v>204</v>
      </c>
      <c r="F20" s="47">
        <v>4.3434343434343434</v>
      </c>
      <c r="G20" s="2">
        <v>4</v>
      </c>
      <c r="H20" s="1">
        <v>20</v>
      </c>
      <c r="I20" s="5">
        <v>18.418604651162791</v>
      </c>
      <c r="J20" s="5">
        <v>1.5813953488372086</v>
      </c>
      <c r="K20" s="61">
        <v>9.4696969696969688</v>
      </c>
      <c r="L20" s="64" t="s">
        <v>28</v>
      </c>
      <c r="M20" s="1">
        <v>15</v>
      </c>
      <c r="N20" s="57">
        <v>18.418604651162791</v>
      </c>
      <c r="O20" s="1"/>
      <c r="P20" s="64" t="s">
        <v>28</v>
      </c>
      <c r="Q20" s="13">
        <v>1</v>
      </c>
    </row>
    <row r="21" spans="1:18">
      <c r="A21" s="1" t="s">
        <v>18</v>
      </c>
      <c r="B21" s="1" t="s">
        <v>32</v>
      </c>
      <c r="C21" s="1"/>
      <c r="D21" s="1"/>
      <c r="E21" s="1" t="s">
        <v>205</v>
      </c>
      <c r="F21" s="43">
        <v>3.4595959595959598</v>
      </c>
      <c r="G21" s="44" t="s">
        <v>150</v>
      </c>
      <c r="H21" s="45" t="s">
        <v>150</v>
      </c>
      <c r="I21" s="6">
        <v>10</v>
      </c>
      <c r="J21" s="46">
        <v>0</v>
      </c>
      <c r="K21" s="60">
        <v>10</v>
      </c>
      <c r="L21" s="64" t="s">
        <v>30</v>
      </c>
      <c r="M21" s="1">
        <v>13.700000000000001</v>
      </c>
      <c r="N21" s="57">
        <v>10</v>
      </c>
      <c r="O21" s="1"/>
      <c r="P21" s="64" t="s">
        <v>30</v>
      </c>
      <c r="Q21" s="13">
        <v>1</v>
      </c>
    </row>
    <row r="22" spans="1:18">
      <c r="A22" s="1" t="s">
        <v>18</v>
      </c>
      <c r="B22" s="1" t="s">
        <v>34</v>
      </c>
      <c r="C22" s="1"/>
      <c r="D22" s="1"/>
      <c r="E22" s="1" t="s">
        <v>206</v>
      </c>
      <c r="F22" s="43">
        <v>3.2196969696969693</v>
      </c>
      <c r="G22" s="44" t="s">
        <v>150</v>
      </c>
      <c r="H22" s="45" t="s">
        <v>150</v>
      </c>
      <c r="I22" s="6">
        <v>10</v>
      </c>
      <c r="J22" s="46">
        <v>0</v>
      </c>
      <c r="K22" s="60">
        <v>10</v>
      </c>
      <c r="L22" s="64" t="s">
        <v>32</v>
      </c>
      <c r="M22" s="1">
        <v>12.75</v>
      </c>
      <c r="N22" s="57">
        <v>10</v>
      </c>
      <c r="O22" s="1"/>
      <c r="P22" s="64" t="s">
        <v>32</v>
      </c>
      <c r="Q22" s="13">
        <v>1</v>
      </c>
    </row>
    <row r="23" spans="1:18" s="99" customFormat="1">
      <c r="A23" s="94" t="s">
        <v>18</v>
      </c>
      <c r="B23" s="94" t="s">
        <v>36</v>
      </c>
      <c r="C23" s="94"/>
      <c r="D23" s="94"/>
      <c r="E23" s="94" t="s">
        <v>207</v>
      </c>
      <c r="F23" s="94"/>
      <c r="G23" s="108" t="s">
        <v>355</v>
      </c>
      <c r="H23" s="94"/>
      <c r="I23" s="94"/>
      <c r="J23" s="97"/>
      <c r="K23" s="98"/>
      <c r="M23" s="94"/>
      <c r="N23" s="100"/>
      <c r="O23" s="94"/>
      <c r="R23" s="101"/>
    </row>
    <row r="24" spans="1:18">
      <c r="A24" s="1" t="s">
        <v>18</v>
      </c>
      <c r="B24" s="1" t="s">
        <v>38</v>
      </c>
      <c r="C24" s="1"/>
      <c r="D24" s="1"/>
      <c r="E24" s="1" t="s">
        <v>208</v>
      </c>
      <c r="F24" s="43">
        <v>3.2070707070707072</v>
      </c>
      <c r="G24" s="44" t="s">
        <v>150</v>
      </c>
      <c r="H24" s="45" t="s">
        <v>150</v>
      </c>
      <c r="I24" s="6">
        <v>10</v>
      </c>
      <c r="J24" s="46">
        <v>0</v>
      </c>
      <c r="K24" s="60">
        <v>10</v>
      </c>
      <c r="L24" s="64" t="s">
        <v>34</v>
      </c>
      <c r="M24" s="1">
        <v>12.7</v>
      </c>
      <c r="N24" s="57">
        <v>10</v>
      </c>
      <c r="O24" s="1"/>
      <c r="P24" s="64" t="s">
        <v>34</v>
      </c>
      <c r="Q24" s="13">
        <v>1</v>
      </c>
    </row>
    <row r="25" spans="1:18" s="73" customFormat="1">
      <c r="A25" s="66" t="s">
        <v>18</v>
      </c>
      <c r="B25" s="66" t="s">
        <v>40</v>
      </c>
      <c r="C25" s="66"/>
      <c r="D25" s="66"/>
      <c r="E25" s="66" t="s">
        <v>209</v>
      </c>
      <c r="F25" s="67">
        <v>3.9772727272727275</v>
      </c>
      <c r="G25" s="68" t="s">
        <v>150</v>
      </c>
      <c r="H25" s="69" t="s">
        <v>150</v>
      </c>
      <c r="I25" s="70">
        <v>10</v>
      </c>
      <c r="J25" s="71">
        <v>0</v>
      </c>
      <c r="K25" s="72">
        <v>10</v>
      </c>
      <c r="L25" s="73" t="s">
        <v>36</v>
      </c>
      <c r="M25" s="66">
        <v>15.750000000000002</v>
      </c>
      <c r="N25" s="74">
        <v>10</v>
      </c>
      <c r="O25" s="66"/>
      <c r="P25" s="73" t="s">
        <v>36</v>
      </c>
      <c r="Q25" s="73">
        <v>1</v>
      </c>
      <c r="R25" s="75" t="s">
        <v>179</v>
      </c>
    </row>
    <row r="26" spans="1:18" s="99" customFormat="1">
      <c r="A26" s="94" t="s">
        <v>18</v>
      </c>
      <c r="B26" s="94" t="s">
        <v>61</v>
      </c>
      <c r="C26" s="94"/>
      <c r="D26" s="94"/>
      <c r="E26" s="94" t="s">
        <v>210</v>
      </c>
      <c r="F26" s="94"/>
      <c r="G26" s="108" t="s">
        <v>355</v>
      </c>
      <c r="H26" s="94"/>
      <c r="I26" s="94"/>
      <c r="J26" s="97"/>
      <c r="K26" s="98"/>
      <c r="M26" s="94"/>
      <c r="N26" s="100"/>
      <c r="O26" s="94"/>
      <c r="R26" s="101"/>
    </row>
    <row r="27" spans="1:18">
      <c r="A27" s="1" t="s">
        <v>18</v>
      </c>
      <c r="B27" s="1" t="s">
        <v>46</v>
      </c>
      <c r="C27" s="1"/>
      <c r="D27" s="1"/>
      <c r="E27" s="1" t="s">
        <v>211</v>
      </c>
      <c r="F27" s="7">
        <v>5.4671717171717171</v>
      </c>
      <c r="G27" s="2">
        <v>4</v>
      </c>
      <c r="H27" s="1">
        <v>20</v>
      </c>
      <c r="I27" s="5">
        <v>14.632794457274827</v>
      </c>
      <c r="J27" s="5">
        <v>5.3672055427251735</v>
      </c>
      <c r="K27" s="61">
        <v>9.4696969696969688</v>
      </c>
      <c r="L27" s="64" t="s">
        <v>38</v>
      </c>
      <c r="M27" s="1">
        <v>15</v>
      </c>
      <c r="N27" s="57">
        <v>14.632794457274827</v>
      </c>
      <c r="O27" s="1"/>
      <c r="P27" s="64" t="s">
        <v>38</v>
      </c>
      <c r="Q27" s="13">
        <v>1</v>
      </c>
    </row>
    <row r="28" spans="1:18" s="73" customFormat="1">
      <c r="A28" s="66" t="s">
        <v>18</v>
      </c>
      <c r="B28" s="66" t="s">
        <v>48</v>
      </c>
      <c r="C28" s="66"/>
      <c r="D28" s="66"/>
      <c r="E28" s="66" t="s">
        <v>212</v>
      </c>
      <c r="F28" s="76">
        <v>5.391414141414141</v>
      </c>
      <c r="G28" s="77">
        <v>4</v>
      </c>
      <c r="H28" s="66">
        <v>20</v>
      </c>
      <c r="I28" s="78">
        <v>14.8384074941452</v>
      </c>
      <c r="J28" s="78">
        <v>5.1615925058548005</v>
      </c>
      <c r="K28" s="74">
        <v>9.4696969696969706</v>
      </c>
      <c r="L28" s="73" t="s">
        <v>40</v>
      </c>
      <c r="M28" s="66">
        <v>15</v>
      </c>
      <c r="N28" s="74">
        <v>14.8384074941452</v>
      </c>
      <c r="O28" s="66"/>
      <c r="P28" s="73" t="s">
        <v>40</v>
      </c>
      <c r="Q28" s="73">
        <v>1</v>
      </c>
      <c r="R28" s="75" t="s">
        <v>178</v>
      </c>
    </row>
    <row r="29" spans="1:18">
      <c r="A29" s="1"/>
      <c r="B29" s="1"/>
      <c r="C29" s="1"/>
      <c r="D29" s="1"/>
      <c r="E29" s="1"/>
      <c r="F29" s="1"/>
      <c r="G29" s="2"/>
      <c r="H29" s="1"/>
      <c r="I29" s="1"/>
      <c r="J29" s="1"/>
      <c r="K29" s="60"/>
      <c r="M29" s="1"/>
      <c r="O29" s="1"/>
    </row>
    <row r="39" spans="1:18" ht="15.5">
      <c r="A39" s="51" t="s">
        <v>3</v>
      </c>
      <c r="B39" s="50" t="s">
        <v>170</v>
      </c>
      <c r="C39" s="50"/>
      <c r="D39" s="50"/>
      <c r="E39" s="92" t="s">
        <v>213</v>
      </c>
      <c r="F39" s="52" t="s">
        <v>171</v>
      </c>
      <c r="G39" s="53" t="s">
        <v>166</v>
      </c>
      <c r="H39" s="50" t="s">
        <v>172</v>
      </c>
      <c r="I39" s="52" t="s">
        <v>14</v>
      </c>
      <c r="J39" s="52" t="s">
        <v>173</v>
      </c>
      <c r="K39" s="58" t="s">
        <v>165</v>
      </c>
      <c r="M39" s="52" t="s">
        <v>168</v>
      </c>
      <c r="N39" s="57" t="s">
        <v>14</v>
      </c>
      <c r="O39" s="50"/>
      <c r="P39" s="64" t="s">
        <v>250</v>
      </c>
    </row>
    <row r="40" spans="1:18">
      <c r="A40" s="4" t="s">
        <v>64</v>
      </c>
      <c r="B40" s="1"/>
      <c r="C40" s="50"/>
      <c r="D40" s="1"/>
      <c r="E40" s="1"/>
      <c r="F40" s="1"/>
      <c r="G40" s="2"/>
      <c r="H40" s="1"/>
      <c r="I40" s="54" t="s">
        <v>164</v>
      </c>
      <c r="J40" s="46"/>
      <c r="K40" s="59" t="s">
        <v>167</v>
      </c>
      <c r="L40" s="64" t="s">
        <v>176</v>
      </c>
      <c r="M40" s="50" t="s">
        <v>169</v>
      </c>
      <c r="N40" s="57" t="s">
        <v>164</v>
      </c>
      <c r="O40" s="50"/>
      <c r="P40" s="64" t="s">
        <v>176</v>
      </c>
    </row>
    <row r="41" spans="1:18" ht="15.5">
      <c r="A41" s="1" t="s">
        <v>65</v>
      </c>
      <c r="B41" s="1" t="s">
        <v>69</v>
      </c>
      <c r="C41" s="50"/>
      <c r="D41" s="1"/>
      <c r="E41" s="16" t="s">
        <v>214</v>
      </c>
      <c r="F41" s="7">
        <v>16.174242424242422</v>
      </c>
      <c r="G41" s="2">
        <v>4</v>
      </c>
      <c r="H41" s="1">
        <v>20</v>
      </c>
      <c r="I41" s="5">
        <v>4.9461358313817341</v>
      </c>
      <c r="J41" s="5">
        <v>15.053864168618265</v>
      </c>
      <c r="K41" s="61">
        <v>9.4696969696969688</v>
      </c>
      <c r="L41" s="64" t="s">
        <v>61</v>
      </c>
      <c r="M41" s="1">
        <v>15</v>
      </c>
      <c r="N41" s="57">
        <v>4.9461358313817341</v>
      </c>
      <c r="O41" s="1"/>
      <c r="P41" s="64" t="s">
        <v>61</v>
      </c>
      <c r="Q41" s="13">
        <v>1</v>
      </c>
      <c r="R41" s="56" t="s">
        <v>185</v>
      </c>
    </row>
    <row r="42" spans="1:18" ht="15.5">
      <c r="A42" s="1" t="s">
        <v>65</v>
      </c>
      <c r="B42" s="1" t="s">
        <v>23</v>
      </c>
      <c r="C42" s="50"/>
      <c r="D42" s="1"/>
      <c r="E42" s="16" t="s">
        <v>215</v>
      </c>
      <c r="F42" s="43">
        <v>3.0429292929292933</v>
      </c>
      <c r="G42" s="44" t="s">
        <v>150</v>
      </c>
      <c r="H42" s="45" t="s">
        <v>150</v>
      </c>
      <c r="I42" s="6">
        <v>10</v>
      </c>
      <c r="J42" s="46">
        <v>0</v>
      </c>
      <c r="K42" s="60">
        <v>10</v>
      </c>
      <c r="L42" s="64" t="s">
        <v>46</v>
      </c>
      <c r="M42" s="1">
        <v>12.05</v>
      </c>
      <c r="N42" s="57">
        <v>10</v>
      </c>
      <c r="O42" s="1"/>
      <c r="P42" s="64" t="s">
        <v>46</v>
      </c>
      <c r="Q42" s="13">
        <v>1</v>
      </c>
    </row>
    <row r="43" spans="1:18" ht="15.5">
      <c r="A43" s="1" t="s">
        <v>65</v>
      </c>
      <c r="B43" s="1" t="s">
        <v>25</v>
      </c>
      <c r="C43" s="50"/>
      <c r="D43" s="1"/>
      <c r="E43" s="16" t="s">
        <v>216</v>
      </c>
      <c r="F43" s="7">
        <v>4.1035353535353529</v>
      </c>
      <c r="G43" s="2">
        <v>4</v>
      </c>
      <c r="H43" s="1">
        <v>20</v>
      </c>
      <c r="I43" s="5">
        <v>19.495384615384619</v>
      </c>
      <c r="J43" s="5">
        <v>0.50461538461538069</v>
      </c>
      <c r="K43" s="61">
        <v>9.4696969696969671</v>
      </c>
      <c r="L43" s="64" t="s">
        <v>48</v>
      </c>
      <c r="M43" s="1">
        <v>14.999999999999998</v>
      </c>
      <c r="N43" s="57">
        <v>19.495384615384619</v>
      </c>
      <c r="O43" s="1"/>
      <c r="P43" s="64" t="s">
        <v>48</v>
      </c>
      <c r="Q43" s="13">
        <v>1</v>
      </c>
    </row>
    <row r="44" spans="1:18" ht="15.5">
      <c r="A44" s="1" t="s">
        <v>65</v>
      </c>
      <c r="B44" s="1" t="s">
        <v>27</v>
      </c>
      <c r="C44" s="50"/>
      <c r="D44" s="1"/>
      <c r="E44" s="16" t="s">
        <v>217</v>
      </c>
      <c r="F44" s="43">
        <v>3.9015151515151514</v>
      </c>
      <c r="G44" s="44" t="s">
        <v>150</v>
      </c>
      <c r="H44" s="45" t="s">
        <v>150</v>
      </c>
      <c r="I44" s="6">
        <v>10</v>
      </c>
      <c r="J44" s="46">
        <v>0</v>
      </c>
      <c r="K44" s="60">
        <v>10</v>
      </c>
      <c r="L44" s="64" t="s">
        <v>50</v>
      </c>
      <c r="M44" s="1">
        <v>15.45</v>
      </c>
      <c r="N44" s="57">
        <v>10</v>
      </c>
      <c r="O44" s="1"/>
      <c r="P44" s="64" t="s">
        <v>50</v>
      </c>
      <c r="Q44" s="13">
        <v>1</v>
      </c>
    </row>
    <row r="45" spans="1:18" ht="15.5">
      <c r="A45" s="1" t="s">
        <v>65</v>
      </c>
      <c r="B45" s="1" t="s">
        <v>29</v>
      </c>
      <c r="C45" s="50"/>
      <c r="D45" s="1"/>
      <c r="E45" s="16" t="s">
        <v>218</v>
      </c>
      <c r="F45" s="7">
        <v>4.7853535353535355</v>
      </c>
      <c r="G45" s="2">
        <v>4</v>
      </c>
      <c r="H45" s="1">
        <v>20</v>
      </c>
      <c r="I45" s="5">
        <v>16.717678100263853</v>
      </c>
      <c r="J45" s="5">
        <v>3.2823218997361465</v>
      </c>
      <c r="K45" s="61">
        <v>9.4696969696969688</v>
      </c>
      <c r="L45" s="64" t="s">
        <v>51</v>
      </c>
      <c r="M45" s="1">
        <v>15</v>
      </c>
      <c r="N45" s="57">
        <v>16.717678100263853</v>
      </c>
      <c r="O45" s="1"/>
      <c r="P45" s="64" t="s">
        <v>51</v>
      </c>
      <c r="Q45" s="13">
        <v>1</v>
      </c>
    </row>
    <row r="46" spans="1:18" ht="15.5">
      <c r="A46" s="1" t="s">
        <v>65</v>
      </c>
      <c r="B46" s="1" t="s">
        <v>31</v>
      </c>
      <c r="C46" s="50"/>
      <c r="D46" s="1"/>
      <c r="E46" s="16" t="s">
        <v>219</v>
      </c>
      <c r="F46" s="7">
        <v>4.1035353535353529</v>
      </c>
      <c r="G46" s="2">
        <v>4</v>
      </c>
      <c r="H46" s="1">
        <v>20</v>
      </c>
      <c r="I46" s="5">
        <v>19.495384615384619</v>
      </c>
      <c r="J46" s="5">
        <v>0.50461538461538069</v>
      </c>
      <c r="K46" s="61">
        <v>9.4696969696969671</v>
      </c>
      <c r="L46" s="64" t="s">
        <v>52</v>
      </c>
      <c r="M46" s="1">
        <v>14.999999999999998</v>
      </c>
      <c r="N46" s="57">
        <v>19.495384615384619</v>
      </c>
      <c r="O46" s="1"/>
      <c r="P46" s="64" t="s">
        <v>52</v>
      </c>
      <c r="Q46" s="13">
        <v>1</v>
      </c>
    </row>
    <row r="47" spans="1:18" ht="15.5">
      <c r="A47" s="1" t="s">
        <v>65</v>
      </c>
      <c r="B47" s="1" t="s">
        <v>33</v>
      </c>
      <c r="C47" s="50"/>
      <c r="D47" s="1"/>
      <c r="E47" s="16" t="s">
        <v>220</v>
      </c>
      <c r="F47" s="43">
        <v>3.9393939393939399</v>
      </c>
      <c r="G47" s="44" t="s">
        <v>150</v>
      </c>
      <c r="H47" s="45" t="s">
        <v>150</v>
      </c>
      <c r="I47" s="6">
        <v>10</v>
      </c>
      <c r="J47" s="46">
        <v>0</v>
      </c>
      <c r="K47" s="60">
        <v>10</v>
      </c>
      <c r="L47" s="64" t="s">
        <v>53</v>
      </c>
      <c r="M47" s="1">
        <v>15.600000000000001</v>
      </c>
      <c r="N47" s="57">
        <v>10</v>
      </c>
      <c r="O47" s="1"/>
      <c r="P47" s="64" t="s">
        <v>53</v>
      </c>
      <c r="Q47" s="13">
        <v>1</v>
      </c>
    </row>
    <row r="48" spans="1:18" ht="15.5">
      <c r="A48" s="1" t="s">
        <v>65</v>
      </c>
      <c r="B48" s="1" t="s">
        <v>35</v>
      </c>
      <c r="C48" s="50"/>
      <c r="D48" s="1"/>
      <c r="E48" s="16" t="s">
        <v>221</v>
      </c>
      <c r="F48" s="7">
        <v>4.7222222222222223</v>
      </c>
      <c r="G48" s="2">
        <v>4</v>
      </c>
      <c r="H48" s="1">
        <v>20</v>
      </c>
      <c r="I48" s="5">
        <v>16.941176470588236</v>
      </c>
      <c r="J48" s="5">
        <v>3.0588235294117645</v>
      </c>
      <c r="K48" s="61">
        <v>9.4696969696969688</v>
      </c>
      <c r="L48" s="64" t="s">
        <v>54</v>
      </c>
      <c r="M48" s="1">
        <v>15</v>
      </c>
      <c r="N48" s="57">
        <v>16.941176470588236</v>
      </c>
      <c r="O48" s="1"/>
      <c r="P48" s="64" t="s">
        <v>54</v>
      </c>
      <c r="Q48" s="13">
        <v>1</v>
      </c>
    </row>
    <row r="49" spans="1:17" ht="15.5">
      <c r="A49" s="1" t="s">
        <v>65</v>
      </c>
      <c r="B49" s="1" t="s">
        <v>37</v>
      </c>
      <c r="C49" s="50"/>
      <c r="D49" s="1"/>
      <c r="E49" s="16" t="s">
        <v>222</v>
      </c>
      <c r="F49" s="7">
        <v>6.1363636363636367</v>
      </c>
      <c r="G49" s="2">
        <v>4</v>
      </c>
      <c r="H49" s="1">
        <v>20</v>
      </c>
      <c r="I49" s="5">
        <v>13.037037037037036</v>
      </c>
      <c r="J49" s="5">
        <v>6.9629629629629637</v>
      </c>
      <c r="K49" s="61">
        <v>9.4696969696969688</v>
      </c>
      <c r="L49" s="64" t="s">
        <v>55</v>
      </c>
      <c r="M49" s="1">
        <v>15</v>
      </c>
      <c r="N49" s="57">
        <v>13.037037037037036</v>
      </c>
      <c r="O49" s="1"/>
      <c r="P49" s="64" t="s">
        <v>55</v>
      </c>
      <c r="Q49" s="13">
        <v>1</v>
      </c>
    </row>
    <row r="50" spans="1:17" ht="15.5">
      <c r="A50" s="1" t="s">
        <v>65</v>
      </c>
      <c r="B50" s="1" t="s">
        <v>41</v>
      </c>
      <c r="C50" s="50"/>
      <c r="D50" s="1"/>
      <c r="E50" s="16" t="s">
        <v>223</v>
      </c>
      <c r="F50" s="7">
        <v>5.9595959595959593</v>
      </c>
      <c r="G50" s="2">
        <v>4</v>
      </c>
      <c r="H50" s="1">
        <v>20</v>
      </c>
      <c r="I50" s="5">
        <v>13.423728813559322</v>
      </c>
      <c r="J50" s="5">
        <v>6.5762711864406782</v>
      </c>
      <c r="K50" s="61">
        <v>9.4696969696969706</v>
      </c>
      <c r="L50" s="64" t="s">
        <v>56</v>
      </c>
      <c r="M50" s="1">
        <v>15</v>
      </c>
      <c r="N50" s="57">
        <v>13.423728813559322</v>
      </c>
      <c r="O50" s="1"/>
      <c r="P50" s="64" t="s">
        <v>56</v>
      </c>
      <c r="Q50" s="13">
        <v>1</v>
      </c>
    </row>
    <row r="51" spans="1:17" ht="15.5">
      <c r="A51" s="1" t="s">
        <v>65</v>
      </c>
      <c r="B51" s="1" t="s">
        <v>44</v>
      </c>
      <c r="C51" s="50"/>
      <c r="D51" s="1"/>
      <c r="E51" s="16" t="s">
        <v>224</v>
      </c>
      <c r="F51" s="7">
        <v>8.0050505050505052</v>
      </c>
      <c r="G51" s="2">
        <v>4</v>
      </c>
      <c r="H51" s="1">
        <v>20</v>
      </c>
      <c r="I51" s="5">
        <v>9.9936908517350158</v>
      </c>
      <c r="J51" s="5">
        <v>10.006309148264984</v>
      </c>
      <c r="K51" s="61">
        <v>9.4696969696969688</v>
      </c>
      <c r="L51" s="64" t="s">
        <v>105</v>
      </c>
      <c r="M51" s="1">
        <v>15</v>
      </c>
      <c r="N51" s="57">
        <v>9.9936908517350158</v>
      </c>
      <c r="O51" s="1"/>
      <c r="P51" s="64" t="s">
        <v>105</v>
      </c>
      <c r="Q51" s="13">
        <v>1</v>
      </c>
    </row>
    <row r="52" spans="1:17" ht="15.5">
      <c r="A52" s="1" t="s">
        <v>65</v>
      </c>
      <c r="B52" s="1" t="s">
        <v>47</v>
      </c>
      <c r="C52" s="50"/>
      <c r="D52" s="1"/>
      <c r="E52" s="16" t="s">
        <v>225</v>
      </c>
      <c r="F52" s="7">
        <v>5.3661616161616168</v>
      </c>
      <c r="G52" s="2">
        <v>4</v>
      </c>
      <c r="H52" s="1">
        <v>20</v>
      </c>
      <c r="I52" s="5">
        <v>14.908235294117645</v>
      </c>
      <c r="J52" s="5">
        <v>5.0917647058823547</v>
      </c>
      <c r="K52" s="61">
        <v>9.4696969696969706</v>
      </c>
      <c r="L52" s="64" t="s">
        <v>58</v>
      </c>
      <c r="M52" s="1">
        <v>15</v>
      </c>
      <c r="N52" s="57">
        <v>14.908235294117645</v>
      </c>
      <c r="O52" s="1"/>
      <c r="P52" s="64" t="s">
        <v>58</v>
      </c>
      <c r="Q52" s="13">
        <v>1</v>
      </c>
    </row>
    <row r="53" spans="1:17" ht="15.5">
      <c r="A53" s="1" t="s">
        <v>65</v>
      </c>
      <c r="B53" s="1" t="s">
        <v>49</v>
      </c>
      <c r="C53" s="50"/>
      <c r="D53" s="1"/>
      <c r="E53" s="16" t="s">
        <v>226</v>
      </c>
      <c r="F53" s="43">
        <v>3.0303030303030303</v>
      </c>
      <c r="G53" s="44" t="s">
        <v>150</v>
      </c>
      <c r="H53" s="45" t="s">
        <v>150</v>
      </c>
      <c r="I53" s="6">
        <v>10</v>
      </c>
      <c r="J53" s="46">
        <v>0</v>
      </c>
      <c r="K53" s="60">
        <v>10</v>
      </c>
      <c r="L53" s="64" t="s">
        <v>59</v>
      </c>
      <c r="M53" s="1">
        <v>12</v>
      </c>
      <c r="N53" s="57">
        <v>10</v>
      </c>
      <c r="O53" s="1"/>
      <c r="P53" s="64" t="s">
        <v>59</v>
      </c>
      <c r="Q53" s="13">
        <v>1</v>
      </c>
    </row>
    <row r="54" spans="1:17" ht="15.5">
      <c r="A54" s="1" t="s">
        <v>65</v>
      </c>
      <c r="B54" s="1" t="s">
        <v>22</v>
      </c>
      <c r="C54" s="50"/>
      <c r="D54" s="1"/>
      <c r="E54" s="16" t="s">
        <v>227</v>
      </c>
      <c r="F54" s="7">
        <v>5.3661616161616168</v>
      </c>
      <c r="G54" s="2">
        <v>4</v>
      </c>
      <c r="H54" s="1">
        <v>20</v>
      </c>
      <c r="I54" s="5">
        <v>14.908235294117645</v>
      </c>
      <c r="J54" s="5">
        <v>5.0917647058823547</v>
      </c>
      <c r="K54" s="61">
        <v>9.4696969696969706</v>
      </c>
      <c r="L54" s="64" t="s">
        <v>62</v>
      </c>
      <c r="M54" s="1">
        <v>15</v>
      </c>
      <c r="N54" s="57">
        <v>14.908235294117645</v>
      </c>
      <c r="O54" s="1"/>
      <c r="P54" s="64" t="s">
        <v>62</v>
      </c>
      <c r="Q54" s="13">
        <v>1</v>
      </c>
    </row>
    <row r="55" spans="1:17" ht="15.5">
      <c r="A55" s="1" t="s">
        <v>65</v>
      </c>
      <c r="B55" s="1" t="s">
        <v>24</v>
      </c>
      <c r="C55" s="50"/>
      <c r="D55" s="1"/>
      <c r="E55" s="16" t="s">
        <v>228</v>
      </c>
      <c r="F55" s="43">
        <v>2.8156565656565657</v>
      </c>
      <c r="G55" s="44" t="s">
        <v>150</v>
      </c>
      <c r="H55" s="45" t="s">
        <v>150</v>
      </c>
      <c r="I55" s="6">
        <v>10</v>
      </c>
      <c r="J55" s="46">
        <v>0</v>
      </c>
      <c r="K55" s="60">
        <v>10</v>
      </c>
      <c r="L55" s="64" t="s">
        <v>113</v>
      </c>
      <c r="M55" s="1">
        <v>11.15</v>
      </c>
      <c r="N55" s="57">
        <v>10</v>
      </c>
      <c r="O55" s="1"/>
      <c r="P55" s="64" t="s">
        <v>113</v>
      </c>
      <c r="Q55" s="13">
        <v>1</v>
      </c>
    </row>
    <row r="56" spans="1:17" ht="15.5">
      <c r="A56" s="1" t="s">
        <v>65</v>
      </c>
      <c r="B56" s="1" t="s">
        <v>26</v>
      </c>
      <c r="C56" s="50"/>
      <c r="D56" s="1"/>
      <c r="E56" s="16" t="s">
        <v>229</v>
      </c>
      <c r="F56" s="7">
        <v>4.7474747474747474</v>
      </c>
      <c r="G56" s="2">
        <v>4</v>
      </c>
      <c r="H56" s="1">
        <v>20</v>
      </c>
      <c r="I56" s="5">
        <v>16.851063829787233</v>
      </c>
      <c r="J56" s="5">
        <v>3.1489361702127674</v>
      </c>
      <c r="K56" s="61">
        <v>9.4696969696969706</v>
      </c>
      <c r="L56" s="64" t="s">
        <v>63</v>
      </c>
      <c r="M56" s="1">
        <v>15</v>
      </c>
      <c r="N56" s="57">
        <v>16.851063829787233</v>
      </c>
      <c r="O56" s="1"/>
      <c r="P56" s="64" t="s">
        <v>63</v>
      </c>
      <c r="Q56" s="13">
        <v>1</v>
      </c>
    </row>
    <row r="57" spans="1:17" ht="15.5">
      <c r="A57" s="1" t="s">
        <v>65</v>
      </c>
      <c r="B57" s="1" t="s">
        <v>28</v>
      </c>
      <c r="C57" s="50"/>
      <c r="D57" s="1"/>
      <c r="E57" s="16" t="s">
        <v>230</v>
      </c>
      <c r="F57" s="7">
        <v>4.8989898989898988</v>
      </c>
      <c r="G57" s="2">
        <v>4</v>
      </c>
      <c r="H57" s="1">
        <v>20</v>
      </c>
      <c r="I57" s="5">
        <v>16.329896907216497</v>
      </c>
      <c r="J57" s="5">
        <v>3.6701030927835028</v>
      </c>
      <c r="K57" s="61">
        <v>9.4696969696969688</v>
      </c>
      <c r="L57" s="64" t="s">
        <v>70</v>
      </c>
      <c r="M57" s="1">
        <v>15</v>
      </c>
      <c r="N57" s="57">
        <v>16.329896907216497</v>
      </c>
      <c r="O57" s="1"/>
      <c r="P57" s="64" t="s">
        <v>70</v>
      </c>
      <c r="Q57" s="13">
        <v>1</v>
      </c>
    </row>
    <row r="58" spans="1:17" ht="15.5">
      <c r="A58" s="1" t="s">
        <v>65</v>
      </c>
      <c r="B58" s="1" t="s">
        <v>30</v>
      </c>
      <c r="C58" s="50"/>
      <c r="D58" s="1"/>
      <c r="E58" s="16" t="s">
        <v>231</v>
      </c>
      <c r="F58" s="43">
        <v>3.6616161616161618</v>
      </c>
      <c r="G58" s="44" t="s">
        <v>150</v>
      </c>
      <c r="H58" s="45" t="s">
        <v>150</v>
      </c>
      <c r="I58" s="6">
        <v>10</v>
      </c>
      <c r="J58" s="46">
        <v>0</v>
      </c>
      <c r="K58" s="60">
        <v>10</v>
      </c>
      <c r="L58" s="64" t="s">
        <v>71</v>
      </c>
      <c r="M58" s="1">
        <v>14.5</v>
      </c>
      <c r="N58" s="57">
        <v>10</v>
      </c>
      <c r="O58" s="1"/>
      <c r="P58" s="64" t="s">
        <v>71</v>
      </c>
      <c r="Q58" s="13">
        <v>1</v>
      </c>
    </row>
    <row r="59" spans="1:17" ht="15.5">
      <c r="A59" s="1" t="s">
        <v>65</v>
      </c>
      <c r="B59" s="1" t="s">
        <v>32</v>
      </c>
      <c r="C59" s="50"/>
      <c r="D59" s="1"/>
      <c r="E59" s="16" t="s">
        <v>232</v>
      </c>
      <c r="F59" s="43">
        <v>2.702020202020202</v>
      </c>
      <c r="G59" s="44" t="s">
        <v>150</v>
      </c>
      <c r="H59" s="45" t="s">
        <v>150</v>
      </c>
      <c r="I59" s="6">
        <v>15</v>
      </c>
      <c r="J59" s="46">
        <v>0</v>
      </c>
      <c r="K59" s="60">
        <v>15</v>
      </c>
      <c r="L59" s="64" t="s">
        <v>72</v>
      </c>
      <c r="M59" s="1">
        <v>16.05</v>
      </c>
      <c r="N59" s="57">
        <v>15</v>
      </c>
      <c r="O59" s="1"/>
      <c r="P59" s="64" t="s">
        <v>72</v>
      </c>
      <c r="Q59" s="13">
        <v>1</v>
      </c>
    </row>
    <row r="60" spans="1:17" ht="15.5">
      <c r="A60" s="1" t="s">
        <v>65</v>
      </c>
      <c r="B60" s="1" t="s">
        <v>34</v>
      </c>
      <c r="C60" s="50"/>
      <c r="D60" s="1"/>
      <c r="E60" s="16" t="s">
        <v>233</v>
      </c>
      <c r="F60" s="43">
        <v>3.1186868686868685</v>
      </c>
      <c r="G60" s="44" t="s">
        <v>150</v>
      </c>
      <c r="H60" s="45" t="s">
        <v>150</v>
      </c>
      <c r="I60" s="6">
        <v>12</v>
      </c>
      <c r="J60" s="46">
        <v>0</v>
      </c>
      <c r="K60" s="60">
        <v>10</v>
      </c>
      <c r="L60" s="64" t="s">
        <v>74</v>
      </c>
      <c r="M60" s="1">
        <v>12.35</v>
      </c>
      <c r="N60" s="57">
        <v>10</v>
      </c>
      <c r="O60" s="1"/>
      <c r="P60" s="64" t="s">
        <v>74</v>
      </c>
      <c r="Q60" s="13">
        <v>1</v>
      </c>
    </row>
    <row r="61" spans="1:17" ht="15.5">
      <c r="A61" s="1" t="s">
        <v>65</v>
      </c>
      <c r="B61" s="1" t="s">
        <v>36</v>
      </c>
      <c r="C61" s="50"/>
      <c r="D61" s="1"/>
      <c r="E61" s="16" t="s">
        <v>234</v>
      </c>
      <c r="F61" s="7">
        <v>13.98989898989899</v>
      </c>
      <c r="G61" s="2">
        <v>4</v>
      </c>
      <c r="H61" s="1">
        <v>20</v>
      </c>
      <c r="I61" s="5">
        <v>5.7184115523465708</v>
      </c>
      <c r="J61" s="5">
        <v>14.28158844765343</v>
      </c>
      <c r="K61" s="61">
        <v>9.4696969696969688</v>
      </c>
      <c r="L61" s="64" t="s">
        <v>75</v>
      </c>
      <c r="M61" s="1">
        <v>15</v>
      </c>
      <c r="N61" s="57">
        <v>5.7184115523465708</v>
      </c>
      <c r="O61" s="1"/>
      <c r="P61" s="64" t="s">
        <v>75</v>
      </c>
      <c r="Q61" s="13">
        <v>1</v>
      </c>
    </row>
    <row r="62" spans="1:17" ht="15.5">
      <c r="A62" s="1" t="s">
        <v>65</v>
      </c>
      <c r="B62" s="1" t="s">
        <v>38</v>
      </c>
      <c r="C62" s="50"/>
      <c r="D62" s="1"/>
      <c r="E62" s="16" t="s">
        <v>235</v>
      </c>
      <c r="F62" s="7">
        <v>6.4520202020202015</v>
      </c>
      <c r="G62" s="2">
        <v>4</v>
      </c>
      <c r="H62" s="1">
        <v>20</v>
      </c>
      <c r="I62" s="5">
        <v>12.39921722113503</v>
      </c>
      <c r="J62" s="5">
        <v>7.6007827788649696</v>
      </c>
      <c r="K62" s="61">
        <v>9.4696969696969688</v>
      </c>
      <c r="L62" s="64" t="s">
        <v>76</v>
      </c>
      <c r="M62" s="1">
        <v>15</v>
      </c>
      <c r="N62" s="57">
        <v>12.39921722113503</v>
      </c>
      <c r="O62" s="1"/>
      <c r="P62" s="64" t="s">
        <v>76</v>
      </c>
      <c r="Q62" s="13">
        <v>1</v>
      </c>
    </row>
    <row r="63" spans="1:17" ht="15.5">
      <c r="A63" s="1" t="s">
        <v>65</v>
      </c>
      <c r="B63" s="1" t="s">
        <v>40</v>
      </c>
      <c r="C63" s="50"/>
      <c r="D63" s="1"/>
      <c r="E63" s="16" t="s">
        <v>236</v>
      </c>
      <c r="F63" s="7">
        <v>7.916666666666667</v>
      </c>
      <c r="G63" s="2">
        <v>4</v>
      </c>
      <c r="H63" s="1">
        <v>20</v>
      </c>
      <c r="I63" s="5">
        <v>10.105263157894736</v>
      </c>
      <c r="J63" s="5">
        <v>9.8947368421052637</v>
      </c>
      <c r="K63" s="61">
        <v>9.4696969696969706</v>
      </c>
      <c r="L63" s="64" t="s">
        <v>77</v>
      </c>
      <c r="M63" s="1">
        <v>15</v>
      </c>
      <c r="N63" s="57">
        <v>10.105263157894736</v>
      </c>
      <c r="O63" s="1"/>
      <c r="P63" s="64" t="s">
        <v>77</v>
      </c>
      <c r="Q63" s="13">
        <v>1</v>
      </c>
    </row>
    <row r="64" spans="1:17" ht="15.5">
      <c r="A64" s="1" t="s">
        <v>65</v>
      </c>
      <c r="B64" s="1" t="s">
        <v>61</v>
      </c>
      <c r="C64" s="50"/>
      <c r="D64" s="1"/>
      <c r="E64" s="16" t="s">
        <v>237</v>
      </c>
      <c r="F64" s="7">
        <v>11.818181818181817</v>
      </c>
      <c r="G64" s="2">
        <v>4</v>
      </c>
      <c r="H64" s="1">
        <v>20</v>
      </c>
      <c r="I64" s="5">
        <v>6.7692307692307701</v>
      </c>
      <c r="J64" s="5">
        <v>13.23076923076923</v>
      </c>
      <c r="K64" s="61">
        <v>9.4696969696969688</v>
      </c>
      <c r="L64" s="64" t="s">
        <v>79</v>
      </c>
      <c r="M64" s="1">
        <v>15</v>
      </c>
      <c r="N64" s="57">
        <v>6.7692307692307701</v>
      </c>
      <c r="O64" s="1"/>
      <c r="P64" s="64" t="s">
        <v>79</v>
      </c>
      <c r="Q64" s="13">
        <v>1</v>
      </c>
    </row>
    <row r="65" spans="1:17" ht="15.5">
      <c r="A65" s="1" t="s">
        <v>65</v>
      </c>
      <c r="B65" s="1" t="s">
        <v>46</v>
      </c>
      <c r="C65" s="50"/>
      <c r="D65" s="1"/>
      <c r="E65" s="16" t="s">
        <v>238</v>
      </c>
      <c r="F65" s="7">
        <v>5.0757575757575752</v>
      </c>
      <c r="G65" s="2">
        <v>4</v>
      </c>
      <c r="H65" s="1">
        <v>20</v>
      </c>
      <c r="I65" s="5">
        <v>15.761194029850747</v>
      </c>
      <c r="J65" s="5">
        <v>4.2388059701492526</v>
      </c>
      <c r="K65" s="61">
        <v>9.4696969696969688</v>
      </c>
      <c r="L65" s="64" t="s">
        <v>114</v>
      </c>
      <c r="M65" s="1">
        <v>15</v>
      </c>
      <c r="N65" s="57">
        <v>15.761194029850747</v>
      </c>
      <c r="O65" s="1"/>
      <c r="P65" s="64" t="s">
        <v>114</v>
      </c>
      <c r="Q65" s="13">
        <v>1</v>
      </c>
    </row>
    <row r="66" spans="1:17" ht="15.5">
      <c r="A66" s="1" t="s">
        <v>65</v>
      </c>
      <c r="B66" s="1" t="s">
        <v>48</v>
      </c>
      <c r="C66" s="50"/>
      <c r="D66" s="1"/>
      <c r="E66" s="16" t="s">
        <v>239</v>
      </c>
      <c r="F66" s="7">
        <v>4.8737373737373737</v>
      </c>
      <c r="G66" s="2">
        <v>4</v>
      </c>
      <c r="H66" s="1">
        <v>20</v>
      </c>
      <c r="I66" s="5">
        <v>16.414507772020727</v>
      </c>
      <c r="J66" s="5">
        <v>3.5854922279792731</v>
      </c>
      <c r="K66" s="61">
        <v>9.4696969696969688</v>
      </c>
      <c r="L66" s="64" t="s">
        <v>80</v>
      </c>
      <c r="M66" s="1">
        <v>15</v>
      </c>
      <c r="N66" s="57">
        <v>16.414507772020727</v>
      </c>
      <c r="O66" s="1"/>
      <c r="P66" s="64" t="s">
        <v>80</v>
      </c>
      <c r="Q66" s="13">
        <v>1</v>
      </c>
    </row>
    <row r="67" spans="1:17" ht="15.5">
      <c r="A67" s="1" t="s">
        <v>65</v>
      </c>
      <c r="B67" s="1" t="s">
        <v>50</v>
      </c>
      <c r="C67" s="50"/>
      <c r="D67" s="1"/>
      <c r="E67" s="16" t="s">
        <v>240</v>
      </c>
      <c r="F67" s="7">
        <v>6.1868686868686877</v>
      </c>
      <c r="G67" s="2">
        <v>4</v>
      </c>
      <c r="H67" s="1">
        <v>20</v>
      </c>
      <c r="I67" s="5">
        <v>12.930612244897958</v>
      </c>
      <c r="J67" s="5">
        <v>7.0693877551020421</v>
      </c>
      <c r="K67" s="61">
        <v>9.4696969696969688</v>
      </c>
      <c r="L67" s="64" t="s">
        <v>81</v>
      </c>
      <c r="M67" s="1">
        <v>15</v>
      </c>
      <c r="N67" s="57">
        <v>12.930612244897958</v>
      </c>
      <c r="O67" s="1"/>
      <c r="P67" s="64" t="s">
        <v>81</v>
      </c>
      <c r="Q67" s="13">
        <v>1</v>
      </c>
    </row>
    <row r="68" spans="1:17" ht="15.5">
      <c r="A68" s="1" t="s">
        <v>65</v>
      </c>
      <c r="B68" s="1" t="s">
        <v>51</v>
      </c>
      <c r="C68" s="50"/>
      <c r="D68" s="1"/>
      <c r="E68" s="16" t="s">
        <v>241</v>
      </c>
      <c r="F68" s="7">
        <v>5.0505050505050511</v>
      </c>
      <c r="G68" s="2">
        <v>4</v>
      </c>
      <c r="H68" s="1">
        <v>20</v>
      </c>
      <c r="I68" s="5">
        <v>15.839999999999998</v>
      </c>
      <c r="J68" s="5">
        <v>4.1600000000000019</v>
      </c>
      <c r="K68" s="61">
        <v>9.4696969696969706</v>
      </c>
      <c r="L68" s="64" t="s">
        <v>82</v>
      </c>
      <c r="M68" s="1">
        <v>15</v>
      </c>
      <c r="N68" s="57">
        <v>15.839999999999998</v>
      </c>
      <c r="O68" s="1"/>
      <c r="P68" s="64" t="s">
        <v>82</v>
      </c>
      <c r="Q68" s="13">
        <v>1</v>
      </c>
    </row>
    <row r="69" spans="1:17" ht="15.5">
      <c r="A69" s="1" t="s">
        <v>65</v>
      </c>
      <c r="B69" s="1" t="s">
        <v>52</v>
      </c>
      <c r="C69" s="50"/>
      <c r="D69" s="1"/>
      <c r="E69" s="16" t="s">
        <v>242</v>
      </c>
      <c r="F69" s="7">
        <v>6.9318181818181825</v>
      </c>
      <c r="G69" s="2">
        <v>4</v>
      </c>
      <c r="H69" s="1">
        <v>20</v>
      </c>
      <c r="I69" s="5">
        <v>11.540983606557376</v>
      </c>
      <c r="J69" s="5">
        <v>8.4590163934426243</v>
      </c>
      <c r="K69" s="61">
        <v>9.4696969696969706</v>
      </c>
      <c r="L69" s="64" t="s">
        <v>83</v>
      </c>
      <c r="M69" s="1">
        <v>15</v>
      </c>
      <c r="N69" s="57">
        <v>11.540983606557376</v>
      </c>
      <c r="O69" s="1"/>
      <c r="P69" s="64" t="s">
        <v>83</v>
      </c>
      <c r="Q69" s="13">
        <v>1</v>
      </c>
    </row>
    <row r="70" spans="1:17" ht="15.5">
      <c r="A70" s="1" t="s">
        <v>65</v>
      </c>
      <c r="B70" s="1" t="s">
        <v>53</v>
      </c>
      <c r="C70" s="50"/>
      <c r="D70" s="1"/>
      <c r="E70" s="16" t="s">
        <v>243</v>
      </c>
      <c r="F70" s="7">
        <v>6.4141414141414144</v>
      </c>
      <c r="G70" s="2">
        <v>4</v>
      </c>
      <c r="H70" s="1">
        <v>20</v>
      </c>
      <c r="I70" s="5">
        <v>12.472440944881889</v>
      </c>
      <c r="J70" s="5">
        <v>7.5275590551181111</v>
      </c>
      <c r="K70" s="61">
        <v>9.4696969696969688</v>
      </c>
      <c r="L70" s="64" t="s">
        <v>84</v>
      </c>
      <c r="M70" s="1">
        <v>15</v>
      </c>
      <c r="N70" s="57">
        <v>12.472440944881889</v>
      </c>
      <c r="O70" s="1"/>
      <c r="P70" s="64" t="s">
        <v>84</v>
      </c>
      <c r="Q70" s="13">
        <v>1</v>
      </c>
    </row>
    <row r="71" spans="1:17" ht="15.5">
      <c r="A71" s="1" t="s">
        <v>65</v>
      </c>
      <c r="B71" s="1" t="s">
        <v>54</v>
      </c>
      <c r="C71" s="50"/>
      <c r="D71" s="1"/>
      <c r="E71" s="16" t="s">
        <v>244</v>
      </c>
      <c r="F71" s="7">
        <v>7.9040404040404031</v>
      </c>
      <c r="G71" s="2">
        <v>4</v>
      </c>
      <c r="H71" s="1">
        <v>20</v>
      </c>
      <c r="I71" s="5">
        <v>10.121405750798724</v>
      </c>
      <c r="J71" s="5">
        <v>9.8785942492012762</v>
      </c>
      <c r="K71" s="61">
        <v>9.4696969696969688</v>
      </c>
      <c r="L71" s="64" t="s">
        <v>85</v>
      </c>
      <c r="M71" s="1">
        <v>15</v>
      </c>
      <c r="N71" s="57">
        <v>10.121405750798724</v>
      </c>
      <c r="O71" s="1"/>
      <c r="P71" s="64" t="s">
        <v>85</v>
      </c>
      <c r="Q71" s="13">
        <v>1</v>
      </c>
    </row>
    <row r="72" spans="1:17" ht="15.5">
      <c r="A72" s="1" t="s">
        <v>65</v>
      </c>
      <c r="B72" s="1" t="s">
        <v>55</v>
      </c>
      <c r="C72" s="50"/>
      <c r="D72" s="1"/>
      <c r="E72" s="16" t="s">
        <v>245</v>
      </c>
      <c r="F72" s="7">
        <v>6.7803030303030294</v>
      </c>
      <c r="G72" s="2">
        <v>4</v>
      </c>
      <c r="H72" s="1">
        <v>20</v>
      </c>
      <c r="I72" s="5">
        <v>11.798882681564248</v>
      </c>
      <c r="J72" s="5">
        <v>8.2011173184357524</v>
      </c>
      <c r="K72" s="61">
        <v>9.4696969696969688</v>
      </c>
      <c r="L72" s="64" t="s">
        <v>86</v>
      </c>
      <c r="M72" s="1">
        <v>15</v>
      </c>
      <c r="N72" s="57">
        <v>11.798882681564248</v>
      </c>
      <c r="O72" s="1"/>
      <c r="P72" s="64" t="s">
        <v>86</v>
      </c>
      <c r="Q72" s="13">
        <v>1</v>
      </c>
    </row>
    <row r="73" spans="1:17" ht="15.5">
      <c r="A73" s="1" t="s">
        <v>65</v>
      </c>
      <c r="B73" s="1" t="s">
        <v>56</v>
      </c>
      <c r="C73" s="50"/>
      <c r="D73" s="1"/>
      <c r="E73" s="16" t="s">
        <v>246</v>
      </c>
      <c r="F73" s="7">
        <v>7.8030303030303028</v>
      </c>
      <c r="G73" s="2">
        <v>4</v>
      </c>
      <c r="H73" s="1">
        <v>20</v>
      </c>
      <c r="I73" s="5">
        <v>10.25242718446602</v>
      </c>
      <c r="J73" s="5">
        <v>9.7475728155339798</v>
      </c>
      <c r="K73" s="61">
        <v>9.4696969696969688</v>
      </c>
      <c r="L73" s="64" t="s">
        <v>87</v>
      </c>
      <c r="M73" s="1">
        <v>15</v>
      </c>
      <c r="N73" s="57">
        <v>10.25242718446602</v>
      </c>
      <c r="O73" s="1"/>
      <c r="P73" s="64" t="s">
        <v>87</v>
      </c>
      <c r="Q73" s="13">
        <v>1</v>
      </c>
    </row>
    <row r="74" spans="1:17" ht="15.5">
      <c r="A74" s="1" t="s">
        <v>65</v>
      </c>
      <c r="B74" s="1" t="s">
        <v>105</v>
      </c>
      <c r="C74" s="50"/>
      <c r="D74" s="1"/>
      <c r="E74" s="16" t="s">
        <v>247</v>
      </c>
      <c r="F74" s="7">
        <v>4.583333333333333</v>
      </c>
      <c r="G74" s="2">
        <v>4</v>
      </c>
      <c r="H74" s="1">
        <v>20</v>
      </c>
      <c r="I74" s="5">
        <v>17.454545454545457</v>
      </c>
      <c r="J74" s="5">
        <v>2.5454545454545432</v>
      </c>
      <c r="K74" s="61">
        <v>9.4696969696969688</v>
      </c>
      <c r="L74" s="64" t="s">
        <v>88</v>
      </c>
      <c r="M74" s="1">
        <v>15</v>
      </c>
      <c r="N74" s="57">
        <v>17.454545454545457</v>
      </c>
      <c r="O74" s="1"/>
      <c r="P74" s="64" t="s">
        <v>88</v>
      </c>
      <c r="Q74" s="13">
        <v>1</v>
      </c>
    </row>
    <row r="75" spans="1:17" ht="15.5">
      <c r="A75" s="1" t="s">
        <v>65</v>
      </c>
      <c r="B75" s="1" t="s">
        <v>58</v>
      </c>
      <c r="C75" s="50"/>
      <c r="D75" s="1"/>
      <c r="E75" s="16" t="s">
        <v>248</v>
      </c>
      <c r="F75" s="7">
        <v>7.487373737373737</v>
      </c>
      <c r="G75" s="2">
        <v>4</v>
      </c>
      <c r="H75" s="1">
        <v>20</v>
      </c>
      <c r="I75" s="5">
        <v>10.684654300168635</v>
      </c>
      <c r="J75" s="5">
        <v>9.3153456998313651</v>
      </c>
      <c r="K75" s="61">
        <v>9.4696969696969688</v>
      </c>
      <c r="L75" s="64" t="s">
        <v>89</v>
      </c>
      <c r="M75" s="1">
        <v>15</v>
      </c>
      <c r="N75" s="57">
        <v>10.684654300168635</v>
      </c>
      <c r="O75" s="1"/>
      <c r="P75" s="64" t="s">
        <v>89</v>
      </c>
      <c r="Q75" s="13">
        <v>1</v>
      </c>
    </row>
    <row r="76" spans="1:17" ht="15.5">
      <c r="A76" s="1" t="s">
        <v>65</v>
      </c>
      <c r="B76" s="1" t="s">
        <v>59</v>
      </c>
      <c r="C76" s="50"/>
      <c r="D76" s="1"/>
      <c r="E76" s="16" t="s">
        <v>249</v>
      </c>
      <c r="F76" s="7">
        <v>8.5353535353535346</v>
      </c>
      <c r="G76" s="2">
        <v>4</v>
      </c>
      <c r="H76" s="1">
        <v>20</v>
      </c>
      <c r="I76" s="5">
        <v>9.3727810650887591</v>
      </c>
      <c r="J76" s="5">
        <v>10.627218934911241</v>
      </c>
      <c r="K76" s="61">
        <v>9.4696969696969688</v>
      </c>
      <c r="L76" s="64" t="s">
        <v>115</v>
      </c>
      <c r="M76" s="1">
        <v>15</v>
      </c>
      <c r="N76" s="57">
        <v>9.3727810650887591</v>
      </c>
      <c r="O76" s="1"/>
      <c r="P76" s="64" t="s">
        <v>115</v>
      </c>
      <c r="Q76" s="13">
        <v>1</v>
      </c>
    </row>
    <row r="77" spans="1:17">
      <c r="G77" s="23"/>
    </row>
    <row r="78" spans="1:17">
      <c r="G78" s="23"/>
    </row>
    <row r="79" spans="1:17" ht="15.5">
      <c r="A79" s="51" t="s">
        <v>3</v>
      </c>
      <c r="B79" s="50" t="s">
        <v>170</v>
      </c>
      <c r="C79" s="50"/>
      <c r="D79" s="50"/>
      <c r="E79" s="92" t="s">
        <v>213</v>
      </c>
      <c r="F79" s="52" t="s">
        <v>171</v>
      </c>
      <c r="G79" s="53" t="s">
        <v>166</v>
      </c>
      <c r="H79" s="50" t="s">
        <v>172</v>
      </c>
      <c r="I79" s="52" t="s">
        <v>14</v>
      </c>
      <c r="J79" s="52" t="s">
        <v>173</v>
      </c>
      <c r="K79" s="58" t="s">
        <v>165</v>
      </c>
      <c r="M79" s="52" t="s">
        <v>168</v>
      </c>
      <c r="N79" s="57" t="s">
        <v>14</v>
      </c>
      <c r="O79" s="50"/>
      <c r="P79" s="64" t="s">
        <v>250</v>
      </c>
    </row>
    <row r="80" spans="1:17">
      <c r="A80" s="4" t="s">
        <v>108</v>
      </c>
      <c r="G80" s="23"/>
      <c r="I80" s="54" t="s">
        <v>164</v>
      </c>
      <c r="J80" s="46"/>
      <c r="K80" s="59" t="s">
        <v>167</v>
      </c>
      <c r="M80" s="50" t="s">
        <v>169</v>
      </c>
      <c r="N80" s="57" t="s">
        <v>164</v>
      </c>
      <c r="O80" s="50"/>
      <c r="P80" s="64" t="s">
        <v>176</v>
      </c>
    </row>
    <row r="81" spans="1:18" ht="15.5">
      <c r="A81" s="1" t="s">
        <v>65</v>
      </c>
      <c r="B81" s="1" t="s">
        <v>23</v>
      </c>
      <c r="C81" s="1"/>
      <c r="D81" s="1"/>
      <c r="E81" s="16" t="s">
        <v>251</v>
      </c>
      <c r="F81" s="7">
        <v>4.9242424242424239</v>
      </c>
      <c r="G81" s="2">
        <v>4</v>
      </c>
      <c r="H81" s="1">
        <v>20</v>
      </c>
      <c r="I81" s="5">
        <v>16.246153846153849</v>
      </c>
      <c r="J81" s="5">
        <v>3.7538461538461512</v>
      </c>
      <c r="K81" s="61">
        <v>9.4696969696969688</v>
      </c>
      <c r="L81" s="64" t="s">
        <v>90</v>
      </c>
      <c r="M81" s="1">
        <v>15</v>
      </c>
      <c r="N81" s="57">
        <v>16.246153846153849</v>
      </c>
      <c r="O81" s="1"/>
      <c r="P81" s="64" t="s">
        <v>90</v>
      </c>
      <c r="Q81" s="13">
        <v>1</v>
      </c>
    </row>
    <row r="82" spans="1:18" ht="15.5">
      <c r="A82" s="1" t="s">
        <v>65</v>
      </c>
      <c r="B82" s="1" t="s">
        <v>25</v>
      </c>
      <c r="C82" s="1"/>
      <c r="D82" s="1"/>
      <c r="E82" s="16" t="s">
        <v>252</v>
      </c>
      <c r="F82" s="7">
        <v>10.85858585858586</v>
      </c>
      <c r="G82" s="2">
        <v>4</v>
      </c>
      <c r="H82" s="1">
        <v>20</v>
      </c>
      <c r="I82" s="5">
        <v>7.3674418604651155</v>
      </c>
      <c r="J82" s="5">
        <v>12.632558139534884</v>
      </c>
      <c r="K82" s="61">
        <v>9.4696969696969688</v>
      </c>
      <c r="L82" s="64" t="s">
        <v>91</v>
      </c>
      <c r="M82" s="1">
        <v>15</v>
      </c>
      <c r="N82" s="57">
        <v>7.3674418604651155</v>
      </c>
      <c r="O82" s="1"/>
      <c r="P82" s="64" t="s">
        <v>91</v>
      </c>
      <c r="Q82" s="13">
        <v>1</v>
      </c>
    </row>
    <row r="83" spans="1:18" ht="15.5">
      <c r="A83" s="1" t="s">
        <v>65</v>
      </c>
      <c r="B83" s="1" t="s">
        <v>27</v>
      </c>
      <c r="C83" s="1"/>
      <c r="D83" s="1"/>
      <c r="E83" s="16" t="s">
        <v>253</v>
      </c>
      <c r="F83" s="7">
        <v>5.8838383838383841</v>
      </c>
      <c r="G83" s="2">
        <v>4</v>
      </c>
      <c r="H83" s="1">
        <v>20</v>
      </c>
      <c r="I83" s="5">
        <v>13.59656652360515</v>
      </c>
      <c r="J83" s="5">
        <v>6.4034334763948504</v>
      </c>
      <c r="K83" s="61">
        <v>9.4696969696969688</v>
      </c>
      <c r="L83" s="64" t="s">
        <v>92</v>
      </c>
      <c r="M83" s="1">
        <v>15</v>
      </c>
      <c r="N83" s="57">
        <v>13.59656652360515</v>
      </c>
      <c r="O83" s="1"/>
      <c r="P83" s="64" t="s">
        <v>92</v>
      </c>
      <c r="Q83" s="13">
        <v>1</v>
      </c>
    </row>
    <row r="84" spans="1:18" ht="15.5">
      <c r="A84" s="1" t="s">
        <v>65</v>
      </c>
      <c r="B84" s="1" t="s">
        <v>29</v>
      </c>
      <c r="C84" s="1"/>
      <c r="D84" s="1"/>
      <c r="E84" s="16" t="s">
        <v>254</v>
      </c>
      <c r="F84" s="7">
        <v>7.7398989898989887</v>
      </c>
      <c r="G84" s="2">
        <v>4</v>
      </c>
      <c r="H84" s="1">
        <v>20</v>
      </c>
      <c r="I84" s="5">
        <v>10.336052202283852</v>
      </c>
      <c r="J84" s="5">
        <v>9.6639477977161476</v>
      </c>
      <c r="K84" s="61">
        <v>9.4696969696969671</v>
      </c>
      <c r="L84" s="64" t="s">
        <v>93</v>
      </c>
      <c r="M84" s="1">
        <v>14.999999999999998</v>
      </c>
      <c r="N84" s="57">
        <v>10.336052202283852</v>
      </c>
      <c r="O84" s="1"/>
      <c r="P84" s="64" t="s">
        <v>93</v>
      </c>
      <c r="Q84" s="13">
        <v>1</v>
      </c>
    </row>
    <row r="85" spans="1:18" ht="15.5">
      <c r="A85" s="1" t="s">
        <v>65</v>
      </c>
      <c r="B85" s="1" t="s">
        <v>31</v>
      </c>
      <c r="C85" s="1"/>
      <c r="D85" s="1"/>
      <c r="E85" s="16" t="s">
        <v>255</v>
      </c>
      <c r="F85" s="7">
        <v>7.1843434343434334</v>
      </c>
      <c r="G85" s="2">
        <v>4</v>
      </c>
      <c r="H85" s="1">
        <v>20</v>
      </c>
      <c r="I85" s="5">
        <v>11.135325131810195</v>
      </c>
      <c r="J85" s="5">
        <v>8.8646748681898053</v>
      </c>
      <c r="K85" s="61">
        <v>9.4696969696969688</v>
      </c>
      <c r="L85" s="64" t="s">
        <v>95</v>
      </c>
      <c r="M85" s="1">
        <v>15</v>
      </c>
      <c r="N85" s="57">
        <v>11.135325131810195</v>
      </c>
      <c r="O85" s="1"/>
      <c r="P85" s="64" t="s">
        <v>95</v>
      </c>
      <c r="Q85" s="13">
        <v>1</v>
      </c>
    </row>
    <row r="86" spans="1:18" ht="15.5">
      <c r="A86" s="1" t="s">
        <v>65</v>
      </c>
      <c r="B86" s="1" t="s">
        <v>33</v>
      </c>
      <c r="C86" s="1"/>
      <c r="D86" s="1"/>
      <c r="E86" s="16" t="s">
        <v>256</v>
      </c>
      <c r="F86" s="7">
        <v>7.891414141414141</v>
      </c>
      <c r="G86" s="2">
        <v>4</v>
      </c>
      <c r="H86" s="1">
        <v>20</v>
      </c>
      <c r="I86" s="5">
        <v>10.137600000000001</v>
      </c>
      <c r="J86" s="5">
        <v>9.8623999999999992</v>
      </c>
      <c r="K86" s="61">
        <v>9.4696969696969688</v>
      </c>
      <c r="L86" s="64" t="s">
        <v>96</v>
      </c>
      <c r="M86" s="1">
        <v>15</v>
      </c>
      <c r="N86" s="57">
        <v>10.137600000000001</v>
      </c>
      <c r="O86" s="1"/>
      <c r="P86" s="64" t="s">
        <v>96</v>
      </c>
      <c r="Q86" s="13">
        <v>1</v>
      </c>
    </row>
    <row r="87" spans="1:18" ht="15.5">
      <c r="A87" s="1" t="s">
        <v>65</v>
      </c>
      <c r="B87" s="1" t="s">
        <v>35</v>
      </c>
      <c r="C87" s="1"/>
      <c r="D87" s="1"/>
      <c r="E87" s="16" t="s">
        <v>257</v>
      </c>
      <c r="F87" s="7">
        <v>15.303030303030303</v>
      </c>
      <c r="G87" s="2">
        <v>4</v>
      </c>
      <c r="H87" s="1">
        <v>20</v>
      </c>
      <c r="I87" s="5">
        <v>5.2277227722772279</v>
      </c>
      <c r="J87" s="5">
        <v>14.772277227722771</v>
      </c>
      <c r="K87" s="61">
        <v>9.4696969696969688</v>
      </c>
      <c r="L87" s="64" t="s">
        <v>97</v>
      </c>
      <c r="M87" s="1">
        <v>15</v>
      </c>
      <c r="N87" s="57">
        <v>5.2277227722772279</v>
      </c>
      <c r="O87" s="1"/>
      <c r="P87" s="64" t="s">
        <v>97</v>
      </c>
      <c r="Q87" s="13">
        <v>1</v>
      </c>
    </row>
    <row r="88" spans="1:18" ht="15.5">
      <c r="A88" s="1" t="s">
        <v>65</v>
      </c>
      <c r="B88" s="1" t="s">
        <v>37</v>
      </c>
      <c r="C88" s="1"/>
      <c r="D88" s="1"/>
      <c r="E88" s="16" t="s">
        <v>258</v>
      </c>
      <c r="F88" s="7">
        <v>10.416666666666666</v>
      </c>
      <c r="G88" s="2">
        <v>4</v>
      </c>
      <c r="H88" s="1">
        <v>20</v>
      </c>
      <c r="I88" s="5">
        <v>7.6800000000000006</v>
      </c>
      <c r="J88" s="5">
        <v>12.32</v>
      </c>
      <c r="K88" s="61">
        <v>9.4696969696969688</v>
      </c>
      <c r="L88" s="64" t="s">
        <v>98</v>
      </c>
      <c r="M88" s="1">
        <v>15</v>
      </c>
      <c r="N88" s="57">
        <v>7.6800000000000006</v>
      </c>
      <c r="O88" s="1"/>
      <c r="P88" s="64" t="s">
        <v>98</v>
      </c>
      <c r="Q88" s="13">
        <v>1</v>
      </c>
    </row>
    <row r="89" spans="1:18" ht="15.5">
      <c r="A89" s="1" t="s">
        <v>65</v>
      </c>
      <c r="B89" s="1" t="s">
        <v>39</v>
      </c>
      <c r="C89" s="1"/>
      <c r="D89" s="1"/>
      <c r="E89" s="16" t="s">
        <v>259</v>
      </c>
      <c r="F89" s="7">
        <v>6.7803030303030303</v>
      </c>
      <c r="G89" s="2">
        <v>4</v>
      </c>
      <c r="H89" s="1">
        <v>20</v>
      </c>
      <c r="I89" s="5">
        <v>11.798882681564246</v>
      </c>
      <c r="J89" s="5">
        <v>8.2011173184357542</v>
      </c>
      <c r="K89" s="61">
        <v>9.4696969696969688</v>
      </c>
      <c r="L89" s="64" t="s">
        <v>99</v>
      </c>
      <c r="M89" s="1">
        <v>15</v>
      </c>
      <c r="N89" s="57">
        <v>11.798882681564246</v>
      </c>
      <c r="O89" s="1"/>
      <c r="P89" s="64" t="s">
        <v>99</v>
      </c>
      <c r="Q89" s="13">
        <v>1</v>
      </c>
    </row>
    <row r="90" spans="1:18" ht="15.5">
      <c r="A90" s="1" t="s">
        <v>65</v>
      </c>
      <c r="B90" s="1" t="s">
        <v>41</v>
      </c>
      <c r="C90" s="1"/>
      <c r="D90" s="1"/>
      <c r="E90" s="16" t="s">
        <v>260</v>
      </c>
      <c r="F90" s="7">
        <v>4.595959595959596</v>
      </c>
      <c r="G90" s="2">
        <v>4</v>
      </c>
      <c r="H90" s="1">
        <v>20</v>
      </c>
      <c r="I90" s="5">
        <v>17.406593406593405</v>
      </c>
      <c r="J90" s="5">
        <v>2.5934065934065949</v>
      </c>
      <c r="K90" s="61">
        <v>9.4696969696969688</v>
      </c>
      <c r="L90" s="64" t="s">
        <v>100</v>
      </c>
      <c r="M90" s="1">
        <v>15</v>
      </c>
      <c r="N90" s="57">
        <v>17.406593406593405</v>
      </c>
      <c r="O90" s="1"/>
      <c r="P90" s="64" t="s">
        <v>100</v>
      </c>
      <c r="Q90" s="13">
        <v>1</v>
      </c>
    </row>
    <row r="91" spans="1:18" ht="15.5">
      <c r="A91" s="1" t="s">
        <v>65</v>
      </c>
      <c r="B91" s="1" t="s">
        <v>44</v>
      </c>
      <c r="C91" s="1"/>
      <c r="D91" s="1"/>
      <c r="E91" s="16" t="s">
        <v>261</v>
      </c>
      <c r="F91" s="7">
        <v>13.068181818181818</v>
      </c>
      <c r="G91" s="2">
        <v>4</v>
      </c>
      <c r="H91" s="1">
        <v>20</v>
      </c>
      <c r="I91" s="5">
        <v>6.1217391304347828</v>
      </c>
      <c r="J91" s="5">
        <v>13.878260869565217</v>
      </c>
      <c r="K91" s="61">
        <v>9.4696969696969688</v>
      </c>
      <c r="L91" s="64" t="s">
        <v>101</v>
      </c>
      <c r="M91" s="1">
        <v>15</v>
      </c>
      <c r="N91" s="57">
        <v>6.1217391304347828</v>
      </c>
      <c r="O91" s="1"/>
      <c r="P91" s="64" t="s">
        <v>101</v>
      </c>
      <c r="Q91" s="13">
        <v>1</v>
      </c>
    </row>
    <row r="92" spans="1:18" ht="15.5">
      <c r="A92" s="1" t="s">
        <v>65</v>
      </c>
      <c r="B92" s="1" t="s">
        <v>47</v>
      </c>
      <c r="C92" s="1"/>
      <c r="D92" s="1"/>
      <c r="E92" s="16" t="s">
        <v>262</v>
      </c>
      <c r="F92" s="7">
        <v>4.3434343434343434</v>
      </c>
      <c r="G92" s="2">
        <v>4</v>
      </c>
      <c r="H92" s="1">
        <v>20</v>
      </c>
      <c r="I92" s="5">
        <v>18.418604651162791</v>
      </c>
      <c r="J92" s="5">
        <v>1.5813953488372086</v>
      </c>
      <c r="K92" s="61">
        <v>9.4696969696969688</v>
      </c>
      <c r="L92" s="64" t="s">
        <v>102</v>
      </c>
      <c r="M92" s="1">
        <v>15</v>
      </c>
      <c r="N92" s="57">
        <v>18.418604651162791</v>
      </c>
      <c r="O92" s="1"/>
      <c r="P92" s="64" t="s">
        <v>102</v>
      </c>
      <c r="Q92" s="13">
        <v>1</v>
      </c>
    </row>
    <row r="93" spans="1:18" ht="15.5">
      <c r="A93" s="1" t="s">
        <v>65</v>
      </c>
      <c r="B93" s="1" t="s">
        <v>49</v>
      </c>
      <c r="C93" s="1"/>
      <c r="D93" s="1"/>
      <c r="E93" s="16" t="s">
        <v>263</v>
      </c>
      <c r="F93" s="7">
        <v>20.984848484848488</v>
      </c>
      <c r="G93" s="2">
        <v>4</v>
      </c>
      <c r="H93" s="1">
        <v>20</v>
      </c>
      <c r="I93" s="5">
        <v>3.8122743682310465</v>
      </c>
      <c r="J93" s="5">
        <v>16.187725631768952</v>
      </c>
      <c r="K93" s="61">
        <v>9.4696969696969688</v>
      </c>
      <c r="L93" s="64" t="s">
        <v>103</v>
      </c>
      <c r="M93" s="1">
        <v>15</v>
      </c>
      <c r="N93" s="57">
        <v>3.8122743682310465</v>
      </c>
      <c r="O93" s="1"/>
      <c r="P93" s="64" t="s">
        <v>103</v>
      </c>
      <c r="Q93" s="13">
        <v>1</v>
      </c>
    </row>
    <row r="94" spans="1:18" s="84" customFormat="1" ht="15.5">
      <c r="A94" s="79" t="s">
        <v>65</v>
      </c>
      <c r="B94" s="79" t="s">
        <v>22</v>
      </c>
      <c r="C94" s="79"/>
      <c r="D94" s="79"/>
      <c r="E94" s="107" t="s">
        <v>264</v>
      </c>
      <c r="F94" s="80">
        <v>14.772727272727273</v>
      </c>
      <c r="G94" s="81">
        <v>4</v>
      </c>
      <c r="H94" s="79">
        <v>20</v>
      </c>
      <c r="I94" s="82">
        <v>5.4153846153846148</v>
      </c>
      <c r="J94" s="82">
        <v>14.584615384615386</v>
      </c>
      <c r="K94" s="83">
        <v>9.4696969696969706</v>
      </c>
      <c r="L94" s="84" t="s">
        <v>104</v>
      </c>
      <c r="M94" s="79">
        <v>15</v>
      </c>
      <c r="N94" s="83">
        <v>5.4153846153846148</v>
      </c>
      <c r="O94" s="79"/>
      <c r="P94" s="84" t="s">
        <v>104</v>
      </c>
      <c r="Q94" s="84">
        <v>1</v>
      </c>
      <c r="R94" s="85" t="s">
        <v>180</v>
      </c>
    </row>
    <row r="95" spans="1:18" ht="15.5">
      <c r="A95" s="1" t="s">
        <v>65</v>
      </c>
      <c r="B95" s="1" t="s">
        <v>24</v>
      </c>
      <c r="C95" s="1"/>
      <c r="D95" s="1"/>
      <c r="E95" s="16" t="s">
        <v>265</v>
      </c>
      <c r="F95" s="7">
        <v>19.936868686868685</v>
      </c>
      <c r="G95" s="2">
        <v>4</v>
      </c>
      <c r="H95" s="1">
        <v>20</v>
      </c>
      <c r="I95" s="5">
        <v>4.0126662444585186</v>
      </c>
      <c r="J95" s="5">
        <v>15.987333755541481</v>
      </c>
      <c r="K95" s="61">
        <v>9.4696969696969688</v>
      </c>
      <c r="L95" s="64" t="s">
        <v>106</v>
      </c>
      <c r="M95" s="1">
        <v>15</v>
      </c>
      <c r="N95" s="57">
        <v>4.0126662444585186</v>
      </c>
      <c r="O95" s="1"/>
      <c r="P95" s="64" t="s">
        <v>106</v>
      </c>
      <c r="Q95" s="13">
        <v>1</v>
      </c>
    </row>
    <row r="96" spans="1:18" ht="15.5">
      <c r="A96" s="1" t="s">
        <v>65</v>
      </c>
      <c r="B96" s="1" t="s">
        <v>26</v>
      </c>
      <c r="C96" s="1"/>
      <c r="D96" s="1"/>
      <c r="E96" s="16" t="s">
        <v>266</v>
      </c>
      <c r="F96" s="7">
        <v>25.46717171717172</v>
      </c>
      <c r="G96" s="2">
        <v>4</v>
      </c>
      <c r="H96" s="1">
        <v>20</v>
      </c>
      <c r="I96" s="5">
        <v>3.1412989588497764</v>
      </c>
      <c r="J96" s="5">
        <v>16.858701041150223</v>
      </c>
      <c r="K96" s="61">
        <v>9.4696969696969706</v>
      </c>
      <c r="L96" s="64" t="s">
        <v>107</v>
      </c>
      <c r="M96" s="1">
        <v>15</v>
      </c>
      <c r="N96" s="57">
        <v>3.1412989588497764</v>
      </c>
      <c r="O96" s="1"/>
      <c r="P96" s="64" t="s">
        <v>107</v>
      </c>
      <c r="Q96" s="13">
        <v>1</v>
      </c>
    </row>
    <row r="97" spans="1:17" ht="15.5">
      <c r="A97" s="1" t="s">
        <v>65</v>
      </c>
      <c r="B97" s="1" t="s">
        <v>28</v>
      </c>
      <c r="C97" s="1"/>
      <c r="D97" s="1"/>
      <c r="E97" s="16" t="s">
        <v>267</v>
      </c>
      <c r="F97" s="7">
        <v>19.848484848484848</v>
      </c>
      <c r="G97" s="2">
        <v>4</v>
      </c>
      <c r="H97" s="1">
        <v>20</v>
      </c>
      <c r="I97" s="5">
        <v>4.0305343511450387</v>
      </c>
      <c r="J97" s="5">
        <v>15.96946564885496</v>
      </c>
      <c r="K97" s="61">
        <v>9.4696969696969688</v>
      </c>
      <c r="L97" s="64" t="s">
        <v>119</v>
      </c>
      <c r="M97" s="1">
        <v>15</v>
      </c>
      <c r="N97" s="57">
        <v>4.0305343511450387</v>
      </c>
      <c r="O97" s="1"/>
      <c r="P97" s="64" t="s">
        <v>119</v>
      </c>
      <c r="Q97" s="13">
        <v>1</v>
      </c>
    </row>
    <row r="98" spans="1:17" ht="15.5">
      <c r="A98" s="1" t="s">
        <v>65</v>
      </c>
      <c r="B98" s="1" t="s">
        <v>30</v>
      </c>
      <c r="C98" s="1"/>
      <c r="D98" s="1"/>
      <c r="E98" s="16" t="s">
        <v>268</v>
      </c>
      <c r="F98" s="7">
        <v>21.565656565656564</v>
      </c>
      <c r="G98" s="2">
        <v>4</v>
      </c>
      <c r="H98" s="1">
        <v>20</v>
      </c>
      <c r="I98" s="5">
        <v>3.7096018735362999</v>
      </c>
      <c r="J98" s="5">
        <v>16.2903981264637</v>
      </c>
      <c r="K98" s="61">
        <v>9.4696969696969706</v>
      </c>
      <c r="L98" s="64" t="s">
        <v>120</v>
      </c>
      <c r="M98" s="1">
        <v>15</v>
      </c>
      <c r="N98" s="57">
        <v>3.7096018735362999</v>
      </c>
      <c r="O98" s="1"/>
      <c r="P98" s="64" t="s">
        <v>120</v>
      </c>
      <c r="Q98" s="13">
        <v>1</v>
      </c>
    </row>
    <row r="99" spans="1:17" ht="15.5">
      <c r="A99" s="1" t="s">
        <v>65</v>
      </c>
      <c r="B99" s="1" t="s">
        <v>32</v>
      </c>
      <c r="C99" s="1"/>
      <c r="D99" s="1"/>
      <c r="E99" s="16" t="s">
        <v>269</v>
      </c>
      <c r="F99" s="7">
        <v>15.391414141414144</v>
      </c>
      <c r="G99" s="2">
        <v>4</v>
      </c>
      <c r="H99" s="1">
        <v>20</v>
      </c>
      <c r="I99" s="5">
        <v>5.1977030352748148</v>
      </c>
      <c r="J99" s="5">
        <v>14.802296964725185</v>
      </c>
      <c r="K99" s="61">
        <v>9.4696969696969688</v>
      </c>
      <c r="L99" s="64" t="s">
        <v>121</v>
      </c>
      <c r="M99" s="1">
        <v>15</v>
      </c>
      <c r="N99" s="57">
        <v>5.1977030352748148</v>
      </c>
      <c r="O99" s="1"/>
      <c r="P99" s="64" t="s">
        <v>121</v>
      </c>
      <c r="Q99" s="13">
        <v>1</v>
      </c>
    </row>
    <row r="100" spans="1:17" ht="15.5">
      <c r="A100" s="1" t="s">
        <v>65</v>
      </c>
      <c r="B100" s="1" t="s">
        <v>34</v>
      </c>
      <c r="C100" s="1"/>
      <c r="D100" s="1"/>
      <c r="E100" s="16" t="s">
        <v>270</v>
      </c>
      <c r="F100" s="7">
        <v>11.047979797979798</v>
      </c>
      <c r="G100" s="2">
        <v>4</v>
      </c>
      <c r="H100" s="1">
        <v>20</v>
      </c>
      <c r="I100" s="5">
        <v>7.2411428571428571</v>
      </c>
      <c r="J100" s="5">
        <v>12.758857142857142</v>
      </c>
      <c r="K100" s="61">
        <v>9.4696969696969688</v>
      </c>
      <c r="L100" s="64" t="s">
        <v>122</v>
      </c>
      <c r="M100" s="1">
        <v>15</v>
      </c>
      <c r="N100" s="57">
        <v>7.2411428571428571</v>
      </c>
      <c r="O100" s="1"/>
      <c r="P100" s="64" t="s">
        <v>122</v>
      </c>
      <c r="Q100" s="13">
        <v>1</v>
      </c>
    </row>
    <row r="101" spans="1:17">
      <c r="G101" s="23"/>
    </row>
    <row r="115" spans="1:18" ht="15.5">
      <c r="A115" s="51" t="s">
        <v>3</v>
      </c>
      <c r="B115" s="50" t="s">
        <v>170</v>
      </c>
      <c r="C115" s="50"/>
      <c r="D115" s="50"/>
      <c r="E115" s="92" t="s">
        <v>213</v>
      </c>
      <c r="F115" s="52" t="s">
        <v>171</v>
      </c>
      <c r="G115" s="53" t="s">
        <v>166</v>
      </c>
      <c r="H115" s="50" t="s">
        <v>172</v>
      </c>
      <c r="I115" s="52" t="s">
        <v>14</v>
      </c>
      <c r="J115" s="52" t="s">
        <v>173</v>
      </c>
      <c r="K115" s="58" t="s">
        <v>165</v>
      </c>
      <c r="M115" s="52" t="s">
        <v>168</v>
      </c>
      <c r="N115" s="57" t="s">
        <v>14</v>
      </c>
      <c r="O115" s="50"/>
      <c r="P115" s="64" t="s">
        <v>250</v>
      </c>
    </row>
    <row r="116" spans="1:18">
      <c r="A116" s="4" t="s">
        <v>110</v>
      </c>
      <c r="B116" s="1"/>
      <c r="C116" s="1"/>
      <c r="D116" s="1"/>
      <c r="E116" s="1"/>
      <c r="F116" s="7"/>
      <c r="G116" s="2"/>
      <c r="H116" s="1"/>
      <c r="I116" s="54" t="s">
        <v>164</v>
      </c>
      <c r="J116" s="46"/>
      <c r="K116" s="59" t="s">
        <v>167</v>
      </c>
      <c r="M116" s="50" t="s">
        <v>169</v>
      </c>
      <c r="N116" s="57" t="s">
        <v>164</v>
      </c>
      <c r="O116" s="1"/>
      <c r="P116" s="64" t="s">
        <v>176</v>
      </c>
    </row>
    <row r="117" spans="1:18">
      <c r="A117" s="1" t="s">
        <v>111</v>
      </c>
      <c r="B117" s="1" t="s">
        <v>23</v>
      </c>
      <c r="C117" s="1"/>
      <c r="D117" s="1"/>
      <c r="E117" s="1" t="s">
        <v>271</v>
      </c>
      <c r="F117" s="7">
        <v>49.116161616161619</v>
      </c>
      <c r="G117" s="2">
        <v>4</v>
      </c>
      <c r="H117" s="1">
        <v>20</v>
      </c>
      <c r="I117" s="5">
        <v>1.6287917737789201</v>
      </c>
      <c r="J117" s="5">
        <v>18.371208226221079</v>
      </c>
      <c r="K117" s="61">
        <v>9.4696969696969706</v>
      </c>
      <c r="L117" s="64" t="s">
        <v>123</v>
      </c>
      <c r="M117" s="1">
        <v>15</v>
      </c>
      <c r="N117" s="57">
        <v>1.6287917737789201</v>
      </c>
      <c r="O117" s="1"/>
      <c r="P117" s="64" t="s">
        <v>123</v>
      </c>
      <c r="Q117" s="13">
        <v>1</v>
      </c>
    </row>
    <row r="118" spans="1:18">
      <c r="A118" s="1" t="s">
        <v>111</v>
      </c>
      <c r="B118" s="1" t="s">
        <v>25</v>
      </c>
      <c r="C118" s="1"/>
      <c r="D118" s="1"/>
      <c r="E118" s="1" t="s">
        <v>272</v>
      </c>
      <c r="F118" s="7">
        <v>58.333333333333343</v>
      </c>
      <c r="G118" s="2">
        <v>4</v>
      </c>
      <c r="H118" s="1">
        <v>20</v>
      </c>
      <c r="I118" s="5">
        <v>1.3714285714285712</v>
      </c>
      <c r="J118" s="5">
        <v>18.62857142857143</v>
      </c>
      <c r="K118" s="61">
        <v>9.4696969696969706</v>
      </c>
      <c r="L118" s="64" t="s">
        <v>124</v>
      </c>
      <c r="M118" s="1">
        <v>15</v>
      </c>
      <c r="N118" s="57">
        <v>1.3714285714285712</v>
      </c>
      <c r="O118" s="1"/>
      <c r="P118" s="64" t="s">
        <v>124</v>
      </c>
      <c r="Q118" s="13">
        <v>1</v>
      </c>
    </row>
    <row r="119" spans="1:18">
      <c r="A119" s="1" t="s">
        <v>111</v>
      </c>
      <c r="B119" s="1" t="s">
        <v>27</v>
      </c>
      <c r="C119" s="1"/>
      <c r="D119" s="1"/>
      <c r="E119" s="1" t="s">
        <v>273</v>
      </c>
      <c r="F119" s="7">
        <v>64.646464646464651</v>
      </c>
      <c r="G119" s="2">
        <v>4</v>
      </c>
      <c r="H119" s="1">
        <v>20</v>
      </c>
      <c r="I119" s="5">
        <v>1.2374999999999998</v>
      </c>
      <c r="J119" s="5">
        <v>18.762499999999999</v>
      </c>
      <c r="K119" s="61">
        <v>9.4696969696969706</v>
      </c>
      <c r="L119" s="64" t="s">
        <v>125</v>
      </c>
      <c r="M119" s="1">
        <v>15</v>
      </c>
      <c r="N119" s="57">
        <v>1.2374999999999998</v>
      </c>
      <c r="O119" s="1"/>
      <c r="P119" s="64" t="s">
        <v>125</v>
      </c>
      <c r="Q119" s="13">
        <v>1</v>
      </c>
    </row>
    <row r="120" spans="1:18" s="99" customFormat="1">
      <c r="A120" s="94" t="s">
        <v>111</v>
      </c>
      <c r="B120" s="94" t="s">
        <v>29</v>
      </c>
      <c r="C120" s="94"/>
      <c r="D120" s="94"/>
      <c r="E120" s="94" t="s">
        <v>274</v>
      </c>
      <c r="F120" s="94"/>
      <c r="G120" s="96"/>
      <c r="H120" s="94"/>
      <c r="I120" s="94"/>
      <c r="J120" s="97"/>
      <c r="K120" s="98"/>
      <c r="M120" s="94"/>
      <c r="N120" s="100"/>
      <c r="O120" s="94"/>
      <c r="R120" s="101"/>
    </row>
    <row r="121" spans="1:18">
      <c r="A121" s="1" t="s">
        <v>111</v>
      </c>
      <c r="B121" s="1" t="s">
        <v>31</v>
      </c>
      <c r="C121" s="1"/>
      <c r="D121" s="1"/>
      <c r="E121" s="1" t="s">
        <v>275</v>
      </c>
      <c r="F121" s="7">
        <v>47.727272727272727</v>
      </c>
      <c r="G121" s="2">
        <v>4</v>
      </c>
      <c r="H121" s="1">
        <v>20</v>
      </c>
      <c r="I121" s="5">
        <v>1.6761904761904762</v>
      </c>
      <c r="J121" s="5">
        <v>18.323809523809523</v>
      </c>
      <c r="K121" s="61">
        <v>9.4696969696969688</v>
      </c>
      <c r="L121" s="64" t="s">
        <v>126</v>
      </c>
      <c r="M121" s="1">
        <v>15</v>
      </c>
      <c r="N121" s="57">
        <v>1.6761904761904762</v>
      </c>
      <c r="O121" s="1"/>
      <c r="P121" s="64" t="s">
        <v>126</v>
      </c>
      <c r="Q121" s="13">
        <v>1</v>
      </c>
    </row>
    <row r="122" spans="1:18">
      <c r="A122" s="1" t="s">
        <v>111</v>
      </c>
      <c r="B122" s="1" t="s">
        <v>33</v>
      </c>
      <c r="C122" s="1"/>
      <c r="D122" s="1"/>
      <c r="E122" s="1" t="s">
        <v>276</v>
      </c>
      <c r="F122" s="7">
        <v>53.535353535353543</v>
      </c>
      <c r="G122" s="2">
        <v>4</v>
      </c>
      <c r="H122" s="1">
        <v>20</v>
      </c>
      <c r="I122" s="5">
        <v>1.4943396226415091</v>
      </c>
      <c r="J122" s="5">
        <v>18.505660377358492</v>
      </c>
      <c r="K122" s="61">
        <v>9.4696969696969706</v>
      </c>
      <c r="L122" s="64" t="s">
        <v>127</v>
      </c>
      <c r="M122" s="1">
        <v>15</v>
      </c>
      <c r="N122" s="57">
        <v>1.4943396226415091</v>
      </c>
      <c r="O122" s="1"/>
      <c r="P122" s="64" t="s">
        <v>127</v>
      </c>
      <c r="Q122" s="13">
        <v>1</v>
      </c>
    </row>
    <row r="123" spans="1:18">
      <c r="A123" s="1" t="s">
        <v>111</v>
      </c>
      <c r="B123" s="1" t="s">
        <v>35</v>
      </c>
      <c r="C123" s="1"/>
      <c r="D123" s="1"/>
      <c r="E123" s="1" t="s">
        <v>277</v>
      </c>
      <c r="F123" s="7">
        <v>50.631313131313135</v>
      </c>
      <c r="G123" s="2">
        <v>4</v>
      </c>
      <c r="H123" s="1">
        <v>20</v>
      </c>
      <c r="I123" s="5">
        <v>1.5800498753117205</v>
      </c>
      <c r="J123" s="5">
        <v>18.419950124688281</v>
      </c>
      <c r="K123" s="61">
        <v>9.4696969696969706</v>
      </c>
      <c r="L123" s="64" t="s">
        <v>128</v>
      </c>
      <c r="M123" s="1">
        <v>15</v>
      </c>
      <c r="N123" s="57">
        <v>1.5800498753117205</v>
      </c>
      <c r="O123" s="1"/>
      <c r="P123" s="64" t="s">
        <v>128</v>
      </c>
      <c r="Q123" s="13">
        <v>1</v>
      </c>
    </row>
    <row r="124" spans="1:18">
      <c r="A124" s="1" t="s">
        <v>111</v>
      </c>
      <c r="B124" s="1" t="s">
        <v>37</v>
      </c>
      <c r="C124" s="1"/>
      <c r="D124" s="1"/>
      <c r="E124" s="1" t="s">
        <v>278</v>
      </c>
      <c r="F124" s="7">
        <v>62.247474747474747</v>
      </c>
      <c r="G124" s="2">
        <v>4</v>
      </c>
      <c r="H124" s="1">
        <v>20</v>
      </c>
      <c r="I124" s="5">
        <v>1.2851926977687627</v>
      </c>
      <c r="J124" s="5">
        <v>18.714807302231236</v>
      </c>
      <c r="K124" s="61">
        <v>9.4696969696969706</v>
      </c>
      <c r="L124" s="64" t="s">
        <v>129</v>
      </c>
      <c r="M124" s="1">
        <v>15</v>
      </c>
      <c r="N124" s="57">
        <v>1.2851926977687627</v>
      </c>
      <c r="O124" s="1"/>
      <c r="P124" s="64" t="s">
        <v>129</v>
      </c>
      <c r="Q124" s="13">
        <v>1</v>
      </c>
    </row>
    <row r="125" spans="1:18">
      <c r="A125" s="1" t="s">
        <v>111</v>
      </c>
      <c r="B125" s="1" t="s">
        <v>39</v>
      </c>
      <c r="C125" s="1"/>
      <c r="D125" s="1"/>
      <c r="E125" s="1" t="s">
        <v>279</v>
      </c>
      <c r="F125" s="7">
        <v>86.48989898989899</v>
      </c>
      <c r="G125" s="2">
        <v>4</v>
      </c>
      <c r="H125" s="1">
        <v>20</v>
      </c>
      <c r="I125" s="5">
        <v>0.92496350364963509</v>
      </c>
      <c r="J125" s="5">
        <v>19.075036496350364</v>
      </c>
      <c r="K125" s="61">
        <v>9.4696969696969688</v>
      </c>
      <c r="L125" s="64" t="s">
        <v>130</v>
      </c>
      <c r="M125" s="1">
        <v>15</v>
      </c>
      <c r="N125" s="57">
        <v>0.92496350364963509</v>
      </c>
      <c r="O125" s="1"/>
      <c r="P125" s="64" t="s">
        <v>130</v>
      </c>
      <c r="Q125" s="13">
        <v>1</v>
      </c>
    </row>
    <row r="126" spans="1:18">
      <c r="A126" s="1" t="s">
        <v>111</v>
      </c>
      <c r="B126" s="1" t="s">
        <v>41</v>
      </c>
      <c r="C126" s="1"/>
      <c r="D126" s="1"/>
      <c r="E126" s="1" t="s">
        <v>280</v>
      </c>
      <c r="F126" s="7">
        <v>53.914141414141419</v>
      </c>
      <c r="G126" s="2">
        <v>4</v>
      </c>
      <c r="H126" s="1">
        <v>20</v>
      </c>
      <c r="I126" s="5">
        <v>1.4838407494145198</v>
      </c>
      <c r="J126" s="5">
        <v>18.516159250585481</v>
      </c>
      <c r="K126" s="61">
        <v>9.4696969696969688</v>
      </c>
      <c r="L126" s="64" t="s">
        <v>131</v>
      </c>
      <c r="M126" s="1">
        <v>15</v>
      </c>
      <c r="N126" s="57">
        <v>1.4838407494145198</v>
      </c>
      <c r="O126" s="1"/>
      <c r="P126" s="64" t="s">
        <v>131</v>
      </c>
      <c r="Q126" s="13">
        <v>1</v>
      </c>
    </row>
    <row r="127" spans="1:18">
      <c r="A127" s="1" t="s">
        <v>111</v>
      </c>
      <c r="B127" s="1" t="s">
        <v>44</v>
      </c>
      <c r="C127" s="1"/>
      <c r="D127" s="1"/>
      <c r="E127" s="1" t="s">
        <v>281</v>
      </c>
      <c r="F127" s="7">
        <v>5.4924242424242422</v>
      </c>
      <c r="G127" s="2">
        <v>4</v>
      </c>
      <c r="H127" s="1">
        <v>20</v>
      </c>
      <c r="I127" s="5">
        <v>14.565517241379311</v>
      </c>
      <c r="J127" s="5">
        <v>5.434482758620689</v>
      </c>
      <c r="K127" s="61">
        <v>9.4696969696969688</v>
      </c>
      <c r="L127" s="64" t="s">
        <v>132</v>
      </c>
      <c r="M127" s="1">
        <v>15</v>
      </c>
      <c r="N127" s="57">
        <v>14.565517241379311</v>
      </c>
      <c r="O127" s="1"/>
      <c r="P127" s="64" t="s">
        <v>132</v>
      </c>
      <c r="Q127" s="13">
        <v>1</v>
      </c>
    </row>
    <row r="128" spans="1:18">
      <c r="A128" s="1" t="s">
        <v>111</v>
      </c>
      <c r="B128" s="1" t="s">
        <v>47</v>
      </c>
      <c r="C128" s="1"/>
      <c r="D128" s="1"/>
      <c r="E128" s="1" t="s">
        <v>282</v>
      </c>
      <c r="F128" s="7">
        <v>5.3661616161616168</v>
      </c>
      <c r="G128" s="2">
        <v>4</v>
      </c>
      <c r="H128" s="1">
        <v>20</v>
      </c>
      <c r="I128" s="5">
        <v>14.908235294117645</v>
      </c>
      <c r="J128" s="5">
        <v>5.0917647058823547</v>
      </c>
      <c r="K128" s="61">
        <v>9.4696969696969706</v>
      </c>
      <c r="L128" s="64" t="s">
        <v>133</v>
      </c>
      <c r="M128" s="1">
        <v>15</v>
      </c>
      <c r="N128" s="57">
        <v>14.908235294117645</v>
      </c>
      <c r="O128" s="1"/>
      <c r="P128" s="64" t="s">
        <v>133</v>
      </c>
      <c r="Q128" s="13">
        <v>1</v>
      </c>
    </row>
    <row r="129" spans="1:17">
      <c r="A129" s="1" t="s">
        <v>111</v>
      </c>
      <c r="B129" s="1" t="s">
        <v>49</v>
      </c>
      <c r="C129" s="1"/>
      <c r="D129" s="1"/>
      <c r="E129" s="1" t="s">
        <v>283</v>
      </c>
      <c r="F129" s="7">
        <v>38.383838383838381</v>
      </c>
      <c r="G129" s="2">
        <v>4</v>
      </c>
      <c r="H129" s="1">
        <v>20</v>
      </c>
      <c r="I129" s="5">
        <v>2.0842105263157897</v>
      </c>
      <c r="J129" s="5">
        <v>17.91578947368421</v>
      </c>
      <c r="K129" s="61">
        <v>9.4696969696969688</v>
      </c>
      <c r="L129" s="64" t="s">
        <v>134</v>
      </c>
      <c r="M129" s="1">
        <v>15</v>
      </c>
      <c r="N129" s="57">
        <v>2.0842105263157897</v>
      </c>
      <c r="O129" s="1"/>
      <c r="P129" s="64" t="s">
        <v>134</v>
      </c>
      <c r="Q129" s="13">
        <v>1</v>
      </c>
    </row>
    <row r="130" spans="1:17">
      <c r="A130" s="1" t="s">
        <v>111</v>
      </c>
      <c r="B130" s="1" t="s">
        <v>22</v>
      </c>
      <c r="C130" s="1"/>
      <c r="D130" s="1"/>
      <c r="E130" s="1" t="s">
        <v>284</v>
      </c>
      <c r="F130" s="7">
        <v>45.707070707070713</v>
      </c>
      <c r="G130" s="2">
        <v>4</v>
      </c>
      <c r="H130" s="1">
        <v>20</v>
      </c>
      <c r="I130" s="5">
        <v>1.7502762430939225</v>
      </c>
      <c r="J130" s="5">
        <v>18.249723756906079</v>
      </c>
      <c r="K130" s="61">
        <v>9.4696969696969688</v>
      </c>
      <c r="L130" s="64" t="s">
        <v>135</v>
      </c>
      <c r="M130" s="1">
        <v>15</v>
      </c>
      <c r="N130" s="57">
        <v>1.7502762430939225</v>
      </c>
      <c r="O130" s="1"/>
      <c r="P130" s="64" t="s">
        <v>135</v>
      </c>
      <c r="Q130" s="13">
        <v>1</v>
      </c>
    </row>
    <row r="131" spans="1:17">
      <c r="A131" s="1" t="s">
        <v>111</v>
      </c>
      <c r="B131" s="1" t="s">
        <v>24</v>
      </c>
      <c r="C131" s="1"/>
      <c r="D131" s="1"/>
      <c r="E131" s="1" t="s">
        <v>285</v>
      </c>
      <c r="F131" s="43">
        <v>2.7777777777777781</v>
      </c>
      <c r="G131" s="44" t="s">
        <v>150</v>
      </c>
      <c r="H131" s="45" t="s">
        <v>150</v>
      </c>
      <c r="I131" s="6">
        <v>15</v>
      </c>
      <c r="J131" s="46">
        <v>0</v>
      </c>
      <c r="K131" s="60">
        <v>15</v>
      </c>
      <c r="L131" s="64" t="s">
        <v>136</v>
      </c>
      <c r="M131" s="1">
        <v>16.5</v>
      </c>
      <c r="N131" s="57">
        <v>15</v>
      </c>
      <c r="O131" s="1"/>
      <c r="P131" s="64" t="s">
        <v>136</v>
      </c>
      <c r="Q131" s="13">
        <v>1</v>
      </c>
    </row>
    <row r="132" spans="1:17">
      <c r="A132" s="1" t="s">
        <v>111</v>
      </c>
      <c r="B132" s="1" t="s">
        <v>26</v>
      </c>
      <c r="C132" s="1"/>
      <c r="D132" s="1"/>
      <c r="E132" s="1" t="s">
        <v>286</v>
      </c>
      <c r="F132" s="7">
        <v>31.313131313131311</v>
      </c>
      <c r="G132" s="2">
        <v>4</v>
      </c>
      <c r="H132" s="1">
        <v>20</v>
      </c>
      <c r="I132" s="5">
        <v>2.5548387096774197</v>
      </c>
      <c r="J132" s="5">
        <v>17.445161290322581</v>
      </c>
      <c r="K132" s="61">
        <v>9.4696969696969688</v>
      </c>
      <c r="L132" s="64" t="s">
        <v>137</v>
      </c>
      <c r="M132" s="1">
        <v>15</v>
      </c>
      <c r="N132" s="57">
        <v>2.5548387096774197</v>
      </c>
      <c r="O132" s="1"/>
      <c r="P132" s="64" t="s">
        <v>137</v>
      </c>
      <c r="Q132" s="13">
        <v>1</v>
      </c>
    </row>
    <row r="133" spans="1:17">
      <c r="A133" s="1" t="s">
        <v>111</v>
      </c>
      <c r="B133" s="1" t="s">
        <v>28</v>
      </c>
      <c r="C133" s="1"/>
      <c r="D133" s="1"/>
      <c r="E133" s="1" t="s">
        <v>287</v>
      </c>
      <c r="F133" s="7">
        <v>50.378787878787882</v>
      </c>
      <c r="G133" s="2">
        <v>4</v>
      </c>
      <c r="H133" s="1">
        <v>20</v>
      </c>
      <c r="I133" s="5">
        <v>1.58796992481203</v>
      </c>
      <c r="J133" s="5">
        <v>18.412030075187971</v>
      </c>
      <c r="K133" s="61">
        <v>9.4696969696969688</v>
      </c>
      <c r="L133" s="64" t="s">
        <v>138</v>
      </c>
      <c r="M133" s="1">
        <v>15</v>
      </c>
      <c r="N133" s="57">
        <v>1.58796992481203</v>
      </c>
      <c r="O133" s="1"/>
      <c r="P133" s="64" t="s">
        <v>138</v>
      </c>
      <c r="Q133" s="13">
        <v>1</v>
      </c>
    </row>
    <row r="134" spans="1:17">
      <c r="A134" s="1" t="s">
        <v>111</v>
      </c>
      <c r="B134" s="1" t="s">
        <v>30</v>
      </c>
      <c r="C134" s="1"/>
      <c r="D134" s="1"/>
      <c r="E134" s="1" t="s">
        <v>288</v>
      </c>
      <c r="F134" s="7">
        <v>45.959595959595966</v>
      </c>
      <c r="G134" s="2">
        <v>4</v>
      </c>
      <c r="H134" s="1">
        <v>20</v>
      </c>
      <c r="I134" s="5">
        <v>1.7406593406593405</v>
      </c>
      <c r="J134" s="5">
        <v>18.259340659340658</v>
      </c>
      <c r="K134" s="61">
        <v>9.4696969696969688</v>
      </c>
      <c r="L134" s="65" t="s">
        <v>139</v>
      </c>
      <c r="M134" s="1">
        <v>15</v>
      </c>
      <c r="N134" s="57">
        <v>1.7406593406593405</v>
      </c>
      <c r="O134" s="1"/>
      <c r="P134" s="65" t="s">
        <v>139</v>
      </c>
      <c r="Q134" s="55">
        <v>1</v>
      </c>
    </row>
    <row r="135" spans="1:17">
      <c r="A135" s="1" t="s">
        <v>111</v>
      </c>
      <c r="B135" s="1" t="s">
        <v>32</v>
      </c>
      <c r="C135" s="1"/>
      <c r="D135" s="1"/>
      <c r="E135" s="1" t="s">
        <v>289</v>
      </c>
      <c r="F135" s="7">
        <v>44.949494949494948</v>
      </c>
      <c r="G135" s="2">
        <v>4</v>
      </c>
      <c r="H135" s="1">
        <v>20</v>
      </c>
      <c r="I135" s="5">
        <v>1.7797752808988765</v>
      </c>
      <c r="J135" s="5">
        <v>18.220224719101125</v>
      </c>
      <c r="K135" s="61">
        <v>9.4696969696969688</v>
      </c>
      <c r="L135" s="64" t="s">
        <v>23</v>
      </c>
      <c r="M135" s="1">
        <v>15</v>
      </c>
      <c r="N135" s="57">
        <v>1.7797752808988765</v>
      </c>
      <c r="O135" s="1"/>
      <c r="P135" s="64" t="s">
        <v>23</v>
      </c>
      <c r="Q135" s="13">
        <v>2</v>
      </c>
    </row>
    <row r="136" spans="1:17">
      <c r="A136" s="1" t="s">
        <v>111</v>
      </c>
      <c r="B136" s="1" t="s">
        <v>34</v>
      </c>
      <c r="C136" s="1"/>
      <c r="D136" s="1"/>
      <c r="E136" s="1" t="s">
        <v>290</v>
      </c>
      <c r="F136" s="7">
        <v>52.398989898989903</v>
      </c>
      <c r="G136" s="2">
        <v>4</v>
      </c>
      <c r="H136" s="1">
        <v>20</v>
      </c>
      <c r="I136" s="5">
        <v>1.5267469879518072</v>
      </c>
      <c r="J136" s="5">
        <v>18.473253012048193</v>
      </c>
      <c r="K136" s="61">
        <v>9.4696969696969688</v>
      </c>
      <c r="L136" s="64" t="s">
        <v>25</v>
      </c>
      <c r="M136" s="1">
        <v>15</v>
      </c>
      <c r="N136" s="57">
        <v>1.5267469879518072</v>
      </c>
      <c r="O136" s="1"/>
      <c r="P136" s="64" t="s">
        <v>25</v>
      </c>
      <c r="Q136" s="13">
        <v>2</v>
      </c>
    </row>
    <row r="137" spans="1:17">
      <c r="A137" s="1"/>
      <c r="B137" s="1"/>
      <c r="C137" s="1"/>
      <c r="D137" s="1"/>
      <c r="E137" s="1"/>
      <c r="F137" s="5"/>
      <c r="G137" s="2"/>
      <c r="H137" s="1"/>
      <c r="I137" s="5"/>
      <c r="J137" s="5"/>
      <c r="K137" s="60"/>
      <c r="M137" s="1"/>
      <c r="O137" s="1"/>
    </row>
    <row r="138" spans="1:17">
      <c r="A138" s="1" t="s">
        <v>111</v>
      </c>
      <c r="B138" s="1" t="s">
        <v>36</v>
      </c>
      <c r="C138" s="1"/>
      <c r="D138" s="1"/>
      <c r="E138" s="1" t="s">
        <v>291</v>
      </c>
      <c r="F138" s="7">
        <v>42.424242424242415</v>
      </c>
      <c r="G138" s="2">
        <v>4</v>
      </c>
      <c r="H138" s="1">
        <v>20</v>
      </c>
      <c r="I138" s="5">
        <v>1.8857142857142861</v>
      </c>
      <c r="J138" s="5">
        <v>18.114285714285714</v>
      </c>
      <c r="K138" s="61">
        <v>9.4696969696969688</v>
      </c>
      <c r="L138" s="64" t="s">
        <v>27</v>
      </c>
      <c r="M138" s="1">
        <v>15</v>
      </c>
      <c r="N138" s="57">
        <v>1.8857142857142861</v>
      </c>
      <c r="O138" s="1"/>
      <c r="P138" s="64" t="s">
        <v>27</v>
      </c>
      <c r="Q138" s="13">
        <v>2</v>
      </c>
    </row>
    <row r="139" spans="1:17">
      <c r="A139" s="1" t="s">
        <v>111</v>
      </c>
      <c r="B139" s="1" t="s">
        <v>38</v>
      </c>
      <c r="C139" s="1"/>
      <c r="D139" s="1"/>
      <c r="E139" s="1" t="s">
        <v>292</v>
      </c>
      <c r="F139" s="7">
        <v>33.459595959595966</v>
      </c>
      <c r="G139" s="2">
        <v>4</v>
      </c>
      <c r="H139" s="1">
        <v>20</v>
      </c>
      <c r="I139" s="5">
        <v>2.3909433962264148</v>
      </c>
      <c r="J139" s="5">
        <v>17.609056603773585</v>
      </c>
      <c r="K139" s="61">
        <v>9.4696969696969706</v>
      </c>
      <c r="L139" s="64" t="s">
        <v>29</v>
      </c>
      <c r="M139" s="1">
        <v>15</v>
      </c>
      <c r="N139" s="57">
        <v>2.3909433962264148</v>
      </c>
      <c r="O139" s="1"/>
      <c r="P139" s="64" t="s">
        <v>29</v>
      </c>
      <c r="Q139" s="13">
        <v>2</v>
      </c>
    </row>
    <row r="140" spans="1:17">
      <c r="A140" s="1" t="s">
        <v>111</v>
      </c>
      <c r="B140" s="1" t="s">
        <v>40</v>
      </c>
      <c r="C140" s="1"/>
      <c r="D140" s="1"/>
      <c r="E140" s="1" t="s">
        <v>293</v>
      </c>
      <c r="F140" s="7">
        <v>45.328282828282823</v>
      </c>
      <c r="G140" s="2">
        <v>4</v>
      </c>
      <c r="H140" s="1">
        <v>20</v>
      </c>
      <c r="I140" s="5">
        <v>1.7649025069637885</v>
      </c>
      <c r="J140" s="5">
        <v>18.235097493036211</v>
      </c>
      <c r="K140" s="61">
        <v>9.4696969696969688</v>
      </c>
      <c r="L140" s="64" t="s">
        <v>31</v>
      </c>
      <c r="M140" s="1">
        <v>15</v>
      </c>
      <c r="N140" s="57">
        <v>1.7649025069637885</v>
      </c>
      <c r="O140" s="1"/>
      <c r="P140" s="64" t="s">
        <v>31</v>
      </c>
      <c r="Q140" s="13">
        <v>2</v>
      </c>
    </row>
    <row r="141" spans="1:17">
      <c r="A141" s="1" t="s">
        <v>111</v>
      </c>
      <c r="B141" s="1" t="s">
        <v>61</v>
      </c>
      <c r="C141" s="1"/>
      <c r="D141" s="1"/>
      <c r="E141" s="1" t="s">
        <v>294</v>
      </c>
      <c r="F141" s="7">
        <v>47.222222222222221</v>
      </c>
      <c r="G141" s="2">
        <v>4</v>
      </c>
      <c r="H141" s="1">
        <v>20</v>
      </c>
      <c r="I141" s="5">
        <v>1.6941176470588235</v>
      </c>
      <c r="J141" s="5">
        <v>18.305882352941175</v>
      </c>
      <c r="K141" s="61">
        <v>9.4696969696969688</v>
      </c>
      <c r="L141" s="64" t="s">
        <v>33</v>
      </c>
      <c r="M141" s="1">
        <v>15</v>
      </c>
      <c r="N141" s="57">
        <v>1.6941176470588235</v>
      </c>
      <c r="O141" s="1"/>
      <c r="P141" s="64" t="s">
        <v>33</v>
      </c>
      <c r="Q141" s="13">
        <v>2</v>
      </c>
    </row>
    <row r="142" spans="1:17">
      <c r="A142" s="1" t="s">
        <v>111</v>
      </c>
      <c r="B142" s="1" t="s">
        <v>46</v>
      </c>
      <c r="C142" s="1"/>
      <c r="D142" s="1"/>
      <c r="E142" s="1" t="s">
        <v>295</v>
      </c>
      <c r="F142" s="7">
        <v>39.646464646464651</v>
      </c>
      <c r="G142" s="2">
        <v>4</v>
      </c>
      <c r="H142" s="1">
        <v>20</v>
      </c>
      <c r="I142" s="5">
        <v>2.0178343949044586</v>
      </c>
      <c r="J142" s="5">
        <v>17.982165605095542</v>
      </c>
      <c r="K142" s="61">
        <v>9.4696969696969688</v>
      </c>
      <c r="L142" s="64" t="s">
        <v>35</v>
      </c>
      <c r="M142" s="1">
        <v>15</v>
      </c>
      <c r="N142" s="57">
        <v>2.0178343949044586</v>
      </c>
      <c r="O142" s="1"/>
      <c r="P142" s="64" t="s">
        <v>35</v>
      </c>
      <c r="Q142" s="13">
        <v>2</v>
      </c>
    </row>
    <row r="143" spans="1:17">
      <c r="A143" s="1" t="s">
        <v>111</v>
      </c>
      <c r="B143" s="1" t="s">
        <v>48</v>
      </c>
      <c r="C143" s="1"/>
      <c r="D143" s="1"/>
      <c r="E143" s="1" t="s">
        <v>296</v>
      </c>
      <c r="F143" s="7">
        <v>34.090909090909093</v>
      </c>
      <c r="G143" s="2">
        <v>4</v>
      </c>
      <c r="H143" s="1">
        <v>20</v>
      </c>
      <c r="I143" s="5">
        <v>2.3466666666666667</v>
      </c>
      <c r="J143" s="5">
        <v>17.653333333333332</v>
      </c>
      <c r="K143" s="61">
        <v>9.4696969696969688</v>
      </c>
      <c r="L143" s="64" t="s">
        <v>37</v>
      </c>
      <c r="M143" s="1">
        <v>15</v>
      </c>
      <c r="N143" s="57">
        <v>2.3466666666666667</v>
      </c>
      <c r="O143" s="1"/>
      <c r="P143" s="64" t="s">
        <v>37</v>
      </c>
      <c r="Q143" s="13">
        <v>2</v>
      </c>
    </row>
    <row r="144" spans="1:17">
      <c r="A144" s="1" t="s">
        <v>111</v>
      </c>
      <c r="B144" s="1" t="s">
        <v>50</v>
      </c>
      <c r="C144" s="1"/>
      <c r="D144" s="1"/>
      <c r="E144" s="1" t="s">
        <v>297</v>
      </c>
      <c r="F144" s="7">
        <v>31.186868686868685</v>
      </c>
      <c r="G144" s="2">
        <v>4</v>
      </c>
      <c r="H144" s="1">
        <v>20</v>
      </c>
      <c r="I144" s="5">
        <v>2.5651821862348179</v>
      </c>
      <c r="J144" s="5">
        <v>17.434817813765182</v>
      </c>
      <c r="K144" s="61">
        <v>9.4696969696969688</v>
      </c>
      <c r="L144" s="64" t="s">
        <v>39</v>
      </c>
      <c r="M144" s="1">
        <v>15</v>
      </c>
      <c r="N144" s="57">
        <v>2.5651821862348179</v>
      </c>
      <c r="O144" s="1"/>
      <c r="P144" s="64" t="s">
        <v>39</v>
      </c>
      <c r="Q144" s="13">
        <v>2</v>
      </c>
    </row>
    <row r="145" spans="1:17">
      <c r="A145" s="1" t="s">
        <v>111</v>
      </c>
      <c r="B145" s="1" t="s">
        <v>51</v>
      </c>
      <c r="C145" s="1"/>
      <c r="D145" s="1"/>
      <c r="E145" s="1" t="s">
        <v>298</v>
      </c>
      <c r="F145" s="7">
        <v>34.722222222222221</v>
      </c>
      <c r="G145" s="2">
        <v>4</v>
      </c>
      <c r="H145" s="1">
        <v>20</v>
      </c>
      <c r="I145" s="5">
        <v>2.3040000000000003</v>
      </c>
      <c r="J145" s="5">
        <v>17.695999999999998</v>
      </c>
      <c r="K145" s="61">
        <v>9.4696969696969688</v>
      </c>
      <c r="L145" s="64" t="s">
        <v>41</v>
      </c>
      <c r="M145" s="1">
        <v>15</v>
      </c>
      <c r="N145" s="57">
        <v>2.3040000000000003</v>
      </c>
      <c r="O145" s="1"/>
      <c r="P145" s="64" t="s">
        <v>41</v>
      </c>
      <c r="Q145" s="13">
        <v>2</v>
      </c>
    </row>
    <row r="146" spans="1:17">
      <c r="A146" s="1" t="s">
        <v>111</v>
      </c>
      <c r="B146" s="1" t="s">
        <v>52</v>
      </c>
      <c r="C146" s="1"/>
      <c r="D146" s="1"/>
      <c r="E146" s="1" t="s">
        <v>299</v>
      </c>
      <c r="F146" s="7">
        <v>34.974747474747474</v>
      </c>
      <c r="G146" s="2">
        <v>4</v>
      </c>
      <c r="H146" s="1">
        <v>20</v>
      </c>
      <c r="I146" s="5">
        <v>2.2873646209386282</v>
      </c>
      <c r="J146" s="5">
        <v>17.712635379061371</v>
      </c>
      <c r="K146" s="61">
        <v>9.4696969696969688</v>
      </c>
      <c r="L146" s="64" t="s">
        <v>44</v>
      </c>
      <c r="M146" s="1">
        <v>15</v>
      </c>
      <c r="N146" s="57">
        <v>2.2873646209386282</v>
      </c>
      <c r="O146" s="1"/>
      <c r="P146" s="64" t="s">
        <v>44</v>
      </c>
      <c r="Q146" s="13">
        <v>2</v>
      </c>
    </row>
    <row r="147" spans="1:17">
      <c r="A147" s="1" t="s">
        <v>111</v>
      </c>
      <c r="B147" s="1" t="s">
        <v>53</v>
      </c>
      <c r="C147" s="1"/>
      <c r="D147" s="1"/>
      <c r="E147" s="1" t="s">
        <v>300</v>
      </c>
      <c r="F147" s="7">
        <v>37.5</v>
      </c>
      <c r="G147" s="2">
        <v>4</v>
      </c>
      <c r="H147" s="1">
        <v>20</v>
      </c>
      <c r="I147" s="5">
        <v>2.1333333333333333</v>
      </c>
      <c r="J147" s="5">
        <v>17.866666666666667</v>
      </c>
      <c r="K147" s="61">
        <v>9.4696969696969688</v>
      </c>
      <c r="L147" s="64" t="s">
        <v>47</v>
      </c>
      <c r="M147" s="1">
        <v>15</v>
      </c>
      <c r="N147" s="57">
        <v>2.1333333333333333</v>
      </c>
      <c r="O147" s="1"/>
      <c r="P147" s="64" t="s">
        <v>47</v>
      </c>
      <c r="Q147" s="13">
        <v>2</v>
      </c>
    </row>
    <row r="148" spans="1:17">
      <c r="A148" s="1" t="s">
        <v>111</v>
      </c>
      <c r="B148" s="1" t="s">
        <v>54</v>
      </c>
      <c r="C148" s="1"/>
      <c r="D148" s="1"/>
      <c r="E148" s="1" t="s">
        <v>301</v>
      </c>
      <c r="F148" s="7">
        <v>40.909090909090907</v>
      </c>
      <c r="G148" s="2">
        <v>4</v>
      </c>
      <c r="H148" s="1">
        <v>20</v>
      </c>
      <c r="I148" s="5">
        <v>1.9555555555555557</v>
      </c>
      <c r="J148" s="5">
        <v>18.044444444444444</v>
      </c>
      <c r="K148" s="61">
        <v>9.4696969696969688</v>
      </c>
      <c r="L148" s="64" t="s">
        <v>49</v>
      </c>
      <c r="M148" s="1">
        <v>15</v>
      </c>
      <c r="N148" s="57">
        <v>1.9555555555555557</v>
      </c>
      <c r="O148" s="1"/>
      <c r="P148" s="64" t="s">
        <v>49</v>
      </c>
      <c r="Q148" s="13">
        <v>2</v>
      </c>
    </row>
    <row r="149" spans="1:17">
      <c r="A149" s="1" t="s">
        <v>111</v>
      </c>
      <c r="B149" s="1" t="s">
        <v>55</v>
      </c>
      <c r="C149" s="1"/>
      <c r="D149" s="1"/>
      <c r="E149" s="1" t="s">
        <v>302</v>
      </c>
      <c r="F149" s="7">
        <v>32.196969696969695</v>
      </c>
      <c r="G149" s="2">
        <v>4</v>
      </c>
      <c r="H149" s="1">
        <v>20</v>
      </c>
      <c r="I149" s="5">
        <v>2.4847058823529413</v>
      </c>
      <c r="J149" s="5">
        <v>17.515294117647059</v>
      </c>
      <c r="K149" s="61">
        <v>9.4696969696969688</v>
      </c>
      <c r="L149" s="64" t="s">
        <v>22</v>
      </c>
      <c r="M149" s="1">
        <v>15</v>
      </c>
      <c r="N149" s="57">
        <v>2.4847058823529413</v>
      </c>
      <c r="O149" s="1"/>
      <c r="P149" s="64" t="s">
        <v>22</v>
      </c>
      <c r="Q149" s="13">
        <v>2</v>
      </c>
    </row>
    <row r="150" spans="1:17">
      <c r="A150" s="1" t="s">
        <v>111</v>
      </c>
      <c r="B150" s="1" t="s">
        <v>56</v>
      </c>
      <c r="C150" s="1"/>
      <c r="D150" s="1"/>
      <c r="E150" s="1" t="s">
        <v>303</v>
      </c>
      <c r="F150" s="7">
        <v>46.085858585858588</v>
      </c>
      <c r="G150" s="2">
        <v>4</v>
      </c>
      <c r="H150" s="1">
        <v>20</v>
      </c>
      <c r="I150" s="5">
        <v>1.735890410958904</v>
      </c>
      <c r="J150" s="5">
        <v>18.264109589041094</v>
      </c>
      <c r="K150" s="61">
        <v>9.4696969696969706</v>
      </c>
      <c r="L150" s="64" t="s">
        <v>24</v>
      </c>
      <c r="M150" s="1">
        <v>15</v>
      </c>
      <c r="N150" s="57">
        <v>1.735890410958904</v>
      </c>
      <c r="O150" s="1"/>
      <c r="P150" s="64" t="s">
        <v>24</v>
      </c>
      <c r="Q150" s="13">
        <v>2</v>
      </c>
    </row>
    <row r="151" spans="1:17">
      <c r="A151" s="1" t="s">
        <v>111</v>
      </c>
      <c r="B151" s="1" t="s">
        <v>105</v>
      </c>
      <c r="C151" s="1"/>
      <c r="D151" s="1"/>
      <c r="E151" s="1" t="s">
        <v>304</v>
      </c>
      <c r="F151" s="7">
        <v>47.474747474747467</v>
      </c>
      <c r="G151" s="2">
        <v>4</v>
      </c>
      <c r="H151" s="1">
        <v>20</v>
      </c>
      <c r="I151" s="5">
        <v>1.6851063829787236</v>
      </c>
      <c r="J151" s="5">
        <v>18.314893617021276</v>
      </c>
      <c r="K151" s="61">
        <v>9.4696969696969688</v>
      </c>
      <c r="L151" s="64" t="s">
        <v>26</v>
      </c>
      <c r="M151" s="1">
        <v>15</v>
      </c>
      <c r="N151" s="57">
        <v>1.6851063829787236</v>
      </c>
      <c r="O151" s="1"/>
      <c r="P151" s="64" t="s">
        <v>26</v>
      </c>
      <c r="Q151" s="13">
        <v>2</v>
      </c>
    </row>
    <row r="152" spans="1:17">
      <c r="A152" s="1" t="s">
        <v>111</v>
      </c>
      <c r="B152" s="1" t="s">
        <v>58</v>
      </c>
      <c r="C152" s="1"/>
      <c r="D152" s="1"/>
      <c r="E152" s="1" t="s">
        <v>305</v>
      </c>
      <c r="F152" s="7">
        <v>42.550505050505059</v>
      </c>
      <c r="G152" s="2">
        <v>4</v>
      </c>
      <c r="H152" s="1">
        <v>20</v>
      </c>
      <c r="I152" s="5">
        <v>1.8801186943620174</v>
      </c>
      <c r="J152" s="5">
        <v>18.119881305637982</v>
      </c>
      <c r="K152" s="61">
        <v>9.4696969696969706</v>
      </c>
      <c r="L152" s="64" t="s">
        <v>28</v>
      </c>
      <c r="M152" s="1">
        <v>15</v>
      </c>
      <c r="N152" s="57">
        <v>1.8801186943620174</v>
      </c>
      <c r="O152" s="1"/>
      <c r="P152" s="64" t="s">
        <v>28</v>
      </c>
      <c r="Q152" s="13">
        <v>2</v>
      </c>
    </row>
    <row r="153" spans="1:17">
      <c r="A153" s="1" t="s">
        <v>111</v>
      </c>
      <c r="B153" s="1" t="s">
        <v>59</v>
      </c>
      <c r="C153" s="1"/>
      <c r="D153" s="1"/>
      <c r="E153" s="1" t="s">
        <v>306</v>
      </c>
      <c r="F153" s="7">
        <v>39.267676767676775</v>
      </c>
      <c r="G153" s="2">
        <v>4</v>
      </c>
      <c r="H153" s="1">
        <v>20</v>
      </c>
      <c r="I153" s="5">
        <v>2.0372990353697746</v>
      </c>
      <c r="J153" s="5">
        <v>17.962700964630226</v>
      </c>
      <c r="K153" s="61">
        <v>9.4696969696969706</v>
      </c>
      <c r="L153" s="64" t="s">
        <v>30</v>
      </c>
      <c r="M153" s="1">
        <v>15</v>
      </c>
      <c r="N153" s="57">
        <v>2.0372990353697746</v>
      </c>
      <c r="O153" s="1"/>
      <c r="P153" s="64" t="s">
        <v>30</v>
      </c>
      <c r="Q153" s="13">
        <v>2</v>
      </c>
    </row>
    <row r="154" spans="1:17">
      <c r="A154" s="1" t="s">
        <v>111</v>
      </c>
      <c r="B154" s="1" t="s">
        <v>62</v>
      </c>
      <c r="C154" s="1"/>
      <c r="D154" s="1"/>
      <c r="E154" s="1" t="s">
        <v>307</v>
      </c>
      <c r="F154" s="7">
        <v>45.707070707070713</v>
      </c>
      <c r="G154" s="2">
        <v>4</v>
      </c>
      <c r="H154" s="1">
        <v>20</v>
      </c>
      <c r="I154" s="5">
        <v>1.7502762430939225</v>
      </c>
      <c r="J154" s="5">
        <v>18.249723756906079</v>
      </c>
      <c r="K154" s="61">
        <v>9.4696969696969688</v>
      </c>
      <c r="L154" s="64" t="s">
        <v>32</v>
      </c>
      <c r="M154" s="1">
        <v>15</v>
      </c>
      <c r="N154" s="57">
        <v>1.7502762430939225</v>
      </c>
      <c r="O154" s="1"/>
      <c r="P154" s="64" t="s">
        <v>32</v>
      </c>
      <c r="Q154" s="13">
        <v>2</v>
      </c>
    </row>
    <row r="155" spans="1:17">
      <c r="A155" s="1" t="s">
        <v>111</v>
      </c>
      <c r="B155" s="1" t="s">
        <v>113</v>
      </c>
      <c r="C155" s="1"/>
      <c r="D155" s="1"/>
      <c r="E155" s="1" t="s">
        <v>308</v>
      </c>
      <c r="F155" s="7">
        <v>32.702020202020201</v>
      </c>
      <c r="G155" s="2">
        <v>4</v>
      </c>
      <c r="H155" s="1">
        <v>20</v>
      </c>
      <c r="I155" s="5">
        <v>2.4463320463320466</v>
      </c>
      <c r="J155" s="5">
        <v>17.553667953667954</v>
      </c>
      <c r="K155" s="61">
        <v>9.4696969696969688</v>
      </c>
      <c r="L155" s="64" t="s">
        <v>34</v>
      </c>
      <c r="M155" s="1">
        <v>15</v>
      </c>
      <c r="N155" s="57">
        <v>2.4463320463320466</v>
      </c>
      <c r="O155" s="1"/>
      <c r="P155" s="64" t="s">
        <v>34</v>
      </c>
      <c r="Q155" s="13">
        <v>2</v>
      </c>
    </row>
    <row r="156" spans="1:17">
      <c r="A156" s="1" t="s">
        <v>111</v>
      </c>
      <c r="B156" s="1" t="s">
        <v>63</v>
      </c>
      <c r="C156" s="1"/>
      <c r="D156" s="1"/>
      <c r="E156" s="1" t="s">
        <v>309</v>
      </c>
      <c r="F156" s="7">
        <v>36.111111111111114</v>
      </c>
      <c r="G156" s="2">
        <v>4</v>
      </c>
      <c r="H156" s="1">
        <v>20</v>
      </c>
      <c r="I156" s="5">
        <v>2.2153846153846151</v>
      </c>
      <c r="J156" s="5">
        <v>17.784615384615385</v>
      </c>
      <c r="K156" s="61">
        <v>9.4696969696969706</v>
      </c>
      <c r="L156" s="64" t="s">
        <v>36</v>
      </c>
      <c r="M156" s="1">
        <v>15</v>
      </c>
      <c r="N156" s="57">
        <v>2.2153846153846151</v>
      </c>
      <c r="O156" s="1"/>
      <c r="P156" s="64" t="s">
        <v>36</v>
      </c>
      <c r="Q156" s="13">
        <v>2</v>
      </c>
    </row>
    <row r="157" spans="1:17">
      <c r="A157" s="1" t="s">
        <v>111</v>
      </c>
      <c r="B157" s="1" t="s">
        <v>70</v>
      </c>
      <c r="C157" s="1"/>
      <c r="D157" s="1"/>
      <c r="E157" s="1" t="s">
        <v>310</v>
      </c>
      <c r="F157" s="7">
        <v>35.353535353535349</v>
      </c>
      <c r="G157" s="2">
        <v>4</v>
      </c>
      <c r="H157" s="1">
        <v>20</v>
      </c>
      <c r="I157" s="5">
        <v>2.2628571428571433</v>
      </c>
      <c r="J157" s="5">
        <v>17.737142857142857</v>
      </c>
      <c r="K157" s="61">
        <v>9.4696969696969671</v>
      </c>
      <c r="L157" s="64" t="s">
        <v>38</v>
      </c>
      <c r="M157" s="1">
        <v>14.999999999999998</v>
      </c>
      <c r="N157" s="57">
        <v>2.2628571428571433</v>
      </c>
      <c r="O157" s="1"/>
      <c r="P157" s="64" t="s">
        <v>38</v>
      </c>
      <c r="Q157" s="13">
        <v>2</v>
      </c>
    </row>
    <row r="158" spans="1:17">
      <c r="A158" s="1" t="s">
        <v>111</v>
      </c>
      <c r="B158" s="1" t="s">
        <v>71</v>
      </c>
      <c r="C158" s="1"/>
      <c r="D158" s="1"/>
      <c r="E158" s="1" t="s">
        <v>311</v>
      </c>
      <c r="F158" s="7">
        <v>65.404040404040401</v>
      </c>
      <c r="G158" s="2">
        <v>4</v>
      </c>
      <c r="H158" s="1">
        <v>20</v>
      </c>
      <c r="I158" s="5">
        <v>1.2231660231660233</v>
      </c>
      <c r="J158" s="5">
        <v>18.776833976833977</v>
      </c>
      <c r="K158" s="61">
        <v>9.4696969696969688</v>
      </c>
      <c r="L158" s="64" t="s">
        <v>40</v>
      </c>
      <c r="M158" s="1">
        <v>15</v>
      </c>
      <c r="N158" s="57">
        <v>1.2231660231660233</v>
      </c>
      <c r="O158" s="1"/>
      <c r="P158" s="64" t="s">
        <v>40</v>
      </c>
      <c r="Q158" s="13">
        <v>2</v>
      </c>
    </row>
    <row r="159" spans="1:17">
      <c r="G159" s="23"/>
    </row>
    <row r="160" spans="1:17">
      <c r="G160" s="23"/>
    </row>
    <row r="192" spans="1:16" ht="15.5">
      <c r="A192" s="51" t="s">
        <v>3</v>
      </c>
      <c r="B192" s="50" t="s">
        <v>170</v>
      </c>
      <c r="C192" s="50"/>
      <c r="D192" s="50"/>
      <c r="E192" s="92" t="s">
        <v>213</v>
      </c>
      <c r="F192" s="52" t="s">
        <v>171</v>
      </c>
      <c r="G192" s="53" t="s">
        <v>166</v>
      </c>
      <c r="H192" s="50" t="s">
        <v>172</v>
      </c>
      <c r="I192" s="52" t="s">
        <v>14</v>
      </c>
      <c r="J192" s="52" t="s">
        <v>173</v>
      </c>
      <c r="K192" s="58" t="s">
        <v>165</v>
      </c>
      <c r="M192" s="52" t="s">
        <v>168</v>
      </c>
      <c r="N192" s="57" t="s">
        <v>14</v>
      </c>
      <c r="O192" s="50"/>
      <c r="P192" s="64" t="s">
        <v>250</v>
      </c>
    </row>
    <row r="193" spans="1:18">
      <c r="A193" s="4" t="s">
        <v>116</v>
      </c>
      <c r="B193" s="1"/>
      <c r="C193" s="1"/>
      <c r="D193" s="1"/>
      <c r="E193" s="1"/>
      <c r="F193" s="1"/>
      <c r="G193" s="2"/>
      <c r="H193" s="1"/>
      <c r="I193" s="54" t="s">
        <v>164</v>
      </c>
      <c r="J193" s="46"/>
      <c r="K193" s="59" t="s">
        <v>167</v>
      </c>
      <c r="M193" s="50" t="s">
        <v>169</v>
      </c>
      <c r="N193" s="57" t="s">
        <v>164</v>
      </c>
      <c r="O193" s="50"/>
      <c r="P193" s="64" t="s">
        <v>176</v>
      </c>
    </row>
    <row r="194" spans="1:18" s="99" customFormat="1" ht="15.5">
      <c r="A194" s="94" t="s">
        <v>117</v>
      </c>
      <c r="B194" s="94" t="s">
        <v>23</v>
      </c>
      <c r="C194" s="94"/>
      <c r="D194" s="94"/>
      <c r="E194" s="95" t="s">
        <v>312</v>
      </c>
      <c r="F194" s="94"/>
      <c r="G194" s="96"/>
      <c r="H194" s="94"/>
      <c r="I194" s="94"/>
      <c r="J194" s="97"/>
      <c r="K194" s="98"/>
      <c r="M194" s="94"/>
      <c r="N194" s="100"/>
      <c r="O194" s="94"/>
      <c r="R194" s="101"/>
    </row>
    <row r="195" spans="1:18" ht="15.5">
      <c r="A195" s="1" t="s">
        <v>117</v>
      </c>
      <c r="B195" s="1" t="s">
        <v>25</v>
      </c>
      <c r="C195" s="1"/>
      <c r="D195" s="1"/>
      <c r="E195" s="16" t="s">
        <v>313</v>
      </c>
      <c r="F195" s="7">
        <v>33.585858585858588</v>
      </c>
      <c r="G195" s="2">
        <v>4</v>
      </c>
      <c r="H195" s="1">
        <v>20</v>
      </c>
      <c r="I195" s="5">
        <v>2.3819548872180452</v>
      </c>
      <c r="J195" s="5">
        <v>17.618045112781957</v>
      </c>
      <c r="K195" s="61">
        <v>9.4696969696969688</v>
      </c>
      <c r="L195" s="64" t="s">
        <v>61</v>
      </c>
      <c r="M195" s="1">
        <v>15</v>
      </c>
      <c r="N195" s="57">
        <v>2.3819548872180452</v>
      </c>
      <c r="O195" s="1"/>
      <c r="P195" s="64" t="s">
        <v>61</v>
      </c>
      <c r="Q195" s="13">
        <v>2</v>
      </c>
    </row>
    <row r="196" spans="1:18" ht="15.5">
      <c r="A196" s="1" t="s">
        <v>117</v>
      </c>
      <c r="B196" s="1" t="s">
        <v>27</v>
      </c>
      <c r="C196" s="1"/>
      <c r="D196" s="1"/>
      <c r="E196" s="16" t="s">
        <v>314</v>
      </c>
      <c r="F196" s="7">
        <v>19.356060606060606</v>
      </c>
      <c r="G196" s="2">
        <v>4</v>
      </c>
      <c r="H196" s="1">
        <v>20</v>
      </c>
      <c r="I196" s="5">
        <v>4.1330724070450096</v>
      </c>
      <c r="J196" s="5">
        <v>15.86692759295499</v>
      </c>
      <c r="K196" s="61">
        <v>9.4696969696969688</v>
      </c>
      <c r="L196" s="64" t="s">
        <v>46</v>
      </c>
      <c r="M196" s="1">
        <v>15</v>
      </c>
      <c r="N196" s="57">
        <v>4.1330724070450096</v>
      </c>
      <c r="O196" s="1"/>
      <c r="P196" s="64" t="s">
        <v>46</v>
      </c>
      <c r="Q196" s="13">
        <v>2</v>
      </c>
    </row>
    <row r="197" spans="1:18" s="99" customFormat="1" ht="15.5">
      <c r="A197" s="94" t="s">
        <v>117</v>
      </c>
      <c r="B197" s="94" t="s">
        <v>29</v>
      </c>
      <c r="C197" s="94"/>
      <c r="D197" s="94"/>
      <c r="E197" s="95" t="s">
        <v>315</v>
      </c>
      <c r="F197" s="94"/>
      <c r="G197" s="96"/>
      <c r="H197" s="94"/>
      <c r="I197" s="94"/>
      <c r="J197" s="97"/>
      <c r="K197" s="98"/>
      <c r="M197" s="94"/>
      <c r="N197" s="100"/>
      <c r="O197" s="94"/>
      <c r="R197" s="101"/>
    </row>
    <row r="198" spans="1:18" s="99" customFormat="1" ht="15.5">
      <c r="A198" s="94" t="s">
        <v>117</v>
      </c>
      <c r="B198" s="94" t="s">
        <v>31</v>
      </c>
      <c r="C198" s="94"/>
      <c r="D198" s="94"/>
      <c r="E198" s="95" t="s">
        <v>316</v>
      </c>
      <c r="F198" s="94"/>
      <c r="G198" s="96"/>
      <c r="H198" s="94"/>
      <c r="I198" s="94"/>
      <c r="J198" s="97"/>
      <c r="K198" s="98"/>
      <c r="M198" s="94"/>
      <c r="N198" s="100"/>
      <c r="O198" s="94"/>
      <c r="R198" s="101"/>
    </row>
    <row r="199" spans="1:18" ht="15.5">
      <c r="A199" s="1" t="s">
        <v>117</v>
      </c>
      <c r="B199" s="1" t="s">
        <v>33</v>
      </c>
      <c r="C199" s="1"/>
      <c r="D199" s="1"/>
      <c r="E199" s="16" t="s">
        <v>317</v>
      </c>
      <c r="F199" s="7">
        <v>47.095959595959592</v>
      </c>
      <c r="G199" s="2">
        <v>4</v>
      </c>
      <c r="H199" s="1">
        <v>20</v>
      </c>
      <c r="I199" s="5">
        <v>1.6986595174262735</v>
      </c>
      <c r="J199" s="5">
        <v>18.301340482573728</v>
      </c>
      <c r="K199" s="61">
        <v>9.4696969696969688</v>
      </c>
      <c r="L199" s="64" t="s">
        <v>48</v>
      </c>
      <c r="M199" s="1">
        <v>15</v>
      </c>
      <c r="N199" s="57">
        <v>1.6986595174262735</v>
      </c>
      <c r="O199" s="1"/>
      <c r="P199" s="64" t="s">
        <v>48</v>
      </c>
      <c r="Q199" s="13">
        <v>2</v>
      </c>
    </row>
    <row r="200" spans="1:18" ht="15.5">
      <c r="A200" s="1" t="s">
        <v>117</v>
      </c>
      <c r="B200" s="1" t="s">
        <v>35</v>
      </c>
      <c r="C200" s="1"/>
      <c r="D200" s="1"/>
      <c r="E200" s="16" t="s">
        <v>318</v>
      </c>
      <c r="F200" s="7">
        <v>25.505050505050505</v>
      </c>
      <c r="G200" s="2">
        <v>4</v>
      </c>
      <c r="H200" s="1">
        <v>20</v>
      </c>
      <c r="I200" s="5">
        <v>3.1366336633663368</v>
      </c>
      <c r="J200" s="5">
        <v>16.863366336633664</v>
      </c>
      <c r="K200" s="61">
        <v>9.4696969696969688</v>
      </c>
      <c r="L200" s="64" t="s">
        <v>50</v>
      </c>
      <c r="M200" s="1">
        <v>15</v>
      </c>
      <c r="N200" s="57">
        <v>3.1366336633663368</v>
      </c>
      <c r="O200" s="1"/>
      <c r="P200" s="64" t="s">
        <v>50</v>
      </c>
      <c r="Q200" s="13">
        <v>2</v>
      </c>
    </row>
    <row r="201" spans="1:18" ht="15.5">
      <c r="A201" s="1" t="s">
        <v>117</v>
      </c>
      <c r="B201" s="1" t="s">
        <v>37</v>
      </c>
      <c r="C201" s="1"/>
      <c r="D201" s="1"/>
      <c r="E201" s="16" t="s">
        <v>319</v>
      </c>
      <c r="F201" s="7">
        <v>17.727272727272727</v>
      </c>
      <c r="G201" s="2">
        <v>4</v>
      </c>
      <c r="H201" s="1">
        <v>20</v>
      </c>
      <c r="I201" s="5">
        <v>4.5128205128205128</v>
      </c>
      <c r="J201" s="5">
        <v>15.487179487179487</v>
      </c>
      <c r="K201" s="61">
        <v>9.4696969696969706</v>
      </c>
      <c r="L201" s="64" t="s">
        <v>51</v>
      </c>
      <c r="M201" s="1">
        <v>15</v>
      </c>
      <c r="N201" s="57">
        <v>4.5128205128205128</v>
      </c>
      <c r="O201" s="1"/>
      <c r="P201" s="64" t="s">
        <v>51</v>
      </c>
      <c r="Q201" s="13">
        <v>2</v>
      </c>
    </row>
    <row r="202" spans="1:18" ht="15.5">
      <c r="A202" s="1" t="s">
        <v>117</v>
      </c>
      <c r="B202" s="1" t="s">
        <v>39</v>
      </c>
      <c r="C202" s="1"/>
      <c r="D202" s="1"/>
      <c r="E202" s="16" t="s">
        <v>320</v>
      </c>
      <c r="F202" s="7">
        <v>26.515151515151516</v>
      </c>
      <c r="G202" s="2">
        <v>4</v>
      </c>
      <c r="H202" s="1">
        <v>20</v>
      </c>
      <c r="I202" s="5">
        <v>3.0171428571428569</v>
      </c>
      <c r="J202" s="5">
        <v>16.982857142857142</v>
      </c>
      <c r="K202" s="61">
        <v>9.4696969696969706</v>
      </c>
      <c r="L202" s="64" t="s">
        <v>52</v>
      </c>
      <c r="M202" s="1">
        <v>15</v>
      </c>
      <c r="N202" s="57">
        <v>3.0171428571428569</v>
      </c>
      <c r="O202" s="1"/>
      <c r="P202" s="64" t="s">
        <v>52</v>
      </c>
      <c r="Q202" s="13">
        <v>2</v>
      </c>
    </row>
    <row r="203" spans="1:18" ht="15.5">
      <c r="A203" s="1" t="s">
        <v>117</v>
      </c>
      <c r="B203" s="1" t="s">
        <v>41</v>
      </c>
      <c r="C203" s="1"/>
      <c r="D203" s="1"/>
      <c r="E203" s="16" t="s">
        <v>321</v>
      </c>
      <c r="F203" s="43">
        <v>3.106060606060606</v>
      </c>
      <c r="G203" s="44" t="s">
        <v>150</v>
      </c>
      <c r="H203" s="45" t="s">
        <v>150</v>
      </c>
      <c r="I203" s="6">
        <v>10</v>
      </c>
      <c r="J203" s="46">
        <v>0</v>
      </c>
      <c r="K203" s="60">
        <v>10</v>
      </c>
      <c r="L203" s="64" t="s">
        <v>53</v>
      </c>
      <c r="M203" s="1">
        <v>12.3</v>
      </c>
      <c r="N203" s="57">
        <v>10</v>
      </c>
      <c r="O203" s="1"/>
      <c r="P203" s="64" t="s">
        <v>53</v>
      </c>
      <c r="Q203" s="13">
        <v>2</v>
      </c>
    </row>
    <row r="204" spans="1:18" s="99" customFormat="1" ht="15.5">
      <c r="A204" s="94" t="s">
        <v>117</v>
      </c>
      <c r="B204" s="94" t="s">
        <v>44</v>
      </c>
      <c r="C204" s="94"/>
      <c r="D204" s="94"/>
      <c r="E204" s="95" t="s">
        <v>322</v>
      </c>
      <c r="F204" s="94"/>
      <c r="G204" s="96"/>
      <c r="H204" s="94"/>
      <c r="I204" s="94"/>
      <c r="J204" s="97"/>
      <c r="K204" s="98"/>
      <c r="M204" s="94"/>
      <c r="N204" s="100"/>
      <c r="O204" s="94"/>
      <c r="R204" s="101"/>
    </row>
    <row r="205" spans="1:18" ht="15.5">
      <c r="A205" s="1" t="s">
        <v>117</v>
      </c>
      <c r="B205" s="1" t="s">
        <v>47</v>
      </c>
      <c r="C205" s="1"/>
      <c r="D205" s="1"/>
      <c r="E205" s="16" t="s">
        <v>323</v>
      </c>
      <c r="F205" s="7">
        <v>31.565656565656564</v>
      </c>
      <c r="G205" s="2">
        <v>4</v>
      </c>
      <c r="H205" s="1">
        <v>20</v>
      </c>
      <c r="I205" s="5">
        <v>2.5344000000000002</v>
      </c>
      <c r="J205" s="5">
        <v>17.465599999999998</v>
      </c>
      <c r="K205" s="61">
        <v>9.4696969696969688</v>
      </c>
      <c r="L205" s="64" t="s">
        <v>54</v>
      </c>
      <c r="M205" s="1">
        <v>15</v>
      </c>
      <c r="N205" s="57">
        <v>2.5344000000000002</v>
      </c>
      <c r="O205" s="1"/>
      <c r="P205" s="64" t="s">
        <v>54</v>
      </c>
      <c r="Q205" s="13">
        <v>2</v>
      </c>
    </row>
    <row r="206" spans="1:18" ht="15.5">
      <c r="A206" s="1" t="s">
        <v>117</v>
      </c>
      <c r="B206" s="1" t="s">
        <v>49</v>
      </c>
      <c r="C206" s="1"/>
      <c r="D206" s="1"/>
      <c r="E206" s="16" t="s">
        <v>324</v>
      </c>
      <c r="F206" s="7">
        <v>19.797979797979796</v>
      </c>
      <c r="G206" s="2">
        <v>4</v>
      </c>
      <c r="H206" s="1">
        <v>20</v>
      </c>
      <c r="I206" s="5">
        <v>4.0408163265306127</v>
      </c>
      <c r="J206" s="5">
        <v>15.959183673469386</v>
      </c>
      <c r="K206" s="61">
        <v>9.4696969696969688</v>
      </c>
      <c r="L206" s="64" t="s">
        <v>55</v>
      </c>
      <c r="M206" s="1">
        <v>15</v>
      </c>
      <c r="N206" s="57">
        <v>4.0408163265306127</v>
      </c>
      <c r="O206" s="1"/>
      <c r="P206" s="64" t="s">
        <v>55</v>
      </c>
      <c r="Q206" s="13">
        <v>2</v>
      </c>
    </row>
    <row r="207" spans="1:18" ht="15.5">
      <c r="A207" s="1" t="s">
        <v>117</v>
      </c>
      <c r="B207" s="1" t="s">
        <v>22</v>
      </c>
      <c r="C207" s="1"/>
      <c r="D207" s="1"/>
      <c r="E207" s="16" t="s">
        <v>325</v>
      </c>
      <c r="F207" s="7">
        <v>4.5707070707070709</v>
      </c>
      <c r="G207" s="2">
        <v>4</v>
      </c>
      <c r="H207" s="1">
        <v>20</v>
      </c>
      <c r="I207" s="5">
        <v>17.502762430939224</v>
      </c>
      <c r="J207" s="5">
        <v>2.4972375690607755</v>
      </c>
      <c r="K207" s="61">
        <v>9.4696969696969706</v>
      </c>
      <c r="L207" s="64" t="s">
        <v>56</v>
      </c>
      <c r="M207" s="1">
        <v>15</v>
      </c>
      <c r="N207" s="57">
        <v>17.502762430939224</v>
      </c>
      <c r="O207" s="1"/>
      <c r="P207" s="64" t="s">
        <v>56</v>
      </c>
      <c r="Q207" s="13">
        <v>2</v>
      </c>
    </row>
    <row r="208" spans="1:18" ht="15.5">
      <c r="A208" s="1" t="s">
        <v>117</v>
      </c>
      <c r="B208" s="1" t="s">
        <v>24</v>
      </c>
      <c r="C208" s="1"/>
      <c r="D208" s="1"/>
      <c r="E208" s="16" t="s">
        <v>326</v>
      </c>
      <c r="F208" s="7">
        <v>19.431818181818183</v>
      </c>
      <c r="G208" s="2">
        <v>4</v>
      </c>
      <c r="H208" s="1">
        <v>20</v>
      </c>
      <c r="I208" s="5">
        <v>4.1169590643274852</v>
      </c>
      <c r="J208" s="5">
        <v>15.883040935672515</v>
      </c>
      <c r="K208" s="61">
        <v>9.4696969696969688</v>
      </c>
      <c r="L208" s="64" t="s">
        <v>105</v>
      </c>
      <c r="M208" s="1">
        <v>15</v>
      </c>
      <c r="N208" s="57">
        <v>4.1169590643274852</v>
      </c>
      <c r="O208" s="1"/>
      <c r="P208" s="64" t="s">
        <v>105</v>
      </c>
      <c r="Q208" s="13">
        <v>2</v>
      </c>
    </row>
    <row r="209" spans="1:18" s="99" customFormat="1" ht="15.5">
      <c r="A209" s="94" t="s">
        <v>117</v>
      </c>
      <c r="B209" s="94" t="s">
        <v>26</v>
      </c>
      <c r="C209" s="94"/>
      <c r="D209" s="94"/>
      <c r="E209" s="95" t="s">
        <v>327</v>
      </c>
      <c r="F209" s="94"/>
      <c r="G209" s="96"/>
      <c r="H209" s="94"/>
      <c r="I209" s="94"/>
      <c r="J209" s="97"/>
      <c r="K209" s="98"/>
      <c r="M209" s="94"/>
      <c r="N209" s="100"/>
      <c r="O209" s="94"/>
      <c r="R209" s="101"/>
    </row>
    <row r="210" spans="1:18" ht="15.5">
      <c r="A210" s="1" t="s">
        <v>117</v>
      </c>
      <c r="B210" s="1" t="s">
        <v>28</v>
      </c>
      <c r="C210" s="1"/>
      <c r="D210" s="1"/>
      <c r="E210" s="16" t="s">
        <v>328</v>
      </c>
      <c r="F210" s="7">
        <v>12.752525252525254</v>
      </c>
      <c r="G210" s="2">
        <v>4</v>
      </c>
      <c r="H210" s="1">
        <v>20</v>
      </c>
      <c r="I210" s="5">
        <v>6.2732673267326726</v>
      </c>
      <c r="J210" s="5">
        <v>13.726732673267328</v>
      </c>
      <c r="K210" s="61">
        <v>9.4696969696969688</v>
      </c>
      <c r="L210" s="64" t="s">
        <v>58</v>
      </c>
      <c r="M210" s="1">
        <v>15</v>
      </c>
      <c r="N210" s="57">
        <v>6.2732673267326726</v>
      </c>
      <c r="O210" s="1"/>
      <c r="P210" s="64" t="s">
        <v>58</v>
      </c>
      <c r="Q210" s="13">
        <v>2</v>
      </c>
    </row>
    <row r="211" spans="1:18" ht="15.5">
      <c r="A211" s="1" t="s">
        <v>117</v>
      </c>
      <c r="B211" s="1" t="s">
        <v>30</v>
      </c>
      <c r="C211" s="1"/>
      <c r="D211" s="1"/>
      <c r="E211" s="16" t="s">
        <v>329</v>
      </c>
      <c r="F211" s="7">
        <v>9.3055555555555554</v>
      </c>
      <c r="G211" s="2">
        <v>4</v>
      </c>
      <c r="H211" s="1">
        <v>20</v>
      </c>
      <c r="I211" s="5">
        <v>8.5970149253731343</v>
      </c>
      <c r="J211" s="5">
        <v>11.402985074626866</v>
      </c>
      <c r="K211" s="61">
        <v>9.4696969696969688</v>
      </c>
      <c r="L211" s="64" t="s">
        <v>59</v>
      </c>
      <c r="M211" s="1">
        <v>15</v>
      </c>
      <c r="N211" s="57">
        <v>8.5970149253731343</v>
      </c>
      <c r="O211" s="1"/>
      <c r="P211" s="64" t="s">
        <v>59</v>
      </c>
      <c r="Q211" s="13">
        <v>2</v>
      </c>
    </row>
    <row r="212" spans="1:18" ht="15.5">
      <c r="A212" s="1" t="s">
        <v>117</v>
      </c>
      <c r="B212" s="1" t="s">
        <v>32</v>
      </c>
      <c r="C212" s="1"/>
      <c r="D212" s="1"/>
      <c r="E212" s="16" t="s">
        <v>330</v>
      </c>
      <c r="F212" s="7">
        <v>17.3989898989899</v>
      </c>
      <c r="G212" s="2">
        <v>4</v>
      </c>
      <c r="H212" s="1">
        <v>20</v>
      </c>
      <c r="I212" s="5">
        <v>4.5979680696661829</v>
      </c>
      <c r="J212" s="5">
        <v>15.402031930333816</v>
      </c>
      <c r="K212" s="61">
        <v>9.4696969696969688</v>
      </c>
      <c r="L212" s="64" t="s">
        <v>62</v>
      </c>
      <c r="M212" s="1">
        <v>15</v>
      </c>
      <c r="N212" s="57">
        <v>4.5979680696661829</v>
      </c>
      <c r="O212" s="1"/>
      <c r="P212" s="64" t="s">
        <v>62</v>
      </c>
      <c r="Q212" s="13">
        <v>2</v>
      </c>
    </row>
    <row r="213" spans="1:18" ht="15.5">
      <c r="A213" s="1" t="s">
        <v>117</v>
      </c>
      <c r="B213" s="1" t="s">
        <v>34</v>
      </c>
      <c r="C213" s="1"/>
      <c r="D213" s="1"/>
      <c r="E213" s="16" t="s">
        <v>331</v>
      </c>
      <c r="F213" s="7">
        <v>12.297979797979798</v>
      </c>
      <c r="G213" s="2">
        <v>4</v>
      </c>
      <c r="H213" s="1">
        <v>20</v>
      </c>
      <c r="I213" s="5">
        <v>6.5051334702258732</v>
      </c>
      <c r="J213" s="5">
        <v>13.494866529774127</v>
      </c>
      <c r="K213" s="61">
        <v>9.4696969696969688</v>
      </c>
      <c r="L213" s="64" t="s">
        <v>113</v>
      </c>
      <c r="M213" s="1">
        <v>15</v>
      </c>
      <c r="N213" s="57">
        <v>6.5051334702258732</v>
      </c>
      <c r="O213" s="1"/>
      <c r="P213" s="64" t="s">
        <v>113</v>
      </c>
      <c r="Q213" s="13">
        <v>2</v>
      </c>
    </row>
    <row r="214" spans="1:18" ht="15.5">
      <c r="A214" s="1" t="s">
        <v>117</v>
      </c>
      <c r="B214" s="1" t="s">
        <v>36</v>
      </c>
      <c r="C214" s="1"/>
      <c r="D214" s="1"/>
      <c r="E214" s="16" t="s">
        <v>332</v>
      </c>
      <c r="F214" s="7">
        <v>15.744949494949493</v>
      </c>
      <c r="G214" s="2">
        <v>4</v>
      </c>
      <c r="H214" s="1">
        <v>20</v>
      </c>
      <c r="I214" s="5">
        <v>5.0809943865276672</v>
      </c>
      <c r="J214" s="5">
        <v>14.919005613472333</v>
      </c>
      <c r="K214" s="61">
        <v>9.4696969696969688</v>
      </c>
      <c r="L214" s="64" t="s">
        <v>63</v>
      </c>
      <c r="M214" s="1">
        <v>15</v>
      </c>
      <c r="N214" s="57">
        <v>5.0809943865276672</v>
      </c>
      <c r="O214" s="1"/>
      <c r="P214" s="64" t="s">
        <v>63</v>
      </c>
      <c r="Q214" s="13">
        <v>2</v>
      </c>
    </row>
    <row r="215" spans="1:18" s="99" customFormat="1" ht="15.5">
      <c r="A215" s="94" t="s">
        <v>117</v>
      </c>
      <c r="B215" s="94" t="s">
        <v>38</v>
      </c>
      <c r="C215" s="94"/>
      <c r="D215" s="94"/>
      <c r="E215" s="95" t="s">
        <v>333</v>
      </c>
      <c r="F215" s="94"/>
      <c r="G215" s="96"/>
      <c r="H215" s="94"/>
      <c r="I215" s="94"/>
      <c r="J215" s="97"/>
      <c r="K215" s="98"/>
      <c r="M215" s="94"/>
      <c r="N215" s="100"/>
      <c r="O215" s="94"/>
      <c r="R215" s="101"/>
    </row>
    <row r="216" spans="1:18" ht="15.5">
      <c r="A216" s="1" t="s">
        <v>117</v>
      </c>
      <c r="B216" s="1" t="s">
        <v>40</v>
      </c>
      <c r="C216" s="1"/>
      <c r="D216" s="1"/>
      <c r="E216" s="16" t="s">
        <v>334</v>
      </c>
      <c r="F216" s="7">
        <v>21.957070707070709</v>
      </c>
      <c r="G216" s="2">
        <v>4</v>
      </c>
      <c r="H216" s="1">
        <v>20</v>
      </c>
      <c r="I216" s="5">
        <v>3.6434732604945368</v>
      </c>
      <c r="J216" s="5">
        <v>16.356526739505462</v>
      </c>
      <c r="K216" s="61">
        <v>9.4696969696969688</v>
      </c>
      <c r="L216" s="64" t="s">
        <v>70</v>
      </c>
      <c r="M216" s="1">
        <v>15</v>
      </c>
      <c r="N216" s="57">
        <v>3.6434732604945368</v>
      </c>
      <c r="O216" s="1"/>
      <c r="P216" s="64" t="s">
        <v>70</v>
      </c>
      <c r="Q216" s="13">
        <v>2</v>
      </c>
    </row>
    <row r="217" spans="1:18" ht="15.5">
      <c r="A217" s="1" t="s">
        <v>117</v>
      </c>
      <c r="B217" s="1" t="s">
        <v>61</v>
      </c>
      <c r="C217" s="1"/>
      <c r="D217" s="1"/>
      <c r="E217" s="16" t="s">
        <v>335</v>
      </c>
      <c r="F217" s="7">
        <v>37.247474747474747</v>
      </c>
      <c r="G217" s="2">
        <v>4</v>
      </c>
      <c r="H217" s="1">
        <v>20</v>
      </c>
      <c r="I217" s="5">
        <v>2.1477966101694914</v>
      </c>
      <c r="J217" s="5">
        <v>17.852203389830507</v>
      </c>
      <c r="K217" s="61">
        <v>9.4696969696969688</v>
      </c>
      <c r="L217" s="64" t="s">
        <v>71</v>
      </c>
      <c r="M217" s="1">
        <v>15</v>
      </c>
      <c r="N217" s="57">
        <v>2.1477966101694914</v>
      </c>
      <c r="O217" s="1"/>
      <c r="P217" s="64" t="s">
        <v>71</v>
      </c>
      <c r="Q217" s="13">
        <v>2</v>
      </c>
      <c r="R217" s="56" t="s">
        <v>184</v>
      </c>
    </row>
    <row r="218" spans="1:18" s="84" customFormat="1" ht="15.5">
      <c r="A218" s="79" t="s">
        <v>117</v>
      </c>
      <c r="B218" s="79" t="s">
        <v>46</v>
      </c>
      <c r="C218" s="79"/>
      <c r="D218" s="79"/>
      <c r="E218" s="107" t="s">
        <v>336</v>
      </c>
      <c r="F218" s="86">
        <v>3.6111111111111112</v>
      </c>
      <c r="G218" s="87" t="s">
        <v>150</v>
      </c>
      <c r="H218" s="88" t="s">
        <v>150</v>
      </c>
      <c r="I218" s="89">
        <v>10</v>
      </c>
      <c r="J218" s="90">
        <v>0</v>
      </c>
      <c r="K218" s="91">
        <v>10</v>
      </c>
      <c r="L218" s="84" t="s">
        <v>72</v>
      </c>
      <c r="M218" s="79">
        <v>14.299999999999999</v>
      </c>
      <c r="N218" s="83">
        <v>10</v>
      </c>
      <c r="O218" s="79"/>
      <c r="P218" s="84" t="s">
        <v>72</v>
      </c>
      <c r="Q218" s="84">
        <v>2</v>
      </c>
      <c r="R218" s="85" t="s">
        <v>181</v>
      </c>
    </row>
    <row r="219" spans="1:18" s="84" customFormat="1" ht="15.5">
      <c r="A219" s="79" t="s">
        <v>117</v>
      </c>
      <c r="B219" s="79" t="s">
        <v>48</v>
      </c>
      <c r="C219" s="79"/>
      <c r="D219" s="79"/>
      <c r="E219" s="107" t="s">
        <v>337</v>
      </c>
      <c r="F219" s="80">
        <v>8.9898989898989914</v>
      </c>
      <c r="G219" s="81">
        <v>4</v>
      </c>
      <c r="H219" s="79">
        <v>20</v>
      </c>
      <c r="I219" s="82">
        <v>8.8988764044943807</v>
      </c>
      <c r="J219" s="82">
        <v>11.101123595505619</v>
      </c>
      <c r="K219" s="83">
        <v>9.4696969696969706</v>
      </c>
      <c r="L219" s="84" t="s">
        <v>74</v>
      </c>
      <c r="M219" s="79">
        <v>15</v>
      </c>
      <c r="N219" s="83">
        <v>8.8988764044943807</v>
      </c>
      <c r="O219" s="79"/>
      <c r="P219" s="84" t="s">
        <v>74</v>
      </c>
      <c r="Q219" s="84">
        <v>2</v>
      </c>
      <c r="R219" s="85" t="s">
        <v>182</v>
      </c>
    </row>
    <row r="220" spans="1:18" ht="15.5">
      <c r="A220" s="1" t="s">
        <v>117</v>
      </c>
      <c r="B220" s="1" t="s">
        <v>50</v>
      </c>
      <c r="C220" s="1"/>
      <c r="D220" s="1"/>
      <c r="E220" s="16" t="s">
        <v>338</v>
      </c>
      <c r="F220" s="7">
        <v>31.565656565656564</v>
      </c>
      <c r="G220" s="2">
        <v>4</v>
      </c>
      <c r="H220" s="1">
        <v>20</v>
      </c>
      <c r="I220" s="5">
        <v>2.5344000000000002</v>
      </c>
      <c r="J220" s="5">
        <v>17.465599999999998</v>
      </c>
      <c r="K220" s="61">
        <v>9.4696969696969688</v>
      </c>
      <c r="L220" s="64" t="s">
        <v>75</v>
      </c>
      <c r="M220" s="1">
        <v>15</v>
      </c>
      <c r="N220" s="57">
        <v>2.5344000000000002</v>
      </c>
      <c r="O220" s="1"/>
      <c r="P220" s="64" t="s">
        <v>75</v>
      </c>
      <c r="Q220" s="13">
        <v>2</v>
      </c>
    </row>
    <row r="221" spans="1:18" ht="15.5">
      <c r="A221" s="1" t="s">
        <v>117</v>
      </c>
      <c r="B221" s="1" t="s">
        <v>51</v>
      </c>
      <c r="C221" s="1"/>
      <c r="D221" s="1"/>
      <c r="E221" s="16" t="s">
        <v>339</v>
      </c>
      <c r="F221" s="7">
        <v>6.3510101010101003</v>
      </c>
      <c r="G221" s="2">
        <v>4</v>
      </c>
      <c r="H221" s="1">
        <v>20</v>
      </c>
      <c r="I221" s="5">
        <v>12.596421471172963</v>
      </c>
      <c r="J221" s="5">
        <v>7.4035785288270368</v>
      </c>
      <c r="K221" s="61">
        <v>9.4696969696969688</v>
      </c>
      <c r="L221" s="64" t="s">
        <v>76</v>
      </c>
      <c r="M221" s="1">
        <v>15</v>
      </c>
      <c r="N221" s="57">
        <v>12.596421471172963</v>
      </c>
      <c r="O221" s="1"/>
      <c r="P221" s="64" t="s">
        <v>76</v>
      </c>
      <c r="Q221" s="13">
        <v>2</v>
      </c>
    </row>
    <row r="222" spans="1:18" ht="15.5">
      <c r="A222" s="1" t="s">
        <v>117</v>
      </c>
      <c r="B222" s="1" t="s">
        <v>52</v>
      </c>
      <c r="C222" s="1"/>
      <c r="D222" s="1"/>
      <c r="E222" s="16" t="s">
        <v>340</v>
      </c>
      <c r="F222" s="7">
        <v>26.136363636363637</v>
      </c>
      <c r="G222" s="2">
        <v>4</v>
      </c>
      <c r="H222" s="1">
        <v>20</v>
      </c>
      <c r="I222" s="5">
        <v>3.0608695652173914</v>
      </c>
      <c r="J222" s="5">
        <v>16.939130434782609</v>
      </c>
      <c r="K222" s="61">
        <v>9.4696969696969688</v>
      </c>
      <c r="L222" s="64" t="s">
        <v>77</v>
      </c>
      <c r="M222" s="1">
        <v>15</v>
      </c>
      <c r="N222" s="57">
        <v>3.0608695652173914</v>
      </c>
      <c r="O222" s="1"/>
      <c r="P222" s="64" t="s">
        <v>77</v>
      </c>
      <c r="Q222" s="13">
        <v>2</v>
      </c>
    </row>
    <row r="223" spans="1:18" ht="15.5">
      <c r="A223" s="1" t="s">
        <v>117</v>
      </c>
      <c r="B223" s="1" t="s">
        <v>53</v>
      </c>
      <c r="C223" s="1"/>
      <c r="D223" s="1"/>
      <c r="E223" s="16" t="s">
        <v>341</v>
      </c>
      <c r="F223" s="43">
        <v>3.358585858585859</v>
      </c>
      <c r="G223" s="44" t="s">
        <v>150</v>
      </c>
      <c r="H223" s="45" t="s">
        <v>150</v>
      </c>
      <c r="I223" s="6">
        <v>10</v>
      </c>
      <c r="J223" s="46">
        <v>0</v>
      </c>
      <c r="K223" s="60">
        <v>10</v>
      </c>
      <c r="L223" s="64" t="s">
        <v>79</v>
      </c>
      <c r="M223" s="1">
        <v>13.3</v>
      </c>
      <c r="N223" s="57">
        <v>10</v>
      </c>
      <c r="O223" s="1"/>
      <c r="P223" s="64" t="s">
        <v>79</v>
      </c>
      <c r="Q223" s="13">
        <v>2</v>
      </c>
    </row>
    <row r="224" spans="1:18" s="99" customFormat="1" ht="15.5">
      <c r="A224" s="94" t="s">
        <v>117</v>
      </c>
      <c r="B224" s="94" t="s">
        <v>54</v>
      </c>
      <c r="C224" s="94"/>
      <c r="D224" s="94"/>
      <c r="E224" s="95" t="s">
        <v>342</v>
      </c>
      <c r="F224" s="94"/>
      <c r="G224" s="96"/>
      <c r="H224" s="94"/>
      <c r="I224" s="94"/>
      <c r="J224" s="97"/>
      <c r="K224" s="98"/>
      <c r="M224" s="94"/>
      <c r="N224" s="100"/>
      <c r="O224" s="94"/>
      <c r="R224" s="101"/>
    </row>
    <row r="225" spans="1:18" ht="15.5">
      <c r="A225" s="1" t="s">
        <v>117</v>
      </c>
      <c r="B225" s="1" t="s">
        <v>55</v>
      </c>
      <c r="C225" s="1"/>
      <c r="D225" s="1"/>
      <c r="E225" s="16" t="s">
        <v>343</v>
      </c>
      <c r="F225" s="7">
        <v>27.272727272727273</v>
      </c>
      <c r="G225" s="2">
        <v>4</v>
      </c>
      <c r="H225" s="1">
        <v>20</v>
      </c>
      <c r="I225" s="5">
        <v>2.9333333333333331</v>
      </c>
      <c r="J225" s="5">
        <v>17.066666666666666</v>
      </c>
      <c r="K225" s="61">
        <v>9.4696969696969688</v>
      </c>
      <c r="L225" s="64" t="s">
        <v>114</v>
      </c>
      <c r="M225" s="1">
        <v>15</v>
      </c>
      <c r="N225" s="57">
        <v>2.9333333333333331</v>
      </c>
      <c r="O225" s="1"/>
      <c r="P225" s="64" t="s">
        <v>114</v>
      </c>
      <c r="Q225" s="13">
        <v>2</v>
      </c>
    </row>
    <row r="226" spans="1:18" s="99" customFormat="1" ht="15.5">
      <c r="A226" s="94" t="s">
        <v>117</v>
      </c>
      <c r="B226" s="94" t="s">
        <v>56</v>
      </c>
      <c r="C226" s="94"/>
      <c r="D226" s="94"/>
      <c r="E226" s="95" t="s">
        <v>344</v>
      </c>
      <c r="F226" s="94"/>
      <c r="G226" s="96"/>
      <c r="H226" s="94"/>
      <c r="I226" s="94"/>
      <c r="J226" s="97"/>
      <c r="K226" s="98"/>
      <c r="M226" s="94"/>
      <c r="N226" s="100"/>
      <c r="O226" s="94"/>
      <c r="R226" s="101"/>
    </row>
    <row r="227" spans="1:18" ht="15.5">
      <c r="A227" s="1" t="s">
        <v>117</v>
      </c>
      <c r="B227" s="1" t="s">
        <v>105</v>
      </c>
      <c r="C227" s="1"/>
      <c r="D227" s="1"/>
      <c r="E227" s="16" t="s">
        <v>345</v>
      </c>
      <c r="F227" s="7">
        <v>39.267676767676775</v>
      </c>
      <c r="G227" s="2">
        <v>4</v>
      </c>
      <c r="H227" s="1">
        <v>20</v>
      </c>
      <c r="I227" s="5">
        <v>2.0372990353697746</v>
      </c>
      <c r="J227" s="5">
        <v>17.962700964630226</v>
      </c>
      <c r="K227" s="61">
        <v>9.4696969696969706</v>
      </c>
      <c r="L227" s="64" t="s">
        <v>80</v>
      </c>
      <c r="M227" s="1">
        <v>15</v>
      </c>
      <c r="N227" s="57">
        <v>2.0372990353697746</v>
      </c>
      <c r="O227" s="1"/>
      <c r="P227" s="64" t="s">
        <v>80</v>
      </c>
      <c r="Q227" s="13">
        <v>2</v>
      </c>
    </row>
    <row r="228" spans="1:18" s="99" customFormat="1" ht="15.5">
      <c r="A228" s="94" t="s">
        <v>117</v>
      </c>
      <c r="B228" s="94" t="s">
        <v>58</v>
      </c>
      <c r="C228" s="94"/>
      <c r="D228" s="94"/>
      <c r="E228" s="95" t="s">
        <v>346</v>
      </c>
      <c r="F228" s="102">
        <v>2.92</v>
      </c>
      <c r="G228" s="103" t="s">
        <v>140</v>
      </c>
      <c r="H228" s="104"/>
      <c r="I228" s="105"/>
      <c r="J228" s="106"/>
      <c r="K228" s="98"/>
      <c r="M228" s="94"/>
      <c r="N228" s="100"/>
      <c r="O228" s="94"/>
      <c r="R228" s="101"/>
    </row>
    <row r="229" spans="1:18" ht="15.5">
      <c r="A229" s="1" t="s">
        <v>117</v>
      </c>
      <c r="B229" s="1" t="s">
        <v>59</v>
      </c>
      <c r="C229" s="1"/>
      <c r="D229" s="1"/>
      <c r="E229" s="16" t="s">
        <v>347</v>
      </c>
      <c r="F229" s="7">
        <v>4.8863636363636367</v>
      </c>
      <c r="G229" s="2">
        <v>4</v>
      </c>
      <c r="H229" s="1">
        <v>20</v>
      </c>
      <c r="I229" s="5">
        <v>16.372093023255815</v>
      </c>
      <c r="J229" s="5">
        <v>3.6279069767441854</v>
      </c>
      <c r="K229" s="61">
        <v>9.4696969696969688</v>
      </c>
      <c r="L229" s="64" t="s">
        <v>81</v>
      </c>
      <c r="M229" s="1">
        <v>15</v>
      </c>
      <c r="N229" s="57">
        <v>16.372093023255815</v>
      </c>
      <c r="O229" s="1"/>
      <c r="P229" s="64" t="s">
        <v>81</v>
      </c>
      <c r="Q229" s="13">
        <v>2</v>
      </c>
    </row>
    <row r="230" spans="1:18" ht="15.5">
      <c r="A230" s="1" t="s">
        <v>117</v>
      </c>
      <c r="B230" s="1" t="s">
        <v>62</v>
      </c>
      <c r="C230" s="1"/>
      <c r="D230" s="1"/>
      <c r="E230" s="16" t="s">
        <v>348</v>
      </c>
      <c r="F230" s="43">
        <v>3.1186868686868685</v>
      </c>
      <c r="G230" s="44" t="s">
        <v>150</v>
      </c>
      <c r="H230" s="45" t="s">
        <v>150</v>
      </c>
      <c r="I230" s="6">
        <v>10</v>
      </c>
      <c r="J230" s="46">
        <v>0</v>
      </c>
      <c r="K230" s="60">
        <v>10</v>
      </c>
      <c r="L230" s="64" t="s">
        <v>82</v>
      </c>
      <c r="M230" s="1">
        <v>12.349999999999998</v>
      </c>
      <c r="N230" s="57">
        <v>10</v>
      </c>
      <c r="O230" s="1"/>
      <c r="P230" s="64" t="s">
        <v>82</v>
      </c>
      <c r="Q230" s="13">
        <v>2</v>
      </c>
    </row>
    <row r="231" spans="1:18" ht="15.5">
      <c r="A231" s="1" t="s">
        <v>117</v>
      </c>
      <c r="B231" s="1" t="s">
        <v>113</v>
      </c>
      <c r="C231" s="1"/>
      <c r="D231" s="1"/>
      <c r="E231" s="16" t="s">
        <v>349</v>
      </c>
      <c r="F231" s="7">
        <v>30.555555555555561</v>
      </c>
      <c r="G231" s="2">
        <v>4</v>
      </c>
      <c r="H231" s="1">
        <v>20</v>
      </c>
      <c r="I231" s="5">
        <v>2.6181818181818177</v>
      </c>
      <c r="J231" s="5">
        <v>17.381818181818183</v>
      </c>
      <c r="K231" s="61">
        <v>9.4696969696969688</v>
      </c>
      <c r="L231" s="64" t="s">
        <v>83</v>
      </c>
      <c r="M231" s="1">
        <v>15</v>
      </c>
      <c r="N231" s="57">
        <v>2.6181818181818177</v>
      </c>
      <c r="O231" s="1"/>
      <c r="P231" s="64" t="s">
        <v>83</v>
      </c>
      <c r="Q231" s="13">
        <v>2</v>
      </c>
    </row>
    <row r="232" spans="1:18" s="99" customFormat="1" ht="15.5">
      <c r="A232" s="94" t="s">
        <v>117</v>
      </c>
      <c r="B232" s="94" t="s">
        <v>63</v>
      </c>
      <c r="C232" s="94"/>
      <c r="D232" s="94"/>
      <c r="E232" s="95" t="s">
        <v>350</v>
      </c>
      <c r="F232" s="94"/>
      <c r="G232" s="96"/>
      <c r="H232" s="94"/>
      <c r="I232" s="94"/>
      <c r="J232" s="97"/>
      <c r="K232" s="98"/>
      <c r="M232" s="94"/>
      <c r="N232" s="100"/>
      <c r="O232" s="94"/>
      <c r="R232" s="101"/>
    </row>
    <row r="233" spans="1:18" ht="15.5">
      <c r="A233" s="1" t="s">
        <v>117</v>
      </c>
      <c r="B233" s="1" t="s">
        <v>70</v>
      </c>
      <c r="C233" s="1"/>
      <c r="D233" s="1"/>
      <c r="E233" s="16" t="s">
        <v>351</v>
      </c>
      <c r="F233" s="7">
        <v>12.904040404040403</v>
      </c>
      <c r="G233" s="2">
        <v>4</v>
      </c>
      <c r="H233" s="1">
        <v>20</v>
      </c>
      <c r="I233" s="5">
        <v>6.1996086105675152</v>
      </c>
      <c r="J233" s="5">
        <v>13.800391389432484</v>
      </c>
      <c r="K233" s="61">
        <v>9.4696969696969688</v>
      </c>
      <c r="L233" s="64" t="s">
        <v>84</v>
      </c>
      <c r="M233" s="1">
        <v>15</v>
      </c>
      <c r="N233" s="57">
        <v>6.1996086105675152</v>
      </c>
      <c r="O233" s="1"/>
      <c r="P233" s="64" t="s">
        <v>84</v>
      </c>
      <c r="Q233" s="13">
        <v>2</v>
      </c>
      <c r="R233" s="56" t="s">
        <v>183</v>
      </c>
    </row>
    <row r="234" spans="1:18" ht="15.5">
      <c r="A234" s="1" t="s">
        <v>117</v>
      </c>
      <c r="B234" s="1" t="s">
        <v>71</v>
      </c>
      <c r="C234" s="1"/>
      <c r="D234" s="1"/>
      <c r="E234" s="16" t="s">
        <v>352</v>
      </c>
      <c r="F234" s="7">
        <v>4.4065656565656566</v>
      </c>
      <c r="G234" s="2">
        <v>4</v>
      </c>
      <c r="H234" s="1">
        <v>20</v>
      </c>
      <c r="I234" s="5">
        <v>18.154727793696274</v>
      </c>
      <c r="J234" s="5">
        <v>1.8452722063037257</v>
      </c>
      <c r="K234" s="61">
        <v>9.4696969696969688</v>
      </c>
      <c r="L234" s="64" t="s">
        <v>85</v>
      </c>
      <c r="M234" s="1">
        <v>15</v>
      </c>
      <c r="N234" s="57">
        <v>18.154727793696274</v>
      </c>
      <c r="O234" s="1"/>
      <c r="P234" s="64" t="s">
        <v>85</v>
      </c>
      <c r="Q234" s="13">
        <v>2</v>
      </c>
    </row>
    <row r="235" spans="1:18" ht="15.5">
      <c r="A235" s="1" t="s">
        <v>117</v>
      </c>
      <c r="B235" s="1" t="s">
        <v>72</v>
      </c>
      <c r="C235" s="1"/>
      <c r="D235" s="1"/>
      <c r="E235" s="16" t="s">
        <v>353</v>
      </c>
      <c r="F235" s="7">
        <v>20.530303030303028</v>
      </c>
      <c r="G235" s="2">
        <v>4</v>
      </c>
      <c r="H235" s="1">
        <v>20</v>
      </c>
      <c r="I235" s="5">
        <v>3.8966789667896684</v>
      </c>
      <c r="J235" s="5">
        <v>16.103321033210332</v>
      </c>
      <c r="K235" s="61">
        <v>9.4696969696969688</v>
      </c>
      <c r="L235" s="64" t="s">
        <v>86</v>
      </c>
      <c r="M235" s="1">
        <v>15</v>
      </c>
      <c r="N235" s="57">
        <v>3.8966789667896684</v>
      </c>
      <c r="O235" s="1"/>
      <c r="P235" s="64" t="s">
        <v>86</v>
      </c>
      <c r="Q235" s="13">
        <v>2</v>
      </c>
    </row>
    <row r="236" spans="1:18" ht="15.5">
      <c r="A236" s="1" t="s">
        <v>117</v>
      </c>
      <c r="B236" s="1" t="s">
        <v>74</v>
      </c>
      <c r="C236" s="1"/>
      <c r="D236" s="1"/>
      <c r="E236" s="16" t="s">
        <v>354</v>
      </c>
      <c r="F236" s="7">
        <v>24.709595959595958</v>
      </c>
      <c r="G236" s="2">
        <v>4</v>
      </c>
      <c r="H236" s="1">
        <v>20</v>
      </c>
      <c r="I236" s="5">
        <v>3.2376085845682168</v>
      </c>
      <c r="J236" s="5">
        <v>16.762391415431782</v>
      </c>
      <c r="K236" s="61">
        <v>9.4696969696969688</v>
      </c>
      <c r="L236" s="64" t="s">
        <v>87</v>
      </c>
      <c r="M236" s="1">
        <v>15</v>
      </c>
      <c r="N236" s="57">
        <v>3.2376085845682168</v>
      </c>
      <c r="O236" s="1"/>
      <c r="P236" s="64" t="s">
        <v>87</v>
      </c>
      <c r="Q236" s="13">
        <v>2</v>
      </c>
    </row>
    <row r="237" spans="1:18">
      <c r="A237" s="48"/>
      <c r="B237" s="48"/>
      <c r="C237" s="48"/>
      <c r="D237" s="48"/>
      <c r="E237" s="48"/>
      <c r="F237" s="48"/>
      <c r="G237" s="49"/>
      <c r="H237" s="48"/>
      <c r="I237" s="48"/>
      <c r="J237" s="48"/>
      <c r="K237" s="60"/>
      <c r="M237" s="1"/>
      <c r="O237" s="48"/>
    </row>
    <row r="267" spans="1:17" ht="15.5">
      <c r="A267" s="51" t="s">
        <v>3</v>
      </c>
      <c r="B267" s="50" t="s">
        <v>170</v>
      </c>
      <c r="C267" s="50"/>
      <c r="D267" s="50"/>
      <c r="E267" s="92" t="s">
        <v>213</v>
      </c>
      <c r="F267" s="52" t="s">
        <v>171</v>
      </c>
      <c r="G267" s="53" t="s">
        <v>166</v>
      </c>
      <c r="H267" s="50" t="s">
        <v>172</v>
      </c>
      <c r="I267" s="52" t="s">
        <v>14</v>
      </c>
      <c r="J267" s="52" t="s">
        <v>173</v>
      </c>
      <c r="K267" s="58" t="s">
        <v>165</v>
      </c>
      <c r="M267" s="52" t="s">
        <v>168</v>
      </c>
      <c r="N267" s="57" t="s">
        <v>14</v>
      </c>
      <c r="O267" s="50"/>
      <c r="P267" s="64" t="s">
        <v>250</v>
      </c>
    </row>
    <row r="268" spans="1:17">
      <c r="A268" s="4" t="s">
        <v>142</v>
      </c>
      <c r="B268" s="48"/>
      <c r="C268" s="48"/>
      <c r="D268" s="48"/>
      <c r="E268" s="48"/>
      <c r="F268" s="48"/>
      <c r="G268" s="49"/>
      <c r="H268" s="48"/>
      <c r="I268" s="54" t="s">
        <v>164</v>
      </c>
      <c r="J268" s="46"/>
      <c r="K268" s="59" t="s">
        <v>167</v>
      </c>
      <c r="M268" s="50" t="s">
        <v>169</v>
      </c>
      <c r="N268" s="57" t="s">
        <v>164</v>
      </c>
      <c r="O268" s="48"/>
      <c r="P268" s="64" t="s">
        <v>176</v>
      </c>
    </row>
    <row r="269" spans="1:17" ht="15.5">
      <c r="A269" s="1" t="s">
        <v>117</v>
      </c>
      <c r="B269" s="1"/>
      <c r="C269" s="1"/>
      <c r="D269" s="1"/>
      <c r="E269" s="16" t="s">
        <v>356</v>
      </c>
      <c r="F269" s="7">
        <v>29.040404040404038</v>
      </c>
      <c r="G269" s="2">
        <v>4</v>
      </c>
      <c r="H269" s="1">
        <v>20</v>
      </c>
      <c r="I269" s="5">
        <v>2.7547826086956526</v>
      </c>
      <c r="J269" s="5">
        <v>17.245217391304347</v>
      </c>
      <c r="K269" s="61">
        <v>9.4696969696969671</v>
      </c>
      <c r="L269" s="64" t="s">
        <v>88</v>
      </c>
      <c r="M269" s="1">
        <v>14.999999999999998</v>
      </c>
      <c r="N269" s="57">
        <v>2.7547826086956526</v>
      </c>
      <c r="O269" s="1"/>
      <c r="P269" s="64" t="s">
        <v>88</v>
      </c>
      <c r="Q269" s="13">
        <v>2</v>
      </c>
    </row>
    <row r="270" spans="1:17" ht="15.5">
      <c r="A270" s="1" t="s">
        <v>117</v>
      </c>
      <c r="B270" s="1"/>
      <c r="C270" s="1"/>
      <c r="D270" s="1"/>
      <c r="E270" s="16" t="s">
        <v>357</v>
      </c>
      <c r="F270" s="7">
        <v>20.707070707070706</v>
      </c>
      <c r="G270" s="2">
        <v>4</v>
      </c>
      <c r="H270" s="1">
        <v>20</v>
      </c>
      <c r="I270" s="5">
        <v>3.8634146341463418</v>
      </c>
      <c r="J270" s="5">
        <v>16.136585365853659</v>
      </c>
      <c r="K270" s="61">
        <v>9.4696969696969688</v>
      </c>
      <c r="L270" s="64" t="s">
        <v>89</v>
      </c>
      <c r="M270" s="1">
        <v>15</v>
      </c>
      <c r="N270" s="57">
        <v>3.8634146341463418</v>
      </c>
      <c r="O270" s="1"/>
      <c r="P270" s="64" t="s">
        <v>89</v>
      </c>
      <c r="Q270" s="13">
        <v>2</v>
      </c>
    </row>
    <row r="271" spans="1:17" ht="15.5">
      <c r="A271" s="1" t="s">
        <v>117</v>
      </c>
      <c r="B271" s="1"/>
      <c r="C271" s="1"/>
      <c r="D271" s="1"/>
      <c r="E271" s="16" t="s">
        <v>358</v>
      </c>
      <c r="F271" s="7">
        <v>30.68181818181818</v>
      </c>
      <c r="G271" s="2">
        <v>4</v>
      </c>
      <c r="H271" s="1">
        <v>20</v>
      </c>
      <c r="I271" s="5">
        <v>2.6074074074074076</v>
      </c>
      <c r="J271" s="5">
        <v>17.392592592592592</v>
      </c>
      <c r="K271" s="61">
        <v>9.4696969696969688</v>
      </c>
      <c r="L271" s="64" t="s">
        <v>115</v>
      </c>
      <c r="M271" s="1">
        <v>15</v>
      </c>
      <c r="N271" s="57">
        <v>2.6074074074074076</v>
      </c>
      <c r="O271" s="1"/>
      <c r="P271" s="64" t="s">
        <v>115</v>
      </c>
      <c r="Q271" s="13">
        <v>2</v>
      </c>
    </row>
    <row r="272" spans="1:17" ht="15.5">
      <c r="A272" s="1" t="s">
        <v>117</v>
      </c>
      <c r="B272" s="1"/>
      <c r="C272" s="1"/>
      <c r="D272" s="1"/>
      <c r="E272" s="16" t="s">
        <v>359</v>
      </c>
      <c r="F272" s="7">
        <v>29.545454545454547</v>
      </c>
      <c r="G272" s="2">
        <v>4</v>
      </c>
      <c r="H272" s="1">
        <v>20</v>
      </c>
      <c r="I272" s="5">
        <v>2.7076923076923074</v>
      </c>
      <c r="J272" s="5">
        <v>17.292307692307691</v>
      </c>
      <c r="K272" s="61">
        <v>9.4696969696969706</v>
      </c>
      <c r="L272" s="64" t="s">
        <v>90</v>
      </c>
      <c r="M272" s="1">
        <v>15</v>
      </c>
      <c r="N272" s="57">
        <v>2.7076923076923074</v>
      </c>
      <c r="O272" s="1"/>
      <c r="P272" s="64" t="s">
        <v>90</v>
      </c>
      <c r="Q272" s="13">
        <v>2</v>
      </c>
    </row>
    <row r="273" spans="1:17" ht="15.5">
      <c r="A273" s="1" t="s">
        <v>117</v>
      </c>
      <c r="B273" s="1"/>
      <c r="C273" s="1"/>
      <c r="D273" s="1"/>
      <c r="E273" s="16" t="s">
        <v>360</v>
      </c>
      <c r="F273" s="7">
        <v>29.545454545454547</v>
      </c>
      <c r="G273" s="2">
        <v>4</v>
      </c>
      <c r="H273" s="1">
        <v>20</v>
      </c>
      <c r="I273" s="5">
        <v>2.7076923076923074</v>
      </c>
      <c r="J273" s="5">
        <v>17.292307692307691</v>
      </c>
      <c r="K273" s="61">
        <v>9.4696969696969706</v>
      </c>
      <c r="L273" s="64" t="s">
        <v>91</v>
      </c>
      <c r="M273" s="1">
        <v>15</v>
      </c>
      <c r="N273" s="57">
        <v>2.7076923076923074</v>
      </c>
      <c r="O273" s="1"/>
      <c r="P273" s="64" t="s">
        <v>91</v>
      </c>
      <c r="Q273" s="13">
        <v>2</v>
      </c>
    </row>
    <row r="274" spans="1:17" ht="15.5">
      <c r="A274" s="1" t="s">
        <v>117</v>
      </c>
      <c r="B274" s="1"/>
      <c r="C274" s="1"/>
      <c r="D274" s="1"/>
      <c r="E274" s="16" t="s">
        <v>361</v>
      </c>
      <c r="F274" s="7">
        <v>26.010101010101014</v>
      </c>
      <c r="G274" s="2">
        <v>4</v>
      </c>
      <c r="H274" s="1">
        <v>20</v>
      </c>
      <c r="I274" s="5">
        <v>3.0757281553398053</v>
      </c>
      <c r="J274" s="5">
        <v>16.924271844660193</v>
      </c>
      <c r="K274" s="61">
        <v>9.4696969696969706</v>
      </c>
      <c r="L274" s="64" t="s">
        <v>92</v>
      </c>
      <c r="M274" s="1">
        <v>15</v>
      </c>
      <c r="N274" s="57">
        <v>3.0757281553398053</v>
      </c>
      <c r="O274" s="1"/>
      <c r="P274" s="64" t="s">
        <v>92</v>
      </c>
      <c r="Q274" s="13">
        <v>2</v>
      </c>
    </row>
    <row r="275" spans="1:17" ht="15.5">
      <c r="A275" s="1" t="s">
        <v>117</v>
      </c>
      <c r="B275" s="1"/>
      <c r="C275" s="1"/>
      <c r="D275" s="1"/>
      <c r="E275" s="16" t="s">
        <v>362</v>
      </c>
      <c r="F275" s="7">
        <v>20.820707070707073</v>
      </c>
      <c r="G275" s="2">
        <v>4</v>
      </c>
      <c r="H275" s="1">
        <v>20</v>
      </c>
      <c r="I275" s="5">
        <v>3.8423286840509396</v>
      </c>
      <c r="J275" s="5">
        <v>16.157671315949059</v>
      </c>
      <c r="K275" s="61">
        <v>9.4696969696969688</v>
      </c>
      <c r="L275" s="64" t="s">
        <v>93</v>
      </c>
      <c r="M275" s="1">
        <v>15</v>
      </c>
      <c r="N275" s="57">
        <v>3.8423286840509396</v>
      </c>
      <c r="O275" s="1"/>
      <c r="P275" s="64" t="s">
        <v>93</v>
      </c>
      <c r="Q275" s="13">
        <v>2</v>
      </c>
    </row>
    <row r="276" spans="1:17" ht="15.5">
      <c r="A276" s="1" t="s">
        <v>117</v>
      </c>
      <c r="B276" s="1"/>
      <c r="C276" s="1"/>
      <c r="D276" s="1"/>
      <c r="E276" s="16" t="s">
        <v>363</v>
      </c>
      <c r="F276" s="7">
        <v>33.459595959595966</v>
      </c>
      <c r="G276" s="2">
        <v>4</v>
      </c>
      <c r="H276" s="1">
        <v>20</v>
      </c>
      <c r="I276" s="5">
        <v>2.3909433962264148</v>
      </c>
      <c r="J276" s="5">
        <v>17.609056603773585</v>
      </c>
      <c r="K276" s="61">
        <v>9.4696969696969706</v>
      </c>
      <c r="L276" s="64" t="s">
        <v>95</v>
      </c>
      <c r="M276" s="1">
        <v>15</v>
      </c>
      <c r="N276" s="57">
        <v>2.3909433962264148</v>
      </c>
      <c r="O276" s="1"/>
      <c r="P276" s="64" t="s">
        <v>95</v>
      </c>
      <c r="Q276" s="13">
        <v>2</v>
      </c>
    </row>
    <row r="277" spans="1:17" ht="15.5">
      <c r="A277" s="1" t="s">
        <v>117</v>
      </c>
      <c r="B277" s="1"/>
      <c r="C277" s="1"/>
      <c r="D277" s="1"/>
      <c r="E277" s="16" t="s">
        <v>364</v>
      </c>
      <c r="F277" s="7">
        <v>20.618686868686869</v>
      </c>
      <c r="G277" s="2">
        <v>4</v>
      </c>
      <c r="H277" s="1">
        <v>20</v>
      </c>
      <c r="I277" s="5">
        <v>3.8799755052051439</v>
      </c>
      <c r="J277" s="5">
        <v>16.120024494794855</v>
      </c>
      <c r="K277" s="61">
        <v>9.4696969696969706</v>
      </c>
      <c r="L277" s="64" t="s">
        <v>96</v>
      </c>
      <c r="M277" s="1">
        <v>15</v>
      </c>
      <c r="N277" s="57">
        <v>3.8799755052051439</v>
      </c>
      <c r="O277" s="1"/>
      <c r="P277" s="64" t="s">
        <v>96</v>
      </c>
      <c r="Q277" s="13">
        <v>2</v>
      </c>
    </row>
    <row r="278" spans="1:17" ht="15.5">
      <c r="A278" s="1" t="s">
        <v>117</v>
      </c>
      <c r="B278" s="1"/>
      <c r="C278" s="1"/>
      <c r="D278" s="1"/>
      <c r="E278" s="16" t="s">
        <v>365</v>
      </c>
      <c r="F278" s="7">
        <v>32.196969696969695</v>
      </c>
      <c r="G278" s="2">
        <v>4</v>
      </c>
      <c r="H278" s="1">
        <v>20</v>
      </c>
      <c r="I278" s="5">
        <v>2.4847058823529413</v>
      </c>
      <c r="J278" s="5">
        <v>17.515294117647059</v>
      </c>
      <c r="K278" s="61">
        <v>9.4696969696969688</v>
      </c>
      <c r="L278" s="64" t="s">
        <v>97</v>
      </c>
      <c r="M278" s="1">
        <v>15</v>
      </c>
      <c r="N278" s="57">
        <v>2.4847058823529413</v>
      </c>
      <c r="O278" s="1"/>
      <c r="P278" s="64" t="s">
        <v>97</v>
      </c>
      <c r="Q278" s="13">
        <v>2</v>
      </c>
    </row>
    <row r="279" spans="1:17" ht="15.5">
      <c r="A279" s="1" t="s">
        <v>117</v>
      </c>
      <c r="B279" s="1"/>
      <c r="C279" s="1"/>
      <c r="D279" s="1"/>
      <c r="E279" s="16" t="s">
        <v>366</v>
      </c>
      <c r="F279" s="7">
        <v>23.762626262626263</v>
      </c>
      <c r="G279" s="2">
        <v>4</v>
      </c>
      <c r="H279" s="1">
        <v>20</v>
      </c>
      <c r="I279" s="5">
        <v>3.3666312433581296</v>
      </c>
      <c r="J279" s="5">
        <v>16.633368756641872</v>
      </c>
      <c r="K279" s="61">
        <v>9.4696969696969688</v>
      </c>
      <c r="L279" s="64" t="s">
        <v>98</v>
      </c>
      <c r="M279" s="1">
        <v>15</v>
      </c>
      <c r="N279" s="57">
        <v>3.3666312433581296</v>
      </c>
      <c r="O279" s="1"/>
      <c r="P279" s="64" t="s">
        <v>98</v>
      </c>
      <c r="Q279" s="13">
        <v>2</v>
      </c>
    </row>
    <row r="280" spans="1:17" ht="15.5">
      <c r="A280" s="1" t="s">
        <v>117</v>
      </c>
      <c r="B280" s="1"/>
      <c r="C280" s="1"/>
      <c r="D280" s="1"/>
      <c r="E280" s="16" t="s">
        <v>367</v>
      </c>
      <c r="F280" s="7">
        <v>20.467171717171716</v>
      </c>
      <c r="G280" s="2">
        <v>4</v>
      </c>
      <c r="H280" s="1">
        <v>20</v>
      </c>
      <c r="I280" s="5">
        <v>3.9086983343615054</v>
      </c>
      <c r="J280" s="5">
        <v>16.091301665638493</v>
      </c>
      <c r="K280" s="61">
        <v>9.4696969696969688</v>
      </c>
      <c r="L280" s="64" t="s">
        <v>99</v>
      </c>
      <c r="M280" s="1">
        <v>15</v>
      </c>
      <c r="N280" s="57">
        <v>3.9086983343615054</v>
      </c>
      <c r="O280" s="1"/>
      <c r="P280" s="64" t="s">
        <v>99</v>
      </c>
      <c r="Q280" s="13">
        <v>2</v>
      </c>
    </row>
    <row r="281" spans="1:17" ht="15.5">
      <c r="A281" s="1" t="s">
        <v>117</v>
      </c>
      <c r="B281" s="1"/>
      <c r="C281" s="1"/>
      <c r="D281" s="1"/>
      <c r="E281" s="16" t="s">
        <v>368</v>
      </c>
      <c r="F281" s="7">
        <v>28.661616161616163</v>
      </c>
      <c r="G281" s="2">
        <v>4</v>
      </c>
      <c r="H281" s="1">
        <v>20</v>
      </c>
      <c r="I281" s="5">
        <v>2.7911894273127751</v>
      </c>
      <c r="J281" s="5">
        <v>17.208810572687224</v>
      </c>
      <c r="K281" s="61">
        <v>9.4696969696969688</v>
      </c>
      <c r="L281" s="64" t="s">
        <v>100</v>
      </c>
      <c r="M281" s="1">
        <v>15</v>
      </c>
      <c r="N281" s="57">
        <v>2.7911894273127751</v>
      </c>
      <c r="O281" s="1"/>
      <c r="P281" s="64" t="s">
        <v>100</v>
      </c>
      <c r="Q281" s="13">
        <v>2</v>
      </c>
    </row>
    <row r="282" spans="1:17" ht="15.5">
      <c r="A282" s="1" t="s">
        <v>117</v>
      </c>
      <c r="B282" s="1"/>
      <c r="C282" s="1"/>
      <c r="D282" s="1"/>
      <c r="E282" s="16" t="s">
        <v>369</v>
      </c>
      <c r="F282" s="7">
        <v>20.845959595959592</v>
      </c>
      <c r="G282" s="2">
        <v>4</v>
      </c>
      <c r="H282" s="1">
        <v>20</v>
      </c>
      <c r="I282" s="5">
        <v>3.837674136886736</v>
      </c>
      <c r="J282" s="5">
        <v>16.162325863113264</v>
      </c>
      <c r="K282" s="61">
        <v>9.4696969696969688</v>
      </c>
      <c r="L282" s="64" t="s">
        <v>101</v>
      </c>
      <c r="M282" s="1">
        <v>15</v>
      </c>
      <c r="N282" s="57">
        <v>3.837674136886736</v>
      </c>
      <c r="O282" s="1"/>
      <c r="P282" s="64" t="s">
        <v>101</v>
      </c>
      <c r="Q282" s="13">
        <v>2</v>
      </c>
    </row>
    <row r="283" spans="1:17" ht="15.5">
      <c r="A283" s="1" t="s">
        <v>117</v>
      </c>
      <c r="B283" s="1"/>
      <c r="C283" s="1"/>
      <c r="D283" s="1"/>
      <c r="E283" s="16" t="s">
        <v>370</v>
      </c>
      <c r="F283" s="7">
        <v>25.492424242424239</v>
      </c>
      <c r="G283" s="2">
        <v>4</v>
      </c>
      <c r="H283" s="1">
        <v>20</v>
      </c>
      <c r="I283" s="5">
        <v>3.1381872213967315</v>
      </c>
      <c r="J283" s="5">
        <v>16.861812778603269</v>
      </c>
      <c r="K283" s="61">
        <v>9.4696969696969688</v>
      </c>
      <c r="L283" s="64" t="s">
        <v>102</v>
      </c>
      <c r="M283" s="1">
        <v>15</v>
      </c>
      <c r="N283" s="57">
        <v>3.1381872213967315</v>
      </c>
      <c r="O283" s="1"/>
      <c r="P283" s="64" t="s">
        <v>102</v>
      </c>
      <c r="Q283" s="13">
        <v>2</v>
      </c>
    </row>
    <row r="284" spans="1:17" ht="15.5">
      <c r="A284" s="1" t="s">
        <v>117</v>
      </c>
      <c r="B284" s="1"/>
      <c r="C284" s="1"/>
      <c r="D284" s="1"/>
      <c r="E284" s="16" t="s">
        <v>371</v>
      </c>
      <c r="F284" s="7">
        <v>24.633838383838384</v>
      </c>
      <c r="G284" s="2">
        <v>4</v>
      </c>
      <c r="H284" s="1">
        <v>20</v>
      </c>
      <c r="I284" s="5">
        <v>3.2475653511019988</v>
      </c>
      <c r="J284" s="5">
        <v>16.752434648898003</v>
      </c>
      <c r="K284" s="61">
        <v>9.4696969696969706</v>
      </c>
      <c r="L284" s="64" t="s">
        <v>103</v>
      </c>
      <c r="M284" s="1">
        <v>15</v>
      </c>
      <c r="N284" s="57">
        <v>3.2475653511019988</v>
      </c>
      <c r="O284" s="1"/>
      <c r="P284" s="64" t="s">
        <v>103</v>
      </c>
      <c r="Q284" s="13">
        <v>2</v>
      </c>
    </row>
    <row r="285" spans="1:17" ht="15.5">
      <c r="A285" s="1" t="s">
        <v>117</v>
      </c>
      <c r="B285" s="1"/>
      <c r="C285" s="1"/>
      <c r="D285" s="1"/>
      <c r="E285" s="16" t="s">
        <v>372</v>
      </c>
      <c r="F285" s="7">
        <v>21.540404040404038</v>
      </c>
      <c r="G285" s="2">
        <v>4</v>
      </c>
      <c r="H285" s="1">
        <v>20</v>
      </c>
      <c r="I285" s="5">
        <v>3.7139507620164132</v>
      </c>
      <c r="J285" s="5">
        <v>16.286049237983587</v>
      </c>
      <c r="K285" s="61">
        <v>9.4696969696969688</v>
      </c>
      <c r="L285" s="64" t="s">
        <v>104</v>
      </c>
      <c r="M285" s="1">
        <v>15</v>
      </c>
      <c r="N285" s="57">
        <v>3.7139507620164132</v>
      </c>
      <c r="O285" s="1"/>
      <c r="P285" s="64" t="s">
        <v>104</v>
      </c>
      <c r="Q285" s="13">
        <v>2</v>
      </c>
    </row>
    <row r="286" spans="1:17" ht="15.5">
      <c r="A286" s="1" t="s">
        <v>117</v>
      </c>
      <c r="B286" s="1"/>
      <c r="C286" s="1"/>
      <c r="D286" s="1"/>
      <c r="E286" s="16" t="s">
        <v>373</v>
      </c>
      <c r="F286" s="7">
        <v>20.227272727272727</v>
      </c>
      <c r="G286" s="2">
        <v>4</v>
      </c>
      <c r="H286" s="1">
        <v>20</v>
      </c>
      <c r="I286" s="5">
        <v>3.9550561797752812</v>
      </c>
      <c r="J286" s="5">
        <v>16.04494382022472</v>
      </c>
      <c r="K286" s="61">
        <v>9.4696969696969688</v>
      </c>
      <c r="L286" s="64" t="s">
        <v>106</v>
      </c>
      <c r="M286" s="1">
        <v>15</v>
      </c>
      <c r="N286" s="57">
        <v>3.9550561797752812</v>
      </c>
      <c r="O286" s="1"/>
      <c r="P286" s="64" t="s">
        <v>106</v>
      </c>
      <c r="Q286" s="13">
        <v>2</v>
      </c>
    </row>
    <row r="287" spans="1:17" ht="15.5">
      <c r="A287" s="1" t="s">
        <v>117</v>
      </c>
      <c r="B287" s="1"/>
      <c r="C287" s="1"/>
      <c r="D287" s="1"/>
      <c r="E287" s="16" t="s">
        <v>374</v>
      </c>
      <c r="F287" s="7">
        <v>23.257575757575758</v>
      </c>
      <c r="G287" s="2">
        <v>4</v>
      </c>
      <c r="H287" s="1">
        <v>20</v>
      </c>
      <c r="I287" s="5">
        <v>3.4397394136807815</v>
      </c>
      <c r="J287" s="5">
        <v>16.560260586319217</v>
      </c>
      <c r="K287" s="61">
        <v>9.4696969696969688</v>
      </c>
      <c r="L287" s="64" t="s">
        <v>107</v>
      </c>
      <c r="M287" s="1">
        <v>15</v>
      </c>
      <c r="N287" s="57">
        <v>3.4397394136807815</v>
      </c>
      <c r="O287" s="1"/>
      <c r="P287" s="64" t="s">
        <v>107</v>
      </c>
      <c r="Q287" s="13">
        <v>2</v>
      </c>
    </row>
    <row r="288" spans="1:17" ht="15.5">
      <c r="A288" s="1" t="s">
        <v>117</v>
      </c>
      <c r="B288" s="1"/>
      <c r="C288" s="1"/>
      <c r="D288" s="1"/>
      <c r="E288" s="16" t="s">
        <v>375</v>
      </c>
      <c r="F288" s="7">
        <v>30.303030303030301</v>
      </c>
      <c r="G288" s="2">
        <v>4</v>
      </c>
      <c r="H288" s="1">
        <v>20</v>
      </c>
      <c r="I288" s="5">
        <v>2.64</v>
      </c>
      <c r="J288" s="5">
        <v>17.36</v>
      </c>
      <c r="K288" s="61">
        <v>9.4696969696969688</v>
      </c>
      <c r="L288" s="64" t="s">
        <v>119</v>
      </c>
      <c r="M288" s="1">
        <v>15</v>
      </c>
      <c r="N288" s="57">
        <v>2.64</v>
      </c>
      <c r="O288" s="1"/>
      <c r="P288" s="64" t="s">
        <v>119</v>
      </c>
      <c r="Q288" s="13">
        <v>2</v>
      </c>
    </row>
    <row r="289" spans="1:17" ht="15.5">
      <c r="A289" s="1" t="s">
        <v>117</v>
      </c>
      <c r="B289" s="1"/>
      <c r="C289" s="1"/>
      <c r="D289" s="1"/>
      <c r="E289" s="16" t="s">
        <v>376</v>
      </c>
      <c r="F289" s="7">
        <v>33.459595959595966</v>
      </c>
      <c r="G289" s="2">
        <v>4</v>
      </c>
      <c r="H289" s="1">
        <v>20</v>
      </c>
      <c r="I289" s="5">
        <v>2.3909433962264148</v>
      </c>
      <c r="J289" s="5">
        <v>17.609056603773585</v>
      </c>
      <c r="K289" s="61">
        <v>9.4696969696969706</v>
      </c>
      <c r="L289" s="64" t="s">
        <v>120</v>
      </c>
      <c r="M289" s="1">
        <v>15</v>
      </c>
      <c r="N289" s="57">
        <v>2.3909433962264148</v>
      </c>
      <c r="O289" s="1"/>
      <c r="P289" s="64" t="s">
        <v>120</v>
      </c>
      <c r="Q289" s="13">
        <v>2</v>
      </c>
    </row>
    <row r="290" spans="1:17" ht="15.5">
      <c r="A290" s="1" t="s">
        <v>117</v>
      </c>
      <c r="B290" s="1"/>
      <c r="C290" s="1"/>
      <c r="D290" s="1"/>
      <c r="E290" s="16" t="s">
        <v>377</v>
      </c>
      <c r="F290" s="7">
        <v>27.146464646464647</v>
      </c>
      <c r="G290" s="2">
        <v>4</v>
      </c>
      <c r="H290" s="1">
        <v>20</v>
      </c>
      <c r="I290" s="5">
        <v>2.9469767441860464</v>
      </c>
      <c r="J290" s="5">
        <v>17.053023255813955</v>
      </c>
      <c r="K290" s="61">
        <v>9.4696969696969688</v>
      </c>
      <c r="L290" s="64" t="s">
        <v>121</v>
      </c>
      <c r="M290" s="1">
        <v>15</v>
      </c>
      <c r="N290" s="57">
        <v>2.9469767441860464</v>
      </c>
      <c r="O290" s="1"/>
      <c r="P290" s="64" t="s">
        <v>121</v>
      </c>
      <c r="Q290" s="13">
        <v>2</v>
      </c>
    </row>
    <row r="291" spans="1:17" ht="15.5">
      <c r="A291" s="1" t="s">
        <v>117</v>
      </c>
      <c r="B291" s="1"/>
      <c r="C291" s="1"/>
      <c r="D291" s="1"/>
      <c r="E291" s="16" t="s">
        <v>378</v>
      </c>
      <c r="F291" s="7">
        <v>26.641414141414142</v>
      </c>
      <c r="G291" s="2">
        <v>4</v>
      </c>
      <c r="H291" s="1">
        <v>20</v>
      </c>
      <c r="I291" s="5">
        <v>3.0028436018957345</v>
      </c>
      <c r="J291" s="5">
        <v>16.997156398104266</v>
      </c>
      <c r="K291" s="61">
        <v>9.4696969696969688</v>
      </c>
      <c r="L291" s="64" t="s">
        <v>122</v>
      </c>
      <c r="M291" s="1">
        <v>15</v>
      </c>
      <c r="N291" s="57">
        <v>3.0028436018957345</v>
      </c>
      <c r="O291" s="1"/>
      <c r="P291" s="64" t="s">
        <v>122</v>
      </c>
      <c r="Q291" s="13">
        <v>2</v>
      </c>
    </row>
    <row r="292" spans="1:17" ht="15.5">
      <c r="A292" s="1" t="s">
        <v>117</v>
      </c>
      <c r="B292" s="1"/>
      <c r="C292" s="1"/>
      <c r="D292" s="1"/>
      <c r="E292" s="16" t="s">
        <v>379</v>
      </c>
      <c r="F292" s="7">
        <v>24.09090909090909</v>
      </c>
      <c r="G292" s="2">
        <v>4</v>
      </c>
      <c r="H292" s="1">
        <v>20</v>
      </c>
      <c r="I292" s="5">
        <v>3.3207547169811322</v>
      </c>
      <c r="J292" s="5">
        <v>16.679245283018869</v>
      </c>
      <c r="K292" s="61">
        <v>9.4696969696969688</v>
      </c>
      <c r="L292" s="64" t="s">
        <v>123</v>
      </c>
      <c r="M292" s="1">
        <v>15</v>
      </c>
      <c r="N292" s="57">
        <v>3.3207547169811322</v>
      </c>
      <c r="O292" s="1"/>
      <c r="P292" s="64" t="s">
        <v>123</v>
      </c>
      <c r="Q292" s="13">
        <v>2</v>
      </c>
    </row>
    <row r="293" spans="1:17" ht="15.5">
      <c r="A293" s="1" t="s">
        <v>117</v>
      </c>
      <c r="B293" s="1"/>
      <c r="C293" s="1"/>
      <c r="D293" s="1"/>
      <c r="E293" s="16" t="s">
        <v>380</v>
      </c>
      <c r="F293" s="7">
        <v>20.883838383838384</v>
      </c>
      <c r="G293" s="2">
        <v>4</v>
      </c>
      <c r="H293" s="1">
        <v>20</v>
      </c>
      <c r="I293" s="5">
        <v>3.8307134220072552</v>
      </c>
      <c r="J293" s="5">
        <v>16.169286577992743</v>
      </c>
      <c r="K293" s="61">
        <v>9.4696969696969688</v>
      </c>
      <c r="L293" s="64" t="s">
        <v>124</v>
      </c>
      <c r="M293" s="1">
        <v>15</v>
      </c>
      <c r="N293" s="57">
        <v>3.8307134220072552</v>
      </c>
      <c r="O293" s="1"/>
      <c r="P293" s="64" t="s">
        <v>124</v>
      </c>
      <c r="Q293" s="13">
        <v>2</v>
      </c>
    </row>
    <row r="294" spans="1:17" ht="15.5">
      <c r="A294" s="1" t="s">
        <v>117</v>
      </c>
      <c r="B294" s="1"/>
      <c r="C294" s="1"/>
      <c r="D294" s="1"/>
      <c r="E294" s="16" t="s">
        <v>381</v>
      </c>
      <c r="F294" s="7">
        <v>25.517676767676768</v>
      </c>
      <c r="G294" s="2">
        <v>4</v>
      </c>
      <c r="H294" s="1">
        <v>20</v>
      </c>
      <c r="I294" s="5">
        <v>3.1350816427511132</v>
      </c>
      <c r="J294" s="5">
        <v>16.864918357248886</v>
      </c>
      <c r="K294" s="61">
        <v>9.4696969696969688</v>
      </c>
      <c r="L294" s="64" t="s">
        <v>125</v>
      </c>
      <c r="M294" s="1">
        <v>15</v>
      </c>
      <c r="N294" s="57">
        <v>3.1350816427511132</v>
      </c>
      <c r="O294" s="1"/>
      <c r="P294" s="64" t="s">
        <v>125</v>
      </c>
      <c r="Q294" s="13">
        <v>2</v>
      </c>
    </row>
    <row r="295" spans="1:17" ht="15.5">
      <c r="A295" s="1" t="s">
        <v>117</v>
      </c>
      <c r="B295" s="1"/>
      <c r="C295" s="1"/>
      <c r="D295" s="1"/>
      <c r="E295" s="16" t="s">
        <v>382</v>
      </c>
      <c r="F295" s="7">
        <v>26.136363636363637</v>
      </c>
      <c r="G295" s="2">
        <v>4</v>
      </c>
      <c r="H295" s="1">
        <v>20</v>
      </c>
      <c r="I295" s="5">
        <v>3.0608695652173914</v>
      </c>
      <c r="J295" s="5">
        <v>16.939130434782609</v>
      </c>
      <c r="K295" s="61">
        <v>9.4696969696969688</v>
      </c>
      <c r="L295" s="64" t="s">
        <v>126</v>
      </c>
      <c r="M295" s="1">
        <v>15</v>
      </c>
      <c r="N295" s="57">
        <v>3.0608695652173914</v>
      </c>
      <c r="O295" s="1"/>
      <c r="P295" s="64" t="s">
        <v>126</v>
      </c>
      <c r="Q295" s="13">
        <v>2</v>
      </c>
    </row>
    <row r="296" spans="1:17" ht="15.5">
      <c r="A296" s="1" t="s">
        <v>117</v>
      </c>
      <c r="B296" s="1"/>
      <c r="C296" s="1"/>
      <c r="D296" s="1"/>
      <c r="E296" s="16" t="s">
        <v>383</v>
      </c>
      <c r="F296" s="7">
        <v>21.540404040404038</v>
      </c>
      <c r="G296" s="2">
        <v>4</v>
      </c>
      <c r="H296" s="1">
        <v>20</v>
      </c>
      <c r="I296" s="5">
        <v>3.7139507620164132</v>
      </c>
      <c r="J296" s="5">
        <v>16.286049237983587</v>
      </c>
      <c r="K296" s="61">
        <v>9.4696969696969688</v>
      </c>
      <c r="L296" s="64" t="s">
        <v>127</v>
      </c>
      <c r="M296" s="1">
        <v>15</v>
      </c>
      <c r="N296" s="57">
        <v>3.7139507620164132</v>
      </c>
      <c r="O296" s="1"/>
      <c r="P296" s="64" t="s">
        <v>127</v>
      </c>
      <c r="Q296" s="13">
        <v>2</v>
      </c>
    </row>
    <row r="297" spans="1:17" ht="15.5">
      <c r="A297" s="1" t="s">
        <v>117</v>
      </c>
      <c r="B297" s="1"/>
      <c r="C297" s="1"/>
      <c r="D297" s="1"/>
      <c r="E297" s="16" t="s">
        <v>384</v>
      </c>
      <c r="F297" s="7">
        <v>21.71717171717172</v>
      </c>
      <c r="G297" s="2">
        <v>4</v>
      </c>
      <c r="H297" s="1">
        <v>20</v>
      </c>
      <c r="I297" s="5">
        <v>3.6837209302325578</v>
      </c>
      <c r="J297" s="5">
        <v>16.316279069767443</v>
      </c>
      <c r="K297" s="61">
        <v>9.4696969696969688</v>
      </c>
      <c r="L297" s="64" t="s">
        <v>128</v>
      </c>
      <c r="M297" s="1">
        <v>15</v>
      </c>
      <c r="N297" s="57">
        <v>3.6837209302325578</v>
      </c>
      <c r="O297" s="1"/>
      <c r="P297" s="64" t="s">
        <v>128</v>
      </c>
      <c r="Q297" s="13">
        <v>2</v>
      </c>
    </row>
    <row r="298" spans="1:17" ht="15.5">
      <c r="A298" s="1" t="s">
        <v>117</v>
      </c>
      <c r="B298" s="1"/>
      <c r="C298" s="1"/>
      <c r="D298" s="1"/>
      <c r="E298" s="16" t="s">
        <v>385</v>
      </c>
      <c r="F298" s="7">
        <v>23.257575757575758</v>
      </c>
      <c r="G298" s="2">
        <v>4</v>
      </c>
      <c r="H298" s="1">
        <v>20</v>
      </c>
      <c r="I298" s="5">
        <v>3.4397394136807815</v>
      </c>
      <c r="J298" s="5">
        <v>16.560260586319217</v>
      </c>
      <c r="K298" s="61">
        <v>9.4696969696969688</v>
      </c>
      <c r="L298" s="64" t="s">
        <v>129</v>
      </c>
      <c r="M298" s="1">
        <v>15</v>
      </c>
      <c r="N298" s="57">
        <v>3.4397394136807815</v>
      </c>
      <c r="O298" s="1"/>
      <c r="P298" s="64" t="s">
        <v>129</v>
      </c>
      <c r="Q298" s="13">
        <v>2</v>
      </c>
    </row>
    <row r="299" spans="1:17" ht="15.5">
      <c r="A299" s="1" t="s">
        <v>117</v>
      </c>
      <c r="B299" s="1"/>
      <c r="C299" s="1"/>
      <c r="D299" s="1"/>
      <c r="E299" s="16" t="s">
        <v>386</v>
      </c>
      <c r="F299" s="7">
        <v>21.477272727272727</v>
      </c>
      <c r="G299" s="2">
        <v>4</v>
      </c>
      <c r="H299" s="1">
        <v>20</v>
      </c>
      <c r="I299" s="5">
        <v>3.7248677248677251</v>
      </c>
      <c r="J299" s="5">
        <v>16.275132275132275</v>
      </c>
      <c r="K299" s="61">
        <v>9.4696969696969688</v>
      </c>
      <c r="L299" s="64" t="s">
        <v>130</v>
      </c>
      <c r="M299" s="1">
        <v>15</v>
      </c>
      <c r="N299" s="57">
        <v>3.7248677248677251</v>
      </c>
      <c r="O299" s="1"/>
      <c r="P299" s="64" t="s">
        <v>130</v>
      </c>
      <c r="Q299" s="13">
        <v>2</v>
      </c>
    </row>
    <row r="300" spans="1:17" ht="15.5">
      <c r="A300" s="1" t="s">
        <v>117</v>
      </c>
      <c r="B300" s="1"/>
      <c r="C300" s="1"/>
      <c r="D300" s="1"/>
      <c r="E300" s="16" t="s">
        <v>387</v>
      </c>
      <c r="F300" s="7">
        <v>22.550505050505048</v>
      </c>
      <c r="G300" s="2">
        <v>4</v>
      </c>
      <c r="H300" s="1">
        <v>20</v>
      </c>
      <c r="I300" s="5">
        <v>3.5475923852183655</v>
      </c>
      <c r="J300" s="5">
        <v>16.452407614781634</v>
      </c>
      <c r="K300" s="61">
        <v>9.4696969696969688</v>
      </c>
      <c r="L300" s="64" t="s">
        <v>131</v>
      </c>
      <c r="M300" s="1">
        <v>15</v>
      </c>
      <c r="N300" s="57">
        <v>3.5475923852183655</v>
      </c>
      <c r="O300" s="1"/>
      <c r="P300" s="64" t="s">
        <v>131</v>
      </c>
      <c r="Q300" s="13">
        <v>2</v>
      </c>
    </row>
    <row r="301" spans="1:17" ht="15.5">
      <c r="A301" s="1" t="s">
        <v>117</v>
      </c>
      <c r="B301" s="1"/>
      <c r="C301" s="1"/>
      <c r="D301" s="1"/>
      <c r="E301" s="16" t="s">
        <v>388</v>
      </c>
      <c r="F301" s="7">
        <v>21.48989898989899</v>
      </c>
      <c r="G301" s="2">
        <v>4</v>
      </c>
      <c r="H301" s="1">
        <v>20</v>
      </c>
      <c r="I301" s="5">
        <v>3.7226792009400707</v>
      </c>
      <c r="J301" s="5">
        <v>16.277320799059929</v>
      </c>
      <c r="K301" s="61">
        <v>9.4696969696969688</v>
      </c>
      <c r="L301" s="64" t="s">
        <v>132</v>
      </c>
      <c r="M301" s="1">
        <v>15</v>
      </c>
      <c r="N301" s="57">
        <v>3.7226792009400707</v>
      </c>
      <c r="O301" s="1"/>
      <c r="P301" s="64" t="s">
        <v>132</v>
      </c>
      <c r="Q301" s="13">
        <v>2</v>
      </c>
    </row>
    <row r="302" spans="1:17" ht="15.5">
      <c r="A302" s="1" t="s">
        <v>117</v>
      </c>
      <c r="B302" s="1"/>
      <c r="C302" s="1"/>
      <c r="D302" s="1"/>
      <c r="E302" s="16" t="s">
        <v>389</v>
      </c>
      <c r="F302" s="7">
        <v>22.878787878787875</v>
      </c>
      <c r="G302" s="2">
        <v>4</v>
      </c>
      <c r="H302" s="1">
        <v>20</v>
      </c>
      <c r="I302" s="5">
        <v>3.4966887417218548</v>
      </c>
      <c r="J302" s="5">
        <v>16.503311258278146</v>
      </c>
      <c r="K302" s="61">
        <v>9.4696969696969688</v>
      </c>
      <c r="L302" s="64" t="s">
        <v>133</v>
      </c>
      <c r="M302" s="1">
        <v>15</v>
      </c>
      <c r="N302" s="57">
        <v>3.4966887417218548</v>
      </c>
      <c r="O302" s="1"/>
      <c r="P302" s="64" t="s">
        <v>133</v>
      </c>
      <c r="Q302" s="13">
        <v>2</v>
      </c>
    </row>
    <row r="303" spans="1:17" ht="15.5">
      <c r="A303" s="1" t="s">
        <v>117</v>
      </c>
      <c r="B303" s="1"/>
      <c r="C303" s="1"/>
      <c r="D303" s="1"/>
      <c r="E303" s="16" t="s">
        <v>390</v>
      </c>
      <c r="F303" s="7">
        <v>23.232323232323232</v>
      </c>
      <c r="G303" s="2">
        <v>4</v>
      </c>
      <c r="H303" s="1">
        <v>20</v>
      </c>
      <c r="I303" s="5">
        <v>3.4434782608695653</v>
      </c>
      <c r="J303" s="5">
        <v>16.556521739130435</v>
      </c>
      <c r="K303" s="61">
        <v>9.4696969696969688</v>
      </c>
      <c r="L303" s="64" t="s">
        <v>134</v>
      </c>
      <c r="M303" s="1">
        <v>15</v>
      </c>
      <c r="N303" s="57">
        <v>3.4434782608695653</v>
      </c>
      <c r="O303" s="1"/>
      <c r="P303" s="64" t="s">
        <v>134</v>
      </c>
      <c r="Q303" s="13">
        <v>2</v>
      </c>
    </row>
    <row r="304" spans="1:17" ht="15.5">
      <c r="A304" s="1" t="s">
        <v>117</v>
      </c>
      <c r="B304" s="1"/>
      <c r="C304" s="1"/>
      <c r="D304" s="1"/>
      <c r="E304" s="16" t="s">
        <v>391</v>
      </c>
      <c r="F304" s="7">
        <v>20.479797979797976</v>
      </c>
      <c r="G304" s="2">
        <v>4</v>
      </c>
      <c r="H304" s="1">
        <v>20</v>
      </c>
      <c r="I304" s="5">
        <v>3.9062885326757097</v>
      </c>
      <c r="J304" s="5">
        <v>16.09371146732429</v>
      </c>
      <c r="K304" s="61">
        <v>9.4696969696969688</v>
      </c>
      <c r="L304" s="64" t="s">
        <v>135</v>
      </c>
      <c r="M304" s="1">
        <v>15</v>
      </c>
      <c r="N304" s="57">
        <v>3.9062885326757097</v>
      </c>
      <c r="O304" s="1"/>
      <c r="P304" s="64" t="s">
        <v>135</v>
      </c>
      <c r="Q304" s="13">
        <v>2</v>
      </c>
    </row>
    <row r="305" spans="1:18">
      <c r="A305" s="1"/>
      <c r="B305" s="1"/>
      <c r="C305" s="1"/>
      <c r="D305" s="1"/>
      <c r="E305" s="1"/>
      <c r="F305" s="1"/>
      <c r="G305" s="2"/>
      <c r="H305" s="1"/>
      <c r="I305" s="1"/>
      <c r="J305" s="1"/>
      <c r="K305" s="60"/>
      <c r="M305" s="1"/>
      <c r="O305" s="1"/>
    </row>
    <row r="306" spans="1:18" ht="15.5">
      <c r="A306" s="51" t="s">
        <v>3</v>
      </c>
      <c r="B306" s="50" t="s">
        <v>170</v>
      </c>
      <c r="C306" s="50"/>
      <c r="D306" s="50"/>
      <c r="E306" s="92" t="s">
        <v>213</v>
      </c>
      <c r="F306" s="52" t="s">
        <v>171</v>
      </c>
      <c r="G306" s="53" t="s">
        <v>166</v>
      </c>
      <c r="H306" s="50" t="s">
        <v>172</v>
      </c>
      <c r="I306" s="52" t="s">
        <v>14</v>
      </c>
      <c r="J306" s="52" t="s">
        <v>173</v>
      </c>
      <c r="K306" s="58" t="s">
        <v>165</v>
      </c>
      <c r="M306" s="52" t="s">
        <v>168</v>
      </c>
      <c r="N306" s="57" t="s">
        <v>14</v>
      </c>
      <c r="O306" s="50"/>
      <c r="P306" s="64" t="s">
        <v>250</v>
      </c>
    </row>
    <row r="307" spans="1:18">
      <c r="A307" s="4" t="s">
        <v>144</v>
      </c>
      <c r="B307" s="48"/>
      <c r="C307" s="48"/>
      <c r="D307" s="48"/>
      <c r="E307" s="48"/>
      <c r="F307" s="48"/>
      <c r="G307" s="49"/>
      <c r="H307" s="48"/>
      <c r="I307" s="54" t="s">
        <v>164</v>
      </c>
      <c r="J307" s="46"/>
      <c r="K307" s="59" t="s">
        <v>167</v>
      </c>
      <c r="M307" s="50" t="s">
        <v>169</v>
      </c>
      <c r="N307" s="57" t="s">
        <v>164</v>
      </c>
      <c r="O307" s="48"/>
      <c r="P307" s="64" t="s">
        <v>176</v>
      </c>
    </row>
    <row r="308" spans="1:18">
      <c r="A308" s="8" t="s">
        <v>18</v>
      </c>
      <c r="B308" s="9" t="s">
        <v>23</v>
      </c>
      <c r="C308" s="9"/>
      <c r="D308" s="9"/>
      <c r="E308" s="9" t="s">
        <v>197</v>
      </c>
      <c r="F308" s="10"/>
      <c r="G308" s="40"/>
      <c r="H308" s="10"/>
      <c r="I308" s="10"/>
      <c r="K308" s="63"/>
      <c r="M308" s="9"/>
      <c r="O308" s="9"/>
    </row>
    <row r="309" spans="1:18">
      <c r="A309" s="1" t="s">
        <v>18</v>
      </c>
      <c r="B309" s="13" t="s">
        <v>25</v>
      </c>
      <c r="C309" s="13"/>
      <c r="D309" s="13"/>
      <c r="E309" s="13" t="s">
        <v>207</v>
      </c>
      <c r="F309" s="7">
        <v>12.676767676767676</v>
      </c>
      <c r="G309" s="2">
        <v>4</v>
      </c>
      <c r="H309" s="1">
        <v>20</v>
      </c>
      <c r="I309" s="5">
        <v>6.3107569721115535</v>
      </c>
      <c r="J309" s="5">
        <v>13.689243027888446</v>
      </c>
      <c r="K309" s="61">
        <v>9.4696969696969706</v>
      </c>
      <c r="L309" s="64" t="s">
        <v>136</v>
      </c>
      <c r="M309" s="1">
        <v>15</v>
      </c>
      <c r="N309" s="57">
        <v>6.3107569721115535</v>
      </c>
      <c r="O309" s="13"/>
      <c r="P309" s="64" t="s">
        <v>136</v>
      </c>
      <c r="Q309" s="13">
        <v>2</v>
      </c>
    </row>
    <row r="310" spans="1:18">
      <c r="A310" s="1" t="s">
        <v>18</v>
      </c>
      <c r="B310" s="13" t="s">
        <v>27</v>
      </c>
      <c r="C310" s="13"/>
      <c r="D310" s="13"/>
      <c r="E310" s="13" t="s">
        <v>210</v>
      </c>
      <c r="F310" s="7">
        <v>12.853535353535353</v>
      </c>
      <c r="G310" s="2">
        <v>4</v>
      </c>
      <c r="H310" s="1">
        <v>20</v>
      </c>
      <c r="I310" s="5">
        <v>6.2239685658153245</v>
      </c>
      <c r="J310" s="5">
        <v>13.776031434184675</v>
      </c>
      <c r="K310" s="61">
        <v>9.4696969696969688</v>
      </c>
      <c r="L310" s="64" t="s">
        <v>137</v>
      </c>
      <c r="M310" s="1">
        <v>15</v>
      </c>
      <c r="N310" s="57">
        <v>6.2239685658153245</v>
      </c>
      <c r="O310" s="13"/>
      <c r="P310" s="64" t="s">
        <v>137</v>
      </c>
      <c r="Q310" s="13">
        <v>2</v>
      </c>
    </row>
    <row r="311" spans="1:18" ht="14.5">
      <c r="A311" s="1" t="s">
        <v>111</v>
      </c>
      <c r="B311" s="13" t="s">
        <v>29</v>
      </c>
      <c r="C311" s="13"/>
      <c r="D311" s="13"/>
      <c r="E311" s="13" t="s">
        <v>274</v>
      </c>
      <c r="F311" s="7">
        <v>4.7727272727272725</v>
      </c>
      <c r="G311" s="2">
        <v>4</v>
      </c>
      <c r="H311" s="1">
        <v>20</v>
      </c>
      <c r="I311" s="5">
        <v>16.761904761904763</v>
      </c>
      <c r="J311" s="5">
        <v>3.2380952380952372</v>
      </c>
      <c r="K311" s="61">
        <v>9.4696969696969688</v>
      </c>
      <c r="L311" s="64" t="s">
        <v>138</v>
      </c>
      <c r="M311" s="1">
        <v>15</v>
      </c>
      <c r="N311" s="57">
        <v>16.761904761904763</v>
      </c>
      <c r="O311" s="13"/>
      <c r="P311" s="64" t="s">
        <v>138</v>
      </c>
      <c r="Q311" s="13">
        <v>2</v>
      </c>
      <c r="R311" t="s">
        <v>393</v>
      </c>
    </row>
    <row r="312" spans="1:18">
      <c r="A312" s="8" t="s">
        <v>117</v>
      </c>
      <c r="B312" s="9" t="s">
        <v>31</v>
      </c>
      <c r="C312" s="9"/>
      <c r="D312" s="9"/>
      <c r="E312" s="9" t="s">
        <v>312</v>
      </c>
      <c r="F312" s="10"/>
      <c r="G312" s="40"/>
      <c r="H312" s="10"/>
      <c r="I312" s="10"/>
      <c r="K312" s="63"/>
      <c r="M312" s="9"/>
      <c r="O312" s="9"/>
    </row>
    <row r="313" spans="1:18">
      <c r="A313" s="8" t="s">
        <v>117</v>
      </c>
      <c r="B313" s="9" t="s">
        <v>33</v>
      </c>
      <c r="C313" s="9"/>
      <c r="D313" s="9"/>
      <c r="E313" s="9" t="s">
        <v>322</v>
      </c>
      <c r="F313" s="10"/>
      <c r="G313" s="40"/>
      <c r="H313" s="10"/>
      <c r="I313" s="10"/>
      <c r="K313" s="63"/>
      <c r="M313" s="9"/>
      <c r="O313" s="9"/>
    </row>
    <row r="314" spans="1:18">
      <c r="A314" s="8" t="s">
        <v>117</v>
      </c>
      <c r="B314" s="9" t="s">
        <v>35</v>
      </c>
      <c r="C314" s="9"/>
      <c r="D314" s="9"/>
      <c r="E314" s="9" t="s">
        <v>327</v>
      </c>
      <c r="F314" s="10"/>
      <c r="G314" s="40"/>
      <c r="H314" s="10"/>
      <c r="I314" s="10"/>
      <c r="K314" s="63"/>
      <c r="M314" s="9"/>
      <c r="O314" s="9"/>
    </row>
    <row r="315" spans="1:18">
      <c r="A315" s="8" t="s">
        <v>117</v>
      </c>
      <c r="B315" s="9" t="s">
        <v>37</v>
      </c>
      <c r="C315" s="9"/>
      <c r="D315" s="9"/>
      <c r="E315" s="9" t="s">
        <v>333</v>
      </c>
      <c r="F315" s="10"/>
      <c r="G315" s="40"/>
      <c r="H315" s="10"/>
      <c r="I315" s="10"/>
      <c r="K315" s="63"/>
      <c r="M315" s="9"/>
      <c r="O315" s="9"/>
    </row>
    <row r="316" spans="1:18">
      <c r="A316" s="1" t="s">
        <v>117</v>
      </c>
      <c r="B316" s="13" t="s">
        <v>39</v>
      </c>
      <c r="C316" s="13"/>
      <c r="D316" s="13"/>
      <c r="E316" s="13" t="s">
        <v>337</v>
      </c>
      <c r="F316" s="7">
        <v>8.9898989898989914</v>
      </c>
      <c r="G316" s="2">
        <v>4</v>
      </c>
      <c r="H316" s="1">
        <v>20</v>
      </c>
      <c r="I316" s="5">
        <v>8.8988764044943807</v>
      </c>
      <c r="J316" s="5">
        <v>11.101123595505619</v>
      </c>
      <c r="K316" s="61">
        <v>9.4696969696969706</v>
      </c>
      <c r="L316" s="64" t="s">
        <v>139</v>
      </c>
      <c r="M316" s="1">
        <v>15</v>
      </c>
      <c r="N316" s="57">
        <v>8.8988764044943807</v>
      </c>
      <c r="O316" s="13"/>
      <c r="P316" s="64" t="s">
        <v>139</v>
      </c>
      <c r="Q316" s="13">
        <v>2</v>
      </c>
    </row>
    <row r="317" spans="1:18">
      <c r="A317" s="1" t="s">
        <v>117</v>
      </c>
      <c r="B317" s="1" t="s">
        <v>41</v>
      </c>
      <c r="C317" s="1"/>
      <c r="D317" s="1"/>
      <c r="E317" s="1" t="s">
        <v>342</v>
      </c>
      <c r="F317" s="43">
        <v>2.7272727272727275</v>
      </c>
      <c r="G317" s="44" t="s">
        <v>150</v>
      </c>
      <c r="H317" s="45" t="s">
        <v>150</v>
      </c>
      <c r="I317" s="6">
        <v>15</v>
      </c>
      <c r="J317" s="46">
        <v>0</v>
      </c>
      <c r="K317" s="60">
        <v>15</v>
      </c>
      <c r="L317" s="64" t="s">
        <v>23</v>
      </c>
      <c r="M317" s="1">
        <v>16.200000000000003</v>
      </c>
      <c r="N317" s="57">
        <v>15</v>
      </c>
      <c r="O317" s="1"/>
      <c r="P317" s="64" t="s">
        <v>23</v>
      </c>
      <c r="Q317" s="13">
        <v>3</v>
      </c>
    </row>
    <row r="318" spans="1:18">
      <c r="A318" s="1" t="s">
        <v>117</v>
      </c>
      <c r="B318" s="1" t="s">
        <v>44</v>
      </c>
      <c r="C318" s="1"/>
      <c r="D318" s="1"/>
      <c r="E318" s="1" t="s">
        <v>344</v>
      </c>
      <c r="F318" s="43">
        <v>3.4090909090909092</v>
      </c>
      <c r="G318" s="44" t="s">
        <v>150</v>
      </c>
      <c r="H318" s="45" t="s">
        <v>150</v>
      </c>
      <c r="I318" s="6">
        <v>10</v>
      </c>
      <c r="J318" s="46">
        <v>0</v>
      </c>
      <c r="K318" s="60">
        <v>10</v>
      </c>
      <c r="L318" s="64" t="s">
        <v>25</v>
      </c>
      <c r="M318" s="1">
        <v>13.5</v>
      </c>
      <c r="N318" s="57">
        <v>10</v>
      </c>
      <c r="O318" s="1"/>
      <c r="P318" s="64" t="s">
        <v>25</v>
      </c>
      <c r="Q318" s="13">
        <v>3</v>
      </c>
    </row>
    <row r="319" spans="1:18">
      <c r="A319" s="1" t="s">
        <v>117</v>
      </c>
      <c r="B319" s="1" t="s">
        <v>47</v>
      </c>
      <c r="C319" s="1"/>
      <c r="D319" s="1"/>
      <c r="E319" s="1" t="s">
        <v>350</v>
      </c>
      <c r="F319" s="43">
        <v>3.2575757575757573</v>
      </c>
      <c r="G319" s="44" t="s">
        <v>150</v>
      </c>
      <c r="H319" s="45" t="s">
        <v>150</v>
      </c>
      <c r="I319" s="6">
        <v>10</v>
      </c>
      <c r="J319" s="46">
        <v>0</v>
      </c>
      <c r="K319" s="60">
        <v>10</v>
      </c>
      <c r="L319" s="64" t="s">
        <v>27</v>
      </c>
      <c r="M319" s="1">
        <v>12.9</v>
      </c>
      <c r="N319" s="57">
        <v>10</v>
      </c>
      <c r="O319" s="1"/>
      <c r="P319" s="64" t="s">
        <v>27</v>
      </c>
      <c r="Q319" s="13">
        <v>3</v>
      </c>
    </row>
    <row r="320" spans="1:18">
      <c r="A320" s="1" t="s">
        <v>117</v>
      </c>
      <c r="B320" s="1" t="s">
        <v>49</v>
      </c>
      <c r="C320" s="1"/>
      <c r="D320" s="1"/>
      <c r="E320" s="1" t="s">
        <v>394</v>
      </c>
      <c r="F320" s="7">
        <v>8.4343434343434343</v>
      </c>
      <c r="G320" s="2">
        <v>4</v>
      </c>
      <c r="H320" s="1">
        <v>20</v>
      </c>
      <c r="I320" s="5">
        <v>9.4850299401197606</v>
      </c>
      <c r="J320" s="5">
        <v>10.514970059880239</v>
      </c>
      <c r="K320" s="61">
        <v>9.4696969696969688</v>
      </c>
      <c r="L320" s="64" t="s">
        <v>29</v>
      </c>
      <c r="M320" s="1">
        <v>15</v>
      </c>
      <c r="N320" s="57">
        <v>9.4850299401197606</v>
      </c>
      <c r="O320" s="1"/>
      <c r="P320" s="64" t="s">
        <v>29</v>
      </c>
      <c r="Q320" s="13">
        <v>3</v>
      </c>
    </row>
    <row r="321" spans="1:18">
      <c r="A321" s="1" t="s">
        <v>117</v>
      </c>
      <c r="B321" s="1" t="s">
        <v>22</v>
      </c>
      <c r="C321" s="1"/>
      <c r="D321" s="1"/>
      <c r="E321" s="1" t="s">
        <v>395</v>
      </c>
      <c r="F321" s="7">
        <v>9.7222222222222232</v>
      </c>
      <c r="G321" s="2">
        <v>4</v>
      </c>
      <c r="H321" s="1">
        <v>20</v>
      </c>
      <c r="I321" s="5">
        <v>8.2285714285714278</v>
      </c>
      <c r="J321" s="5">
        <v>11.771428571428572</v>
      </c>
      <c r="K321" s="61">
        <v>9.4696969696969706</v>
      </c>
      <c r="L321" s="64" t="s">
        <v>31</v>
      </c>
      <c r="M321" s="1">
        <v>15</v>
      </c>
      <c r="N321" s="57">
        <v>8.2285714285714278</v>
      </c>
      <c r="O321" s="1"/>
      <c r="P321" s="64" t="s">
        <v>31</v>
      </c>
      <c r="Q321" s="13">
        <v>3</v>
      </c>
    </row>
    <row r="322" spans="1:18">
      <c r="A322" s="1"/>
      <c r="B322" s="1"/>
      <c r="C322" s="1"/>
      <c r="D322" s="1"/>
      <c r="E322" s="1"/>
      <c r="F322" s="1"/>
      <c r="G322" s="2"/>
      <c r="H322" s="1"/>
      <c r="I322" s="1"/>
      <c r="J322" s="1"/>
      <c r="K322" s="60"/>
      <c r="M322" s="1"/>
      <c r="O322" s="1"/>
    </row>
    <row r="323" spans="1:18">
      <c r="A323" s="51" t="s">
        <v>3</v>
      </c>
      <c r="B323" s="50" t="s">
        <v>170</v>
      </c>
      <c r="C323" s="50"/>
      <c r="D323" s="50"/>
      <c r="E323" s="50"/>
      <c r="F323" s="52" t="s">
        <v>171</v>
      </c>
      <c r="G323" s="53" t="s">
        <v>166</v>
      </c>
      <c r="H323" s="50" t="s">
        <v>172</v>
      </c>
      <c r="I323" s="52" t="s">
        <v>14</v>
      </c>
      <c r="J323" s="52" t="s">
        <v>173</v>
      </c>
      <c r="K323" s="58" t="s">
        <v>165</v>
      </c>
      <c r="M323" s="52" t="s">
        <v>168</v>
      </c>
      <c r="N323" s="57" t="s">
        <v>14</v>
      </c>
      <c r="O323" s="50"/>
    </row>
    <row r="324" spans="1:18">
      <c r="A324" s="4" t="s">
        <v>145</v>
      </c>
      <c r="B324" s="1"/>
      <c r="C324" s="1"/>
      <c r="D324" s="1"/>
      <c r="E324" s="1"/>
      <c r="F324" s="1"/>
      <c r="G324" s="2"/>
      <c r="H324" s="1"/>
      <c r="I324" s="54" t="s">
        <v>164</v>
      </c>
      <c r="J324" s="46"/>
      <c r="K324" s="59" t="s">
        <v>167</v>
      </c>
      <c r="M324" s="50" t="s">
        <v>169</v>
      </c>
      <c r="N324" s="57" t="s">
        <v>164</v>
      </c>
      <c r="O324" s="1"/>
    </row>
    <row r="325" spans="1:18">
      <c r="A325" s="1" t="s">
        <v>146</v>
      </c>
      <c r="B325" s="1" t="s">
        <v>148</v>
      </c>
      <c r="C325" s="1"/>
      <c r="D325" s="1"/>
      <c r="E325" s="1" t="s">
        <v>396</v>
      </c>
      <c r="F325" s="7">
        <v>21.641414141414142</v>
      </c>
      <c r="G325" s="2">
        <v>4</v>
      </c>
      <c r="H325" s="1">
        <v>20</v>
      </c>
      <c r="I325" s="5">
        <v>3.6966161026837807</v>
      </c>
      <c r="J325" s="5">
        <v>16.30338389731622</v>
      </c>
      <c r="K325" s="61">
        <v>9.4696969696969688</v>
      </c>
      <c r="L325" s="64" t="s">
        <v>33</v>
      </c>
      <c r="M325" s="1">
        <v>15</v>
      </c>
      <c r="N325" s="57">
        <v>3.6966161026837807</v>
      </c>
      <c r="O325" s="1"/>
      <c r="P325" s="64" t="s">
        <v>33</v>
      </c>
      <c r="Q325" s="13">
        <v>3</v>
      </c>
      <c r="R325" s="56" t="s">
        <v>186</v>
      </c>
    </row>
    <row r="326" spans="1:18">
      <c r="A326" s="8" t="s">
        <v>117</v>
      </c>
      <c r="B326" s="8" t="s">
        <v>148</v>
      </c>
      <c r="C326" s="8"/>
      <c r="D326" s="8"/>
      <c r="E326" s="8" t="s">
        <v>397</v>
      </c>
      <c r="F326" s="8"/>
      <c r="G326" s="11"/>
      <c r="H326" s="8"/>
      <c r="I326" s="8"/>
      <c r="J326" s="1"/>
      <c r="K326" s="62"/>
      <c r="M326" s="8"/>
      <c r="O326" s="8"/>
      <c r="R326" s="56" t="s">
        <v>186</v>
      </c>
    </row>
    <row r="327" spans="1:18">
      <c r="A327" s="1" t="s">
        <v>117</v>
      </c>
      <c r="B327" s="1" t="s">
        <v>148</v>
      </c>
      <c r="C327" s="1"/>
      <c r="D327" s="1"/>
      <c r="E327" s="1" t="s">
        <v>398</v>
      </c>
      <c r="F327" s="7">
        <v>4.0025252525252526</v>
      </c>
      <c r="G327" s="2">
        <v>4</v>
      </c>
      <c r="H327" s="1">
        <v>20</v>
      </c>
      <c r="I327" s="5">
        <v>19.987381703470032</v>
      </c>
      <c r="J327" s="5">
        <v>1.2618296529968376E-2</v>
      </c>
      <c r="K327" s="61">
        <v>9.4696969696969688</v>
      </c>
      <c r="L327" s="64" t="s">
        <v>35</v>
      </c>
      <c r="M327" s="1">
        <v>15</v>
      </c>
      <c r="N327" s="57">
        <v>19.987381703470032</v>
      </c>
      <c r="O327" s="1"/>
      <c r="P327" s="64" t="s">
        <v>35</v>
      </c>
      <c r="Q327" s="13">
        <v>3</v>
      </c>
      <c r="R327" s="56" t="s">
        <v>186</v>
      </c>
    </row>
    <row r="328" spans="1:18">
      <c r="A328" s="1" t="s">
        <v>117</v>
      </c>
      <c r="B328" s="1" t="s">
        <v>148</v>
      </c>
      <c r="C328" s="1"/>
      <c r="D328" s="1"/>
      <c r="E328" s="1" t="s">
        <v>399</v>
      </c>
      <c r="F328" s="7">
        <v>22.424242424242422</v>
      </c>
      <c r="G328" s="2">
        <v>4</v>
      </c>
      <c r="H328" s="1">
        <v>20</v>
      </c>
      <c r="I328" s="5">
        <v>3.567567567567568</v>
      </c>
      <c r="J328" s="5">
        <v>16.432432432432432</v>
      </c>
      <c r="K328" s="61">
        <v>9.4696969696969688</v>
      </c>
      <c r="L328" s="64" t="s">
        <v>37</v>
      </c>
      <c r="M328" s="1">
        <v>15</v>
      </c>
      <c r="N328" s="57">
        <v>3.567567567567568</v>
      </c>
      <c r="O328" s="1"/>
      <c r="P328" s="64" t="s">
        <v>37</v>
      </c>
      <c r="Q328" s="13">
        <v>3</v>
      </c>
      <c r="R328" s="56" t="s">
        <v>186</v>
      </c>
    </row>
    <row r="329" spans="1:18">
      <c r="A329" s="1"/>
      <c r="B329" s="1"/>
      <c r="C329" s="1"/>
      <c r="D329" s="1"/>
      <c r="E329" s="1"/>
      <c r="F329" s="1"/>
      <c r="G329" s="2"/>
      <c r="H329" s="1"/>
      <c r="I329" s="1"/>
      <c r="J329" s="1"/>
      <c r="K329" s="60"/>
      <c r="M329" s="1"/>
      <c r="O329" s="1"/>
    </row>
    <row r="332" spans="1:18">
      <c r="M332" s="13">
        <f>COUNT(M1:M328)</f>
        <v>200</v>
      </c>
    </row>
  </sheetData>
  <phoneticPr fontId="21" type="noConversion"/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BA9B-C689-47CF-9531-F0A165FCEC17}">
  <dimension ref="A1:H198"/>
  <sheetViews>
    <sheetView tabSelected="1" topLeftCell="A175" workbookViewId="0">
      <selection activeCell="B183" sqref="B183"/>
    </sheetView>
  </sheetViews>
  <sheetFormatPr defaultRowHeight="14.5"/>
  <cols>
    <col min="1" max="1" width="16.1796875" style="125" customWidth="1"/>
    <col min="2" max="2" width="43.81640625" style="128" customWidth="1"/>
    <col min="3" max="3" width="17.36328125" style="125" customWidth="1"/>
    <col min="4" max="4" width="18.54296875" style="127" customWidth="1"/>
    <col min="5" max="7" width="18.54296875" style="124" customWidth="1"/>
    <col min="8" max="8" width="13.26953125" style="124" customWidth="1"/>
  </cols>
  <sheetData>
    <row r="1" spans="1:8">
      <c r="A1" s="125" t="s">
        <v>410</v>
      </c>
      <c r="B1" s="128" t="s">
        <v>8</v>
      </c>
      <c r="C1" s="125" t="s">
        <v>411</v>
      </c>
      <c r="D1" s="129" t="s">
        <v>412</v>
      </c>
      <c r="E1" s="129" t="s">
        <v>413</v>
      </c>
      <c r="F1" s="129" t="s">
        <v>414</v>
      </c>
      <c r="G1" s="129" t="s">
        <v>415</v>
      </c>
      <c r="H1" s="129" t="s">
        <v>416</v>
      </c>
    </row>
    <row r="2" spans="1:8">
      <c r="A2" s="125" t="s">
        <v>187</v>
      </c>
      <c r="B2" s="128" t="s">
        <v>21</v>
      </c>
      <c r="C2" s="125" t="s">
        <v>22</v>
      </c>
      <c r="D2" s="125" t="s">
        <v>486</v>
      </c>
      <c r="E2" s="125" t="s">
        <v>487</v>
      </c>
      <c r="F2" s="125" t="s">
        <v>486</v>
      </c>
      <c r="G2" s="125" t="s">
        <v>488</v>
      </c>
      <c r="H2" s="124" t="s">
        <v>419</v>
      </c>
    </row>
    <row r="3" spans="1:8">
      <c r="A3" s="125" t="s">
        <v>188</v>
      </c>
      <c r="B3" s="128" t="s">
        <v>21</v>
      </c>
      <c r="C3" s="125" t="s">
        <v>24</v>
      </c>
      <c r="D3" s="125" t="s">
        <v>462</v>
      </c>
      <c r="E3" s="125" t="s">
        <v>463</v>
      </c>
      <c r="F3" s="125" t="s">
        <v>462</v>
      </c>
      <c r="G3" s="125" t="s">
        <v>464</v>
      </c>
      <c r="H3" s="124" t="s">
        <v>419</v>
      </c>
    </row>
    <row r="4" spans="1:8">
      <c r="A4" s="125" t="s">
        <v>189</v>
      </c>
      <c r="B4" s="128" t="s">
        <v>21</v>
      </c>
      <c r="C4" s="125" t="s">
        <v>26</v>
      </c>
      <c r="D4" s="125" t="s">
        <v>465</v>
      </c>
      <c r="E4" s="125" t="s">
        <v>466</v>
      </c>
      <c r="F4" s="125" t="s">
        <v>465</v>
      </c>
      <c r="G4" s="125" t="s">
        <v>467</v>
      </c>
      <c r="H4" s="124" t="s">
        <v>419</v>
      </c>
    </row>
    <row r="5" spans="1:8">
      <c r="A5" s="125" t="s">
        <v>190</v>
      </c>
      <c r="B5" s="128" t="s">
        <v>21</v>
      </c>
      <c r="C5" s="125" t="s">
        <v>28</v>
      </c>
      <c r="D5" s="125" t="s">
        <v>468</v>
      </c>
      <c r="E5" s="125" t="s">
        <v>469</v>
      </c>
      <c r="F5" s="125" t="s">
        <v>468</v>
      </c>
      <c r="G5" s="125" t="s">
        <v>470</v>
      </c>
      <c r="H5" s="124" t="s">
        <v>419</v>
      </c>
    </row>
    <row r="6" spans="1:8">
      <c r="A6" s="125" t="s">
        <v>191</v>
      </c>
      <c r="B6" s="128" t="s">
        <v>21</v>
      </c>
      <c r="C6" s="125" t="s">
        <v>30</v>
      </c>
      <c r="D6" s="125" t="s">
        <v>471</v>
      </c>
      <c r="E6" s="125" t="s">
        <v>472</v>
      </c>
      <c r="F6" s="125" t="s">
        <v>471</v>
      </c>
      <c r="G6" s="125" t="s">
        <v>473</v>
      </c>
      <c r="H6" s="124" t="s">
        <v>419</v>
      </c>
    </row>
    <row r="7" spans="1:8">
      <c r="A7" s="125" t="s">
        <v>192</v>
      </c>
      <c r="B7" s="128" t="s">
        <v>21</v>
      </c>
      <c r="C7" s="125" t="s">
        <v>32</v>
      </c>
      <c r="D7" s="125" t="s">
        <v>474</v>
      </c>
      <c r="E7" s="125" t="s">
        <v>475</v>
      </c>
      <c r="F7" s="125" t="s">
        <v>474</v>
      </c>
      <c r="G7" s="125" t="s">
        <v>476</v>
      </c>
      <c r="H7" s="124" t="s">
        <v>419</v>
      </c>
    </row>
    <row r="8" spans="1:8">
      <c r="A8" s="125" t="s">
        <v>193</v>
      </c>
      <c r="B8" s="128" t="s">
        <v>21</v>
      </c>
      <c r="C8" s="125" t="s">
        <v>34</v>
      </c>
      <c r="D8" s="125" t="s">
        <v>477</v>
      </c>
      <c r="E8" s="125" t="s">
        <v>478</v>
      </c>
      <c r="F8" s="125" t="s">
        <v>477</v>
      </c>
      <c r="G8" s="125" t="s">
        <v>479</v>
      </c>
      <c r="H8" s="124" t="s">
        <v>419</v>
      </c>
    </row>
    <row r="9" spans="1:8">
      <c r="A9" s="125" t="s">
        <v>194</v>
      </c>
      <c r="B9" s="128" t="s">
        <v>21</v>
      </c>
      <c r="C9" s="125" t="s">
        <v>36</v>
      </c>
      <c r="D9" s="125" t="s">
        <v>480</v>
      </c>
      <c r="E9" s="125" t="s">
        <v>481</v>
      </c>
      <c r="F9" s="125" t="s">
        <v>480</v>
      </c>
      <c r="G9" s="125" t="s">
        <v>482</v>
      </c>
      <c r="H9" s="124" t="s">
        <v>419</v>
      </c>
    </row>
    <row r="10" spans="1:8">
      <c r="A10" s="125" t="s">
        <v>195</v>
      </c>
      <c r="B10" s="128" t="s">
        <v>21</v>
      </c>
      <c r="C10" s="125" t="s">
        <v>38</v>
      </c>
      <c r="D10" s="125" t="s">
        <v>483</v>
      </c>
      <c r="E10" s="125" t="s">
        <v>484</v>
      </c>
      <c r="F10" s="125" t="s">
        <v>483</v>
      </c>
      <c r="G10" s="125" t="s">
        <v>485</v>
      </c>
      <c r="H10" s="124" t="s">
        <v>419</v>
      </c>
    </row>
    <row r="11" spans="1:8">
      <c r="A11" s="125" t="s">
        <v>196</v>
      </c>
      <c r="B11" s="128" t="s">
        <v>21</v>
      </c>
      <c r="C11" s="125" t="s">
        <v>40</v>
      </c>
      <c r="D11" s="125" t="s">
        <v>459</v>
      </c>
      <c r="E11" s="125" t="s">
        <v>460</v>
      </c>
      <c r="F11" s="125" t="s">
        <v>459</v>
      </c>
      <c r="G11" s="125" t="s">
        <v>461</v>
      </c>
      <c r="H11" s="124" t="s">
        <v>419</v>
      </c>
    </row>
    <row r="12" spans="1:8">
      <c r="A12" s="125" t="s">
        <v>198</v>
      </c>
      <c r="B12" s="128" t="s">
        <v>21</v>
      </c>
      <c r="C12" s="125" t="s">
        <v>46</v>
      </c>
      <c r="D12" s="125" t="s">
        <v>426</v>
      </c>
      <c r="E12" s="125" t="s">
        <v>427</v>
      </c>
      <c r="F12" s="125" t="s">
        <v>426</v>
      </c>
      <c r="G12" s="125" t="s">
        <v>428</v>
      </c>
      <c r="H12" s="127" t="s">
        <v>417</v>
      </c>
    </row>
    <row r="13" spans="1:8">
      <c r="A13" s="125" t="s">
        <v>199</v>
      </c>
      <c r="B13" s="128" t="s">
        <v>21</v>
      </c>
      <c r="C13" s="125" t="s">
        <v>48</v>
      </c>
      <c r="D13" s="125" t="s">
        <v>429</v>
      </c>
      <c r="E13" s="125" t="s">
        <v>430</v>
      </c>
      <c r="F13" s="125" t="s">
        <v>429</v>
      </c>
      <c r="G13" s="125" t="s">
        <v>431</v>
      </c>
      <c r="H13" s="124" t="s">
        <v>419</v>
      </c>
    </row>
    <row r="14" spans="1:8">
      <c r="A14" s="125" t="s">
        <v>200</v>
      </c>
      <c r="B14" s="128" t="s">
        <v>21</v>
      </c>
      <c r="C14" s="125" t="s">
        <v>50</v>
      </c>
      <c r="D14" s="125" t="s">
        <v>432</v>
      </c>
      <c r="E14" s="125" t="s">
        <v>433</v>
      </c>
      <c r="F14" s="125" t="s">
        <v>432</v>
      </c>
      <c r="G14" s="125" t="s">
        <v>434</v>
      </c>
      <c r="H14" s="124" t="s">
        <v>419</v>
      </c>
    </row>
    <row r="15" spans="1:8">
      <c r="A15" s="125" t="s">
        <v>201</v>
      </c>
      <c r="B15" s="128" t="s">
        <v>21</v>
      </c>
      <c r="C15" s="125" t="s">
        <v>51</v>
      </c>
      <c r="D15" s="125" t="s">
        <v>435</v>
      </c>
      <c r="E15" s="125" t="s">
        <v>436</v>
      </c>
      <c r="F15" s="125" t="s">
        <v>435</v>
      </c>
      <c r="G15" s="125" t="s">
        <v>437</v>
      </c>
      <c r="H15" s="124" t="s">
        <v>419</v>
      </c>
    </row>
    <row r="16" spans="1:8">
      <c r="A16" s="125" t="s">
        <v>202</v>
      </c>
      <c r="B16" s="128" t="s">
        <v>21</v>
      </c>
      <c r="C16" s="125" t="s">
        <v>52</v>
      </c>
      <c r="D16" s="125" t="s">
        <v>438</v>
      </c>
      <c r="E16" s="125" t="s">
        <v>439</v>
      </c>
      <c r="F16" s="125" t="s">
        <v>438</v>
      </c>
      <c r="G16" s="125" t="s">
        <v>440</v>
      </c>
      <c r="H16" s="124" t="s">
        <v>419</v>
      </c>
    </row>
    <row r="17" spans="1:8">
      <c r="A17" s="125" t="s">
        <v>203</v>
      </c>
      <c r="B17" s="128" t="s">
        <v>21</v>
      </c>
      <c r="C17" s="125" t="s">
        <v>53</v>
      </c>
      <c r="D17" s="125" t="s">
        <v>441</v>
      </c>
      <c r="E17" s="125" t="s">
        <v>442</v>
      </c>
      <c r="F17" s="125" t="s">
        <v>441</v>
      </c>
      <c r="G17" s="125" t="s">
        <v>443</v>
      </c>
      <c r="H17" s="124" t="s">
        <v>419</v>
      </c>
    </row>
    <row r="18" spans="1:8">
      <c r="A18" s="125" t="s">
        <v>204</v>
      </c>
      <c r="B18" s="128" t="s">
        <v>21</v>
      </c>
      <c r="C18" s="125" t="s">
        <v>54</v>
      </c>
      <c r="D18" s="125" t="s">
        <v>444</v>
      </c>
      <c r="E18" s="125" t="s">
        <v>445</v>
      </c>
      <c r="F18" s="125" t="s">
        <v>444</v>
      </c>
      <c r="G18" s="125" t="s">
        <v>446</v>
      </c>
      <c r="H18" s="124" t="s">
        <v>419</v>
      </c>
    </row>
    <row r="19" spans="1:8">
      <c r="A19" s="125" t="s">
        <v>205</v>
      </c>
      <c r="B19" s="128" t="s">
        <v>21</v>
      </c>
      <c r="C19" s="125" t="s">
        <v>55</v>
      </c>
      <c r="D19" s="125" t="s">
        <v>447</v>
      </c>
      <c r="E19" s="125" t="s">
        <v>448</v>
      </c>
      <c r="F19" s="125" t="s">
        <v>447</v>
      </c>
      <c r="G19" s="125" t="s">
        <v>449</v>
      </c>
      <c r="H19" s="124" t="s">
        <v>419</v>
      </c>
    </row>
    <row r="20" spans="1:8">
      <c r="A20" s="125" t="s">
        <v>206</v>
      </c>
      <c r="B20" s="128" t="s">
        <v>21</v>
      </c>
      <c r="C20" s="125" t="s">
        <v>56</v>
      </c>
      <c r="D20" s="125" t="s">
        <v>450</v>
      </c>
      <c r="E20" s="125" t="s">
        <v>451</v>
      </c>
      <c r="F20" s="125" t="s">
        <v>450</v>
      </c>
      <c r="G20" s="125" t="s">
        <v>452</v>
      </c>
      <c r="H20" s="124" t="s">
        <v>419</v>
      </c>
    </row>
    <row r="21" spans="1:8">
      <c r="A21" s="125" t="s">
        <v>208</v>
      </c>
      <c r="B21" s="128" t="s">
        <v>21</v>
      </c>
      <c r="C21" s="125" t="s">
        <v>58</v>
      </c>
      <c r="D21" s="125" t="s">
        <v>453</v>
      </c>
      <c r="E21" s="125" t="s">
        <v>454</v>
      </c>
      <c r="F21" s="125" t="s">
        <v>453</v>
      </c>
      <c r="G21" s="125" t="s">
        <v>455</v>
      </c>
      <c r="H21" s="124" t="s">
        <v>419</v>
      </c>
    </row>
    <row r="22" spans="1:8">
      <c r="A22" s="125" t="s">
        <v>209</v>
      </c>
      <c r="B22" s="128" t="s">
        <v>21</v>
      </c>
      <c r="C22" s="125" t="s">
        <v>59</v>
      </c>
      <c r="D22" s="125" t="s">
        <v>456</v>
      </c>
      <c r="E22" s="125" t="s">
        <v>457</v>
      </c>
      <c r="F22" s="125" t="s">
        <v>456</v>
      </c>
      <c r="G22" s="125" t="s">
        <v>458</v>
      </c>
      <c r="H22" s="127" t="s">
        <v>418</v>
      </c>
    </row>
    <row r="23" spans="1:8">
      <c r="A23" s="125" t="s">
        <v>211</v>
      </c>
      <c r="B23" s="128" t="s">
        <v>21</v>
      </c>
      <c r="C23" s="125" t="s">
        <v>62</v>
      </c>
      <c r="D23" s="125" t="s">
        <v>489</v>
      </c>
      <c r="E23" s="125" t="s">
        <v>490</v>
      </c>
      <c r="F23" s="125" t="s">
        <v>489</v>
      </c>
      <c r="G23" s="125" t="s">
        <v>491</v>
      </c>
      <c r="H23" s="124" t="s">
        <v>419</v>
      </c>
    </row>
    <row r="24" spans="1:8">
      <c r="A24" s="125" t="s">
        <v>212</v>
      </c>
      <c r="B24" s="128" t="s">
        <v>21</v>
      </c>
      <c r="C24" s="125" t="s">
        <v>63</v>
      </c>
      <c r="D24" s="125" t="s">
        <v>492</v>
      </c>
      <c r="E24" s="125" t="s">
        <v>493</v>
      </c>
      <c r="F24" s="125" t="s">
        <v>492</v>
      </c>
      <c r="G24" s="125" t="s">
        <v>494</v>
      </c>
      <c r="H24" s="127" t="s">
        <v>417</v>
      </c>
    </row>
    <row r="25" spans="1:8">
      <c r="A25" s="125" t="s">
        <v>214</v>
      </c>
      <c r="B25" s="128" t="s">
        <v>21</v>
      </c>
      <c r="C25" s="125" t="s">
        <v>47</v>
      </c>
      <c r="D25" s="125" t="s">
        <v>423</v>
      </c>
      <c r="E25" s="125" t="s">
        <v>424</v>
      </c>
      <c r="F25" s="125" t="s">
        <v>423</v>
      </c>
      <c r="G25" s="125" t="s">
        <v>425</v>
      </c>
      <c r="H25" s="124" t="s">
        <v>419</v>
      </c>
    </row>
    <row r="26" spans="1:8">
      <c r="A26" s="125" t="s">
        <v>215</v>
      </c>
      <c r="B26" s="128" t="s">
        <v>21</v>
      </c>
      <c r="C26" s="125" t="s">
        <v>70</v>
      </c>
      <c r="D26" s="125" t="s">
        <v>495</v>
      </c>
      <c r="E26" s="125" t="s">
        <v>496</v>
      </c>
      <c r="F26" s="125" t="s">
        <v>495</v>
      </c>
      <c r="G26" s="125" t="s">
        <v>497</v>
      </c>
      <c r="H26" s="124" t="s">
        <v>419</v>
      </c>
    </row>
    <row r="27" spans="1:8">
      <c r="A27" s="125" t="s">
        <v>216</v>
      </c>
      <c r="B27" s="128" t="s">
        <v>21</v>
      </c>
      <c r="C27" s="125" t="s">
        <v>71</v>
      </c>
      <c r="D27" s="125" t="s">
        <v>498</v>
      </c>
      <c r="E27" s="125" t="s">
        <v>499</v>
      </c>
      <c r="F27" s="125" t="s">
        <v>498</v>
      </c>
      <c r="G27" s="125" t="s">
        <v>500</v>
      </c>
      <c r="H27" s="124" t="s">
        <v>419</v>
      </c>
    </row>
    <row r="28" spans="1:8">
      <c r="A28" s="125" t="s">
        <v>217</v>
      </c>
      <c r="B28" s="128" t="s">
        <v>21</v>
      </c>
      <c r="C28" s="125" t="s">
        <v>72</v>
      </c>
      <c r="D28" s="125" t="s">
        <v>501</v>
      </c>
      <c r="E28" s="125" t="s">
        <v>502</v>
      </c>
      <c r="F28" s="125" t="s">
        <v>501</v>
      </c>
      <c r="G28" s="125" t="s">
        <v>503</v>
      </c>
      <c r="H28" s="124" t="s">
        <v>419</v>
      </c>
    </row>
    <row r="29" spans="1:8">
      <c r="A29" s="125" t="s">
        <v>218</v>
      </c>
      <c r="B29" s="128" t="s">
        <v>21</v>
      </c>
      <c r="C29" s="125" t="s">
        <v>74</v>
      </c>
      <c r="D29" s="125" t="s">
        <v>504</v>
      </c>
      <c r="E29" s="125" t="s">
        <v>505</v>
      </c>
      <c r="F29" s="125" t="s">
        <v>504</v>
      </c>
      <c r="G29" s="125" t="s">
        <v>506</v>
      </c>
      <c r="H29" s="124" t="s">
        <v>419</v>
      </c>
    </row>
    <row r="30" spans="1:8">
      <c r="A30" s="125" t="s">
        <v>219</v>
      </c>
      <c r="B30" s="128" t="s">
        <v>21</v>
      </c>
      <c r="C30" s="125" t="s">
        <v>75</v>
      </c>
      <c r="D30" s="125" t="s">
        <v>507</v>
      </c>
      <c r="E30" s="125" t="s">
        <v>508</v>
      </c>
      <c r="F30" s="125" t="s">
        <v>507</v>
      </c>
      <c r="G30" s="125" t="s">
        <v>509</v>
      </c>
      <c r="H30" s="124" t="s">
        <v>419</v>
      </c>
    </row>
    <row r="31" spans="1:8">
      <c r="A31" s="125" t="s">
        <v>220</v>
      </c>
      <c r="B31" s="128" t="s">
        <v>21</v>
      </c>
      <c r="C31" s="125" t="s">
        <v>76</v>
      </c>
      <c r="D31" s="125" t="s">
        <v>510</v>
      </c>
      <c r="E31" s="125" t="s">
        <v>511</v>
      </c>
      <c r="F31" s="125" t="s">
        <v>510</v>
      </c>
      <c r="G31" s="125" t="s">
        <v>512</v>
      </c>
      <c r="H31" s="124" t="s">
        <v>419</v>
      </c>
    </row>
    <row r="32" spans="1:8">
      <c r="A32" s="125" t="s">
        <v>221</v>
      </c>
      <c r="B32" s="128" t="s">
        <v>21</v>
      </c>
      <c r="C32" s="125" t="s">
        <v>77</v>
      </c>
      <c r="D32" s="125" t="s">
        <v>513</v>
      </c>
      <c r="E32" s="125" t="s">
        <v>514</v>
      </c>
      <c r="F32" s="125" t="s">
        <v>513</v>
      </c>
      <c r="G32" s="125" t="s">
        <v>515</v>
      </c>
      <c r="H32" s="124" t="s">
        <v>419</v>
      </c>
    </row>
    <row r="33" spans="1:8">
      <c r="A33" s="125" t="s">
        <v>222</v>
      </c>
      <c r="B33" s="128" t="s">
        <v>21</v>
      </c>
      <c r="C33" s="125" t="s">
        <v>79</v>
      </c>
      <c r="D33" s="125" t="s">
        <v>516</v>
      </c>
      <c r="E33" s="125" t="s">
        <v>517</v>
      </c>
      <c r="F33" s="125" t="s">
        <v>516</v>
      </c>
      <c r="G33" s="125" t="s">
        <v>518</v>
      </c>
      <c r="H33" s="124" t="s">
        <v>419</v>
      </c>
    </row>
    <row r="34" spans="1:8">
      <c r="A34" s="125" t="s">
        <v>223</v>
      </c>
      <c r="B34" s="128" t="s">
        <v>21</v>
      </c>
      <c r="C34" s="125" t="s">
        <v>80</v>
      </c>
      <c r="D34" s="125" t="s">
        <v>519</v>
      </c>
      <c r="E34" s="125" t="s">
        <v>520</v>
      </c>
      <c r="F34" s="125" t="s">
        <v>519</v>
      </c>
      <c r="G34" s="125" t="s">
        <v>521</v>
      </c>
      <c r="H34" s="124" t="s">
        <v>419</v>
      </c>
    </row>
    <row r="35" spans="1:8">
      <c r="A35" s="125" t="s">
        <v>224</v>
      </c>
      <c r="B35" s="128" t="s">
        <v>21</v>
      </c>
      <c r="C35" s="125" t="s">
        <v>81</v>
      </c>
      <c r="D35" s="125" t="s">
        <v>522</v>
      </c>
      <c r="E35" s="125" t="s">
        <v>523</v>
      </c>
      <c r="F35" s="125" t="s">
        <v>522</v>
      </c>
      <c r="G35" s="125" t="s">
        <v>524</v>
      </c>
      <c r="H35" s="124" t="s">
        <v>419</v>
      </c>
    </row>
    <row r="36" spans="1:8">
      <c r="A36" s="125" t="s">
        <v>225</v>
      </c>
      <c r="B36" s="128" t="s">
        <v>21</v>
      </c>
      <c r="C36" s="125" t="s">
        <v>82</v>
      </c>
      <c r="D36" s="125" t="s">
        <v>525</v>
      </c>
      <c r="E36" s="125" t="s">
        <v>526</v>
      </c>
      <c r="F36" s="125" t="s">
        <v>525</v>
      </c>
      <c r="G36" s="125" t="s">
        <v>527</v>
      </c>
      <c r="H36" s="124" t="s">
        <v>419</v>
      </c>
    </row>
    <row r="37" spans="1:8">
      <c r="A37" s="125" t="s">
        <v>226</v>
      </c>
      <c r="B37" s="128" t="s">
        <v>21</v>
      </c>
      <c r="C37" s="125" t="s">
        <v>83</v>
      </c>
      <c r="D37" s="125" t="s">
        <v>528</v>
      </c>
      <c r="E37" s="125" t="s">
        <v>529</v>
      </c>
      <c r="F37" s="125" t="s">
        <v>528</v>
      </c>
      <c r="G37" s="125" t="s">
        <v>530</v>
      </c>
      <c r="H37" s="124" t="s">
        <v>419</v>
      </c>
    </row>
    <row r="38" spans="1:8">
      <c r="A38" s="125" t="s">
        <v>227</v>
      </c>
      <c r="B38" s="128" t="s">
        <v>21</v>
      </c>
      <c r="C38" s="125" t="s">
        <v>84</v>
      </c>
      <c r="D38" s="125" t="s">
        <v>531</v>
      </c>
      <c r="E38" s="125" t="s">
        <v>532</v>
      </c>
      <c r="F38" s="125" t="s">
        <v>531</v>
      </c>
      <c r="G38" s="125" t="s">
        <v>533</v>
      </c>
      <c r="H38" s="124" t="s">
        <v>419</v>
      </c>
    </row>
    <row r="39" spans="1:8">
      <c r="A39" s="125" t="s">
        <v>228</v>
      </c>
      <c r="B39" s="128" t="s">
        <v>21</v>
      </c>
      <c r="C39" s="125" t="s">
        <v>85</v>
      </c>
      <c r="D39" s="125" t="s">
        <v>534</v>
      </c>
      <c r="E39" s="125" t="s">
        <v>535</v>
      </c>
      <c r="F39" s="125" t="s">
        <v>534</v>
      </c>
      <c r="G39" s="125" t="s">
        <v>536</v>
      </c>
      <c r="H39" s="124" t="s">
        <v>419</v>
      </c>
    </row>
    <row r="40" spans="1:8">
      <c r="A40" s="125" t="s">
        <v>229</v>
      </c>
      <c r="B40" s="128" t="s">
        <v>21</v>
      </c>
      <c r="C40" s="125" t="s">
        <v>86</v>
      </c>
      <c r="D40" s="125" t="s">
        <v>537</v>
      </c>
      <c r="E40" s="125" t="s">
        <v>538</v>
      </c>
      <c r="F40" s="125" t="s">
        <v>537</v>
      </c>
      <c r="G40" s="125" t="s">
        <v>539</v>
      </c>
      <c r="H40" s="124" t="s">
        <v>419</v>
      </c>
    </row>
    <row r="41" spans="1:8">
      <c r="A41" s="125" t="s">
        <v>230</v>
      </c>
      <c r="B41" s="128" t="s">
        <v>21</v>
      </c>
      <c r="C41" s="125" t="s">
        <v>87</v>
      </c>
      <c r="D41" s="125" t="s">
        <v>540</v>
      </c>
      <c r="E41" s="125" t="s">
        <v>541</v>
      </c>
      <c r="F41" s="125" t="s">
        <v>540</v>
      </c>
      <c r="G41" s="125" t="s">
        <v>542</v>
      </c>
      <c r="H41" s="124" t="s">
        <v>419</v>
      </c>
    </row>
    <row r="42" spans="1:8">
      <c r="A42" s="125" t="s">
        <v>231</v>
      </c>
      <c r="B42" s="128" t="s">
        <v>21</v>
      </c>
      <c r="C42" s="125" t="s">
        <v>88</v>
      </c>
      <c r="D42" s="125" t="s">
        <v>543</v>
      </c>
      <c r="E42" s="125" t="s">
        <v>544</v>
      </c>
      <c r="F42" s="125" t="s">
        <v>543</v>
      </c>
      <c r="G42" s="125" t="s">
        <v>545</v>
      </c>
      <c r="H42" s="124" t="s">
        <v>419</v>
      </c>
    </row>
    <row r="43" spans="1:8">
      <c r="A43" s="125" t="s">
        <v>232</v>
      </c>
      <c r="B43" s="128" t="s">
        <v>21</v>
      </c>
      <c r="C43" s="125" t="s">
        <v>89</v>
      </c>
      <c r="D43" s="125" t="s">
        <v>546</v>
      </c>
      <c r="E43" s="125" t="s">
        <v>547</v>
      </c>
      <c r="F43" s="125" t="s">
        <v>546</v>
      </c>
      <c r="G43" s="125" t="s">
        <v>548</v>
      </c>
      <c r="H43" s="124" t="s">
        <v>419</v>
      </c>
    </row>
    <row r="44" spans="1:8">
      <c r="A44" s="125" t="s">
        <v>233</v>
      </c>
      <c r="B44" s="128" t="s">
        <v>21</v>
      </c>
      <c r="C44" s="125" t="s">
        <v>115</v>
      </c>
      <c r="D44" s="125" t="s">
        <v>549</v>
      </c>
      <c r="E44" s="125" t="s">
        <v>550</v>
      </c>
      <c r="F44" s="125" t="s">
        <v>549</v>
      </c>
      <c r="G44" s="125" t="s">
        <v>551</v>
      </c>
      <c r="H44" s="124" t="s">
        <v>419</v>
      </c>
    </row>
    <row r="45" spans="1:8">
      <c r="A45" s="125" t="s">
        <v>234</v>
      </c>
      <c r="B45" s="128" t="s">
        <v>21</v>
      </c>
      <c r="C45" s="125" t="s">
        <v>90</v>
      </c>
      <c r="D45" s="125" t="s">
        <v>552</v>
      </c>
      <c r="E45" s="125" t="s">
        <v>553</v>
      </c>
      <c r="F45" s="125" t="s">
        <v>552</v>
      </c>
      <c r="G45" s="125" t="s">
        <v>554</v>
      </c>
      <c r="H45" s="124" t="s">
        <v>419</v>
      </c>
    </row>
    <row r="46" spans="1:8">
      <c r="A46" s="125" t="s">
        <v>235</v>
      </c>
      <c r="B46" s="128" t="s">
        <v>21</v>
      </c>
      <c r="C46" s="125" t="s">
        <v>91</v>
      </c>
      <c r="D46" s="125" t="s">
        <v>555</v>
      </c>
      <c r="E46" s="125" t="s">
        <v>556</v>
      </c>
      <c r="F46" s="125" t="s">
        <v>555</v>
      </c>
      <c r="G46" s="125" t="s">
        <v>557</v>
      </c>
      <c r="H46" s="124" t="s">
        <v>419</v>
      </c>
    </row>
    <row r="47" spans="1:8">
      <c r="A47" s="125" t="s">
        <v>236</v>
      </c>
      <c r="B47" s="128" t="s">
        <v>21</v>
      </c>
      <c r="C47" s="125" t="s">
        <v>92</v>
      </c>
      <c r="D47" s="125" t="s">
        <v>420</v>
      </c>
      <c r="E47" s="125" t="s">
        <v>421</v>
      </c>
      <c r="F47" s="125" t="s">
        <v>420</v>
      </c>
      <c r="G47" s="125" t="s">
        <v>422</v>
      </c>
      <c r="H47" s="124" t="s">
        <v>419</v>
      </c>
    </row>
    <row r="48" spans="1:8">
      <c r="A48" s="125" t="s">
        <v>237</v>
      </c>
      <c r="B48" s="128" t="s">
        <v>21</v>
      </c>
      <c r="C48" s="125" t="s">
        <v>93</v>
      </c>
      <c r="D48" s="125" t="s">
        <v>558</v>
      </c>
      <c r="E48" s="125" t="s">
        <v>559</v>
      </c>
      <c r="F48" s="125" t="s">
        <v>558</v>
      </c>
      <c r="G48" s="125" t="s">
        <v>560</v>
      </c>
      <c r="H48" s="124" t="s">
        <v>419</v>
      </c>
    </row>
    <row r="49" spans="1:8">
      <c r="A49" s="125" t="s">
        <v>238</v>
      </c>
      <c r="B49" s="128" t="s">
        <v>21</v>
      </c>
      <c r="C49" s="125" t="s">
        <v>95</v>
      </c>
      <c r="D49" s="125" t="s">
        <v>561</v>
      </c>
      <c r="E49" s="125" t="s">
        <v>562</v>
      </c>
      <c r="F49" s="125" t="s">
        <v>561</v>
      </c>
      <c r="G49" s="125" t="s">
        <v>563</v>
      </c>
      <c r="H49" s="124" t="s">
        <v>419</v>
      </c>
    </row>
    <row r="50" spans="1:8">
      <c r="A50" s="125" t="s">
        <v>239</v>
      </c>
      <c r="B50" s="128" t="s">
        <v>21</v>
      </c>
      <c r="C50" s="125" t="s">
        <v>96</v>
      </c>
      <c r="D50" s="125" t="s">
        <v>564</v>
      </c>
      <c r="E50" s="125" t="s">
        <v>565</v>
      </c>
      <c r="F50" s="125" t="s">
        <v>564</v>
      </c>
      <c r="G50" s="125" t="s">
        <v>566</v>
      </c>
      <c r="H50" s="124" t="s">
        <v>419</v>
      </c>
    </row>
    <row r="51" spans="1:8">
      <c r="A51" s="125" t="s">
        <v>240</v>
      </c>
      <c r="B51" s="128" t="s">
        <v>21</v>
      </c>
      <c r="C51" s="125" t="s">
        <v>97</v>
      </c>
      <c r="D51" s="125" t="s">
        <v>567</v>
      </c>
      <c r="E51" s="125" t="s">
        <v>568</v>
      </c>
      <c r="F51" s="125" t="s">
        <v>567</v>
      </c>
      <c r="G51" s="125" t="s">
        <v>569</v>
      </c>
      <c r="H51" s="124" t="s">
        <v>419</v>
      </c>
    </row>
    <row r="52" spans="1:8">
      <c r="A52" s="125" t="s">
        <v>241</v>
      </c>
      <c r="B52" s="128" t="s">
        <v>21</v>
      </c>
      <c r="C52" s="125" t="s">
        <v>98</v>
      </c>
      <c r="D52" s="125" t="s">
        <v>570</v>
      </c>
      <c r="E52" s="125" t="s">
        <v>571</v>
      </c>
      <c r="F52" s="125" t="s">
        <v>570</v>
      </c>
      <c r="G52" s="125" t="s">
        <v>572</v>
      </c>
      <c r="H52" s="124" t="s">
        <v>419</v>
      </c>
    </row>
    <row r="53" spans="1:8">
      <c r="A53" s="125" t="s">
        <v>242</v>
      </c>
      <c r="B53" s="128" t="s">
        <v>21</v>
      </c>
      <c r="C53" s="125" t="s">
        <v>99</v>
      </c>
      <c r="D53" s="125" t="s">
        <v>573</v>
      </c>
      <c r="E53" s="125" t="s">
        <v>574</v>
      </c>
      <c r="F53" s="125" t="s">
        <v>573</v>
      </c>
      <c r="G53" s="125" t="s">
        <v>575</v>
      </c>
      <c r="H53" s="124" t="s">
        <v>419</v>
      </c>
    </row>
    <row r="54" spans="1:8">
      <c r="A54" s="125" t="s">
        <v>243</v>
      </c>
      <c r="B54" s="128" t="s">
        <v>21</v>
      </c>
      <c r="C54" s="125" t="s">
        <v>100</v>
      </c>
      <c r="D54" s="125" t="s">
        <v>576</v>
      </c>
      <c r="E54" s="125" t="s">
        <v>577</v>
      </c>
      <c r="F54" s="125" t="s">
        <v>576</v>
      </c>
      <c r="G54" s="125" t="s">
        <v>578</v>
      </c>
      <c r="H54" s="124" t="s">
        <v>419</v>
      </c>
    </row>
    <row r="55" spans="1:8">
      <c r="A55" s="125" t="s">
        <v>244</v>
      </c>
      <c r="B55" s="128" t="s">
        <v>21</v>
      </c>
      <c r="C55" s="125" t="s">
        <v>101</v>
      </c>
      <c r="D55" s="125" t="s">
        <v>579</v>
      </c>
      <c r="E55" s="125" t="s">
        <v>580</v>
      </c>
      <c r="F55" s="125" t="s">
        <v>579</v>
      </c>
      <c r="G55" s="125" t="s">
        <v>581</v>
      </c>
      <c r="H55" s="124" t="s">
        <v>419</v>
      </c>
    </row>
    <row r="56" spans="1:8">
      <c r="A56" s="125" t="s">
        <v>245</v>
      </c>
      <c r="B56" s="128" t="s">
        <v>21</v>
      </c>
      <c r="C56" s="125" t="s">
        <v>102</v>
      </c>
      <c r="D56" s="125" t="s">
        <v>582</v>
      </c>
      <c r="E56" s="125" t="s">
        <v>583</v>
      </c>
      <c r="F56" s="125" t="s">
        <v>582</v>
      </c>
      <c r="G56" s="125" t="s">
        <v>584</v>
      </c>
      <c r="H56" s="124" t="s">
        <v>419</v>
      </c>
    </row>
    <row r="57" spans="1:8">
      <c r="A57" s="125" t="s">
        <v>246</v>
      </c>
      <c r="B57" s="128" t="s">
        <v>21</v>
      </c>
      <c r="C57" s="125" t="s">
        <v>103</v>
      </c>
      <c r="D57" s="125" t="s">
        <v>585</v>
      </c>
      <c r="E57" s="125" t="s">
        <v>586</v>
      </c>
      <c r="F57" s="125" t="s">
        <v>585</v>
      </c>
      <c r="G57" s="125" t="s">
        <v>587</v>
      </c>
      <c r="H57" s="124" t="s">
        <v>419</v>
      </c>
    </row>
    <row r="58" spans="1:8">
      <c r="A58" s="125" t="s">
        <v>247</v>
      </c>
      <c r="B58" s="128" t="s">
        <v>21</v>
      </c>
      <c r="C58" s="125" t="s">
        <v>104</v>
      </c>
      <c r="D58" s="125" t="s">
        <v>588</v>
      </c>
      <c r="E58" s="125" t="s">
        <v>589</v>
      </c>
      <c r="F58" s="125" t="s">
        <v>588</v>
      </c>
      <c r="G58" s="125" t="s">
        <v>590</v>
      </c>
      <c r="H58" s="124" t="s">
        <v>419</v>
      </c>
    </row>
    <row r="59" spans="1:8">
      <c r="A59" s="125" t="s">
        <v>248</v>
      </c>
      <c r="B59" s="128" t="s">
        <v>21</v>
      </c>
      <c r="C59" s="125" t="s">
        <v>106</v>
      </c>
      <c r="D59" s="125" t="s">
        <v>591</v>
      </c>
      <c r="E59" s="125" t="s">
        <v>592</v>
      </c>
      <c r="F59" s="125" t="s">
        <v>591</v>
      </c>
      <c r="G59" s="125" t="s">
        <v>593</v>
      </c>
      <c r="H59" s="124" t="s">
        <v>419</v>
      </c>
    </row>
    <row r="60" spans="1:8">
      <c r="A60" s="125" t="s">
        <v>249</v>
      </c>
      <c r="B60" s="128" t="s">
        <v>21</v>
      </c>
      <c r="C60" s="125" t="s">
        <v>107</v>
      </c>
      <c r="D60" s="125" t="s">
        <v>594</v>
      </c>
      <c r="E60" s="125" t="s">
        <v>595</v>
      </c>
      <c r="F60" s="125" t="s">
        <v>594</v>
      </c>
      <c r="G60" s="125" t="s">
        <v>596</v>
      </c>
      <c r="H60" s="124" t="s">
        <v>419</v>
      </c>
    </row>
    <row r="61" spans="1:8">
      <c r="A61" s="125" t="s">
        <v>251</v>
      </c>
      <c r="B61" s="128" t="s">
        <v>109</v>
      </c>
      <c r="C61" s="125" t="s">
        <v>23</v>
      </c>
      <c r="D61" s="125" t="s">
        <v>597</v>
      </c>
      <c r="E61" s="125" t="s">
        <v>598</v>
      </c>
      <c r="F61" s="125" t="s">
        <v>597</v>
      </c>
      <c r="G61" s="125" t="s">
        <v>599</v>
      </c>
      <c r="H61" s="124" t="s">
        <v>419</v>
      </c>
    </row>
    <row r="62" spans="1:8">
      <c r="A62" s="125" t="s">
        <v>252</v>
      </c>
      <c r="B62" s="128" t="s">
        <v>109</v>
      </c>
      <c r="C62" s="125" t="s">
        <v>25</v>
      </c>
      <c r="D62" s="125" t="s">
        <v>600</v>
      </c>
      <c r="E62" s="125" t="s">
        <v>601</v>
      </c>
      <c r="F62" s="125" t="s">
        <v>600</v>
      </c>
      <c r="G62" s="125" t="s">
        <v>602</v>
      </c>
      <c r="H62" s="124" t="s">
        <v>419</v>
      </c>
    </row>
    <row r="63" spans="1:8">
      <c r="A63" s="125" t="s">
        <v>253</v>
      </c>
      <c r="B63" s="128" t="s">
        <v>109</v>
      </c>
      <c r="C63" s="125" t="s">
        <v>27</v>
      </c>
      <c r="D63" s="125" t="s">
        <v>603</v>
      </c>
      <c r="E63" s="125" t="s">
        <v>604</v>
      </c>
      <c r="F63" s="125" t="s">
        <v>603</v>
      </c>
      <c r="G63" s="125" t="s">
        <v>605</v>
      </c>
      <c r="H63" s="124" t="s">
        <v>419</v>
      </c>
    </row>
    <row r="64" spans="1:8">
      <c r="A64" s="125" t="s">
        <v>254</v>
      </c>
      <c r="B64" s="128" t="s">
        <v>109</v>
      </c>
      <c r="C64" s="125" t="s">
        <v>29</v>
      </c>
      <c r="D64" s="125" t="s">
        <v>606</v>
      </c>
      <c r="E64" s="125" t="s">
        <v>607</v>
      </c>
      <c r="F64" s="125" t="s">
        <v>606</v>
      </c>
      <c r="G64" s="125" t="s">
        <v>608</v>
      </c>
      <c r="H64" s="124" t="s">
        <v>419</v>
      </c>
    </row>
    <row r="65" spans="1:8">
      <c r="A65" s="125" t="s">
        <v>255</v>
      </c>
      <c r="B65" s="128" t="s">
        <v>109</v>
      </c>
      <c r="C65" s="125" t="s">
        <v>31</v>
      </c>
      <c r="D65" s="125" t="s">
        <v>609</v>
      </c>
      <c r="E65" s="125" t="s">
        <v>610</v>
      </c>
      <c r="F65" s="125" t="s">
        <v>609</v>
      </c>
      <c r="G65" s="125" t="s">
        <v>611</v>
      </c>
      <c r="H65" s="124" t="s">
        <v>419</v>
      </c>
    </row>
    <row r="66" spans="1:8">
      <c r="A66" s="125" t="s">
        <v>256</v>
      </c>
      <c r="B66" s="128" t="s">
        <v>109</v>
      </c>
      <c r="C66" s="125" t="s">
        <v>33</v>
      </c>
      <c r="D66" s="125" t="s">
        <v>612</v>
      </c>
      <c r="E66" s="125" t="s">
        <v>613</v>
      </c>
      <c r="F66" s="125" t="s">
        <v>612</v>
      </c>
      <c r="G66" s="125" t="s">
        <v>614</v>
      </c>
      <c r="H66" s="124" t="s">
        <v>419</v>
      </c>
    </row>
    <row r="67" spans="1:8">
      <c r="A67" s="125" t="s">
        <v>257</v>
      </c>
      <c r="B67" s="128" t="s">
        <v>109</v>
      </c>
      <c r="C67" s="125" t="s">
        <v>35</v>
      </c>
      <c r="D67" s="125" t="s">
        <v>615</v>
      </c>
      <c r="E67" s="125" t="s">
        <v>616</v>
      </c>
      <c r="F67" s="125" t="s">
        <v>615</v>
      </c>
      <c r="G67" s="125" t="s">
        <v>617</v>
      </c>
      <c r="H67" s="124" t="s">
        <v>419</v>
      </c>
    </row>
    <row r="68" spans="1:8">
      <c r="A68" s="125" t="s">
        <v>258</v>
      </c>
      <c r="B68" s="128" t="s">
        <v>109</v>
      </c>
      <c r="C68" s="125" t="s">
        <v>37</v>
      </c>
      <c r="D68" s="125" t="s">
        <v>618</v>
      </c>
      <c r="E68" s="125" t="s">
        <v>619</v>
      </c>
      <c r="F68" s="125" t="s">
        <v>618</v>
      </c>
      <c r="G68" s="125" t="s">
        <v>620</v>
      </c>
      <c r="H68" s="124" t="s">
        <v>419</v>
      </c>
    </row>
    <row r="69" spans="1:8">
      <c r="A69" s="125" t="s">
        <v>259</v>
      </c>
      <c r="B69" s="128" t="s">
        <v>109</v>
      </c>
      <c r="C69" s="125" t="s">
        <v>39</v>
      </c>
      <c r="D69" s="125" t="s">
        <v>621</v>
      </c>
      <c r="E69" s="125" t="s">
        <v>622</v>
      </c>
      <c r="F69" s="125" t="s">
        <v>621</v>
      </c>
      <c r="G69" s="125" t="s">
        <v>623</v>
      </c>
      <c r="H69" s="124" t="s">
        <v>419</v>
      </c>
    </row>
    <row r="70" spans="1:8">
      <c r="A70" s="125" t="s">
        <v>260</v>
      </c>
      <c r="B70" s="128" t="s">
        <v>109</v>
      </c>
      <c r="C70" s="125" t="s">
        <v>41</v>
      </c>
      <c r="D70" s="125" t="s">
        <v>624</v>
      </c>
      <c r="E70" s="125" t="s">
        <v>625</v>
      </c>
      <c r="F70" s="125" t="s">
        <v>624</v>
      </c>
      <c r="G70" s="125" t="s">
        <v>626</v>
      </c>
      <c r="H70" s="124" t="s">
        <v>419</v>
      </c>
    </row>
    <row r="71" spans="1:8">
      <c r="A71" s="125" t="s">
        <v>261</v>
      </c>
      <c r="B71" s="128" t="s">
        <v>109</v>
      </c>
      <c r="C71" s="125" t="s">
        <v>44</v>
      </c>
      <c r="D71" s="125" t="s">
        <v>627</v>
      </c>
      <c r="E71" s="125" t="s">
        <v>628</v>
      </c>
      <c r="F71" s="125" t="s">
        <v>627</v>
      </c>
      <c r="G71" s="125" t="s">
        <v>629</v>
      </c>
      <c r="H71" s="124" t="s">
        <v>419</v>
      </c>
    </row>
    <row r="72" spans="1:8">
      <c r="A72" s="125" t="s">
        <v>262</v>
      </c>
      <c r="B72" s="128" t="s">
        <v>109</v>
      </c>
      <c r="C72" s="125" t="s">
        <v>47</v>
      </c>
      <c r="D72" s="125" t="s">
        <v>630</v>
      </c>
      <c r="E72" s="125" t="s">
        <v>631</v>
      </c>
      <c r="F72" s="125" t="s">
        <v>630</v>
      </c>
      <c r="G72" s="125" t="s">
        <v>632</v>
      </c>
      <c r="H72" s="124" t="s">
        <v>419</v>
      </c>
    </row>
    <row r="73" spans="1:8">
      <c r="A73" s="125" t="s">
        <v>263</v>
      </c>
      <c r="B73" s="128" t="s">
        <v>109</v>
      </c>
      <c r="C73" s="125" t="s">
        <v>49</v>
      </c>
      <c r="D73" s="125" t="s">
        <v>633</v>
      </c>
      <c r="E73" s="125" t="s">
        <v>634</v>
      </c>
      <c r="F73" s="125" t="s">
        <v>633</v>
      </c>
      <c r="G73" s="125" t="s">
        <v>635</v>
      </c>
      <c r="H73" s="124" t="s">
        <v>419</v>
      </c>
    </row>
    <row r="74" spans="1:8">
      <c r="A74" s="125" t="s">
        <v>265</v>
      </c>
      <c r="B74" s="128" t="s">
        <v>109</v>
      </c>
      <c r="C74" s="125" t="s">
        <v>24</v>
      </c>
      <c r="D74" s="125" t="s">
        <v>636</v>
      </c>
      <c r="E74" s="125" t="s">
        <v>637</v>
      </c>
      <c r="F74" s="125" t="s">
        <v>636</v>
      </c>
      <c r="G74" s="125" t="s">
        <v>638</v>
      </c>
      <c r="H74" s="124" t="s">
        <v>419</v>
      </c>
    </row>
    <row r="75" spans="1:8">
      <c r="A75" s="125" t="s">
        <v>266</v>
      </c>
      <c r="B75" s="128" t="s">
        <v>109</v>
      </c>
      <c r="C75" s="125" t="s">
        <v>26</v>
      </c>
      <c r="D75" s="125" t="s">
        <v>639</v>
      </c>
      <c r="E75" s="125" t="s">
        <v>640</v>
      </c>
      <c r="F75" s="125" t="s">
        <v>639</v>
      </c>
      <c r="G75" s="125" t="s">
        <v>641</v>
      </c>
      <c r="H75" s="124" t="s">
        <v>419</v>
      </c>
    </row>
    <row r="76" spans="1:8">
      <c r="A76" s="125" t="s">
        <v>267</v>
      </c>
      <c r="B76" s="128" t="s">
        <v>109</v>
      </c>
      <c r="C76" s="125" t="s">
        <v>28</v>
      </c>
      <c r="D76" s="125" t="s">
        <v>642</v>
      </c>
      <c r="E76" s="125" t="s">
        <v>643</v>
      </c>
      <c r="F76" s="125" t="s">
        <v>642</v>
      </c>
      <c r="G76" s="125" t="s">
        <v>644</v>
      </c>
      <c r="H76" s="124" t="s">
        <v>419</v>
      </c>
    </row>
    <row r="77" spans="1:8">
      <c r="A77" s="125" t="s">
        <v>268</v>
      </c>
      <c r="B77" s="128" t="s">
        <v>109</v>
      </c>
      <c r="C77" s="125" t="s">
        <v>30</v>
      </c>
      <c r="D77" s="125" t="s">
        <v>645</v>
      </c>
      <c r="E77" s="125" t="s">
        <v>646</v>
      </c>
      <c r="F77" s="125" t="s">
        <v>645</v>
      </c>
      <c r="G77" s="125" t="s">
        <v>647</v>
      </c>
      <c r="H77" s="124" t="s">
        <v>419</v>
      </c>
    </row>
    <row r="78" spans="1:8">
      <c r="A78" s="125" t="s">
        <v>269</v>
      </c>
      <c r="B78" s="128" t="s">
        <v>109</v>
      </c>
      <c r="C78" s="125" t="s">
        <v>32</v>
      </c>
      <c r="D78" s="125" t="s">
        <v>648</v>
      </c>
      <c r="E78" s="125" t="s">
        <v>649</v>
      </c>
      <c r="F78" s="125" t="s">
        <v>648</v>
      </c>
      <c r="G78" s="125" t="s">
        <v>650</v>
      </c>
      <c r="H78" s="124" t="s">
        <v>419</v>
      </c>
    </row>
    <row r="79" spans="1:8">
      <c r="A79" s="125" t="s">
        <v>270</v>
      </c>
      <c r="B79" s="128" t="s">
        <v>109</v>
      </c>
      <c r="C79" s="125" t="s">
        <v>34</v>
      </c>
      <c r="D79" s="125" t="s">
        <v>651</v>
      </c>
      <c r="E79" s="125" t="s">
        <v>652</v>
      </c>
      <c r="F79" s="125" t="s">
        <v>651</v>
      </c>
      <c r="G79" s="125" t="s">
        <v>653</v>
      </c>
      <c r="H79" s="124" t="s">
        <v>419</v>
      </c>
    </row>
    <row r="80" spans="1:8">
      <c r="A80" s="125" t="s">
        <v>271</v>
      </c>
      <c r="B80" s="128" t="s">
        <v>112</v>
      </c>
      <c r="C80" s="125" t="s">
        <v>36</v>
      </c>
      <c r="D80" s="125" t="s">
        <v>654</v>
      </c>
      <c r="E80" s="125" t="s">
        <v>655</v>
      </c>
      <c r="F80" s="125" t="s">
        <v>654</v>
      </c>
      <c r="G80" s="125" t="s">
        <v>656</v>
      </c>
      <c r="H80" s="124" t="s">
        <v>419</v>
      </c>
    </row>
    <row r="81" spans="1:8">
      <c r="A81" s="125" t="s">
        <v>272</v>
      </c>
      <c r="B81" s="128" t="s">
        <v>112</v>
      </c>
      <c r="C81" s="125" t="s">
        <v>38</v>
      </c>
      <c r="D81" s="125" t="s">
        <v>657</v>
      </c>
      <c r="E81" s="125" t="s">
        <v>658</v>
      </c>
      <c r="F81" s="125" t="s">
        <v>657</v>
      </c>
      <c r="G81" s="125" t="s">
        <v>659</v>
      </c>
      <c r="H81" s="124" t="s">
        <v>419</v>
      </c>
    </row>
    <row r="82" spans="1:8">
      <c r="A82" s="125" t="s">
        <v>273</v>
      </c>
      <c r="B82" s="128" t="s">
        <v>112</v>
      </c>
      <c r="C82" s="125" t="s">
        <v>40</v>
      </c>
      <c r="D82" s="125" t="s">
        <v>660</v>
      </c>
      <c r="E82" s="125" t="s">
        <v>661</v>
      </c>
      <c r="F82" s="125" t="s">
        <v>660</v>
      </c>
      <c r="G82" s="125" t="s">
        <v>662</v>
      </c>
      <c r="H82" s="124" t="s">
        <v>419</v>
      </c>
    </row>
    <row r="83" spans="1:8">
      <c r="A83" s="125" t="s">
        <v>275</v>
      </c>
      <c r="B83" s="128" t="s">
        <v>112</v>
      </c>
      <c r="C83" s="125" t="s">
        <v>46</v>
      </c>
      <c r="D83" s="125" t="s">
        <v>663</v>
      </c>
      <c r="E83" s="125" t="s">
        <v>664</v>
      </c>
      <c r="F83" s="125" t="s">
        <v>663</v>
      </c>
      <c r="G83" s="125" t="s">
        <v>665</v>
      </c>
      <c r="H83" s="124" t="s">
        <v>419</v>
      </c>
    </row>
    <row r="84" spans="1:8">
      <c r="A84" s="125" t="s">
        <v>276</v>
      </c>
      <c r="B84" s="128" t="s">
        <v>112</v>
      </c>
      <c r="C84" s="125" t="s">
        <v>48</v>
      </c>
      <c r="D84" s="125" t="s">
        <v>666</v>
      </c>
      <c r="E84" s="125" t="s">
        <v>667</v>
      </c>
      <c r="F84" s="125" t="s">
        <v>666</v>
      </c>
      <c r="G84" s="125" t="s">
        <v>668</v>
      </c>
      <c r="H84" s="124" t="s">
        <v>419</v>
      </c>
    </row>
    <row r="85" spans="1:8">
      <c r="A85" s="125" t="s">
        <v>277</v>
      </c>
      <c r="B85" s="128" t="s">
        <v>112</v>
      </c>
      <c r="C85" s="125" t="s">
        <v>50</v>
      </c>
      <c r="D85" s="125" t="s">
        <v>669</v>
      </c>
      <c r="E85" s="125" t="s">
        <v>670</v>
      </c>
      <c r="F85" s="125" t="s">
        <v>669</v>
      </c>
      <c r="G85" s="125" t="s">
        <v>671</v>
      </c>
      <c r="H85" s="124" t="s">
        <v>419</v>
      </c>
    </row>
    <row r="86" spans="1:8">
      <c r="A86" s="125" t="s">
        <v>278</v>
      </c>
      <c r="B86" s="128" t="s">
        <v>112</v>
      </c>
      <c r="C86" s="125" t="s">
        <v>51</v>
      </c>
      <c r="D86" s="125" t="s">
        <v>672</v>
      </c>
      <c r="E86" s="125" t="s">
        <v>673</v>
      </c>
      <c r="F86" s="125" t="s">
        <v>672</v>
      </c>
      <c r="G86" s="125" t="s">
        <v>674</v>
      </c>
      <c r="H86" s="124" t="s">
        <v>419</v>
      </c>
    </row>
    <row r="87" spans="1:8">
      <c r="A87" s="125" t="s">
        <v>279</v>
      </c>
      <c r="B87" s="128" t="s">
        <v>112</v>
      </c>
      <c r="C87" s="125" t="s">
        <v>52</v>
      </c>
      <c r="D87" s="125" t="s">
        <v>675</v>
      </c>
      <c r="E87" s="125" t="s">
        <v>676</v>
      </c>
      <c r="F87" s="125" t="s">
        <v>675</v>
      </c>
      <c r="G87" s="125" t="s">
        <v>677</v>
      </c>
      <c r="H87" s="124" t="s">
        <v>419</v>
      </c>
    </row>
    <row r="88" spans="1:8">
      <c r="A88" s="125" t="s">
        <v>280</v>
      </c>
      <c r="B88" s="128" t="s">
        <v>112</v>
      </c>
      <c r="C88" s="125" t="s">
        <v>53</v>
      </c>
      <c r="D88" s="125" t="s">
        <v>678</v>
      </c>
      <c r="E88" s="125" t="s">
        <v>679</v>
      </c>
      <c r="F88" s="125" t="s">
        <v>678</v>
      </c>
      <c r="G88" s="125" t="s">
        <v>680</v>
      </c>
      <c r="H88" s="124" t="s">
        <v>419</v>
      </c>
    </row>
    <row r="89" spans="1:8">
      <c r="A89" s="125" t="s">
        <v>281</v>
      </c>
      <c r="B89" s="128" t="s">
        <v>112</v>
      </c>
      <c r="C89" s="125" t="s">
        <v>54</v>
      </c>
      <c r="D89" s="125" t="s">
        <v>681</v>
      </c>
      <c r="E89" s="125" t="s">
        <v>682</v>
      </c>
      <c r="F89" s="125" t="s">
        <v>681</v>
      </c>
      <c r="G89" s="125" t="s">
        <v>683</v>
      </c>
      <c r="H89" s="124" t="s">
        <v>419</v>
      </c>
    </row>
    <row r="90" spans="1:8">
      <c r="A90" s="125" t="s">
        <v>282</v>
      </c>
      <c r="B90" s="128" t="s">
        <v>112</v>
      </c>
      <c r="C90" s="125" t="s">
        <v>55</v>
      </c>
      <c r="D90" s="125" t="s">
        <v>684</v>
      </c>
      <c r="E90" s="125" t="s">
        <v>685</v>
      </c>
      <c r="F90" s="125" t="s">
        <v>684</v>
      </c>
      <c r="G90" s="125" t="s">
        <v>686</v>
      </c>
      <c r="H90" s="124" t="s">
        <v>419</v>
      </c>
    </row>
    <row r="91" spans="1:8">
      <c r="A91" s="125" t="s">
        <v>283</v>
      </c>
      <c r="B91" s="128" t="s">
        <v>112</v>
      </c>
      <c r="C91" s="125" t="s">
        <v>56</v>
      </c>
      <c r="D91" s="125" t="s">
        <v>687</v>
      </c>
      <c r="E91" s="125" t="s">
        <v>688</v>
      </c>
      <c r="F91" s="125" t="s">
        <v>687</v>
      </c>
      <c r="G91" s="125" t="s">
        <v>689</v>
      </c>
      <c r="H91" s="124" t="s">
        <v>419</v>
      </c>
    </row>
    <row r="92" spans="1:8">
      <c r="A92" s="125" t="s">
        <v>284</v>
      </c>
      <c r="B92" s="128" t="s">
        <v>112</v>
      </c>
      <c r="C92" s="125" t="s">
        <v>105</v>
      </c>
      <c r="D92" s="125" t="s">
        <v>690</v>
      </c>
      <c r="E92" s="125" t="s">
        <v>691</v>
      </c>
      <c r="F92" s="125" t="s">
        <v>690</v>
      </c>
      <c r="G92" s="125" t="s">
        <v>692</v>
      </c>
      <c r="H92" s="124" t="s">
        <v>419</v>
      </c>
    </row>
    <row r="93" spans="1:8">
      <c r="A93" s="125" t="s">
        <v>285</v>
      </c>
      <c r="B93" s="128" t="s">
        <v>112</v>
      </c>
      <c r="C93" s="125" t="s">
        <v>58</v>
      </c>
      <c r="D93" s="125" t="s">
        <v>693</v>
      </c>
      <c r="E93" s="125" t="s">
        <v>694</v>
      </c>
      <c r="F93" s="125" t="s">
        <v>693</v>
      </c>
      <c r="G93" s="125" t="s">
        <v>695</v>
      </c>
      <c r="H93" s="124" t="s">
        <v>419</v>
      </c>
    </row>
    <row r="94" spans="1:8">
      <c r="A94" s="125" t="s">
        <v>286</v>
      </c>
      <c r="B94" s="128" t="s">
        <v>112</v>
      </c>
      <c r="C94" s="125" t="s">
        <v>59</v>
      </c>
      <c r="D94" s="125" t="s">
        <v>696</v>
      </c>
      <c r="E94" s="125" t="s">
        <v>697</v>
      </c>
      <c r="F94" s="125" t="s">
        <v>696</v>
      </c>
      <c r="G94" s="125" t="s">
        <v>698</v>
      </c>
      <c r="H94" s="124" t="s">
        <v>419</v>
      </c>
    </row>
    <row r="95" spans="1:8">
      <c r="A95" s="125" t="s">
        <v>287</v>
      </c>
      <c r="B95" s="128" t="s">
        <v>112</v>
      </c>
      <c r="C95" s="125" t="s">
        <v>62</v>
      </c>
      <c r="D95" s="125" t="s">
        <v>699</v>
      </c>
      <c r="E95" s="125" t="s">
        <v>700</v>
      </c>
      <c r="F95" s="125" t="s">
        <v>699</v>
      </c>
      <c r="G95" s="125" t="s">
        <v>701</v>
      </c>
      <c r="H95" s="124" t="s">
        <v>419</v>
      </c>
    </row>
    <row r="96" spans="1:8">
      <c r="A96" s="125" t="s">
        <v>288</v>
      </c>
      <c r="B96" s="128" t="s">
        <v>112</v>
      </c>
      <c r="C96" s="125" t="s">
        <v>113</v>
      </c>
      <c r="D96" s="125" t="s">
        <v>702</v>
      </c>
      <c r="E96" s="125" t="s">
        <v>703</v>
      </c>
      <c r="F96" s="125" t="s">
        <v>702</v>
      </c>
      <c r="G96" s="125" t="s">
        <v>704</v>
      </c>
      <c r="H96" s="124" t="s">
        <v>419</v>
      </c>
    </row>
    <row r="97" spans="1:8">
      <c r="A97" s="125" t="s">
        <v>289</v>
      </c>
      <c r="B97" s="128" t="s">
        <v>112</v>
      </c>
      <c r="C97" s="125" t="s">
        <v>63</v>
      </c>
      <c r="D97" s="125" t="s">
        <v>705</v>
      </c>
      <c r="E97" s="125" t="s">
        <v>706</v>
      </c>
      <c r="F97" s="125" t="s">
        <v>705</v>
      </c>
      <c r="G97" s="125" t="s">
        <v>707</v>
      </c>
      <c r="H97" s="124" t="s">
        <v>419</v>
      </c>
    </row>
    <row r="98" spans="1:8">
      <c r="A98" s="125" t="s">
        <v>290</v>
      </c>
      <c r="B98" s="128" t="s">
        <v>112</v>
      </c>
      <c r="C98" s="125" t="s">
        <v>70</v>
      </c>
      <c r="D98" s="125" t="s">
        <v>708</v>
      </c>
      <c r="E98" s="125" t="s">
        <v>709</v>
      </c>
      <c r="F98" s="125" t="s">
        <v>708</v>
      </c>
      <c r="G98" s="125" t="s">
        <v>710</v>
      </c>
      <c r="H98" s="124" t="s">
        <v>419</v>
      </c>
    </row>
    <row r="99" spans="1:8">
      <c r="A99" s="125" t="s">
        <v>291</v>
      </c>
      <c r="B99" s="128" t="s">
        <v>112</v>
      </c>
      <c r="C99" s="125" t="s">
        <v>71</v>
      </c>
      <c r="D99" s="125" t="s">
        <v>711</v>
      </c>
      <c r="E99" s="125" t="s">
        <v>712</v>
      </c>
      <c r="F99" s="125" t="s">
        <v>711</v>
      </c>
      <c r="G99" s="125" t="s">
        <v>713</v>
      </c>
      <c r="H99" s="124" t="s">
        <v>419</v>
      </c>
    </row>
    <row r="100" spans="1:8">
      <c r="A100" s="125" t="s">
        <v>292</v>
      </c>
      <c r="B100" s="128" t="s">
        <v>112</v>
      </c>
      <c r="C100" s="125" t="s">
        <v>72</v>
      </c>
      <c r="D100" s="125" t="s">
        <v>714</v>
      </c>
      <c r="E100" s="125" t="s">
        <v>715</v>
      </c>
      <c r="F100" s="125" t="s">
        <v>714</v>
      </c>
      <c r="G100" s="125" t="s">
        <v>716</v>
      </c>
      <c r="H100" s="124" t="s">
        <v>419</v>
      </c>
    </row>
    <row r="101" spans="1:8">
      <c r="A101" s="125" t="s">
        <v>293</v>
      </c>
      <c r="B101" s="128" t="s">
        <v>112</v>
      </c>
      <c r="C101" s="125" t="s">
        <v>74</v>
      </c>
      <c r="D101" s="125" t="s">
        <v>717</v>
      </c>
      <c r="E101" s="125" t="s">
        <v>718</v>
      </c>
      <c r="F101" s="125" t="s">
        <v>717</v>
      </c>
      <c r="G101" s="125" t="s">
        <v>719</v>
      </c>
      <c r="H101" s="124" t="s">
        <v>419</v>
      </c>
    </row>
    <row r="102" spans="1:8">
      <c r="A102" s="125" t="s">
        <v>294</v>
      </c>
      <c r="B102" s="128" t="s">
        <v>112</v>
      </c>
      <c r="C102" s="125" t="s">
        <v>75</v>
      </c>
      <c r="D102" s="125" t="s">
        <v>720</v>
      </c>
      <c r="E102" s="125" t="s">
        <v>721</v>
      </c>
      <c r="F102" s="125" t="s">
        <v>720</v>
      </c>
      <c r="G102" s="125" t="s">
        <v>722</v>
      </c>
      <c r="H102" s="124" t="s">
        <v>419</v>
      </c>
    </row>
    <row r="103" spans="1:8">
      <c r="A103" s="125" t="s">
        <v>295</v>
      </c>
      <c r="B103" s="128" t="s">
        <v>112</v>
      </c>
      <c r="C103" s="125" t="s">
        <v>76</v>
      </c>
      <c r="D103" s="125" t="s">
        <v>723</v>
      </c>
      <c r="E103" s="125" t="s">
        <v>724</v>
      </c>
      <c r="F103" s="125" t="s">
        <v>723</v>
      </c>
      <c r="G103" s="125" t="s">
        <v>725</v>
      </c>
      <c r="H103" s="124" t="s">
        <v>419</v>
      </c>
    </row>
    <row r="104" spans="1:8">
      <c r="A104" s="125" t="s">
        <v>296</v>
      </c>
      <c r="B104" s="128" t="s">
        <v>112</v>
      </c>
      <c r="C104" s="125" t="s">
        <v>77</v>
      </c>
      <c r="D104" s="125" t="s">
        <v>726</v>
      </c>
      <c r="E104" s="125" t="s">
        <v>727</v>
      </c>
      <c r="F104" s="125" t="s">
        <v>726</v>
      </c>
      <c r="G104" s="125" t="s">
        <v>728</v>
      </c>
      <c r="H104" s="124" t="s">
        <v>419</v>
      </c>
    </row>
    <row r="105" spans="1:8">
      <c r="A105" s="125" t="s">
        <v>297</v>
      </c>
      <c r="B105" s="128" t="s">
        <v>112</v>
      </c>
      <c r="C105" s="125" t="s">
        <v>79</v>
      </c>
      <c r="D105" s="125" t="s">
        <v>729</v>
      </c>
      <c r="E105" s="125" t="s">
        <v>730</v>
      </c>
      <c r="F105" s="125" t="s">
        <v>729</v>
      </c>
      <c r="G105" s="125" t="s">
        <v>731</v>
      </c>
      <c r="H105" s="124" t="s">
        <v>419</v>
      </c>
    </row>
    <row r="106" spans="1:8">
      <c r="A106" s="125" t="s">
        <v>298</v>
      </c>
      <c r="B106" s="128" t="s">
        <v>112</v>
      </c>
      <c r="C106" s="125" t="s">
        <v>114</v>
      </c>
      <c r="D106" s="125" t="s">
        <v>732</v>
      </c>
      <c r="E106" s="125" t="s">
        <v>733</v>
      </c>
      <c r="F106" s="125" t="s">
        <v>732</v>
      </c>
      <c r="G106" s="125" t="s">
        <v>734</v>
      </c>
      <c r="H106" s="124" t="s">
        <v>419</v>
      </c>
    </row>
    <row r="107" spans="1:8">
      <c r="A107" s="125" t="s">
        <v>299</v>
      </c>
      <c r="B107" s="128" t="s">
        <v>112</v>
      </c>
      <c r="C107" s="125" t="s">
        <v>80</v>
      </c>
      <c r="D107" s="125" t="s">
        <v>735</v>
      </c>
      <c r="E107" s="125" t="s">
        <v>736</v>
      </c>
      <c r="F107" s="125" t="s">
        <v>735</v>
      </c>
      <c r="G107" s="125" t="s">
        <v>737</v>
      </c>
      <c r="H107" s="124" t="s">
        <v>419</v>
      </c>
    </row>
    <row r="108" spans="1:8">
      <c r="A108" s="125" t="s">
        <v>300</v>
      </c>
      <c r="B108" s="128" t="s">
        <v>112</v>
      </c>
      <c r="C108" s="125" t="s">
        <v>81</v>
      </c>
      <c r="D108" s="125" t="s">
        <v>738</v>
      </c>
      <c r="E108" s="125" t="s">
        <v>739</v>
      </c>
      <c r="F108" s="125" t="s">
        <v>738</v>
      </c>
      <c r="G108" s="125" t="s">
        <v>740</v>
      </c>
      <c r="H108" s="124" t="s">
        <v>419</v>
      </c>
    </row>
    <row r="109" spans="1:8">
      <c r="A109" s="125" t="s">
        <v>301</v>
      </c>
      <c r="B109" s="128" t="s">
        <v>112</v>
      </c>
      <c r="C109" s="125" t="s">
        <v>82</v>
      </c>
      <c r="D109" s="125" t="s">
        <v>741</v>
      </c>
      <c r="E109" s="125" t="s">
        <v>742</v>
      </c>
      <c r="F109" s="125" t="s">
        <v>741</v>
      </c>
      <c r="G109" s="125" t="s">
        <v>743</v>
      </c>
      <c r="H109" s="124" t="s">
        <v>419</v>
      </c>
    </row>
    <row r="110" spans="1:8">
      <c r="A110" s="125" t="s">
        <v>302</v>
      </c>
      <c r="B110" s="128" t="s">
        <v>112</v>
      </c>
      <c r="C110" s="125" t="s">
        <v>83</v>
      </c>
      <c r="D110" s="125" t="s">
        <v>744</v>
      </c>
      <c r="E110" s="125" t="s">
        <v>745</v>
      </c>
      <c r="F110" s="125" t="s">
        <v>744</v>
      </c>
      <c r="G110" s="125" t="s">
        <v>746</v>
      </c>
      <c r="H110" s="124" t="s">
        <v>419</v>
      </c>
    </row>
    <row r="111" spans="1:8">
      <c r="A111" s="125" t="s">
        <v>303</v>
      </c>
      <c r="B111" s="128" t="s">
        <v>112</v>
      </c>
      <c r="C111" s="125" t="s">
        <v>84</v>
      </c>
      <c r="D111" s="125" t="s">
        <v>747</v>
      </c>
      <c r="E111" s="125" t="s">
        <v>748</v>
      </c>
      <c r="F111" s="125" t="s">
        <v>747</v>
      </c>
      <c r="G111" s="125" t="s">
        <v>749</v>
      </c>
      <c r="H111" s="124" t="s">
        <v>419</v>
      </c>
    </row>
    <row r="112" spans="1:8">
      <c r="A112" s="125" t="s">
        <v>304</v>
      </c>
      <c r="B112" s="128" t="s">
        <v>112</v>
      </c>
      <c r="C112" s="125" t="s">
        <v>85</v>
      </c>
      <c r="D112" s="125" t="s">
        <v>750</v>
      </c>
      <c r="E112" s="125" t="s">
        <v>751</v>
      </c>
      <c r="F112" s="125" t="s">
        <v>750</v>
      </c>
      <c r="G112" s="125" t="s">
        <v>752</v>
      </c>
      <c r="H112" s="124" t="s">
        <v>419</v>
      </c>
    </row>
    <row r="113" spans="1:8">
      <c r="A113" s="125" t="s">
        <v>305</v>
      </c>
      <c r="B113" s="128" t="s">
        <v>112</v>
      </c>
      <c r="C113" s="125" t="s">
        <v>86</v>
      </c>
      <c r="D113" s="125" t="s">
        <v>753</v>
      </c>
      <c r="E113" s="125" t="s">
        <v>754</v>
      </c>
      <c r="F113" s="125" t="s">
        <v>753</v>
      </c>
      <c r="G113" s="125" t="s">
        <v>755</v>
      </c>
      <c r="H113" s="124" t="s">
        <v>419</v>
      </c>
    </row>
    <row r="114" spans="1:8">
      <c r="A114" s="125" t="s">
        <v>306</v>
      </c>
      <c r="B114" s="128" t="s">
        <v>112</v>
      </c>
      <c r="C114" s="125" t="s">
        <v>87</v>
      </c>
      <c r="D114" s="125" t="s">
        <v>756</v>
      </c>
      <c r="E114" s="125" t="s">
        <v>757</v>
      </c>
      <c r="F114" s="125" t="s">
        <v>756</v>
      </c>
      <c r="G114" s="125" t="s">
        <v>758</v>
      </c>
      <c r="H114" s="124" t="s">
        <v>419</v>
      </c>
    </row>
    <row r="115" spans="1:8">
      <c r="A115" s="125" t="s">
        <v>307</v>
      </c>
      <c r="B115" s="128" t="s">
        <v>112</v>
      </c>
      <c r="C115" s="125" t="s">
        <v>88</v>
      </c>
      <c r="D115" s="125" t="s">
        <v>759</v>
      </c>
      <c r="E115" s="125" t="s">
        <v>760</v>
      </c>
      <c r="F115" s="125" t="s">
        <v>759</v>
      </c>
      <c r="G115" s="125" t="s">
        <v>761</v>
      </c>
      <c r="H115" s="124" t="s">
        <v>419</v>
      </c>
    </row>
    <row r="116" spans="1:8">
      <c r="A116" s="125" t="s">
        <v>308</v>
      </c>
      <c r="B116" s="128" t="s">
        <v>112</v>
      </c>
      <c r="C116" s="125" t="s">
        <v>89</v>
      </c>
      <c r="D116" s="125" t="s">
        <v>762</v>
      </c>
      <c r="E116" s="125" t="s">
        <v>763</v>
      </c>
      <c r="F116" s="125" t="s">
        <v>762</v>
      </c>
      <c r="G116" s="125" t="s">
        <v>764</v>
      </c>
      <c r="H116" s="124" t="s">
        <v>419</v>
      </c>
    </row>
    <row r="117" spans="1:8">
      <c r="A117" s="125" t="s">
        <v>309</v>
      </c>
      <c r="B117" s="128" t="s">
        <v>112</v>
      </c>
      <c r="C117" s="125" t="s">
        <v>115</v>
      </c>
      <c r="D117" s="125" t="s">
        <v>765</v>
      </c>
      <c r="E117" s="125" t="s">
        <v>766</v>
      </c>
      <c r="F117" s="125" t="s">
        <v>765</v>
      </c>
      <c r="G117" s="125" t="s">
        <v>767</v>
      </c>
      <c r="H117" s="124" t="s">
        <v>419</v>
      </c>
    </row>
    <row r="118" spans="1:8">
      <c r="A118" s="125" t="s">
        <v>310</v>
      </c>
      <c r="B118" s="128" t="s">
        <v>112</v>
      </c>
      <c r="C118" s="125" t="s">
        <v>90</v>
      </c>
      <c r="D118" s="125" t="s">
        <v>768</v>
      </c>
      <c r="E118" s="125" t="s">
        <v>769</v>
      </c>
      <c r="F118" s="125" t="s">
        <v>768</v>
      </c>
      <c r="G118" s="125" t="s">
        <v>770</v>
      </c>
      <c r="H118" s="124" t="s">
        <v>419</v>
      </c>
    </row>
    <row r="119" spans="1:8">
      <c r="A119" s="125" t="s">
        <v>311</v>
      </c>
      <c r="B119" s="128" t="s">
        <v>112</v>
      </c>
      <c r="C119" s="125" t="s">
        <v>91</v>
      </c>
      <c r="D119" s="125" t="s">
        <v>771</v>
      </c>
      <c r="E119" s="125" t="s">
        <v>772</v>
      </c>
      <c r="F119" s="125" t="s">
        <v>771</v>
      </c>
      <c r="G119" s="125" t="s">
        <v>773</v>
      </c>
      <c r="H119" s="124" t="s">
        <v>419</v>
      </c>
    </row>
    <row r="120" spans="1:8">
      <c r="A120" s="125" t="s">
        <v>313</v>
      </c>
      <c r="B120" s="128" t="s">
        <v>118</v>
      </c>
      <c r="C120" s="125" t="s">
        <v>93</v>
      </c>
      <c r="D120" s="125" t="s">
        <v>774</v>
      </c>
      <c r="E120" s="125" t="s">
        <v>775</v>
      </c>
      <c r="F120" s="125" t="s">
        <v>774</v>
      </c>
      <c r="G120" s="125" t="s">
        <v>776</v>
      </c>
      <c r="H120" s="124" t="s">
        <v>419</v>
      </c>
    </row>
    <row r="121" spans="1:8">
      <c r="A121" s="125" t="s">
        <v>314</v>
      </c>
      <c r="B121" s="128" t="s">
        <v>118</v>
      </c>
      <c r="C121" s="125" t="s">
        <v>95</v>
      </c>
      <c r="D121" s="125" t="s">
        <v>777</v>
      </c>
      <c r="E121" s="125" t="s">
        <v>778</v>
      </c>
      <c r="F121" s="125" t="s">
        <v>777</v>
      </c>
      <c r="G121" s="125" t="s">
        <v>779</v>
      </c>
      <c r="H121" s="124" t="s">
        <v>419</v>
      </c>
    </row>
    <row r="122" spans="1:8">
      <c r="A122" s="125" t="s">
        <v>317</v>
      </c>
      <c r="B122" s="128" t="s">
        <v>118</v>
      </c>
      <c r="C122" s="125" t="s">
        <v>98</v>
      </c>
      <c r="D122" s="125" t="s">
        <v>780</v>
      </c>
      <c r="E122" s="125" t="s">
        <v>781</v>
      </c>
      <c r="F122" s="125" t="s">
        <v>780</v>
      </c>
      <c r="G122" s="125" t="s">
        <v>782</v>
      </c>
      <c r="H122" s="124" t="s">
        <v>419</v>
      </c>
    </row>
    <row r="123" spans="1:8">
      <c r="A123" s="125" t="s">
        <v>318</v>
      </c>
      <c r="B123" s="128" t="s">
        <v>118</v>
      </c>
      <c r="C123" s="125" t="s">
        <v>99</v>
      </c>
      <c r="D123" s="125" t="s">
        <v>783</v>
      </c>
      <c r="E123" s="125" t="s">
        <v>784</v>
      </c>
      <c r="F123" s="125" t="s">
        <v>783</v>
      </c>
      <c r="G123" s="125" t="s">
        <v>785</v>
      </c>
      <c r="H123" s="124" t="s">
        <v>419</v>
      </c>
    </row>
    <row r="124" spans="1:8">
      <c r="A124" s="125" t="s">
        <v>319</v>
      </c>
      <c r="B124" s="128" t="s">
        <v>118</v>
      </c>
      <c r="C124" s="125" t="s">
        <v>100</v>
      </c>
      <c r="D124" s="125" t="s">
        <v>786</v>
      </c>
      <c r="E124" s="125" t="s">
        <v>787</v>
      </c>
      <c r="F124" s="125" t="s">
        <v>786</v>
      </c>
      <c r="G124" s="125" t="s">
        <v>788</v>
      </c>
      <c r="H124" s="124" t="s">
        <v>419</v>
      </c>
    </row>
    <row r="125" spans="1:8">
      <c r="A125" s="125" t="s">
        <v>320</v>
      </c>
      <c r="B125" s="128" t="s">
        <v>118</v>
      </c>
      <c r="C125" s="125" t="s">
        <v>101</v>
      </c>
      <c r="D125" s="125" t="s">
        <v>789</v>
      </c>
      <c r="E125" s="125" t="s">
        <v>790</v>
      </c>
      <c r="F125" s="125" t="s">
        <v>789</v>
      </c>
      <c r="G125" s="125" t="s">
        <v>791</v>
      </c>
      <c r="H125" s="124" t="s">
        <v>419</v>
      </c>
    </row>
    <row r="126" spans="1:8">
      <c r="A126" s="125" t="s">
        <v>321</v>
      </c>
      <c r="B126" s="128" t="s">
        <v>118</v>
      </c>
      <c r="C126" s="125" t="s">
        <v>102</v>
      </c>
      <c r="D126" s="125" t="s">
        <v>792</v>
      </c>
      <c r="E126" s="125" t="s">
        <v>793</v>
      </c>
      <c r="F126" s="125" t="s">
        <v>792</v>
      </c>
      <c r="G126" s="125" t="s">
        <v>794</v>
      </c>
      <c r="H126" s="124" t="s">
        <v>419</v>
      </c>
    </row>
    <row r="127" spans="1:8">
      <c r="A127" s="125" t="s">
        <v>323</v>
      </c>
      <c r="B127" s="128" t="s">
        <v>118</v>
      </c>
      <c r="C127" s="125" t="s">
        <v>104</v>
      </c>
      <c r="D127" s="125" t="s">
        <v>795</v>
      </c>
      <c r="E127" s="125" t="s">
        <v>796</v>
      </c>
      <c r="F127" s="125" t="s">
        <v>795</v>
      </c>
      <c r="G127" s="125" t="s">
        <v>797</v>
      </c>
      <c r="H127" s="124" t="s">
        <v>419</v>
      </c>
    </row>
    <row r="128" spans="1:8">
      <c r="A128" s="125" t="s">
        <v>324</v>
      </c>
      <c r="B128" s="128" t="s">
        <v>118</v>
      </c>
      <c r="C128" s="125" t="s">
        <v>106</v>
      </c>
      <c r="D128" s="125" t="s">
        <v>798</v>
      </c>
      <c r="E128" s="125" t="s">
        <v>799</v>
      </c>
      <c r="F128" s="125" t="s">
        <v>798</v>
      </c>
      <c r="G128" s="125" t="s">
        <v>800</v>
      </c>
      <c r="H128" s="124" t="s">
        <v>419</v>
      </c>
    </row>
    <row r="129" spans="1:8">
      <c r="A129" s="125" t="s">
        <v>325</v>
      </c>
      <c r="B129" s="128" t="s">
        <v>118</v>
      </c>
      <c r="C129" s="125" t="s">
        <v>107</v>
      </c>
      <c r="D129" s="125" t="s">
        <v>801</v>
      </c>
      <c r="E129" s="125" t="s">
        <v>802</v>
      </c>
      <c r="F129" s="125" t="s">
        <v>801</v>
      </c>
      <c r="G129" s="125" t="s">
        <v>803</v>
      </c>
      <c r="H129" s="124" t="s">
        <v>419</v>
      </c>
    </row>
    <row r="130" spans="1:8">
      <c r="A130" s="125" t="s">
        <v>326</v>
      </c>
      <c r="B130" s="128" t="s">
        <v>118</v>
      </c>
      <c r="C130" s="125" t="s">
        <v>119</v>
      </c>
      <c r="D130" s="125" t="s">
        <v>804</v>
      </c>
      <c r="E130" s="125" t="s">
        <v>805</v>
      </c>
      <c r="F130" s="125" t="s">
        <v>804</v>
      </c>
      <c r="G130" s="125" t="s">
        <v>806</v>
      </c>
      <c r="H130" s="124" t="s">
        <v>419</v>
      </c>
    </row>
    <row r="131" spans="1:8">
      <c r="A131" s="125" t="s">
        <v>328</v>
      </c>
      <c r="B131" s="128" t="s">
        <v>118</v>
      </c>
      <c r="C131" s="125" t="s">
        <v>121</v>
      </c>
      <c r="D131" s="125" t="s">
        <v>807</v>
      </c>
      <c r="E131" s="125" t="s">
        <v>808</v>
      </c>
      <c r="F131" s="125" t="s">
        <v>807</v>
      </c>
      <c r="G131" s="125" t="s">
        <v>809</v>
      </c>
      <c r="H131" s="124" t="s">
        <v>419</v>
      </c>
    </row>
    <row r="132" spans="1:8">
      <c r="A132" s="125" t="s">
        <v>329</v>
      </c>
      <c r="B132" s="128" t="s">
        <v>118</v>
      </c>
      <c r="C132" s="125" t="s">
        <v>122</v>
      </c>
      <c r="D132" s="125" t="s">
        <v>810</v>
      </c>
      <c r="E132" s="125" t="s">
        <v>811</v>
      </c>
      <c r="F132" s="125" t="s">
        <v>810</v>
      </c>
      <c r="G132" s="125" t="s">
        <v>812</v>
      </c>
      <c r="H132" s="124" t="s">
        <v>419</v>
      </c>
    </row>
    <row r="133" spans="1:8">
      <c r="A133" s="125" t="s">
        <v>330</v>
      </c>
      <c r="B133" s="128" t="s">
        <v>118</v>
      </c>
      <c r="C133" s="125" t="s">
        <v>123</v>
      </c>
      <c r="D133" s="125" t="s">
        <v>813</v>
      </c>
      <c r="E133" s="125" t="s">
        <v>814</v>
      </c>
      <c r="F133" s="125" t="s">
        <v>813</v>
      </c>
      <c r="G133" s="125" t="s">
        <v>815</v>
      </c>
      <c r="H133" s="124" t="s">
        <v>419</v>
      </c>
    </row>
    <row r="134" spans="1:8">
      <c r="A134" s="125" t="s">
        <v>331</v>
      </c>
      <c r="B134" s="128" t="s">
        <v>118</v>
      </c>
      <c r="C134" s="125" t="s">
        <v>124</v>
      </c>
      <c r="D134" s="125" t="s">
        <v>816</v>
      </c>
      <c r="E134" s="125" t="s">
        <v>817</v>
      </c>
      <c r="F134" s="125" t="s">
        <v>816</v>
      </c>
      <c r="G134" s="125" t="s">
        <v>818</v>
      </c>
      <c r="H134" s="124" t="s">
        <v>419</v>
      </c>
    </row>
    <row r="135" spans="1:8">
      <c r="A135" s="125" t="s">
        <v>332</v>
      </c>
      <c r="B135" s="128" t="s">
        <v>118</v>
      </c>
      <c r="C135" s="125" t="s">
        <v>125</v>
      </c>
      <c r="D135" s="125" t="s">
        <v>819</v>
      </c>
      <c r="E135" s="125" t="s">
        <v>820</v>
      </c>
      <c r="F135" s="125" t="s">
        <v>819</v>
      </c>
      <c r="G135" s="125" t="s">
        <v>821</v>
      </c>
      <c r="H135" s="124" t="s">
        <v>419</v>
      </c>
    </row>
    <row r="136" spans="1:8">
      <c r="A136" s="125" t="s">
        <v>334</v>
      </c>
      <c r="B136" s="128" t="s">
        <v>118</v>
      </c>
      <c r="C136" s="125" t="s">
        <v>127</v>
      </c>
      <c r="D136" s="125" t="s">
        <v>822</v>
      </c>
      <c r="E136" s="125" t="s">
        <v>823</v>
      </c>
      <c r="F136" s="125" t="s">
        <v>822</v>
      </c>
      <c r="G136" s="125" t="s">
        <v>824</v>
      </c>
      <c r="H136" s="124" t="s">
        <v>419</v>
      </c>
    </row>
    <row r="137" spans="1:8">
      <c r="A137" s="125" t="s">
        <v>335</v>
      </c>
      <c r="B137" s="128" t="s">
        <v>118</v>
      </c>
      <c r="C137" s="125" t="s">
        <v>128</v>
      </c>
      <c r="D137" s="125" t="s">
        <v>825</v>
      </c>
      <c r="E137" s="125" t="s">
        <v>826</v>
      </c>
      <c r="F137" s="125" t="s">
        <v>825</v>
      </c>
      <c r="G137" s="125" t="s">
        <v>827</v>
      </c>
      <c r="H137" s="124" t="s">
        <v>419</v>
      </c>
    </row>
    <row r="138" spans="1:8">
      <c r="A138" s="125" t="s">
        <v>338</v>
      </c>
      <c r="B138" s="128" t="s">
        <v>118</v>
      </c>
      <c r="C138" s="125" t="s">
        <v>131</v>
      </c>
      <c r="D138" s="125" t="s">
        <v>828</v>
      </c>
      <c r="E138" s="125" t="s">
        <v>829</v>
      </c>
      <c r="F138" s="125" t="s">
        <v>828</v>
      </c>
      <c r="G138" s="125" t="s">
        <v>830</v>
      </c>
      <c r="H138" s="124" t="s">
        <v>419</v>
      </c>
    </row>
    <row r="139" spans="1:8">
      <c r="A139" s="125" t="s">
        <v>339</v>
      </c>
      <c r="B139" s="128" t="s">
        <v>118</v>
      </c>
      <c r="C139" s="125" t="s">
        <v>132</v>
      </c>
      <c r="D139" s="125" t="s">
        <v>831</v>
      </c>
      <c r="E139" s="125" t="s">
        <v>832</v>
      </c>
      <c r="F139" s="125" t="s">
        <v>831</v>
      </c>
      <c r="G139" s="125" t="s">
        <v>833</v>
      </c>
      <c r="H139" s="124" t="s">
        <v>419</v>
      </c>
    </row>
    <row r="140" spans="1:8">
      <c r="A140" s="125" t="s">
        <v>340</v>
      </c>
      <c r="B140" s="128" t="s">
        <v>118</v>
      </c>
      <c r="C140" s="125" t="s">
        <v>133</v>
      </c>
      <c r="D140" s="125" t="s">
        <v>834</v>
      </c>
      <c r="E140" s="125" t="s">
        <v>835</v>
      </c>
      <c r="F140" s="125" t="s">
        <v>834</v>
      </c>
      <c r="G140" s="125" t="s">
        <v>836</v>
      </c>
      <c r="H140" s="124" t="s">
        <v>419</v>
      </c>
    </row>
    <row r="141" spans="1:8">
      <c r="A141" s="125" t="s">
        <v>341</v>
      </c>
      <c r="B141" s="128" t="s">
        <v>118</v>
      </c>
      <c r="C141" s="125" t="s">
        <v>134</v>
      </c>
      <c r="D141" s="125" t="s">
        <v>837</v>
      </c>
      <c r="E141" s="125" t="s">
        <v>838</v>
      </c>
      <c r="F141" s="125" t="s">
        <v>837</v>
      </c>
      <c r="G141" s="125" t="s">
        <v>839</v>
      </c>
      <c r="H141" s="124" t="s">
        <v>419</v>
      </c>
    </row>
    <row r="142" spans="1:8">
      <c r="A142" s="125" t="s">
        <v>343</v>
      </c>
      <c r="B142" s="128" t="s">
        <v>118</v>
      </c>
      <c r="C142" s="125" t="s">
        <v>136</v>
      </c>
      <c r="D142" s="125" t="s">
        <v>840</v>
      </c>
      <c r="E142" s="125" t="s">
        <v>841</v>
      </c>
      <c r="F142" s="125" t="s">
        <v>840</v>
      </c>
      <c r="G142" s="125" t="s">
        <v>842</v>
      </c>
      <c r="H142" s="124" t="s">
        <v>419</v>
      </c>
    </row>
    <row r="143" spans="1:8">
      <c r="A143" s="125" t="s">
        <v>345</v>
      </c>
      <c r="B143" s="128" t="s">
        <v>118</v>
      </c>
      <c r="C143" s="125" t="s">
        <v>138</v>
      </c>
      <c r="D143" s="125" t="s">
        <v>843</v>
      </c>
      <c r="E143" s="125" t="s">
        <v>844</v>
      </c>
      <c r="F143" s="125" t="s">
        <v>843</v>
      </c>
      <c r="G143" s="125" t="s">
        <v>845</v>
      </c>
      <c r="H143" s="124" t="s">
        <v>419</v>
      </c>
    </row>
    <row r="144" spans="1:8">
      <c r="A144" s="125" t="s">
        <v>347</v>
      </c>
      <c r="B144" s="128" t="s">
        <v>141</v>
      </c>
      <c r="C144" s="125" t="s">
        <v>23</v>
      </c>
      <c r="D144" s="125" t="s">
        <v>846</v>
      </c>
      <c r="E144" s="125" t="s">
        <v>847</v>
      </c>
      <c r="F144" s="125" t="s">
        <v>846</v>
      </c>
      <c r="G144" s="125" t="s">
        <v>848</v>
      </c>
      <c r="H144" s="124" t="s">
        <v>419</v>
      </c>
    </row>
    <row r="145" spans="1:8">
      <c r="A145" s="125" t="s">
        <v>348</v>
      </c>
      <c r="B145" s="128" t="s">
        <v>141</v>
      </c>
      <c r="C145" s="125" t="s">
        <v>25</v>
      </c>
      <c r="D145" s="125" t="s">
        <v>849</v>
      </c>
      <c r="E145" s="125" t="s">
        <v>850</v>
      </c>
      <c r="F145" s="125" t="s">
        <v>849</v>
      </c>
      <c r="G145" s="125" t="s">
        <v>851</v>
      </c>
      <c r="H145" s="124" t="s">
        <v>419</v>
      </c>
    </row>
    <row r="146" spans="1:8">
      <c r="A146" s="125" t="s">
        <v>349</v>
      </c>
      <c r="B146" s="128" t="s">
        <v>141</v>
      </c>
      <c r="C146" s="125" t="s">
        <v>27</v>
      </c>
      <c r="D146" s="125" t="s">
        <v>852</v>
      </c>
      <c r="E146" s="125" t="s">
        <v>853</v>
      </c>
      <c r="F146" s="125" t="s">
        <v>852</v>
      </c>
      <c r="G146" s="125" t="s">
        <v>854</v>
      </c>
      <c r="H146" s="124" t="s">
        <v>419</v>
      </c>
    </row>
    <row r="147" spans="1:8">
      <c r="A147" s="125" t="s">
        <v>351</v>
      </c>
      <c r="B147" s="128" t="s">
        <v>141</v>
      </c>
      <c r="C147" s="125" t="s">
        <v>31</v>
      </c>
      <c r="D147" s="125" t="s">
        <v>855</v>
      </c>
      <c r="E147" s="125" t="s">
        <v>856</v>
      </c>
      <c r="F147" s="125" t="s">
        <v>855</v>
      </c>
      <c r="G147" s="125" t="s">
        <v>857</v>
      </c>
      <c r="H147" s="124" t="s">
        <v>419</v>
      </c>
    </row>
    <row r="148" spans="1:8">
      <c r="A148" s="125" t="s">
        <v>352</v>
      </c>
      <c r="B148" s="128" t="s">
        <v>141</v>
      </c>
      <c r="C148" s="125" t="s">
        <v>33</v>
      </c>
      <c r="D148" s="125" t="s">
        <v>858</v>
      </c>
      <c r="E148" s="125" t="s">
        <v>859</v>
      </c>
      <c r="F148" s="125" t="s">
        <v>858</v>
      </c>
      <c r="G148" s="125" t="s">
        <v>860</v>
      </c>
      <c r="H148" s="124" t="s">
        <v>419</v>
      </c>
    </row>
    <row r="149" spans="1:8">
      <c r="A149" s="125" t="s">
        <v>353</v>
      </c>
      <c r="B149" s="128" t="s">
        <v>141</v>
      </c>
      <c r="C149" s="125" t="s">
        <v>35</v>
      </c>
      <c r="D149" s="125" t="s">
        <v>861</v>
      </c>
      <c r="E149" s="125" t="s">
        <v>862</v>
      </c>
      <c r="F149" s="125" t="s">
        <v>861</v>
      </c>
      <c r="G149" s="125" t="s">
        <v>863</v>
      </c>
      <c r="H149" s="124" t="s">
        <v>419</v>
      </c>
    </row>
    <row r="150" spans="1:8">
      <c r="A150" s="125" t="s">
        <v>354</v>
      </c>
      <c r="B150" s="128" t="s">
        <v>141</v>
      </c>
      <c r="C150" s="125" t="s">
        <v>37</v>
      </c>
      <c r="D150" s="125" t="s">
        <v>864</v>
      </c>
      <c r="E150" s="125" t="s">
        <v>865</v>
      </c>
      <c r="F150" s="125" t="s">
        <v>864</v>
      </c>
      <c r="G150" s="125" t="s">
        <v>866</v>
      </c>
      <c r="H150" s="124" t="s">
        <v>419</v>
      </c>
    </row>
    <row r="151" spans="1:8">
      <c r="A151" s="125" t="s">
        <v>356</v>
      </c>
      <c r="B151" s="128" t="s">
        <v>143</v>
      </c>
      <c r="C151" s="125" t="s">
        <v>39</v>
      </c>
      <c r="D151" s="125" t="s">
        <v>867</v>
      </c>
      <c r="E151" s="125" t="s">
        <v>868</v>
      </c>
      <c r="F151" s="125" t="s">
        <v>867</v>
      </c>
      <c r="G151" s="125" t="s">
        <v>869</v>
      </c>
      <c r="H151" s="124" t="s">
        <v>419</v>
      </c>
    </row>
    <row r="152" spans="1:8">
      <c r="A152" s="125" t="s">
        <v>357</v>
      </c>
      <c r="B152" s="128" t="s">
        <v>143</v>
      </c>
      <c r="C152" s="125" t="s">
        <v>41</v>
      </c>
      <c r="D152" s="125" t="s">
        <v>870</v>
      </c>
      <c r="E152" s="125" t="s">
        <v>871</v>
      </c>
      <c r="F152" s="125" t="s">
        <v>870</v>
      </c>
      <c r="G152" s="125" t="s">
        <v>872</v>
      </c>
      <c r="H152" s="124" t="s">
        <v>419</v>
      </c>
    </row>
    <row r="153" spans="1:8">
      <c r="A153" s="125" t="s">
        <v>358</v>
      </c>
      <c r="B153" s="128" t="s">
        <v>143</v>
      </c>
      <c r="C153" s="125" t="s">
        <v>44</v>
      </c>
      <c r="D153" s="125" t="s">
        <v>873</v>
      </c>
      <c r="E153" s="125" t="s">
        <v>874</v>
      </c>
      <c r="F153" s="125" t="s">
        <v>873</v>
      </c>
      <c r="G153" s="125" t="s">
        <v>875</v>
      </c>
      <c r="H153" s="124" t="s">
        <v>419</v>
      </c>
    </row>
    <row r="154" spans="1:8">
      <c r="A154" s="125" t="s">
        <v>359</v>
      </c>
      <c r="B154" s="128" t="s">
        <v>143</v>
      </c>
      <c r="C154" s="125" t="s">
        <v>47</v>
      </c>
      <c r="D154" s="125" t="s">
        <v>876</v>
      </c>
      <c r="E154" s="125" t="s">
        <v>877</v>
      </c>
      <c r="F154" s="125" t="s">
        <v>876</v>
      </c>
      <c r="G154" s="125" t="s">
        <v>878</v>
      </c>
      <c r="H154" s="124" t="s">
        <v>419</v>
      </c>
    </row>
    <row r="155" spans="1:8">
      <c r="A155" s="125" t="s">
        <v>360</v>
      </c>
      <c r="B155" s="128" t="s">
        <v>143</v>
      </c>
      <c r="C155" s="125" t="s">
        <v>49</v>
      </c>
      <c r="D155" s="125" t="s">
        <v>879</v>
      </c>
      <c r="E155" s="125" t="s">
        <v>880</v>
      </c>
      <c r="F155" s="125" t="s">
        <v>879</v>
      </c>
      <c r="G155" s="125" t="s">
        <v>881</v>
      </c>
      <c r="H155" s="124" t="s">
        <v>419</v>
      </c>
    </row>
    <row r="156" spans="1:8">
      <c r="A156" s="125" t="s">
        <v>361</v>
      </c>
      <c r="B156" s="128" t="s">
        <v>143</v>
      </c>
      <c r="C156" s="125" t="s">
        <v>22</v>
      </c>
      <c r="D156" s="125" t="s">
        <v>882</v>
      </c>
      <c r="E156" s="125" t="s">
        <v>883</v>
      </c>
      <c r="F156" s="125" t="s">
        <v>882</v>
      </c>
      <c r="G156" s="125" t="s">
        <v>884</v>
      </c>
      <c r="H156" s="124" t="s">
        <v>419</v>
      </c>
    </row>
    <row r="157" spans="1:8">
      <c r="A157" s="125" t="s">
        <v>362</v>
      </c>
      <c r="B157" s="128" t="s">
        <v>143</v>
      </c>
      <c r="C157" s="125" t="s">
        <v>24</v>
      </c>
      <c r="D157" s="125" t="s">
        <v>885</v>
      </c>
      <c r="E157" s="125" t="s">
        <v>886</v>
      </c>
      <c r="F157" s="125" t="s">
        <v>885</v>
      </c>
      <c r="G157" s="125" t="s">
        <v>887</v>
      </c>
      <c r="H157" s="124" t="s">
        <v>419</v>
      </c>
    </row>
    <row r="158" spans="1:8">
      <c r="A158" s="125" t="s">
        <v>363</v>
      </c>
      <c r="B158" s="128" t="s">
        <v>143</v>
      </c>
      <c r="C158" s="125" t="s">
        <v>26</v>
      </c>
      <c r="D158" s="125" t="s">
        <v>888</v>
      </c>
      <c r="E158" s="125" t="s">
        <v>889</v>
      </c>
      <c r="F158" s="125" t="s">
        <v>888</v>
      </c>
      <c r="G158" s="125" t="s">
        <v>890</v>
      </c>
      <c r="H158" s="124" t="s">
        <v>419</v>
      </c>
    </row>
    <row r="159" spans="1:8">
      <c r="A159" s="125" t="s">
        <v>364</v>
      </c>
      <c r="B159" s="128" t="s">
        <v>143</v>
      </c>
      <c r="C159" s="125" t="s">
        <v>28</v>
      </c>
      <c r="D159" s="125" t="s">
        <v>891</v>
      </c>
      <c r="E159" s="125" t="s">
        <v>892</v>
      </c>
      <c r="F159" s="125" t="s">
        <v>891</v>
      </c>
      <c r="G159" s="125" t="s">
        <v>893</v>
      </c>
      <c r="H159" s="124" t="s">
        <v>419</v>
      </c>
    </row>
    <row r="160" spans="1:8">
      <c r="A160" s="125" t="s">
        <v>365</v>
      </c>
      <c r="B160" s="128" t="s">
        <v>143</v>
      </c>
      <c r="C160" s="125" t="s">
        <v>30</v>
      </c>
      <c r="D160" s="125" t="s">
        <v>894</v>
      </c>
      <c r="E160" s="125" t="s">
        <v>895</v>
      </c>
      <c r="F160" s="125" t="s">
        <v>894</v>
      </c>
      <c r="G160" s="125" t="s">
        <v>896</v>
      </c>
      <c r="H160" s="124" t="s">
        <v>419</v>
      </c>
    </row>
    <row r="161" spans="1:8">
      <c r="A161" s="125" t="s">
        <v>366</v>
      </c>
      <c r="B161" s="128" t="s">
        <v>143</v>
      </c>
      <c r="C161" s="125" t="s">
        <v>32</v>
      </c>
      <c r="D161" s="125" t="s">
        <v>897</v>
      </c>
      <c r="E161" s="125" t="s">
        <v>898</v>
      </c>
      <c r="F161" s="125" t="s">
        <v>897</v>
      </c>
      <c r="G161" s="125" t="s">
        <v>899</v>
      </c>
      <c r="H161" s="124" t="s">
        <v>419</v>
      </c>
    </row>
    <row r="162" spans="1:8">
      <c r="A162" s="125" t="s">
        <v>367</v>
      </c>
      <c r="B162" s="128" t="s">
        <v>143</v>
      </c>
      <c r="C162" s="125" t="s">
        <v>34</v>
      </c>
      <c r="D162" s="125" t="s">
        <v>900</v>
      </c>
      <c r="E162" s="125" t="s">
        <v>901</v>
      </c>
      <c r="F162" s="125" t="s">
        <v>900</v>
      </c>
      <c r="G162" s="125" t="s">
        <v>902</v>
      </c>
      <c r="H162" s="124" t="s">
        <v>419</v>
      </c>
    </row>
    <row r="163" spans="1:8">
      <c r="A163" s="125" t="s">
        <v>368</v>
      </c>
      <c r="B163" s="128" t="s">
        <v>143</v>
      </c>
      <c r="C163" s="125" t="s">
        <v>36</v>
      </c>
      <c r="D163" s="125" t="s">
        <v>903</v>
      </c>
      <c r="E163" s="125" t="s">
        <v>904</v>
      </c>
      <c r="F163" s="125" t="s">
        <v>903</v>
      </c>
      <c r="G163" s="125" t="s">
        <v>905</v>
      </c>
      <c r="H163" s="124" t="s">
        <v>419</v>
      </c>
    </row>
    <row r="164" spans="1:8">
      <c r="A164" s="125" t="s">
        <v>369</v>
      </c>
      <c r="B164" s="128" t="s">
        <v>143</v>
      </c>
      <c r="C164" s="125" t="s">
        <v>38</v>
      </c>
      <c r="D164" s="125" t="s">
        <v>906</v>
      </c>
      <c r="E164" s="125" t="s">
        <v>907</v>
      </c>
      <c r="F164" s="125" t="s">
        <v>906</v>
      </c>
      <c r="G164" s="125" t="s">
        <v>908</v>
      </c>
      <c r="H164" s="124" t="s">
        <v>419</v>
      </c>
    </row>
    <row r="165" spans="1:8">
      <c r="A165" s="125" t="s">
        <v>370</v>
      </c>
      <c r="B165" s="128" t="s">
        <v>143</v>
      </c>
      <c r="C165" s="125" t="s">
        <v>40</v>
      </c>
      <c r="D165" s="125" t="s">
        <v>909</v>
      </c>
      <c r="E165" s="125" t="s">
        <v>910</v>
      </c>
      <c r="F165" s="125" t="s">
        <v>909</v>
      </c>
      <c r="G165" s="125" t="s">
        <v>911</v>
      </c>
      <c r="H165" s="124" t="s">
        <v>419</v>
      </c>
    </row>
    <row r="166" spans="1:8">
      <c r="A166" s="125" t="s">
        <v>371</v>
      </c>
      <c r="B166" s="128" t="s">
        <v>143</v>
      </c>
      <c r="C166" s="125" t="s">
        <v>61</v>
      </c>
      <c r="D166" s="125" t="s">
        <v>912</v>
      </c>
      <c r="E166" s="125" t="s">
        <v>913</v>
      </c>
      <c r="F166" s="125" t="s">
        <v>912</v>
      </c>
      <c r="G166" s="125" t="s">
        <v>914</v>
      </c>
      <c r="H166" s="124" t="s">
        <v>419</v>
      </c>
    </row>
    <row r="167" spans="1:8">
      <c r="A167" s="125" t="s">
        <v>372</v>
      </c>
      <c r="B167" s="128" t="s">
        <v>143</v>
      </c>
      <c r="C167" s="125" t="s">
        <v>46</v>
      </c>
      <c r="D167" s="125" t="s">
        <v>915</v>
      </c>
      <c r="E167" s="125" t="s">
        <v>916</v>
      </c>
      <c r="F167" s="125" t="s">
        <v>915</v>
      </c>
      <c r="G167" s="125" t="s">
        <v>917</v>
      </c>
      <c r="H167" s="124" t="s">
        <v>419</v>
      </c>
    </row>
    <row r="168" spans="1:8">
      <c r="A168" s="125" t="s">
        <v>373</v>
      </c>
      <c r="B168" s="128" t="s">
        <v>143</v>
      </c>
      <c r="C168" s="125" t="s">
        <v>48</v>
      </c>
      <c r="D168" s="125" t="s">
        <v>918</v>
      </c>
      <c r="E168" s="125" t="s">
        <v>919</v>
      </c>
      <c r="F168" s="125" t="s">
        <v>918</v>
      </c>
      <c r="G168" s="125" t="s">
        <v>920</v>
      </c>
      <c r="H168" s="124" t="s">
        <v>419</v>
      </c>
    </row>
    <row r="169" spans="1:8">
      <c r="A169" s="125" t="s">
        <v>374</v>
      </c>
      <c r="B169" s="128" t="s">
        <v>143</v>
      </c>
      <c r="C169" s="125" t="s">
        <v>50</v>
      </c>
      <c r="D169" s="125" t="s">
        <v>921</v>
      </c>
      <c r="E169" s="125" t="s">
        <v>922</v>
      </c>
      <c r="F169" s="125" t="s">
        <v>921</v>
      </c>
      <c r="G169" s="125" t="s">
        <v>923</v>
      </c>
      <c r="H169" s="124" t="s">
        <v>419</v>
      </c>
    </row>
    <row r="170" spans="1:8">
      <c r="A170" s="125" t="s">
        <v>375</v>
      </c>
      <c r="B170" s="128" t="s">
        <v>143</v>
      </c>
      <c r="C170" s="125" t="s">
        <v>51</v>
      </c>
      <c r="D170" s="125" t="s">
        <v>924</v>
      </c>
      <c r="E170" s="125" t="s">
        <v>925</v>
      </c>
      <c r="F170" s="125" t="s">
        <v>924</v>
      </c>
      <c r="G170" s="125" t="s">
        <v>926</v>
      </c>
      <c r="H170" s="124" t="s">
        <v>419</v>
      </c>
    </row>
    <row r="171" spans="1:8">
      <c r="A171" s="125" t="s">
        <v>376</v>
      </c>
      <c r="B171" s="128" t="s">
        <v>143</v>
      </c>
      <c r="C171" s="125" t="s">
        <v>52</v>
      </c>
      <c r="D171" s="125" t="s">
        <v>927</v>
      </c>
      <c r="E171" s="125" t="s">
        <v>928</v>
      </c>
      <c r="F171" s="125" t="s">
        <v>927</v>
      </c>
      <c r="G171" s="125" t="s">
        <v>929</v>
      </c>
      <c r="H171" s="124" t="s">
        <v>419</v>
      </c>
    </row>
    <row r="172" spans="1:8">
      <c r="A172" s="125" t="s">
        <v>377</v>
      </c>
      <c r="B172" s="128" t="s">
        <v>143</v>
      </c>
      <c r="C172" s="125" t="s">
        <v>53</v>
      </c>
      <c r="D172" s="125" t="s">
        <v>930</v>
      </c>
      <c r="E172" s="125" t="s">
        <v>931</v>
      </c>
      <c r="F172" s="125" t="s">
        <v>930</v>
      </c>
      <c r="G172" s="125" t="s">
        <v>932</v>
      </c>
      <c r="H172" s="124" t="s">
        <v>419</v>
      </c>
    </row>
    <row r="173" spans="1:8">
      <c r="A173" s="125" t="s">
        <v>378</v>
      </c>
      <c r="B173" s="128" t="s">
        <v>143</v>
      </c>
      <c r="C173" s="125" t="s">
        <v>54</v>
      </c>
      <c r="D173" s="125" t="s">
        <v>933</v>
      </c>
      <c r="E173" s="125" t="s">
        <v>934</v>
      </c>
      <c r="F173" s="125" t="s">
        <v>933</v>
      </c>
      <c r="G173" s="125" t="s">
        <v>935</v>
      </c>
      <c r="H173" s="124" t="s">
        <v>419</v>
      </c>
    </row>
    <row r="174" spans="1:8">
      <c r="A174" s="125" t="s">
        <v>379</v>
      </c>
      <c r="B174" s="128" t="s">
        <v>143</v>
      </c>
      <c r="C174" s="125" t="s">
        <v>55</v>
      </c>
      <c r="D174" s="125" t="s">
        <v>936</v>
      </c>
      <c r="E174" s="125" t="s">
        <v>937</v>
      </c>
      <c r="F174" s="125" t="s">
        <v>936</v>
      </c>
      <c r="G174" s="125" t="s">
        <v>938</v>
      </c>
      <c r="H174" s="124" t="s">
        <v>419</v>
      </c>
    </row>
    <row r="175" spans="1:8">
      <c r="A175" s="125" t="s">
        <v>380</v>
      </c>
      <c r="B175" s="128" t="s">
        <v>143</v>
      </c>
      <c r="C175" s="125" t="s">
        <v>56</v>
      </c>
      <c r="D175" s="125" t="s">
        <v>939</v>
      </c>
      <c r="E175" s="125" t="s">
        <v>940</v>
      </c>
      <c r="F175" s="125" t="s">
        <v>939</v>
      </c>
      <c r="G175" s="125" t="s">
        <v>941</v>
      </c>
      <c r="H175" s="124" t="s">
        <v>419</v>
      </c>
    </row>
    <row r="176" spans="1:8">
      <c r="A176" s="125" t="s">
        <v>381</v>
      </c>
      <c r="B176" s="128" t="s">
        <v>143</v>
      </c>
      <c r="C176" s="125" t="s">
        <v>105</v>
      </c>
      <c r="D176" s="125" t="s">
        <v>942</v>
      </c>
      <c r="E176" s="125" t="s">
        <v>943</v>
      </c>
      <c r="F176" s="125" t="s">
        <v>942</v>
      </c>
      <c r="G176" s="125" t="s">
        <v>944</v>
      </c>
      <c r="H176" s="124" t="s">
        <v>419</v>
      </c>
    </row>
    <row r="177" spans="1:8">
      <c r="A177" s="125" t="s">
        <v>382</v>
      </c>
      <c r="B177" s="128" t="s">
        <v>143</v>
      </c>
      <c r="C177" s="125" t="s">
        <v>58</v>
      </c>
      <c r="D177" s="125" t="s">
        <v>945</v>
      </c>
      <c r="E177" s="125" t="s">
        <v>946</v>
      </c>
      <c r="F177" s="125" t="s">
        <v>945</v>
      </c>
      <c r="G177" s="125" t="s">
        <v>947</v>
      </c>
      <c r="H177" s="124" t="s">
        <v>419</v>
      </c>
    </row>
    <row r="178" spans="1:8">
      <c r="A178" s="125" t="s">
        <v>383</v>
      </c>
      <c r="B178" s="128" t="s">
        <v>143</v>
      </c>
      <c r="C178" s="125" t="s">
        <v>59</v>
      </c>
      <c r="D178" s="125" t="s">
        <v>948</v>
      </c>
      <c r="E178" s="125" t="s">
        <v>949</v>
      </c>
      <c r="F178" s="125" t="s">
        <v>948</v>
      </c>
      <c r="G178" s="125" t="s">
        <v>950</v>
      </c>
      <c r="H178" s="124" t="s">
        <v>419</v>
      </c>
    </row>
    <row r="179" spans="1:8">
      <c r="A179" s="125" t="s">
        <v>384</v>
      </c>
      <c r="B179" s="128" t="s">
        <v>143</v>
      </c>
      <c r="C179" s="125" t="s">
        <v>62</v>
      </c>
      <c r="D179" s="125" t="s">
        <v>951</v>
      </c>
      <c r="E179" s="125" t="s">
        <v>952</v>
      </c>
      <c r="F179" s="125" t="s">
        <v>951</v>
      </c>
      <c r="G179" s="125" t="s">
        <v>953</v>
      </c>
      <c r="H179" s="124" t="s">
        <v>419</v>
      </c>
    </row>
    <row r="180" spans="1:8">
      <c r="A180" s="125" t="s">
        <v>385</v>
      </c>
      <c r="B180" s="128" t="s">
        <v>143</v>
      </c>
      <c r="C180" s="125" t="s">
        <v>113</v>
      </c>
      <c r="D180" s="125" t="s">
        <v>954</v>
      </c>
      <c r="E180" s="125" t="s">
        <v>955</v>
      </c>
      <c r="F180" s="125" t="s">
        <v>954</v>
      </c>
      <c r="G180" s="125" t="s">
        <v>956</v>
      </c>
      <c r="H180" s="124" t="s">
        <v>419</v>
      </c>
    </row>
    <row r="181" spans="1:8">
      <c r="A181" s="125" t="s">
        <v>386</v>
      </c>
      <c r="B181" s="128" t="s">
        <v>143</v>
      </c>
      <c r="C181" s="125" t="s">
        <v>63</v>
      </c>
      <c r="D181" s="125" t="s">
        <v>957</v>
      </c>
      <c r="E181" s="125" t="s">
        <v>958</v>
      </c>
      <c r="F181" s="125" t="s">
        <v>957</v>
      </c>
      <c r="G181" s="125" t="s">
        <v>959</v>
      </c>
      <c r="H181" s="124" t="s">
        <v>419</v>
      </c>
    </row>
    <row r="182" spans="1:8">
      <c r="A182" s="125" t="s">
        <v>387</v>
      </c>
      <c r="B182" s="128" t="s">
        <v>143</v>
      </c>
      <c r="C182" s="125" t="s">
        <v>70</v>
      </c>
      <c r="D182" s="125" t="s">
        <v>960</v>
      </c>
      <c r="E182" s="125" t="s">
        <v>961</v>
      </c>
      <c r="F182" s="125" t="s">
        <v>960</v>
      </c>
      <c r="G182" s="125" t="s">
        <v>962</v>
      </c>
      <c r="H182" s="124" t="s">
        <v>419</v>
      </c>
    </row>
    <row r="183" spans="1:8">
      <c r="A183" s="125" t="s">
        <v>388</v>
      </c>
      <c r="B183" s="128" t="s">
        <v>143</v>
      </c>
      <c r="C183" s="125" t="s">
        <v>71</v>
      </c>
      <c r="D183" s="125" t="s">
        <v>963</v>
      </c>
      <c r="E183" s="125" t="s">
        <v>964</v>
      </c>
      <c r="F183" s="125" t="s">
        <v>963</v>
      </c>
      <c r="G183" s="125" t="s">
        <v>965</v>
      </c>
      <c r="H183" s="124" t="s">
        <v>419</v>
      </c>
    </row>
    <row r="184" spans="1:8">
      <c r="A184" s="125" t="s">
        <v>389</v>
      </c>
      <c r="B184" s="128" t="s">
        <v>143</v>
      </c>
      <c r="C184" s="125" t="s">
        <v>72</v>
      </c>
      <c r="D184" s="125" t="s">
        <v>966</v>
      </c>
      <c r="E184" s="125" t="s">
        <v>967</v>
      </c>
      <c r="F184" s="125" t="s">
        <v>966</v>
      </c>
      <c r="G184" s="125" t="s">
        <v>968</v>
      </c>
      <c r="H184" s="124" t="s">
        <v>419</v>
      </c>
    </row>
    <row r="185" spans="1:8">
      <c r="A185" s="125" t="s">
        <v>390</v>
      </c>
      <c r="B185" s="128" t="s">
        <v>143</v>
      </c>
      <c r="C185" s="125" t="s">
        <v>74</v>
      </c>
      <c r="D185" s="125" t="s">
        <v>969</v>
      </c>
      <c r="E185" s="125" t="s">
        <v>970</v>
      </c>
      <c r="F185" s="125" t="s">
        <v>969</v>
      </c>
      <c r="G185" s="125" t="s">
        <v>971</v>
      </c>
      <c r="H185" s="124" t="s">
        <v>419</v>
      </c>
    </row>
    <row r="186" spans="1:8">
      <c r="A186" s="125" t="s">
        <v>391</v>
      </c>
      <c r="B186" s="128" t="s">
        <v>143</v>
      </c>
      <c r="C186" s="125" t="s">
        <v>75</v>
      </c>
      <c r="D186" s="125" t="s">
        <v>972</v>
      </c>
      <c r="E186" s="125" t="s">
        <v>973</v>
      </c>
      <c r="F186" s="125" t="s">
        <v>972</v>
      </c>
      <c r="G186" s="125" t="s">
        <v>974</v>
      </c>
      <c r="H186" s="124" t="s">
        <v>419</v>
      </c>
    </row>
    <row r="187" spans="1:8">
      <c r="A187" s="125" t="s">
        <v>207</v>
      </c>
      <c r="B187" s="128" t="s">
        <v>143</v>
      </c>
      <c r="C187" s="126" t="s">
        <v>77</v>
      </c>
      <c r="D187" s="125" t="s">
        <v>975</v>
      </c>
      <c r="E187" s="125" t="s">
        <v>976</v>
      </c>
      <c r="F187" s="125" t="s">
        <v>975</v>
      </c>
      <c r="G187" s="125" t="s">
        <v>977</v>
      </c>
      <c r="H187" s="124" t="s">
        <v>419</v>
      </c>
    </row>
    <row r="188" spans="1:8">
      <c r="A188" s="125" t="s">
        <v>210</v>
      </c>
      <c r="B188" s="128" t="s">
        <v>143</v>
      </c>
      <c r="C188" s="126" t="s">
        <v>79</v>
      </c>
      <c r="D188" s="125" t="s">
        <v>978</v>
      </c>
      <c r="E188" s="125" t="s">
        <v>979</v>
      </c>
      <c r="F188" s="125" t="s">
        <v>978</v>
      </c>
      <c r="G188" s="125" t="s">
        <v>980</v>
      </c>
      <c r="H188" s="124" t="s">
        <v>419</v>
      </c>
    </row>
    <row r="189" spans="1:8">
      <c r="A189" s="125" t="s">
        <v>274</v>
      </c>
      <c r="B189" s="128" t="s">
        <v>143</v>
      </c>
      <c r="C189" s="126" t="s">
        <v>114</v>
      </c>
      <c r="D189" s="125" t="s">
        <v>981</v>
      </c>
      <c r="E189" s="125" t="s">
        <v>982</v>
      </c>
      <c r="F189" s="125" t="s">
        <v>981</v>
      </c>
      <c r="G189" s="125" t="s">
        <v>983</v>
      </c>
      <c r="H189" s="124" t="s">
        <v>419</v>
      </c>
    </row>
    <row r="190" spans="1:8">
      <c r="A190" s="125" t="s">
        <v>337</v>
      </c>
      <c r="B190" s="128" t="s">
        <v>143</v>
      </c>
      <c r="C190" s="126" t="s">
        <v>84</v>
      </c>
      <c r="D190" s="125" t="s">
        <v>984</v>
      </c>
      <c r="E190" s="125" t="s">
        <v>985</v>
      </c>
      <c r="F190" s="125" t="s">
        <v>984</v>
      </c>
      <c r="G190" s="125" t="s">
        <v>986</v>
      </c>
      <c r="H190" s="124" t="s">
        <v>419</v>
      </c>
    </row>
    <row r="191" spans="1:8">
      <c r="A191" s="125" t="s">
        <v>342</v>
      </c>
      <c r="B191" s="128" t="s">
        <v>143</v>
      </c>
      <c r="C191" s="126" t="s">
        <v>85</v>
      </c>
      <c r="D191" s="125" t="s">
        <v>987</v>
      </c>
      <c r="E191" s="125" t="s">
        <v>988</v>
      </c>
      <c r="F191" s="125" t="s">
        <v>987</v>
      </c>
      <c r="G191" s="125" t="s">
        <v>989</v>
      </c>
      <c r="H191" s="124" t="s">
        <v>419</v>
      </c>
    </row>
    <row r="192" spans="1:8">
      <c r="A192" s="125" t="s">
        <v>344</v>
      </c>
      <c r="B192" s="128" t="s">
        <v>143</v>
      </c>
      <c r="C192" s="126" t="s">
        <v>86</v>
      </c>
      <c r="D192" s="125" t="s">
        <v>990</v>
      </c>
      <c r="E192" s="125" t="s">
        <v>991</v>
      </c>
      <c r="F192" s="125" t="s">
        <v>990</v>
      </c>
      <c r="G192" s="125" t="s">
        <v>992</v>
      </c>
      <c r="H192" s="124" t="s">
        <v>419</v>
      </c>
    </row>
    <row r="193" spans="1:8">
      <c r="A193" s="125" t="s">
        <v>350</v>
      </c>
      <c r="B193" s="128" t="s">
        <v>143</v>
      </c>
      <c r="C193" s="126" t="s">
        <v>87</v>
      </c>
      <c r="D193" s="125" t="s">
        <v>993</v>
      </c>
      <c r="E193" s="125" t="s">
        <v>994</v>
      </c>
      <c r="F193" s="125" t="s">
        <v>993</v>
      </c>
      <c r="G193" s="125" t="s">
        <v>995</v>
      </c>
      <c r="H193" s="124" t="s">
        <v>419</v>
      </c>
    </row>
    <row r="194" spans="1:8">
      <c r="A194" s="125" t="s">
        <v>394</v>
      </c>
      <c r="B194" s="128" t="s">
        <v>143</v>
      </c>
      <c r="C194" s="126" t="s">
        <v>88</v>
      </c>
      <c r="D194" s="125" t="s">
        <v>996</v>
      </c>
      <c r="E194" s="125" t="s">
        <v>997</v>
      </c>
      <c r="F194" s="125" t="s">
        <v>996</v>
      </c>
      <c r="G194" s="125" t="s">
        <v>998</v>
      </c>
      <c r="H194" s="124" t="s">
        <v>419</v>
      </c>
    </row>
    <row r="195" spans="1:8">
      <c r="A195" s="125" t="s">
        <v>395</v>
      </c>
      <c r="B195" s="128" t="s">
        <v>143</v>
      </c>
      <c r="C195" s="126" t="s">
        <v>89</v>
      </c>
      <c r="D195" s="125" t="s">
        <v>999</v>
      </c>
      <c r="E195" s="125" t="s">
        <v>1000</v>
      </c>
      <c r="F195" s="125" t="s">
        <v>999</v>
      </c>
      <c r="G195" s="125" t="s">
        <v>1001</v>
      </c>
      <c r="H195" s="124" t="s">
        <v>419</v>
      </c>
    </row>
    <row r="196" spans="1:8">
      <c r="A196" s="125" t="s">
        <v>396</v>
      </c>
      <c r="B196" s="128" t="s">
        <v>143</v>
      </c>
      <c r="C196" s="125" t="s">
        <v>115</v>
      </c>
      <c r="D196" s="125" t="s">
        <v>1002</v>
      </c>
      <c r="E196" s="125" t="s">
        <v>1003</v>
      </c>
      <c r="F196" s="125" t="s">
        <v>1002</v>
      </c>
      <c r="G196" s="125" t="s">
        <v>1004</v>
      </c>
      <c r="H196" s="124" t="s">
        <v>419</v>
      </c>
    </row>
    <row r="197" spans="1:8">
      <c r="A197" s="125" t="s">
        <v>398</v>
      </c>
      <c r="B197" s="128" t="s">
        <v>143</v>
      </c>
      <c r="C197" s="125" t="s">
        <v>91</v>
      </c>
      <c r="D197" s="125" t="s">
        <v>1005</v>
      </c>
      <c r="E197" s="125" t="s">
        <v>1006</v>
      </c>
      <c r="F197" s="125" t="s">
        <v>1005</v>
      </c>
      <c r="G197" s="125" t="s">
        <v>1007</v>
      </c>
      <c r="H197" s="124" t="s">
        <v>419</v>
      </c>
    </row>
    <row r="198" spans="1:8">
      <c r="A198" s="125" t="s">
        <v>399</v>
      </c>
      <c r="B198" s="128" t="s">
        <v>143</v>
      </c>
      <c r="C198" s="125" t="s">
        <v>92</v>
      </c>
      <c r="D198" s="125" t="s">
        <v>1008</v>
      </c>
      <c r="E198" s="125" t="s">
        <v>1009</v>
      </c>
      <c r="F198" s="125" t="s">
        <v>1008</v>
      </c>
      <c r="G198" s="125" t="s">
        <v>1010</v>
      </c>
      <c r="H198" s="124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All</vt:lpstr>
      <vt:lpstr>Equimolar_Pooling_Sheet</vt:lpstr>
      <vt:lpstr>Index data (Azenta prep)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Gurr</dc:creator>
  <cp:lastModifiedBy>Sam Gurr</cp:lastModifiedBy>
  <cp:lastPrinted>2023-04-12T03:32:16Z</cp:lastPrinted>
  <dcterms:created xsi:type="dcterms:W3CDTF">2023-04-12T00:25:57Z</dcterms:created>
  <dcterms:modified xsi:type="dcterms:W3CDTF">2023-04-18T01:57:47Z</dcterms:modified>
</cp:coreProperties>
</file>